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CD31FD0-0DD6-4F76-BC09-BB850AA2FECD}" xr6:coauthVersionLast="46" xr6:coauthVersionMax="46" xr10:uidLastSave="{00000000-0000-0000-0000-000000000000}"/>
  <bookViews>
    <workbookView xWindow="-110" yWindow="-110" windowWidth="19420" windowHeight="10420" xr2:uid="{ADF5EF69-6E96-47DE-887A-5E257D396194}"/>
  </bookViews>
  <sheets>
    <sheet name="2019 Tariff Calculation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4" i="1"/>
  <c r="E60" i="1" s="1"/>
  <c r="E65" i="1" s="1"/>
  <c r="E17" i="1" l="1"/>
  <c r="E48" i="1" s="1"/>
  <c r="E28" i="1"/>
  <c r="E27" i="1" l="1"/>
  <c r="E16" i="1"/>
  <c r="E47" i="1" s="1"/>
  <c r="E26" i="1"/>
  <c r="E24" i="1"/>
  <c r="E25" i="1"/>
  <c r="E52" i="1" l="1"/>
  <c r="E59" i="1" s="1"/>
  <c r="E64" i="1" s="1"/>
  <c r="E51" i="1"/>
  <c r="E58" i="1" s="1"/>
  <c r="E63" i="1" s="1"/>
</calcChain>
</file>

<file path=xl/sharedStrings.xml><?xml version="1.0" encoding="utf-8"?>
<sst xmlns="http://schemas.openxmlformats.org/spreadsheetml/2006/main" count="88" uniqueCount="40">
  <si>
    <t>Classification of Costs</t>
  </si>
  <si>
    <t>Units</t>
  </si>
  <si>
    <t>Demand</t>
  </si>
  <si>
    <t>Accommodating Flows of In-Merit Energy</t>
  </si>
  <si>
    <t>%</t>
  </si>
  <si>
    <t>Functionalization of Costs</t>
  </si>
  <si>
    <t>Bulk</t>
  </si>
  <si>
    <t>Regional</t>
  </si>
  <si>
    <t>POD</t>
  </si>
  <si>
    <t>Coincident Peak</t>
  </si>
  <si>
    <t>Non-Coincident Peak</t>
  </si>
  <si>
    <t>Cost Allocation, Classification, and Functionalization</t>
  </si>
  <si>
    <t>Tariff Calculation</t>
  </si>
  <si>
    <t>Revenue Requirement</t>
  </si>
  <si>
    <t>C$m</t>
  </si>
  <si>
    <t>Billing Determinants</t>
  </si>
  <si>
    <t>12 CP</t>
  </si>
  <si>
    <t>Billing Capacity</t>
  </si>
  <si>
    <t>Energy</t>
  </si>
  <si>
    <t>GWh</t>
  </si>
  <si>
    <t>MW-months</t>
  </si>
  <si>
    <t>Functionalization of Demand-Driven Costs</t>
  </si>
  <si>
    <t>Total Costs by Billing Determinant</t>
  </si>
  <si>
    <t>Charges</t>
  </si>
  <si>
    <t>Source</t>
  </si>
  <si>
    <t>Allocation of Bulk Demand Costs Between Coincident Peak and Non-Coincident Peak</t>
  </si>
  <si>
    <t>$ per MW-month</t>
  </si>
  <si>
    <t>$ per MWh</t>
  </si>
  <si>
    <t>Bulk - NCP</t>
  </si>
  <si>
    <t>Bulk - CP</t>
  </si>
  <si>
    <t>Regional - NCP</t>
  </si>
  <si>
    <t>Accommodating Flows of In-Merit Energy - Energy</t>
  </si>
  <si>
    <t>Final Apportionment of Costs</t>
  </si>
  <si>
    <t>2019 Tariff Calculations</t>
  </si>
  <si>
    <t>Attachment 3B</t>
  </si>
  <si>
    <t>Bulk and Regional Costs</t>
  </si>
  <si>
    <t>Calculation of Charges</t>
  </si>
  <si>
    <t>Exhibit 24036_X0004.01 Appendix B, Sheet "B-8 DTS Rate", Cells "K13:K17".</t>
  </si>
  <si>
    <t>Exhibit 24036_X0004.01 Appendix B, Sheet "B-8 DTS Rate", Cells "N13:N17".</t>
  </si>
  <si>
    <t>Attachment 7B - Functionalization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</si>
</sst>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4" tint="-0.49998474074526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10" fontId="7" fillId="0" borderId="0" xfId="1" applyNumberFormat="1" applyFont="1" applyFill="1" applyBorder="1"/>
    <xf numFmtId="10" fontId="2" fillId="3" borderId="2" xfId="1" applyNumberFormat="1" applyFont="1" applyFill="1" applyBorder="1"/>
    <xf numFmtId="0" fontId="10" fillId="0" borderId="0" xfId="0" applyFont="1" applyFill="1" applyBorder="1"/>
    <xf numFmtId="10" fontId="10" fillId="0" borderId="0" xfId="1" applyNumberFormat="1" applyFont="1" applyFill="1" applyBorder="1"/>
    <xf numFmtId="4" fontId="7" fillId="3" borderId="3" xfId="0" applyNumberFormat="1" applyFont="1" applyFill="1" applyBorder="1"/>
    <xf numFmtId="3" fontId="7" fillId="3" borderId="3" xfId="0" applyNumberFormat="1" applyFont="1" applyFill="1" applyBorder="1"/>
    <xf numFmtId="2" fontId="4" fillId="4" borderId="3" xfId="0" applyNumberFormat="1" applyFont="1" applyFill="1" applyBorder="1"/>
    <xf numFmtId="4" fontId="4" fillId="5" borderId="3" xfId="0" applyNumberFormat="1" applyFont="1" applyFill="1" applyBorder="1"/>
    <xf numFmtId="10" fontId="4" fillId="4" borderId="3" xfId="1" applyNumberFormat="1" applyFont="1" applyFill="1" applyBorder="1"/>
    <xf numFmtId="3" fontId="4" fillId="5" borderId="3" xfId="0" applyNumberFormat="1" applyFont="1" applyFill="1" applyBorder="1"/>
    <xf numFmtId="10" fontId="4" fillId="5" borderId="3" xfId="0" applyNumberFormat="1" applyFont="1" applyFill="1" applyBorder="1"/>
    <xf numFmtId="10" fontId="4" fillId="5" borderId="3" xfId="1" applyNumberFormat="1" applyFont="1" applyFill="1" applyBorder="1"/>
    <xf numFmtId="9" fontId="2" fillId="0" borderId="0" xfId="1" applyFont="1"/>
    <xf numFmtId="10" fontId="4" fillId="6" borderId="3" xfId="1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7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9C20-C63A-483C-BD33-75EFB6776628}">
  <sheetPr>
    <tabColor theme="4" tint="0.59999389629810485"/>
  </sheetPr>
  <dimension ref="A1:AE72"/>
  <sheetViews>
    <sheetView showGridLines="0" tabSelected="1" workbookViewId="0"/>
  </sheetViews>
  <sheetFormatPr defaultColWidth="0" defaultRowHeight="12.5" zeroHeight="1" x14ac:dyDescent="0.25"/>
  <cols>
    <col min="1" max="1" width="8.7265625" style="1" customWidth="1"/>
    <col min="2" max="2" width="28.90625" style="1" customWidth="1"/>
    <col min="3" max="3" width="33.6328125" style="1" customWidth="1"/>
    <col min="4" max="4" width="15.26953125" style="1" customWidth="1"/>
    <col min="5" max="5" width="16.7265625" style="1" customWidth="1"/>
    <col min="6" max="6" width="51.08984375" style="1" customWidth="1"/>
    <col min="7" max="7" width="16.7265625" style="1" customWidth="1"/>
    <col min="8" max="14" width="16.7265625" style="1" hidden="1" customWidth="1"/>
    <col min="15" max="15" width="8.7265625" style="1" hidden="1" customWidth="1"/>
    <col min="16" max="31" width="0" style="1" hidden="1" customWidth="1"/>
    <col min="32" max="16384" width="8.7265625" style="1" hidden="1"/>
  </cols>
  <sheetData>
    <row r="1" spans="2:29" x14ac:dyDescent="0.25"/>
    <row r="2" spans="2:29" ht="20" x14ac:dyDescent="0.4">
      <c r="B2" s="2" t="s">
        <v>33</v>
      </c>
    </row>
    <row r="3" spans="2:29" x14ac:dyDescent="0.25"/>
    <row r="4" spans="2:29" ht="15.5" x14ac:dyDescent="0.35">
      <c r="B4" s="4" t="s">
        <v>11</v>
      </c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x14ac:dyDescent="0.25"/>
    <row r="6" spans="2:29" x14ac:dyDescent="0.25"/>
    <row r="7" spans="2:29" ht="13" x14ac:dyDescent="0.3">
      <c r="B7" s="6" t="s">
        <v>0</v>
      </c>
      <c r="D7" s="7" t="s">
        <v>1</v>
      </c>
      <c r="E7" s="6">
        <v>2019</v>
      </c>
      <c r="F7" s="11" t="s">
        <v>24</v>
      </c>
    </row>
    <row r="8" spans="2:29" ht="13" x14ac:dyDescent="0.3">
      <c r="C8" s="8" t="s">
        <v>2</v>
      </c>
      <c r="D8" s="7" t="s">
        <v>4</v>
      </c>
      <c r="E8" s="10">
        <v>0.59454242612822772</v>
      </c>
      <c r="F8" s="12" t="s">
        <v>34</v>
      </c>
    </row>
    <row r="9" spans="2:29" ht="13" x14ac:dyDescent="0.3">
      <c r="C9" s="8" t="s">
        <v>3</v>
      </c>
      <c r="D9" s="7" t="s">
        <v>4</v>
      </c>
      <c r="E9" s="10">
        <v>0.40545757387177228</v>
      </c>
      <c r="F9" s="12" t="s">
        <v>34</v>
      </c>
    </row>
    <row r="10" spans="2:29" ht="13" x14ac:dyDescent="0.3">
      <c r="D10" s="7"/>
      <c r="F10" s="5"/>
    </row>
    <row r="11" spans="2:29" ht="13" x14ac:dyDescent="0.3">
      <c r="B11" s="6" t="s">
        <v>5</v>
      </c>
      <c r="D11" s="7"/>
      <c r="F11" s="5"/>
    </row>
    <row r="12" spans="2:29" ht="13" x14ac:dyDescent="0.3">
      <c r="C12" s="1" t="s">
        <v>6</v>
      </c>
      <c r="D12" s="7" t="s">
        <v>4</v>
      </c>
      <c r="E12" s="22">
        <v>0.53254890732112459</v>
      </c>
      <c r="F12" s="12" t="s">
        <v>39</v>
      </c>
    </row>
    <row r="13" spans="2:29" ht="13" x14ac:dyDescent="0.3">
      <c r="C13" s="1" t="s">
        <v>7</v>
      </c>
      <c r="D13" s="7" t="s">
        <v>4</v>
      </c>
      <c r="E13" s="22">
        <v>0.2533481080015082</v>
      </c>
      <c r="F13" s="12" t="s">
        <v>39</v>
      </c>
    </row>
    <row r="14" spans="2:29" ht="13" x14ac:dyDescent="0.3">
      <c r="C14" s="1" t="s">
        <v>8</v>
      </c>
      <c r="D14" s="7" t="s">
        <v>4</v>
      </c>
      <c r="E14" s="22">
        <v>0.21410298467736738</v>
      </c>
      <c r="F14" s="12" t="s">
        <v>39</v>
      </c>
    </row>
    <row r="15" spans="2:29" ht="13" x14ac:dyDescent="0.3">
      <c r="D15" s="7"/>
      <c r="E15" s="9"/>
      <c r="F15" s="12"/>
    </row>
    <row r="16" spans="2:29" ht="13" x14ac:dyDescent="0.3">
      <c r="C16" s="1" t="s">
        <v>6</v>
      </c>
      <c r="D16" s="7" t="s">
        <v>4</v>
      </c>
      <c r="E16" s="17">
        <f>E12/SUM(E$12:E$13)</f>
        <v>0.67763192496983626</v>
      </c>
      <c r="F16" s="12"/>
    </row>
    <row r="17" spans="2:6" ht="13" x14ac:dyDescent="0.3">
      <c r="C17" s="1" t="s">
        <v>7</v>
      </c>
      <c r="D17" s="7" t="s">
        <v>4</v>
      </c>
      <c r="E17" s="17">
        <f>E13/SUM(E$12:E$13)</f>
        <v>0.32236807503016368</v>
      </c>
      <c r="F17" s="12"/>
    </row>
    <row r="18" spans="2:6" ht="13" x14ac:dyDescent="0.3">
      <c r="D18" s="7"/>
      <c r="F18" s="5"/>
    </row>
    <row r="19" spans="2:6" ht="13" x14ac:dyDescent="0.3">
      <c r="B19" s="6" t="s">
        <v>25</v>
      </c>
      <c r="D19" s="7"/>
      <c r="F19" s="5"/>
    </row>
    <row r="20" spans="2:6" ht="13" x14ac:dyDescent="0.3">
      <c r="C20" s="1" t="s">
        <v>9</v>
      </c>
      <c r="D20" s="7" t="s">
        <v>4</v>
      </c>
      <c r="E20" s="10">
        <v>0.9281742999969167</v>
      </c>
      <c r="F20" s="12" t="s">
        <v>34</v>
      </c>
    </row>
    <row r="21" spans="2:6" ht="13" x14ac:dyDescent="0.3">
      <c r="C21" s="1" t="s">
        <v>10</v>
      </c>
      <c r="D21" s="7" t="s">
        <v>4</v>
      </c>
      <c r="E21" s="10">
        <v>7.1825700003083304E-2</v>
      </c>
      <c r="F21" s="12" t="s">
        <v>34</v>
      </c>
    </row>
    <row r="22" spans="2:6" x14ac:dyDescent="0.25">
      <c r="F22" s="5"/>
    </row>
    <row r="23" spans="2:6" ht="13" x14ac:dyDescent="0.3">
      <c r="B23" s="6" t="s">
        <v>32</v>
      </c>
    </row>
    <row r="24" spans="2:6" ht="13" x14ac:dyDescent="0.3">
      <c r="C24" s="1" t="s">
        <v>29</v>
      </c>
      <c r="D24" s="7" t="s">
        <v>4</v>
      </c>
      <c r="E24" s="19">
        <f>(E12+E13)*E8*E16*E20</f>
        <v>0.29388125656838571</v>
      </c>
      <c r="F24" s="12"/>
    </row>
    <row r="25" spans="2:6" ht="13" x14ac:dyDescent="0.3">
      <c r="C25" s="1" t="s">
        <v>28</v>
      </c>
      <c r="D25" s="7" t="s">
        <v>4</v>
      </c>
      <c r="E25" s="19">
        <f>(E12+E13)*E8*E16*E21</f>
        <v>2.2741662822252397E-2</v>
      </c>
      <c r="F25" s="12"/>
    </row>
    <row r="26" spans="2:6" ht="13" x14ac:dyDescent="0.3">
      <c r="C26" s="1" t="s">
        <v>30</v>
      </c>
      <c r="D26" s="7" t="s">
        <v>4</v>
      </c>
      <c r="E26" s="19">
        <f>(E12+E13)*E8*E17</f>
        <v>0.15062619878621294</v>
      </c>
      <c r="F26" s="12"/>
    </row>
    <row r="27" spans="2:6" ht="13" x14ac:dyDescent="0.3">
      <c r="C27" s="1" t="s">
        <v>31</v>
      </c>
      <c r="D27" s="7" t="s">
        <v>4</v>
      </c>
      <c r="E27" s="20">
        <f>(E12+E13)*E9</f>
        <v>0.31864789714578173</v>
      </c>
      <c r="F27" s="12"/>
    </row>
    <row r="28" spans="2:6" ht="13" x14ac:dyDescent="0.3">
      <c r="C28" s="1" t="s">
        <v>8</v>
      </c>
      <c r="D28" s="7" t="s">
        <v>4</v>
      </c>
      <c r="E28" s="19">
        <f>E14</f>
        <v>0.21410298467736738</v>
      </c>
      <c r="F28" s="12"/>
    </row>
    <row r="29" spans="2:6" x14ac:dyDescent="0.25">
      <c r="E29" s="21"/>
      <c r="F29" s="5"/>
    </row>
    <row r="30" spans="2:6" x14ac:dyDescent="0.25">
      <c r="E30" s="21"/>
    </row>
    <row r="31" spans="2:6" ht="15.5" x14ac:dyDescent="0.35">
      <c r="B31" s="4" t="s">
        <v>12</v>
      </c>
      <c r="C31" s="3"/>
      <c r="D31" s="3"/>
      <c r="E31" s="3"/>
      <c r="F31" s="3"/>
    </row>
    <row r="32" spans="2:6" x14ac:dyDescent="0.25"/>
    <row r="33" spans="2:6" x14ac:dyDescent="0.25"/>
    <row r="34" spans="2:6" ht="13" x14ac:dyDescent="0.3">
      <c r="B34" s="6" t="s">
        <v>13</v>
      </c>
      <c r="D34" s="7" t="s">
        <v>1</v>
      </c>
      <c r="E34" s="6">
        <v>2019</v>
      </c>
      <c r="F34" s="11" t="s">
        <v>24</v>
      </c>
    </row>
    <row r="35" spans="2:6" ht="13" x14ac:dyDescent="0.3">
      <c r="C35" s="8" t="s">
        <v>35</v>
      </c>
      <c r="D35" s="7" t="s">
        <v>14</v>
      </c>
      <c r="E35" s="13">
        <v>1572.3175990392149</v>
      </c>
      <c r="F35" s="24" t="s">
        <v>37</v>
      </c>
    </row>
    <row r="36" spans="2:6" ht="13" x14ac:dyDescent="0.3">
      <c r="C36" s="8"/>
      <c r="D36" s="7"/>
      <c r="F36" s="24"/>
    </row>
    <row r="37" spans="2:6" ht="13" x14ac:dyDescent="0.3">
      <c r="B37" s="6" t="s">
        <v>15</v>
      </c>
      <c r="D37" s="7"/>
      <c r="F37" s="5"/>
    </row>
    <row r="38" spans="2:6" ht="12.5" customHeight="1" x14ac:dyDescent="0.3">
      <c r="C38" s="1" t="s">
        <v>16</v>
      </c>
      <c r="D38" s="7" t="s">
        <v>20</v>
      </c>
      <c r="E38" s="14">
        <v>100531.60029525869</v>
      </c>
      <c r="F38" s="23" t="s">
        <v>38</v>
      </c>
    </row>
    <row r="39" spans="2:6" ht="13" x14ac:dyDescent="0.3">
      <c r="C39" s="1" t="s">
        <v>17</v>
      </c>
      <c r="D39" s="7" t="s">
        <v>20</v>
      </c>
      <c r="E39" s="14">
        <v>161544.61647760769</v>
      </c>
      <c r="F39" s="23"/>
    </row>
    <row r="40" spans="2:6" ht="13" x14ac:dyDescent="0.3">
      <c r="C40" s="1" t="s">
        <v>18</v>
      </c>
      <c r="D40" s="7" t="s">
        <v>19</v>
      </c>
      <c r="E40" s="14">
        <v>62523.999799999998</v>
      </c>
      <c r="F40" s="23"/>
    </row>
    <row r="41" spans="2:6" x14ac:dyDescent="0.25">
      <c r="F41" s="5"/>
    </row>
    <row r="42" spans="2:6" ht="13" x14ac:dyDescent="0.3">
      <c r="B42" s="6" t="s">
        <v>0</v>
      </c>
      <c r="F42" s="5"/>
    </row>
    <row r="43" spans="2:6" ht="13" x14ac:dyDescent="0.3">
      <c r="C43" s="8" t="s">
        <v>2</v>
      </c>
      <c r="D43" s="7" t="s">
        <v>14</v>
      </c>
      <c r="E43" s="15">
        <f>E$35*E$8</f>
        <v>934.80951997688476</v>
      </c>
      <c r="F43" s="12"/>
    </row>
    <row r="44" spans="2:6" ht="13" x14ac:dyDescent="0.3">
      <c r="C44" s="8" t="s">
        <v>3</v>
      </c>
      <c r="D44" s="7" t="s">
        <v>14</v>
      </c>
      <c r="E44" s="15">
        <f>E$35*E$9</f>
        <v>637.50807906233013</v>
      </c>
      <c r="F44" s="12"/>
    </row>
    <row r="45" spans="2:6" ht="13" x14ac:dyDescent="0.3">
      <c r="D45" s="7"/>
      <c r="F45" s="5"/>
    </row>
    <row r="46" spans="2:6" ht="13" x14ac:dyDescent="0.3">
      <c r="B46" s="6" t="s">
        <v>21</v>
      </c>
      <c r="D46" s="7"/>
      <c r="F46" s="5"/>
    </row>
    <row r="47" spans="2:6" ht="13" x14ac:dyDescent="0.3">
      <c r="C47" s="1" t="s">
        <v>6</v>
      </c>
      <c r="D47" s="7" t="s">
        <v>14</v>
      </c>
      <c r="E47" s="15">
        <f>E$43*E16</f>
        <v>633.45677450206506</v>
      </c>
      <c r="F47" s="12"/>
    </row>
    <row r="48" spans="2:6" ht="13" x14ac:dyDescent="0.3">
      <c r="C48" s="1" t="s">
        <v>7</v>
      </c>
      <c r="D48" s="7" t="s">
        <v>14</v>
      </c>
      <c r="E48" s="15">
        <f>E$43*E17</f>
        <v>301.3527454748197</v>
      </c>
      <c r="F48" s="12"/>
    </row>
    <row r="49" spans="2:6" ht="13" x14ac:dyDescent="0.3">
      <c r="D49" s="7"/>
      <c r="F49" s="5"/>
    </row>
    <row r="50" spans="2:6" ht="13" x14ac:dyDescent="0.3">
      <c r="B50" s="6" t="s">
        <v>25</v>
      </c>
      <c r="D50" s="7"/>
      <c r="F50" s="5"/>
    </row>
    <row r="51" spans="2:6" ht="13" x14ac:dyDescent="0.3">
      <c r="C51" s="1" t="s">
        <v>9</v>
      </c>
      <c r="D51" s="7" t="s">
        <v>14</v>
      </c>
      <c r="E51" s="15">
        <f>E$47*E20</f>
        <v>587.95829825175895</v>
      </c>
      <c r="F51" s="12"/>
    </row>
    <row r="52" spans="2:6" ht="13" x14ac:dyDescent="0.3">
      <c r="C52" s="1" t="s">
        <v>10</v>
      </c>
      <c r="D52" s="7" t="s">
        <v>14</v>
      </c>
      <c r="E52" s="15">
        <f>E$47*E21</f>
        <v>45.498476250306112</v>
      </c>
      <c r="F52" s="12"/>
    </row>
    <row r="53" spans="2:6" x14ac:dyDescent="0.25">
      <c r="F53" s="5"/>
    </row>
    <row r="54" spans="2:6" x14ac:dyDescent="0.25">
      <c r="F54" s="5"/>
    </row>
    <row r="55" spans="2:6" ht="15.5" x14ac:dyDescent="0.35">
      <c r="B55" s="4" t="s">
        <v>36</v>
      </c>
      <c r="C55" s="4"/>
      <c r="D55" s="4"/>
      <c r="E55" s="4"/>
      <c r="F55" s="4"/>
    </row>
    <row r="56" spans="2:6" x14ac:dyDescent="0.25">
      <c r="F56" s="5"/>
    </row>
    <row r="57" spans="2:6" ht="13" x14ac:dyDescent="0.3">
      <c r="B57" s="6" t="s">
        <v>22</v>
      </c>
      <c r="F57" s="5"/>
    </row>
    <row r="58" spans="2:6" ht="13" x14ac:dyDescent="0.3">
      <c r="C58" s="1" t="s">
        <v>16</v>
      </c>
      <c r="D58" s="7" t="s">
        <v>14</v>
      </c>
      <c r="E58" s="15">
        <f>E51</f>
        <v>587.95829825175895</v>
      </c>
      <c r="F58" s="12"/>
    </row>
    <row r="59" spans="2:6" ht="13" x14ac:dyDescent="0.3">
      <c r="C59" s="1" t="s">
        <v>17</v>
      </c>
      <c r="D59" s="7" t="s">
        <v>14</v>
      </c>
      <c r="E59" s="15">
        <f>E52+E48</f>
        <v>346.85122172512581</v>
      </c>
      <c r="F59" s="12"/>
    </row>
    <row r="60" spans="2:6" ht="13" x14ac:dyDescent="0.3">
      <c r="C60" s="1" t="s">
        <v>18</v>
      </c>
      <c r="D60" s="7" t="s">
        <v>14</v>
      </c>
      <c r="E60" s="15">
        <f>E44</f>
        <v>637.50807906233013</v>
      </c>
      <c r="F60" s="12"/>
    </row>
    <row r="61" spans="2:6" x14ac:dyDescent="0.25">
      <c r="F61" s="5"/>
    </row>
    <row r="62" spans="2:6" ht="13" x14ac:dyDescent="0.3">
      <c r="B62" s="6" t="s">
        <v>23</v>
      </c>
      <c r="F62" s="5"/>
    </row>
    <row r="63" spans="2:6" ht="13" x14ac:dyDescent="0.3">
      <c r="C63" s="1" t="s">
        <v>16</v>
      </c>
      <c r="D63" s="7" t="s">
        <v>26</v>
      </c>
      <c r="E63" s="18">
        <f>E58*1000000/E38</f>
        <v>5848.4923797586107</v>
      </c>
      <c r="F63" s="12"/>
    </row>
    <row r="64" spans="2:6" ht="13" x14ac:dyDescent="0.3">
      <c r="C64" s="1" t="s">
        <v>17</v>
      </c>
      <c r="D64" s="7" t="s">
        <v>26</v>
      </c>
      <c r="E64" s="18">
        <f>E59*1000000/E39</f>
        <v>2147.092421202437</v>
      </c>
      <c r="F64" s="12"/>
    </row>
    <row r="65" spans="2:6" ht="13" x14ac:dyDescent="0.3">
      <c r="C65" s="1" t="s">
        <v>18</v>
      </c>
      <c r="D65" s="7" t="s">
        <v>27</v>
      </c>
      <c r="E65" s="16">
        <f>E60*1000000/(E40*1000)</f>
        <v>10.196213951467804</v>
      </c>
      <c r="F65" s="12"/>
    </row>
    <row r="66" spans="2:6" x14ac:dyDescent="0.25"/>
    <row r="67" spans="2:6" x14ac:dyDescent="0.25"/>
    <row r="68" spans="2:6" ht="15.5" x14ac:dyDescent="0.35">
      <c r="B68" s="4"/>
      <c r="C68" s="4"/>
      <c r="D68" s="4"/>
      <c r="E68" s="4"/>
      <c r="F68" s="4"/>
    </row>
    <row r="69" spans="2:6" x14ac:dyDescent="0.25"/>
    <row r="70" spans="2:6" x14ac:dyDescent="0.25"/>
    <row r="71" spans="2:6" x14ac:dyDescent="0.25"/>
    <row r="72" spans="2:6" x14ac:dyDescent="0.25"/>
  </sheetData>
  <mergeCells count="2">
    <mergeCell ref="F38:F40"/>
    <mergeCell ref="F35:F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9" ma:contentTypeDescription="" ma:contentTypeScope="" ma:versionID="85d98c22706caa0537645a3bb594b34f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7c942dce11fc6af287bf8e06aef65ea7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cision_x0020_Date xmlns="bfc2574c-8110-4e43-9784-1ee86de75c6c" xsi:nil="true"/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26911</TermName>
          <TermId xmlns="http://schemas.microsoft.com/office/infopath/2007/PartnerControls">202dd636-ea35-4dba-9c2a-8f6559ad1c9d</TermId>
        </TermInfo>
      </Terms>
    </beb34789e8634c32b66cd7ef0d677d2a>
    <Filing_x0020_Date xmlns="bfc2574c-8110-4e43-9784-1ee86de75c6c">2021-10-14T06:00:00+00:00</Filing_x0020_Date>
    <TaxCatchAll xmlns="bfc2574c-8110-4e43-9784-1ee86de75c6c">
      <Value>1566</Value>
      <Value>1321</Value>
      <Value>1271</Value>
      <Value>2462</Value>
      <Value>1341</Value>
    </TaxCatchAll>
    <LARA_x0020_Proceeding_x0020_Status xmlns="bfc2574c-8110-4e43-9784-1ee86de75c6c" xsi:nil="true"/>
    <Participation xmlns="bfc2574c-8110-4e43-9784-1ee86de75c6c">Applicant</Participation>
    <Hearing_x003f_ xmlns="bfc2574c-8110-4e43-9784-1ee86de75c6c">true</Hearing_x003f_>
    <Activity_x0020_Complete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LARA_x0020_Status xmlns="bfc2574c-8110-4e43-9784-1ee86de75c6c">Active</LARA_x0020_Status>
    <Grid_x0020_Project_x0020_Number xmlns="bfc2574c-8110-4e43-9784-1ee86de75c6c" xsi:nil="true"/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b6072d8c15734d5f9401c2079b003642 xmlns="bfc2574c-8110-4e43-9784-1ee86de75c6c">
      <Terms xmlns="http://schemas.microsoft.com/office/infopath/2007/PartnerControls"/>
    </b6072d8c15734d5f9401c2079b003642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gb6d6d2bd2b74ae2b9d7dbcbd37e8fb3 xmlns="bfc2574c-8110-4e43-9784-1ee86de75c6c">
      <Terms xmlns="http://schemas.microsoft.com/office/infopath/2007/PartnerControls"/>
    </gb6d6d2bd2b74ae2b9d7dbcbd37e8fb3>
    <a563630371364660aa7374394db326fc xmlns="bfc2574c-8110-4e43-9784-1ee86de75c6c">
      <Terms xmlns="http://schemas.microsoft.com/office/infopath/2007/PartnerControls"/>
    </a563630371364660aa7374394db326fc>
    <CWRMItemRecordCategory xmlns="650fffc6-a86a-4844-afad-966e4497fd3d" xsi:nil="true"/>
    <CWRMItemRecordState xmlns="650fffc6-a86a-4844-afad-966e4497fd3d" xsi:nil="true"/>
    <_dlc_DocId xmlns="bfc2574c-8110-4e43-9784-1ee86de75c6c">00000164O8</_dlc_DocId>
    <CWRMItemRecordVital xmlns="650fffc6-a86a-4844-afad-966e4497fd3d">false</CWRMItemRecordVital>
    <CWRMItemRecordStatus xmlns="650fffc6-a86a-4844-afad-966e4497fd3d" xsi:nil="true"/>
    <_dlc_DocIdUrl xmlns="bfc2574c-8110-4e43-9784-1ee86de75c6c">
      <Url>https://share.aeso.ca/sites/records-law/LARA/_layouts/15/DocIdRedir.aspx?ID=00000164O8</Url>
      <Description>00000164O8</Description>
    </_dlc_DocIdUrl>
    <CWRMItemUniqueId xmlns="650fffc6-a86a-4844-afad-966e4497fd3d">00000164O8</CWRMItemUniqueId>
    <CWRMItemRecordDeclaredDate xmlns="650fffc6-a86a-4844-afad-966e4497fd3d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26911</TermName>
          <TermId xmlns="http://schemas.microsoft.com/office/infopath/2007/PartnerControls">202dd636-ea35-4dba-9c2a-8f6559ad1c9d</TermId>
        </TermInfo>
      </Terms>
    </beb34789e8634c32b66cd7ef0d677d2a>
    <CWRMItemRecordCategory xmlns="650fffc6-a86a-4844-afad-966e4497fd3d" xsi:nil="true"/>
    <CWRMItemUniqueId xmlns="650fffc6-a86a-4844-afad-966e4497fd3d">00000164NQ</CWRMItemUniqueId>
    <LARA_x0020_Status xmlns="bfc2574c-8110-4e43-9784-1ee86de75c6c">Active</LARA_x0020_Status>
    <Hearing_x003f_ xmlns="bfc2574c-8110-4e43-9784-1ee86de75c6c">true</Hearing_x003f_>
    <CWRMItemRecordState xmlns="650fffc6-a86a-4844-afad-966e4497fd3d" xsi:nil="true"/>
    <a563630371364660aa7374394db326fc xmlns="bfc2574c-8110-4e43-9784-1ee86de75c6c">
      <Terms xmlns="http://schemas.microsoft.com/office/infopath/2007/PartnerControls"/>
    </a563630371364660aa7374394db326fc>
    <Participation xmlns="bfc2574c-8110-4e43-9784-1ee86de75c6c">Applicant</Participation>
    <gb6d6d2bd2b74ae2b9d7dbcbd37e8fb3 xmlns="bfc2574c-8110-4e43-9784-1ee86de75c6c">
      <Terms xmlns="http://schemas.microsoft.com/office/infopath/2007/PartnerControls"/>
    </gb6d6d2bd2b74ae2b9d7dbcbd37e8fb3>
    <CWRMItemRecordDeclaredDate xmlns="650fffc6-a86a-4844-afad-966e4497fd3d" xsi:nil="true"/>
    <_dlc_DocId xmlns="bfc2574c-8110-4e43-9784-1ee86de75c6c">00000164NQ</_dlc_DocId>
    <TaxCatchAll xmlns="bfc2574c-8110-4e43-9784-1ee86de75c6c">
      <Value>1566</Value>
      <Value>1321</Value>
      <Value>1271</Value>
      <Value>2462</Value>
      <Value>1341</Value>
    </TaxCatchAll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CWRMItemRecordVital xmlns="650fffc6-a86a-4844-afad-966e4497fd3d">false</CWRMItemRecordVital>
    <Filing_x0020_Date xmlns="bfc2574c-8110-4e43-9784-1ee86de75c6c">2021-10-14T06:00:00+00:00</Filing_x0020_Date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Activity_x0020_Complete_x0020_Date xmlns="bfc2574c-8110-4e43-9784-1ee86de75c6c" xsi:nil="true"/>
    <Decision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_dlc_DocIdUrl xmlns="bfc2574c-8110-4e43-9784-1ee86de75c6c">
      <Url>https://share.aeso.ca/sites/records-law/LARA/_layouts/15/DocIdRedir.aspx?ID=00000164NQ</Url>
      <Description>00000164NQ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b6072d8c15734d5f9401c2079b003642 xmlns="bfc2574c-8110-4e43-9784-1ee86de75c6c">
      <Terms xmlns="http://schemas.microsoft.com/office/infopath/2007/PartnerControls"/>
    </b6072d8c15734d5f9401c2079b003642>
    <LARA_x0020_Proceeding_x0020_Status xmlns="bfc2574c-8110-4e43-9784-1ee86de75c6c" xsi:nil="true"/>
    <Grid_x0020_Project_x0020_Number xmlns="bfc2574c-8110-4e43-9784-1ee86de75c6c" xsi:nil="true"/>
  </documentManagement>
</p:properties>
</file>

<file path=customXml/item6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Props1.xml><?xml version="1.0" encoding="utf-8"?>
<ds:datastoreItem xmlns:ds="http://schemas.openxmlformats.org/officeDocument/2006/customXml" ds:itemID="{911E8158-E4E1-41C6-9A4D-A9139C23131E}"/>
</file>

<file path=customXml/itemProps2.xml><?xml version="1.0" encoding="utf-8"?>
<ds:datastoreItem xmlns:ds="http://schemas.openxmlformats.org/officeDocument/2006/customXml" ds:itemID="{5B677138-F795-46A7-A1CA-BE8D46F51457}"/>
</file>

<file path=customXml/itemProps3.xml><?xml version="1.0" encoding="utf-8"?>
<ds:datastoreItem xmlns:ds="http://schemas.openxmlformats.org/officeDocument/2006/customXml" ds:itemID="{CD67F7CF-E9FD-472A-9FFB-2FE7482E15A7}"/>
</file>

<file path=customXml/itemProps4.xml><?xml version="1.0" encoding="utf-8"?>
<ds:datastoreItem xmlns:ds="http://schemas.openxmlformats.org/officeDocument/2006/customXml" ds:itemID="{5B677138-F795-46A7-A1CA-BE8D46F51457}"/>
</file>

<file path=customXml/itemProps5.xml><?xml version="1.0" encoding="utf-8"?>
<ds:datastoreItem xmlns:ds="http://schemas.openxmlformats.org/officeDocument/2006/customXml" ds:itemID="{CD67F7CF-E9FD-472A-9FFB-2FE7482E15A7}"/>
</file>

<file path=customXml/itemProps6.xml><?xml version="1.0" encoding="utf-8"?>
<ds:datastoreItem xmlns:ds="http://schemas.openxmlformats.org/officeDocument/2006/customXml" ds:itemID="{771E5446-32FA-408F-8E99-AB781C285EAF}"/>
</file>

<file path=customXml/itemProps7.xml><?xml version="1.0" encoding="utf-8"?>
<ds:datastoreItem xmlns:ds="http://schemas.openxmlformats.org/officeDocument/2006/customXml" ds:itemID="{1062461B-7B6D-4DAA-AEA8-575CFC92B5D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Tariff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2021-11-05T16:22:54Z</dcterms:created>
  <dcterms:modified xsi:type="dcterms:W3CDTF">2022-01-25T20:04:37Z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edingStatus">
    <vt:lpwstr>1341;#Active|898b100d-994d-40ab-964e-65d12fdd6881</vt:lpwstr>
  </property>
  <property fmtid="{D5CDD505-2E9C-101B-9397-08002B2CF9AE}" pid="3" name="Proceeding Type">
    <vt:lpwstr>1566;#Tariff - AESO|71517199-512a-4696-b726-f34be08e058c</vt:lpwstr>
  </property>
  <property fmtid="{D5CDD505-2E9C-101B-9397-08002B2CF9AE}" pid="4" name="ContentTypeId">
    <vt:lpwstr>0x010100BC84ACA119491D43B8AEA0C41A758E3B0B05008DD82780B7943642B09BBFE47AA13809</vt:lpwstr>
  </property>
  <property fmtid="{D5CDD505-2E9C-101B-9397-08002B2CF9AE}" pid="5" name="Related Proceeding(s)">
    <vt:lpwstr/>
  </property>
  <property fmtid="{D5CDD505-2E9C-101B-9397-08002B2CF9AE}" pid="6" name="Confidentiality Classification">
    <vt:lpwstr>1271;#AESO Internal|fe2129cc-e616-4c1e-9a39-b6921e014562</vt:lpwstr>
  </property>
  <property fmtid="{D5CDD505-2E9C-101B-9397-08002B2CF9AE}" pid="7" name="Proceeding Sub-Type">
    <vt:lpwstr/>
  </property>
  <property fmtid="{D5CDD505-2E9C-101B-9397-08002B2CF9AE}" pid="8" name="AUC Number">
    <vt:lpwstr>2462;#26911|202dd636-ea35-4dba-9c2a-8f6559ad1c9d</vt:lpwstr>
  </property>
  <property fmtid="{D5CDD505-2E9C-101B-9397-08002B2CF9AE}" pid="9" name="_dlc_DocIdItemGuid">
    <vt:lpwstr>ea9a3ba7-4aff-485e-bf1a-e628056376c0</vt:lpwstr>
  </property>
  <property fmtid="{D5CDD505-2E9C-101B-9397-08002B2CF9AE}" pid="10" name="CWRMItemRecordClassification">
    <vt:lpwstr>1321;#REG-00 - Tariff Development and Application Administration|a0f21eea-a95c-4984-bbc5-f702b4b89e29</vt:lpwstr>
  </property>
  <property fmtid="{D5CDD505-2E9C-101B-9397-08002B2CF9AE}" pid="11" name="LARA File Type">
    <vt:lpwstr/>
  </property>
  <property fmtid="{D5CDD505-2E9C-101B-9397-08002B2CF9AE}" pid="12" name="DocumentDescription">
    <vt:lpwstr>Appendix D - Attachment 7A - 2019 Tariff Calculations</vt:lpwstr>
  </property>
  <property fmtid="{D5CDD505-2E9C-101B-9397-08002B2CF9AE}" pid="13" name="EntityType">
    <vt:lpwstr>Application</vt:lpwstr>
  </property>
  <property fmtid="{D5CDD505-2E9C-101B-9397-08002B2CF9AE}" pid="15" name="ProceedingID">
    <vt:r8>26911</vt:r8>
  </property>
  <property fmtid="{D5CDD505-2E9C-101B-9397-08002B2CF9AE}" pid="16" name="RevisionType">
    <vt:lpwstr>Clean</vt:lpwstr>
  </property>
  <property fmtid="{D5CDD505-2E9C-101B-9397-08002B2CF9AE}" pid="17" name="RevisionStatus">
    <vt:lpwstr>Latest</vt:lpwstr>
  </property>
  <property fmtid="{D5CDD505-2E9C-101B-9397-08002B2CF9AE}" pid="18" name="DocumentTypeTemp">
    <vt:lpwstr>Appendix</vt:lpwstr>
  </property>
  <property fmtid="{D5CDD505-2E9C-101B-9397-08002B2CF9AE}" pid="20" name="DocumentStatus">
    <vt:lpwstr>Active</vt:lpwstr>
  </property>
  <property fmtid="{D5CDD505-2E9C-101B-9397-08002B2CF9AE}" pid="21" name="ApplicationsTemp">
    <vt:lpwstr>26911-A001</vt:lpwstr>
  </property>
  <property fmtid="{D5CDD505-2E9C-101B-9397-08002B2CF9AE}" pid="22" name="CommentsAdded">
    <vt:bool>false</vt:bool>
  </property>
  <property fmtid="{D5CDD505-2E9C-101B-9397-08002B2CF9AE}" pid="23" name="DocumentCategory">
    <vt:lpwstr>Application and support</vt:lpwstr>
  </property>
  <property fmtid="{D5CDD505-2E9C-101B-9397-08002B2CF9AE}" pid="24" name="OnBehalfOf">
    <vt:lpwstr>Independent System Operator</vt:lpwstr>
  </property>
  <property fmtid="{D5CDD505-2E9C-101B-9397-08002B2CF9AE}" pid="25" name="OriginalFilename">
    <vt:lpwstr>X0155.01 Appendix D - Attachment 7A - 2019 Tariff Calculations Clean.xlsx</vt:lpwstr>
  </property>
  <property fmtid="{D5CDD505-2E9C-101B-9397-08002B2CF9AE}" pid="26" name="Name">
    <vt:lpwstr>26911_X0155.01_X0155.01 Appendix D - Attachment 7A - 2019 Tariff Calculations Clean_000477.xlsx</vt:lpwstr>
  </property>
  <property fmtid="{D5CDD505-2E9C-101B-9397-08002B2CF9AE}" pid="27" name="SubmittingPCE">
    <vt:lpwstr>Independent System Operator</vt:lpwstr>
  </property>
  <property fmtid="{D5CDD505-2E9C-101B-9397-08002B2CF9AE}" pid="28" name="LibraryName">
    <vt:lpwstr>Public</vt:lpwstr>
  </property>
  <property fmtid="{D5CDD505-2E9C-101B-9397-08002B2CF9AE}" pid="29" name="AucDocumentId">
    <vt:r8>477</vt:r8>
  </property>
  <property fmtid="{D5CDD505-2E9C-101B-9397-08002B2CF9AE}" pid="31" name="AUCFileName">
    <vt:lpwstr>26911_X0155.01_X0155.01 Appendix D - Attachment 7A - 2019 Tariff Calculations Clean_000477.xlsx</vt:lpwstr>
  </property>
  <property fmtid="{D5CDD505-2E9C-101B-9397-08002B2CF9AE}" pid="34" name="ExhibitNumberTemp">
    <vt:lpwstr>26911-X0155.01</vt:lpwstr>
  </property>
</Properties>
</file>