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75" windowWidth="11805" windowHeight="6225" tabRatio="897"/>
  </bookViews>
  <sheets>
    <sheet name="2018 Investment" sheetId="3" r:id="rId1"/>
    <sheet name="Escalation Factor" sheetId="8" r:id="rId2"/>
    <sheet name="2018 Escalator" sheetId="10" r:id="rId3"/>
    <sheet name="2017 Escalator" sheetId="11" r:id="rId4"/>
    <sheet name="2016 Escalator" sheetId="9" r:id="rId5"/>
    <sheet name="2015 Escalator" sheetId="6" r:id="rId6"/>
    <sheet name="2014 Escalator" sheetId="7" r:id="rId7"/>
  </sheets>
  <definedNames>
    <definedName name="Applicant">"Alberta Electric System Operator"</definedName>
    <definedName name="Application">"2018 ISO Tariff Update Application"</definedName>
    <definedName name="ApplicationSection">"Appendix D — 2018 Escalation Factor and Investment Levels"</definedName>
    <definedName name="_xlnm.Print_Area" localSheetId="6">'2014 Escalator'!$A$1:$F$56</definedName>
    <definedName name="_xlnm.Print_Area" localSheetId="5">'2015 Escalator'!$A$1:$F$38</definedName>
    <definedName name="_xlnm.Print_Area" localSheetId="4">'2016 Escalator'!$A$1:$F$37</definedName>
    <definedName name="_xlnm.Print_Area" localSheetId="3">'2017 Escalator'!$A$1:$F$38</definedName>
    <definedName name="_xlnm.Print_Area" localSheetId="2">'2018 Escalator'!$A$1:$F$39</definedName>
    <definedName name="_xlnm.Print_Area" localSheetId="0">'2018 Investment'!$A$1:$D$45</definedName>
    <definedName name="_xlnm.Print_Area" localSheetId="1">'Escalation Factor'!$A$1:$E$16</definedName>
    <definedName name="TableDate">"October 26, 2017"</definedName>
  </definedNames>
  <calcPr calcId="145621"/>
</workbook>
</file>

<file path=xl/calcChain.xml><?xml version="1.0" encoding="utf-8"?>
<calcChain xmlns="http://schemas.openxmlformats.org/spreadsheetml/2006/main">
  <c r="E14" i="8" l="1"/>
  <c r="E11" i="8"/>
  <c r="E12" i="8" l="1"/>
  <c r="E23" i="10"/>
  <c r="F25" i="10"/>
  <c r="E25" i="10"/>
  <c r="E24" i="11" l="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E8" i="11"/>
  <c r="A4" i="11"/>
  <c r="A3" i="11"/>
  <c r="A2" i="11"/>
  <c r="A1" i="11"/>
  <c r="F23" i="9" l="1"/>
  <c r="F22" i="9"/>
  <c r="E10" i="8" l="1"/>
  <c r="E24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E8" i="10"/>
  <c r="A4" i="10"/>
  <c r="A3" i="10"/>
  <c r="A2" i="10"/>
  <c r="A1" i="10"/>
  <c r="E9" i="8"/>
  <c r="F19" i="10" l="1"/>
  <c r="F20" i="10" s="1"/>
  <c r="F21" i="10" s="1"/>
  <c r="F22" i="10" s="1"/>
  <c r="F23" i="10" s="1"/>
  <c r="F24" i="10" s="1"/>
  <c r="E8" i="8"/>
  <c r="F21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F9" i="9"/>
  <c r="F10" i="9"/>
  <c r="F11" i="9"/>
  <c r="F12" i="9"/>
  <c r="F13" i="9"/>
  <c r="F14" i="9"/>
  <c r="F15" i="9"/>
  <c r="F16" i="9"/>
  <c r="F17" i="9"/>
  <c r="F18" i="9"/>
  <c r="F19" i="9"/>
  <c r="F20" i="9"/>
  <c r="E8" i="9"/>
  <c r="A4" i="9"/>
  <c r="A3" i="9"/>
  <c r="A2" i="9"/>
  <c r="A1" i="9"/>
  <c r="A4" i="7"/>
  <c r="A3" i="7"/>
  <c r="A2" i="7"/>
  <c r="A1" i="7"/>
  <c r="A3" i="6"/>
  <c r="A3" i="8"/>
  <c r="A4" i="8"/>
  <c r="A2" i="8"/>
  <c r="A1" i="8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D12" i="3"/>
  <c r="D13" i="3"/>
  <c r="D14" i="3"/>
  <c r="D11" i="3"/>
  <c r="D10" i="3"/>
  <c r="E25" i="6"/>
  <c r="A4" i="6"/>
  <c r="A2" i="6"/>
  <c r="A1" i="6"/>
  <c r="A6" i="3"/>
  <c r="A4" i="3"/>
  <c r="A3" i="3"/>
  <c r="A2" i="3"/>
  <c r="C24" i="3"/>
  <c r="C23" i="3"/>
  <c r="C22" i="3"/>
  <c r="C21" i="3"/>
  <c r="C13" i="3"/>
  <c r="C11" i="3"/>
  <c r="C12" i="3"/>
  <c r="C10" i="3"/>
  <c r="E23" i="6"/>
  <c r="E21" i="6"/>
  <c r="E19" i="6"/>
  <c r="E17" i="6"/>
  <c r="E15" i="6"/>
  <c r="E13" i="6"/>
  <c r="F13" i="6"/>
  <c r="E24" i="6"/>
  <c r="E22" i="6"/>
  <c r="E20" i="6"/>
  <c r="E18" i="6"/>
  <c r="E16" i="6"/>
  <c r="E14" i="6"/>
  <c r="E12" i="6"/>
  <c r="E26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B17" i="3" l="1"/>
  <c r="B21" i="3" l="1"/>
  <c r="D21" i="3" s="1"/>
  <c r="B22" i="3"/>
  <c r="D22" i="3" s="1"/>
  <c r="B25" i="3"/>
  <c r="D25" i="3" s="1"/>
  <c r="B23" i="3"/>
  <c r="D23" i="3" s="1"/>
  <c r="B24" i="3"/>
  <c r="D24" i="3" s="1"/>
</calcChain>
</file>

<file path=xl/sharedStrings.xml><?xml version="1.0" encoding="utf-8"?>
<sst xmlns="http://schemas.openxmlformats.org/spreadsheetml/2006/main" count="242" uniqueCount="74">
  <si>
    <t>Year</t>
  </si>
  <si>
    <t>Tier</t>
  </si>
  <si>
    <t>Substation fraction (for new points of delivery only)</t>
  </si>
  <si>
    <t>First (7.5 × substation fraction) MW of contract capacity</t>
  </si>
  <si>
    <t>Next (9.5 × substation fraction) MW of contract capacity</t>
  </si>
  <si>
    <t>Next (23 × substation fraction) MW of contract capacity</t>
  </si>
  <si>
    <t>All remaining MW of contract capacity</t>
  </si>
  <si>
    <t>Rate DTS Investment</t>
  </si>
  <si>
    <t>PSC Factor</t>
  </si>
  <si>
    <t>Rate PSC Investment</t>
  </si>
  <si>
    <t>2014 Investment Levels</t>
  </si>
  <si>
    <t>CPI
Year over Year Change %</t>
  </si>
  <si>
    <t>AWE
Year over Year Change %</t>
  </si>
  <si>
    <t>A</t>
  </si>
  <si>
    <t>B</t>
  </si>
  <si>
    <t>C</t>
  </si>
  <si>
    <t>D</t>
  </si>
  <si>
    <t>E</t>
  </si>
  <si>
    <t>F</t>
  </si>
  <si>
    <t>G</t>
  </si>
  <si>
    <t>Sources:</t>
  </si>
  <si>
    <t>Statistics Canada, CANSIM, Table 326-0020, v41692327</t>
  </si>
  <si>
    <t>Conference Board of Canada, Provincial Outlook Long-Term Economic Forecast for Alberta: 2015, Timeseries File ID RPCPIA</t>
  </si>
  <si>
    <t>Conference Board of Canada, Provincial Outlook Long-Term Economic Forecast for Alberta: 2015, Timeseries File ID RLAWWIA</t>
  </si>
  <si>
    <t>Composite is created using a weighted average of CPI (35%) as a proxy for material price increases, and AWE (65%) as a proxy for labour price increases</t>
  </si>
  <si>
    <t>Inflation Index</t>
  </si>
  <si>
    <t>Basis</t>
  </si>
  <si>
    <t>Alberta AWE</t>
  </si>
  <si>
    <t>Alberta CPI</t>
  </si>
  <si>
    <t>Transmission Escalator</t>
  </si>
  <si>
    <t>PV Factor</t>
  </si>
  <si>
    <t>Actual</t>
  </si>
  <si>
    <t>Forecast</t>
  </si>
  <si>
    <t>Average, 1987-2011</t>
  </si>
  <si>
    <t>Average, 1986-2014</t>
  </si>
  <si>
    <t>Alberta AWE Sources:</t>
  </si>
  <si>
    <t>1985-1990 values from "Conference Board of Canada - (Average Aggregation)  Average Weekly Wages &amp; Salaries Per Employee, Alberta ($, Industrial Composite) - RLAWWIA"</t>
  </si>
  <si>
    <t>1991-2000 values from "Statistics Canada - Table 281-0028 - v1597350"</t>
  </si>
  <si>
    <t>2001-2013 values from "Statistics Canada - Table 281-0063 - v79311387"</t>
  </si>
  <si>
    <t>2014 value from "Conference Board of Canada - Wages &amp; Salaries Per Employee, Alberta (Thousands $) - RWRA"</t>
  </si>
  <si>
    <t>Alberta CPI Sources:</t>
  </si>
  <si>
    <t>1985-2013 values from "Statistics Canada - Table 326-0020 - v41692327"</t>
  </si>
  <si>
    <t>2014 value from "Conference Board of Canada - Provincial Outlook - Summer 2014: Economic Forecast" dated September 2014</t>
  </si>
  <si>
    <t>Appendix A — 2014 Point of Delivery Cost Function Workbook</t>
  </si>
  <si>
    <t>October 20, 2014</t>
  </si>
  <si>
    <t>Transmission Escalator
Year over Year Change %</t>
  </si>
  <si>
    <t>2015 Tariff Update</t>
  </si>
  <si>
    <t>Statistics Canada, CANSIM, Table 281-0063, v79311387</t>
  </si>
  <si>
    <t>Refernece: 2014 ISO Tariff Compliance Filing</t>
  </si>
  <si>
    <t>Actual*</t>
  </si>
  <si>
    <t>* December 2015 value for v41692327, and November and December values for v79311387 were not available at the</t>
  </si>
  <si>
    <t>time this spreadsheet was prepared. These monthly values have been calculated using forecast Q3 to Q4 increase per</t>
  </si>
  <si>
    <t xml:space="preserve"> sources C and D respectively.</t>
  </si>
  <si>
    <t>2001 to 2014: see Source A. Source C used for forecasted percentage change for 2015.</t>
  </si>
  <si>
    <t>2001 to 2014: see Source B. Source D used for forecasted percentage change for 2015.</t>
  </si>
  <si>
    <t>2001 to 2015: see Source A. Source C used for forecasted percentage change for 2016.</t>
  </si>
  <si>
    <t>2001 to 2015: see Source B. Source D used for forecasted percentage change for 2016.</t>
  </si>
  <si>
    <t>2016 Tariff Update</t>
  </si>
  <si>
    <t>Refernece: 2015 ISO Tariff Update</t>
  </si>
  <si>
    <t>Appendix D — Investment Levels</t>
  </si>
  <si>
    <t>2015 Escalator</t>
  </si>
  <si>
    <t>August 20, 2015</t>
  </si>
  <si>
    <t>2014 Tariff Application</t>
  </si>
  <si>
    <t>Present Value Factor</t>
  </si>
  <si>
    <t>2017 Tariff Update</t>
  </si>
  <si>
    <t>Conference Board of Canada, Provincial Outlook Long-Term Economic Forecast for Alberta: 2016, Timeseries File ID RLAWWIA</t>
  </si>
  <si>
    <t>Conference Board of Canada, Provincial Outlook Summer 2016: for Alberta, Timeseries File ID RPCPIA</t>
  </si>
  <si>
    <t>1985 to 2016: see Source A. Source C used for forecasted percentage change for 2017.</t>
  </si>
  <si>
    <t>1986 to 2016: see Source B. Source D used for forecasted percentage change for 2017.</t>
  </si>
  <si>
    <t>2018 Tariff Update</t>
  </si>
  <si>
    <t>2018 Escalation Factor (over 2014)</t>
  </si>
  <si>
    <t>2018 Investment Level Escalation Factor</t>
  </si>
  <si>
    <t>2018 Escalation Factor from 2014</t>
  </si>
  <si>
    <t>2018 Investment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</si>
</sst>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0_);_(* \(#,##0.000\);_(* &quot;-&quot;??_);_(@_)"/>
    <numFmt numFmtId="165" formatCode="&quot;$&quot;#\ ##0&quot;/year&quot;"/>
    <numFmt numFmtId="166" formatCode="&quot;$&quot;#\ ##0&quot;/MW/year&quot;"/>
    <numFmt numFmtId="167" formatCode="0.0000"/>
  </numFmts>
  <fonts count="9" x14ac:knownFonts="1">
    <font>
      <sz val="10"/>
      <name val="Arial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1" applyNumberFormat="0" applyFill="0" applyBorder="0" applyAlignment="0" applyProtection="0">
      <alignment horizontal="center"/>
    </xf>
    <xf numFmtId="16" fontId="2" fillId="0" borderId="0">
      <alignment horizontal="right"/>
    </xf>
    <xf numFmtId="15" fontId="2" fillId="0" borderId="0">
      <alignment horizontal="right"/>
    </xf>
    <xf numFmtId="9" fontId="6" fillId="0" borderId="0" applyFont="0" applyFill="0" applyBorder="0" applyAlignment="0" applyProtection="0"/>
  </cellStyleXfs>
  <cellXfs count="56">
    <xf numFmtId="0" fontId="0" fillId="0" borderId="0" xfId="0"/>
    <xf numFmtId="9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0" xfId="0" applyFont="1" applyFill="1"/>
    <xf numFmtId="0" fontId="4" fillId="0" borderId="0" xfId="0" applyNumberFormat="1" applyFont="1" applyAlignment="1">
      <alignment horizontal="left"/>
    </xf>
    <xf numFmtId="15" fontId="4" fillId="0" borderId="0" xfId="0" quotePrefix="1" applyNumberFormat="1" applyFont="1" applyAlignment="1">
      <alignment horizontal="left"/>
    </xf>
    <xf numFmtId="0" fontId="5" fillId="0" borderId="0" xfId="0" applyFont="1"/>
    <xf numFmtId="10" fontId="0" fillId="0" borderId="0" xfId="4" applyNumberFormat="1" applyFont="1"/>
    <xf numFmtId="0" fontId="5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0" fontId="5" fillId="0" borderId="0" xfId="0" applyNumberFormat="1" applyFont="1" applyBorder="1" applyAlignment="1">
      <alignment horizontal="center"/>
    </xf>
    <xf numFmtId="10" fontId="5" fillId="0" borderId="0" xfId="4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7" fillId="3" borderId="0" xfId="4" applyNumberFormat="1" applyFont="1" applyFill="1"/>
    <xf numFmtId="0" fontId="0" fillId="0" borderId="2" xfId="0" applyBorder="1"/>
    <xf numFmtId="0" fontId="5" fillId="0" borderId="3" xfId="0" applyFont="1" applyBorder="1"/>
    <xf numFmtId="0" fontId="0" fillId="0" borderId="3" xfId="0" applyBorder="1"/>
    <xf numFmtId="0" fontId="5" fillId="0" borderId="2" xfId="0" quotePrefix="1" applyFont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0" fillId="0" borderId="0" xfId="4" applyNumberFormat="1" applyFont="1"/>
    <xf numFmtId="10" fontId="5" fillId="0" borderId="0" xfId="4" applyNumberFormat="1" applyFont="1" applyAlignment="1">
      <alignment horizontal="center" vertical="center"/>
    </xf>
    <xf numFmtId="0" fontId="5" fillId="0" borderId="3" xfId="0" quotePrefix="1" applyFont="1" applyBorder="1" applyAlignment="1">
      <alignment horizontal="center"/>
    </xf>
    <xf numFmtId="10" fontId="0" fillId="0" borderId="3" xfId="4" applyNumberFormat="1" applyFont="1" applyBorder="1"/>
    <xf numFmtId="15" fontId="5" fillId="0" borderId="0" xfId="0" quotePrefix="1" applyNumberFormat="1" applyFont="1" applyAlignment="1">
      <alignment horizontal="left" vertical="center"/>
    </xf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167" fontId="5" fillId="0" borderId="2" xfId="0" quotePrefix="1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 vertical="center"/>
    </xf>
    <xf numFmtId="167" fontId="8" fillId="0" borderId="0" xfId="4" applyNumberFormat="1" applyFont="1" applyAlignment="1">
      <alignment horizontal="center"/>
    </xf>
    <xf numFmtId="167" fontId="5" fillId="0" borderId="0" xfId="0" applyNumberFormat="1" applyFont="1" applyAlignment="1">
      <alignment horizontal="left"/>
    </xf>
    <xf numFmtId="0" fontId="5" fillId="0" borderId="2" xfId="0" applyFont="1" applyBorder="1"/>
    <xf numFmtId="0" fontId="8" fillId="0" borderId="0" xfId="0" applyFont="1" applyBorder="1"/>
    <xf numFmtId="0" fontId="8" fillId="0" borderId="0" xfId="0" quotePrefix="1" applyFont="1" applyBorder="1" applyAlignment="1">
      <alignment horizontal="center"/>
    </xf>
    <xf numFmtId="167" fontId="8" fillId="0" borderId="0" xfId="0" quotePrefix="1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">
    <cellStyle name="Bold Red" xfId="1"/>
    <cellStyle name="d-mmm" xfId="2"/>
    <cellStyle name="d-mmm-yy" xfId="3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2018 Index</c:v>
          </c:tx>
          <c:marker>
            <c:symbol val="diamond"/>
            <c:size val="2"/>
          </c:marker>
          <c:cat>
            <c:numRef>
              <c:f>'2018 Escalator'!$A$8:$A$25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'2018 Escalator'!$F$8:$F$25</c:f>
              <c:numCache>
                <c:formatCode>0.0000</c:formatCode>
                <c:ptCount val="18"/>
                <c:pt idx="0">
                  <c:v>1</c:v>
                </c:pt>
                <c:pt idx="1">
                  <c:v>1.0288431982383599</c:v>
                </c:pt>
                <c:pt idx="2">
                  <c:v>1.0680569973746072</c:v>
                </c:pt>
                <c:pt idx="3">
                  <c:v>1.096430873650186</c:v>
                </c:pt>
                <c:pt idx="4">
                  <c:v>1.1453645780918063</c:v>
                </c:pt>
                <c:pt idx="5">
                  <c:v>1.1981581491598861</c:v>
                </c:pt>
                <c:pt idx="6">
                  <c:v>1.2647663633812438</c:v>
                </c:pt>
                <c:pt idx="7">
                  <c:v>1.3274751384880363</c:v>
                </c:pt>
                <c:pt idx="8">
                  <c:v>1.3513258334935485</c:v>
                </c:pt>
                <c:pt idx="9">
                  <c:v>1.3954128330216136</c:v>
                </c:pt>
                <c:pt idx="10">
                  <c:v>1.4468856698025114</c:v>
                </c:pt>
                <c:pt idx="11">
                  <c:v>1.4855395551940209</c:v>
                </c:pt>
                <c:pt idx="12">
                  <c:v>1.5267202369865611</c:v>
                </c:pt>
                <c:pt idx="13">
                  <c:v>1.5774094584336751</c:v>
                </c:pt>
                <c:pt idx="14">
                  <c:v>1.5807029357706441</c:v>
                </c:pt>
                <c:pt idx="15">
                  <c:v>1.5631247916943383</c:v>
                </c:pt>
                <c:pt idx="16">
                  <c:v>1.5860121324522267</c:v>
                </c:pt>
                <c:pt idx="17">
                  <c:v>1.6229709284175757</c:v>
                </c:pt>
              </c:numCache>
            </c:numRef>
          </c:val>
          <c:smooth val="0"/>
        </c:ser>
        <c:ser>
          <c:idx val="1"/>
          <c:order val="1"/>
          <c:tx>
            <c:v>2014 Index</c:v>
          </c:tx>
          <c:spPr>
            <a:ln w="19050"/>
          </c:spPr>
          <c:marker>
            <c:symbol val="circle"/>
            <c:size val="4"/>
            <c:spPr>
              <a:solidFill>
                <a:schemeClr val="accent2"/>
              </a:solidFill>
            </c:spPr>
          </c:marker>
          <c:cat>
            <c:numRef>
              <c:f>'2018 Escalator'!$A$8:$A$25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'2014 Escalator'!$F$27:$F$40</c:f>
              <c:numCache>
                <c:formatCode>0.0000</c:formatCode>
                <c:ptCount val="14"/>
                <c:pt idx="0">
                  <c:v>1</c:v>
                </c:pt>
                <c:pt idx="1">
                  <c:v>1.0288584835030337</c:v>
                </c:pt>
                <c:pt idx="2">
                  <c:v>1.0680706995352067</c:v>
                </c:pt>
                <c:pt idx="3">
                  <c:v>1.0964468191364654</c:v>
                </c:pt>
                <c:pt idx="4">
                  <c:v>1.1453837082661762</c:v>
                </c:pt>
                <c:pt idx="5">
                  <c:v>1.1981861646015377</c:v>
                </c:pt>
                <c:pt idx="6">
                  <c:v>1.2648077080393836</c:v>
                </c:pt>
                <c:pt idx="7">
                  <c:v>1.3276686614487729</c:v>
                </c:pt>
                <c:pt idx="8">
                  <c:v>1.3515739637135353</c:v>
                </c:pt>
                <c:pt idx="9">
                  <c:v>1.3954544671384674</c:v>
                </c:pt>
                <c:pt idx="10">
                  <c:v>1.4468341097663922</c:v>
                </c:pt>
                <c:pt idx="11">
                  <c:v>1.4856345921808622</c:v>
                </c:pt>
                <c:pt idx="12">
                  <c:v>1.526876046431384</c:v>
                </c:pt>
                <c:pt idx="13">
                  <c:v>1.5726662773698155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56320"/>
        <c:axId val="145894016"/>
      </c:lineChart>
      <c:catAx>
        <c:axId val="620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894016"/>
        <c:crosses val="autoZero"/>
        <c:auto val="1"/>
        <c:lblAlgn val="ctr"/>
        <c:lblOffset val="100"/>
        <c:noMultiLvlLbl val="0"/>
      </c:catAx>
      <c:valAx>
        <c:axId val="145894016"/>
        <c:scaling>
          <c:orientation val="minMax"/>
          <c:max val="1.7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Composite</a:t>
                </a:r>
                <a:r>
                  <a:rPr lang="en-US" baseline="0"/>
                  <a:t> Inflation Index</a:t>
                </a:r>
                <a:endParaRPr lang="en-US"/>
              </a:p>
            </c:rich>
          </c:tx>
          <c:layout/>
          <c:overlay val="0"/>
        </c:title>
        <c:numFmt formatCode="0.0000" sourceLinked="1"/>
        <c:majorTickMark val="out"/>
        <c:minorTickMark val="none"/>
        <c:tickLblPos val="nextTo"/>
        <c:crossAx val="62056320"/>
        <c:crosses val="autoZero"/>
        <c:crossBetween val="between"/>
        <c:majorUnit val="0.1"/>
        <c:minorUnit val="1.0000000000000002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26</xdr:row>
      <xdr:rowOff>76200</xdr:rowOff>
    </xdr:from>
    <xdr:to>
      <xdr:col>3</xdr:col>
      <xdr:colOff>1314450</xdr:colOff>
      <xdr:row>44</xdr:row>
      <xdr:rowOff>19050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600075</xdr:colOff>
      <xdr:row>1</xdr:row>
      <xdr:rowOff>9525</xdr:rowOff>
    </xdr:from>
    <xdr:to>
      <xdr:col>3</xdr:col>
      <xdr:colOff>1342363</xdr:colOff>
      <xdr:row>6</xdr:row>
      <xdr:rowOff>75205</xdr:rowOff>
    </xdr:to>
    <xdr:pic>
      <xdr:nvPicPr>
        <xdr:cNvPr id="4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66675"/>
          <a:ext cx="1580488" cy="87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0.80398</cdr:x>
      <cdr:y>0.05819</cdr:y>
    </cdr:from>
    <cdr:to>
      <cdr:x>0.97896</cdr:x>
      <cdr:y>0.14667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91150" y="166278"/>
          <a:ext cx="1173364" cy="252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2018 Index</a:t>
          </a:r>
        </a:p>
      </cdr:txBody>
    </cdr:sp>
  </cdr:relSizeAnchor>
  <cdr:relSizeAnchor xmlns:cdr="http://schemas.openxmlformats.org/drawingml/2006/chartDrawing">
    <cdr:from>
      <cdr:x>0.76443</cdr:x>
      <cdr:y>0.29881</cdr:y>
    </cdr:from>
    <cdr:to>
      <cdr:x>0.89377</cdr:x>
      <cdr:y>0.37177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320138" y="836773"/>
          <a:ext cx="900154" cy="204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2014 Index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0</xdr:row>
      <xdr:rowOff>0</xdr:rowOff>
    </xdr:from>
    <xdr:to>
      <xdr:col>4</xdr:col>
      <xdr:colOff>1237588</xdr:colOff>
      <xdr:row>5</xdr:row>
      <xdr:rowOff>65680</xdr:rowOff>
    </xdr:to>
    <xdr:pic>
      <xdr:nvPicPr>
        <xdr:cNvPr id="3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0"/>
          <a:ext cx="1609063" cy="87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57150</xdr:rowOff>
    </xdr:from>
    <xdr:to>
      <xdr:col>5</xdr:col>
      <xdr:colOff>437488</xdr:colOff>
      <xdr:row>5</xdr:row>
      <xdr:rowOff>122830</xdr:rowOff>
    </xdr:to>
    <xdr:pic>
      <xdr:nvPicPr>
        <xdr:cNvPr id="2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57150"/>
          <a:ext cx="1580488" cy="87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57150</xdr:rowOff>
    </xdr:from>
    <xdr:to>
      <xdr:col>5</xdr:col>
      <xdr:colOff>437488</xdr:colOff>
      <xdr:row>5</xdr:row>
      <xdr:rowOff>122830</xdr:rowOff>
    </xdr:to>
    <xdr:pic>
      <xdr:nvPicPr>
        <xdr:cNvPr id="2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8695" y="57150"/>
          <a:ext cx="1628113" cy="90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0</xdr:row>
      <xdr:rowOff>57150</xdr:rowOff>
    </xdr:from>
    <xdr:to>
      <xdr:col>5</xdr:col>
      <xdr:colOff>437488</xdr:colOff>
      <xdr:row>5</xdr:row>
      <xdr:rowOff>122830</xdr:rowOff>
    </xdr:to>
    <xdr:pic>
      <xdr:nvPicPr>
        <xdr:cNvPr id="2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675" y="57150"/>
          <a:ext cx="1653513" cy="89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606425</xdr:colOff>
      <xdr:row>0</xdr:row>
      <xdr:rowOff>0</xdr:rowOff>
    </xdr:from>
    <xdr:to>
      <xdr:col>5</xdr:col>
      <xdr:colOff>596238</xdr:colOff>
      <xdr:row>5</xdr:row>
      <xdr:rowOff>44450</xdr:rowOff>
    </xdr:to>
    <xdr:pic>
      <xdr:nvPicPr>
        <xdr:cNvPr id="12331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1425" y="0"/>
          <a:ext cx="1653513" cy="8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0</xdr:row>
      <xdr:rowOff>0</xdr:rowOff>
    </xdr:from>
    <xdr:to>
      <xdr:col>5</xdr:col>
      <xdr:colOff>685138</xdr:colOff>
      <xdr:row>5</xdr:row>
      <xdr:rowOff>65680</xdr:rowOff>
    </xdr:to>
    <xdr:pic>
      <xdr:nvPicPr>
        <xdr:cNvPr id="3" name="Picture 1" descr="aeso_n_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0"/>
          <a:ext cx="1580488" cy="87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tabSelected="1" workbookViewId="0"/>
  </sheetViews>
  <sheetFormatPr defaultRowHeight="12.75" x14ac:dyDescent="0.2"/>
  <cols>
    <col min="1" max="1" width="48.5703125" bestFit="1" customWidth="1"/>
    <col min="2" max="2" width="20.5703125" customWidth="1"/>
    <col min="3" max="3" width="12.5703125" customWidth="1"/>
    <col min="4" max="4" width="20.5703125" customWidth="1"/>
  </cols>
  <sheetData>
    <row r="1" spans="1:4" ht="5.0999999999999996" customHeight="1" x14ac:dyDescent="0.2"/>
    <row r="2" spans="1:4" x14ac:dyDescent="0.2">
      <c r="A2" s="8" t="str">
        <f>Applicant</f>
        <v>Alberta Electric System Operator</v>
      </c>
    </row>
    <row r="3" spans="1:4" x14ac:dyDescent="0.2">
      <c r="A3" s="8" t="str">
        <f>Application</f>
        <v>2018 ISO Tariff Update Application</v>
      </c>
    </row>
    <row r="4" spans="1:4" x14ac:dyDescent="0.2">
      <c r="A4" s="9" t="str">
        <f>TableDate</f>
        <v>October 26, 2017</v>
      </c>
    </row>
    <row r="5" spans="1:4" x14ac:dyDescent="0.2">
      <c r="A5" s="8"/>
    </row>
    <row r="6" spans="1:4" x14ac:dyDescent="0.2">
      <c r="A6" s="8" t="str">
        <f>ApplicationSection</f>
        <v>Appendix D — 2018 Escalation Factor and Investment Levels</v>
      </c>
    </row>
    <row r="7" spans="1:4" x14ac:dyDescent="0.2">
      <c r="A7" s="8"/>
    </row>
    <row r="8" spans="1:4" s="4" customFormat="1" x14ac:dyDescent="0.2">
      <c r="A8" s="7" t="s">
        <v>10</v>
      </c>
      <c r="B8" s="7"/>
      <c r="C8" s="7"/>
      <c r="D8" s="7"/>
    </row>
    <row r="9" spans="1:4" s="5" customFormat="1" x14ac:dyDescent="0.2">
      <c r="A9" s="6" t="s">
        <v>1</v>
      </c>
      <c r="B9" s="6" t="s">
        <v>7</v>
      </c>
      <c r="C9" s="6" t="s">
        <v>8</v>
      </c>
      <c r="D9" s="6" t="s">
        <v>9</v>
      </c>
    </row>
    <row r="10" spans="1:4" x14ac:dyDescent="0.2">
      <c r="A10" t="s">
        <v>2</v>
      </c>
      <c r="B10" s="2">
        <v>76050</v>
      </c>
      <c r="C10" s="1">
        <f>1-79%</f>
        <v>0.20999999999999996</v>
      </c>
      <c r="D10" s="2">
        <f>MROUND(B10*C10,10)</f>
        <v>15970</v>
      </c>
    </row>
    <row r="11" spans="1:4" x14ac:dyDescent="0.2">
      <c r="A11" t="s">
        <v>3</v>
      </c>
      <c r="B11" s="3">
        <v>30800</v>
      </c>
      <c r="C11" s="1">
        <f>1-79%</f>
        <v>0.20999999999999996</v>
      </c>
      <c r="D11" s="3">
        <f>MROUND(B11*C11,10)</f>
        <v>6470</v>
      </c>
    </row>
    <row r="12" spans="1:4" x14ac:dyDescent="0.2">
      <c r="A12" t="s">
        <v>4</v>
      </c>
      <c r="B12" s="3">
        <v>19300</v>
      </c>
      <c r="C12" s="1">
        <f>1-79%</f>
        <v>0.20999999999999996</v>
      </c>
      <c r="D12" s="3">
        <f>MROUND(B12*C12,10)</f>
        <v>4050</v>
      </c>
    </row>
    <row r="13" spans="1:4" x14ac:dyDescent="0.2">
      <c r="A13" t="s">
        <v>5</v>
      </c>
      <c r="B13" s="3">
        <v>13450</v>
      </c>
      <c r="C13" s="1">
        <f>1-79%</f>
        <v>0.20999999999999996</v>
      </c>
      <c r="D13" s="3">
        <f>MROUND(B13*C13,10)</f>
        <v>2820</v>
      </c>
    </row>
    <row r="14" spans="1:4" x14ac:dyDescent="0.2">
      <c r="A14" t="s">
        <v>6</v>
      </c>
      <c r="B14" s="3">
        <v>8700</v>
      </c>
      <c r="C14" s="1">
        <v>0</v>
      </c>
      <c r="D14" s="3">
        <f>MROUND(B14*C14,10)</f>
        <v>0</v>
      </c>
    </row>
    <row r="16" spans="1:4" s="4" customFormat="1" x14ac:dyDescent="0.2">
      <c r="A16" s="7" t="s">
        <v>72</v>
      </c>
      <c r="B16" s="7"/>
      <c r="C16" s="7"/>
      <c r="D16" s="7"/>
    </row>
    <row r="17" spans="1:4" x14ac:dyDescent="0.2">
      <c r="A17" s="10" t="s">
        <v>71</v>
      </c>
      <c r="B17" s="34">
        <f>'Escalation Factor'!$E$14</f>
        <v>1.032</v>
      </c>
    </row>
    <row r="19" spans="1:4" s="4" customFormat="1" x14ac:dyDescent="0.2">
      <c r="A19" s="7" t="s">
        <v>73</v>
      </c>
      <c r="B19" s="7"/>
      <c r="C19" s="7"/>
      <c r="D19" s="7"/>
    </row>
    <row r="20" spans="1:4" s="5" customFormat="1" x14ac:dyDescent="0.2">
      <c r="A20" s="6" t="s">
        <v>1</v>
      </c>
      <c r="B20" s="6" t="s">
        <v>7</v>
      </c>
      <c r="C20" s="6" t="s">
        <v>8</v>
      </c>
      <c r="D20" s="6" t="s">
        <v>9</v>
      </c>
    </row>
    <row r="21" spans="1:4" x14ac:dyDescent="0.2">
      <c r="A21" t="s">
        <v>2</v>
      </c>
      <c r="B21" s="2">
        <f>MROUND(B10*$B$17,50)</f>
        <v>78500</v>
      </c>
      <c r="C21" s="1">
        <f>1-79%</f>
        <v>0.20999999999999996</v>
      </c>
      <c r="D21" s="2">
        <f>MROUND(B21*C21,10)</f>
        <v>16480</v>
      </c>
    </row>
    <row r="22" spans="1:4" x14ac:dyDescent="0.2">
      <c r="A22" t="s">
        <v>3</v>
      </c>
      <c r="B22" s="2">
        <f>MROUND(B11*$B$17,50)</f>
        <v>31800</v>
      </c>
      <c r="C22" s="1">
        <f>1-79%</f>
        <v>0.20999999999999996</v>
      </c>
      <c r="D22" s="3">
        <f>MROUND(B22*C22,10)</f>
        <v>6680</v>
      </c>
    </row>
    <row r="23" spans="1:4" x14ac:dyDescent="0.2">
      <c r="A23" t="s">
        <v>4</v>
      </c>
      <c r="B23" s="2">
        <f>MROUND(B12*$B$17,50)</f>
        <v>19900</v>
      </c>
      <c r="C23" s="1">
        <f>1-79%</f>
        <v>0.20999999999999996</v>
      </c>
      <c r="D23" s="3">
        <f>MROUND(B23*C23,10)</f>
        <v>4180</v>
      </c>
    </row>
    <row r="24" spans="1:4" x14ac:dyDescent="0.2">
      <c r="A24" t="s">
        <v>5</v>
      </c>
      <c r="B24" s="2">
        <f>MROUND(B13*$B$17,50)</f>
        <v>13900</v>
      </c>
      <c r="C24" s="1">
        <f>1-79%</f>
        <v>0.20999999999999996</v>
      </c>
      <c r="D24" s="3">
        <f>MROUND(B24*C24,10)</f>
        <v>2920</v>
      </c>
    </row>
    <row r="25" spans="1:4" x14ac:dyDescent="0.2">
      <c r="A25" t="s">
        <v>6</v>
      </c>
      <c r="B25" s="2">
        <f>MROUND(B14*$B$17,50)</f>
        <v>9000</v>
      </c>
      <c r="C25" s="1">
        <v>0</v>
      </c>
      <c r="D25" s="3">
        <f>MROUND(B25*C25,10)</f>
        <v>0</v>
      </c>
    </row>
  </sheetData>
  <phoneticPr fontId="3" type="noConversion"/>
  <printOptions horizontalCentered="1"/>
  <pageMargins left="0.25" right="0.25" top="0.75" bottom="0.75" header="0.3" footer="0.3"/>
  <pageSetup orientation="portrait" r:id="rId1"/>
  <headerFooter alignWithMargins="0">
    <oddFooter>&amp;L&amp;A&amp;CConfidentiality: Public&amp;R&amp;P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Normal="100" workbookViewId="0"/>
  </sheetViews>
  <sheetFormatPr defaultRowHeight="12.75" x14ac:dyDescent="0.2"/>
  <cols>
    <col min="1" max="1" width="21.28515625" customWidth="1"/>
    <col min="2" max="3" width="15" customWidth="1"/>
    <col min="4" max="4" width="20.7109375" customWidth="1"/>
    <col min="5" max="5" width="20.28515625" customWidth="1"/>
    <col min="6" max="6" width="9.5703125" customWidth="1"/>
  </cols>
  <sheetData>
    <row r="1" spans="1:5" s="10" customFormat="1" x14ac:dyDescent="0.2">
      <c r="A1" s="8" t="str">
        <f>Applicant</f>
        <v>Alberta Electric System Operator</v>
      </c>
      <c r="B1" s="22"/>
    </row>
    <row r="2" spans="1:5" s="10" customFormat="1" x14ac:dyDescent="0.2">
      <c r="A2" s="8" t="str">
        <f>Application</f>
        <v>2018 ISO Tariff Update Application</v>
      </c>
      <c r="B2" s="22"/>
    </row>
    <row r="3" spans="1:5" s="10" customFormat="1" x14ac:dyDescent="0.2">
      <c r="A3" s="8" t="str">
        <f>ApplicationSection</f>
        <v>Appendix D — 2018 Escalation Factor and Investment Levels</v>
      </c>
      <c r="B3" s="22"/>
    </row>
    <row r="4" spans="1:5" s="10" customFormat="1" x14ac:dyDescent="0.2">
      <c r="A4" s="9" t="str">
        <f>TableDate</f>
        <v>October 26, 2017</v>
      </c>
      <c r="B4" s="22"/>
    </row>
    <row r="6" spans="1:5" x14ac:dyDescent="0.2">
      <c r="A6" s="27"/>
      <c r="B6" s="27"/>
      <c r="C6" s="27"/>
      <c r="E6" s="27"/>
    </row>
    <row r="7" spans="1:5" x14ac:dyDescent="0.2">
      <c r="A7" s="40"/>
      <c r="B7" s="40" t="s">
        <v>0</v>
      </c>
      <c r="C7" s="40" t="s">
        <v>26</v>
      </c>
      <c r="D7" s="29"/>
      <c r="E7" s="40" t="s">
        <v>63</v>
      </c>
    </row>
    <row r="8" spans="1:5" x14ac:dyDescent="0.2">
      <c r="A8" s="39" t="s">
        <v>62</v>
      </c>
      <c r="B8" s="44">
        <v>2014</v>
      </c>
      <c r="C8" s="16" t="s">
        <v>32</v>
      </c>
      <c r="E8" s="42">
        <f>'2014 Escalator'!$F$40</f>
        <v>1.5726662773698155</v>
      </c>
    </row>
    <row r="9" spans="1:5" x14ac:dyDescent="0.2">
      <c r="A9" s="45" t="s">
        <v>46</v>
      </c>
      <c r="B9" s="46">
        <v>2015</v>
      </c>
      <c r="C9" s="47" t="s">
        <v>32</v>
      </c>
      <c r="E9" s="48">
        <f>'2015 Escalator'!$F$26</f>
        <v>1.5834003671373049</v>
      </c>
    </row>
    <row r="10" spans="1:5" x14ac:dyDescent="0.2">
      <c r="A10" s="45" t="s">
        <v>57</v>
      </c>
      <c r="B10" s="46">
        <v>2016</v>
      </c>
      <c r="C10" s="47" t="s">
        <v>32</v>
      </c>
      <c r="E10" s="48">
        <f>'2016 Escalator'!$F$23</f>
        <v>1.6201325182111184</v>
      </c>
    </row>
    <row r="11" spans="1:5" x14ac:dyDescent="0.2">
      <c r="A11" s="51" t="s">
        <v>64</v>
      </c>
      <c r="B11" s="52">
        <v>2017</v>
      </c>
      <c r="C11" s="52" t="s">
        <v>32</v>
      </c>
      <c r="D11" s="51"/>
      <c r="E11" s="53">
        <f>'2017 Escalator'!F24</f>
        <v>1.6578901809694337</v>
      </c>
    </row>
    <row r="12" spans="1:5" x14ac:dyDescent="0.2">
      <c r="A12" s="50" t="s">
        <v>69</v>
      </c>
      <c r="B12" s="30">
        <v>2018</v>
      </c>
      <c r="C12" s="30" t="s">
        <v>32</v>
      </c>
      <c r="D12" s="27"/>
      <c r="E12" s="41">
        <f>'2018 Escalator'!F25</f>
        <v>1.6229709284175757</v>
      </c>
    </row>
    <row r="13" spans="1:5" x14ac:dyDescent="0.2">
      <c r="A13" s="27"/>
      <c r="B13" s="30"/>
      <c r="C13" s="30"/>
      <c r="E13" s="36"/>
    </row>
    <row r="14" spans="1:5" x14ac:dyDescent="0.2">
      <c r="A14" s="28" t="s">
        <v>70</v>
      </c>
      <c r="B14" s="29"/>
      <c r="C14" s="37"/>
      <c r="D14" s="29"/>
      <c r="E14" s="43">
        <f>ROUND(E$12/E$8,4)</f>
        <v>1.032</v>
      </c>
    </row>
    <row r="16" spans="1:5" x14ac:dyDescent="0.2">
      <c r="A16" s="12"/>
    </row>
    <row r="17" spans="1:5" x14ac:dyDescent="0.2">
      <c r="A17" s="12"/>
    </row>
    <row r="18" spans="1:5" x14ac:dyDescent="0.2">
      <c r="A18" s="12"/>
      <c r="E18" s="10"/>
    </row>
    <row r="19" spans="1:5" x14ac:dyDescent="0.2">
      <c r="A19" s="12"/>
      <c r="E19" s="10"/>
    </row>
    <row r="20" spans="1:5" x14ac:dyDescent="0.2">
      <c r="A20" s="12"/>
      <c r="E20" s="10"/>
    </row>
    <row r="22" spans="1:5" x14ac:dyDescent="0.2">
      <c r="A22" s="12"/>
    </row>
  </sheetData>
  <pageMargins left="0.25" right="0.25" top="0.75" bottom="0.75" header="0.3" footer="0.3"/>
  <pageSetup orientation="landscape" r:id="rId1"/>
  <headerFooter>
    <oddFooter>&amp;L&amp;A&amp;CConfidentiality: Public&amp;R&amp;P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/>
  </sheetViews>
  <sheetFormatPr defaultColWidth="17.5703125" defaultRowHeight="12.75" x14ac:dyDescent="0.2"/>
  <cols>
    <col min="1" max="1" width="8.140625" style="12" customWidth="1"/>
    <col min="2" max="2" width="8.7109375" style="22" customWidth="1"/>
    <col min="3" max="3" width="23.140625" style="12" customWidth="1"/>
    <col min="4" max="4" width="23.5703125" style="12" customWidth="1"/>
    <col min="5" max="5" width="23.85546875" style="12" customWidth="1"/>
    <col min="6" max="6" width="9.28515625" style="12" bestFit="1" customWidth="1"/>
    <col min="7" max="7" width="12.5703125" style="12" customWidth="1"/>
    <col min="8" max="8" width="13.28515625" style="12" customWidth="1"/>
    <col min="9" max="9" width="9.42578125" style="12" customWidth="1"/>
    <col min="10" max="10" width="6.85546875" style="12" customWidth="1"/>
    <col min="11" max="11" width="8.5703125" style="12" customWidth="1"/>
    <col min="12" max="12" width="7.85546875" style="12" customWidth="1"/>
    <col min="13" max="13" width="4.42578125" style="12" bestFit="1" customWidth="1"/>
    <col min="14" max="14" width="6.140625" style="12" bestFit="1" customWidth="1"/>
    <col min="15" max="15" width="8.42578125" style="12" bestFit="1" customWidth="1"/>
    <col min="16" max="16" width="3.5703125" style="12" bestFit="1" customWidth="1"/>
    <col min="17" max="17" width="6.140625" style="12" bestFit="1" customWidth="1"/>
    <col min="18" max="18" width="8.42578125" style="12" bestFit="1" customWidth="1"/>
    <col min="19" max="19" width="3.5703125" style="12" bestFit="1" customWidth="1"/>
    <col min="20" max="20" width="6.42578125" style="12" bestFit="1" customWidth="1"/>
    <col min="21" max="21" width="8.42578125" style="12" bestFit="1" customWidth="1"/>
    <col min="22" max="22" width="4.42578125" style="12" bestFit="1" customWidth="1"/>
    <col min="23" max="23" width="6.140625" style="12" bestFit="1" customWidth="1"/>
    <col min="24" max="24" width="8.42578125" style="12" bestFit="1" customWidth="1"/>
    <col min="25" max="25" width="3.5703125" style="12" bestFit="1" customWidth="1"/>
    <col min="26" max="26" width="6.140625" style="12" bestFit="1" customWidth="1"/>
    <col min="27" max="27" width="8.42578125" style="12" bestFit="1" customWidth="1"/>
    <col min="28" max="28" width="3.5703125" style="12" bestFit="1" customWidth="1"/>
    <col min="29" max="29" width="6.42578125" style="12" bestFit="1" customWidth="1"/>
    <col min="30" max="30" width="8.42578125" style="12" bestFit="1" customWidth="1"/>
    <col min="31" max="31" width="4.42578125" style="12" bestFit="1" customWidth="1"/>
    <col min="32" max="32" width="6.42578125" style="12" bestFit="1" customWidth="1"/>
    <col min="33" max="33" width="8.42578125" style="12" bestFit="1" customWidth="1"/>
    <col min="34" max="34" width="4.42578125" style="12" bestFit="1" customWidth="1"/>
    <col min="35" max="35" width="6.140625" style="12" bestFit="1" customWidth="1"/>
    <col min="36" max="36" width="8.42578125" style="12" bestFit="1" customWidth="1"/>
    <col min="37" max="37" width="3.5703125" style="12" bestFit="1" customWidth="1"/>
    <col min="38" max="38" width="6.140625" style="12" bestFit="1" customWidth="1"/>
    <col min="39" max="39" width="8.42578125" style="12" bestFit="1" customWidth="1"/>
    <col min="40" max="40" width="4.42578125" style="12" bestFit="1" customWidth="1"/>
    <col min="41" max="41" width="6.140625" style="12" bestFit="1" customWidth="1"/>
    <col min="42" max="42" width="8.42578125" style="12" bestFit="1" customWidth="1"/>
    <col min="43" max="43" width="3.5703125" style="12" bestFit="1" customWidth="1"/>
    <col min="44" max="44" width="6.140625" style="12" bestFit="1" customWidth="1"/>
    <col min="45" max="45" width="8.42578125" style="12" bestFit="1" customWidth="1"/>
    <col min="46" max="46" width="3.5703125" style="12" bestFit="1" customWidth="1"/>
    <col min="47" max="47" width="6.140625" style="12" bestFit="1" customWidth="1"/>
    <col min="48" max="48" width="8.42578125" style="12" bestFit="1" customWidth="1"/>
    <col min="49" max="49" width="4.42578125" style="12" bestFit="1" customWidth="1"/>
    <col min="50" max="50" width="6.140625" style="12" bestFit="1" customWidth="1"/>
    <col min="51" max="51" width="8.42578125" style="12" bestFit="1" customWidth="1"/>
    <col min="52" max="52" width="3.5703125" style="12" bestFit="1" customWidth="1"/>
    <col min="53" max="53" width="6.140625" style="12" bestFit="1" customWidth="1"/>
    <col min="54" max="54" width="8.42578125" style="12" bestFit="1" customWidth="1"/>
    <col min="55" max="55" width="3.5703125" style="12" bestFit="1" customWidth="1"/>
    <col min="56" max="56" width="6.140625" style="12" bestFit="1" customWidth="1"/>
    <col min="57" max="57" width="8.42578125" style="12" bestFit="1" customWidth="1"/>
    <col min="58" max="58" width="4.42578125" style="12" bestFit="1" customWidth="1"/>
    <col min="59" max="59" width="6.140625" style="12" bestFit="1" customWidth="1"/>
    <col min="60" max="60" width="8.42578125" style="12" bestFit="1" customWidth="1"/>
    <col min="61" max="61" width="3.5703125" style="12" bestFit="1" customWidth="1"/>
    <col min="62" max="62" width="6.140625" style="12" bestFit="1" customWidth="1"/>
    <col min="63" max="63" width="8.42578125" style="12" bestFit="1" customWidth="1"/>
    <col min="64" max="64" width="3.5703125" style="12" bestFit="1" customWidth="1"/>
    <col min="65" max="65" width="6.140625" style="12" bestFit="1" customWidth="1"/>
    <col min="66" max="66" width="8.42578125" style="12" bestFit="1" customWidth="1"/>
    <col min="67" max="16384" width="17.5703125" style="12"/>
  </cols>
  <sheetData>
    <row r="1" spans="1:10" s="10" customFormat="1" x14ac:dyDescent="0.2">
      <c r="A1" s="8" t="str">
        <f>Applicant</f>
        <v>Alberta Electric System Operator</v>
      </c>
      <c r="B1" s="22"/>
    </row>
    <row r="2" spans="1:10" s="10" customFormat="1" x14ac:dyDescent="0.2">
      <c r="A2" s="8" t="str">
        <f>Application</f>
        <v>2018 ISO Tariff Update Application</v>
      </c>
      <c r="B2" s="22"/>
    </row>
    <row r="3" spans="1:10" s="10" customFormat="1" x14ac:dyDescent="0.2">
      <c r="A3" s="8" t="str">
        <f>ApplicationSection</f>
        <v>Appendix D — 2018 Escalation Factor and Investment Levels</v>
      </c>
      <c r="B3" s="22"/>
    </row>
    <row r="4" spans="1:10" s="10" customFormat="1" x14ac:dyDescent="0.2">
      <c r="A4" s="9" t="str">
        <f>TableDate</f>
        <v>October 26, 2017</v>
      </c>
      <c r="B4" s="22"/>
    </row>
    <row r="5" spans="1:10" s="10" customFormat="1" x14ac:dyDescent="0.2">
      <c r="A5" s="8"/>
      <c r="B5" s="22"/>
    </row>
    <row r="6" spans="1:10" x14ac:dyDescent="0.2">
      <c r="E6" s="13"/>
      <c r="F6" s="13"/>
      <c r="G6" s="13"/>
      <c r="H6" s="13"/>
      <c r="I6" s="5"/>
      <c r="J6" s="5"/>
    </row>
    <row r="7" spans="1:10" s="15" customFormat="1" ht="38.25" x14ac:dyDescent="0.2">
      <c r="A7" s="14" t="s">
        <v>0</v>
      </c>
      <c r="B7" s="23" t="s">
        <v>26</v>
      </c>
      <c r="C7" s="14" t="s">
        <v>12</v>
      </c>
      <c r="D7" s="14" t="s">
        <v>11</v>
      </c>
      <c r="E7" s="14" t="s">
        <v>45</v>
      </c>
      <c r="F7" s="15" t="s">
        <v>30</v>
      </c>
    </row>
    <row r="8" spans="1:10" x14ac:dyDescent="0.2">
      <c r="A8" s="18">
        <v>2001</v>
      </c>
      <c r="B8" s="24" t="s">
        <v>31</v>
      </c>
      <c r="C8" s="16">
        <v>5.047972527123519E-2</v>
      </c>
      <c r="D8" s="16">
        <v>2.2565006610841848E-2</v>
      </c>
      <c r="E8" s="17">
        <f t="shared" ref="E8:E22" si="0">(65%*C8+35%*D8)</f>
        <v>4.0709573740097517E-2</v>
      </c>
      <c r="F8" s="49">
        <v>1</v>
      </c>
    </row>
    <row r="9" spans="1:10" x14ac:dyDescent="0.2">
      <c r="A9" s="18">
        <v>2002</v>
      </c>
      <c r="B9" s="24" t="s">
        <v>31</v>
      </c>
      <c r="C9" s="16">
        <v>2.5900942592908153E-2</v>
      </c>
      <c r="D9" s="16">
        <v>3.4307387294198584E-2</v>
      </c>
      <c r="E9" s="17">
        <f t="shared" si="0"/>
        <v>2.8843198238359805E-2</v>
      </c>
      <c r="F9" s="49">
        <f t="shared" ref="F9:F20" si="1">F8*(1+E9)</f>
        <v>1.0288431982383599</v>
      </c>
    </row>
    <row r="10" spans="1:10" x14ac:dyDescent="0.2">
      <c r="A10" s="18">
        <v>2003</v>
      </c>
      <c r="B10" s="24" t="s">
        <v>31</v>
      </c>
      <c r="C10" s="16">
        <v>3.4853591818175059E-2</v>
      </c>
      <c r="D10" s="16">
        <v>4.4170347528960936E-2</v>
      </c>
      <c r="E10" s="17">
        <f t="shared" si="0"/>
        <v>3.8114456316950117E-2</v>
      </c>
      <c r="F10" s="49">
        <f t="shared" si="1"/>
        <v>1.0680569973746072</v>
      </c>
    </row>
    <row r="11" spans="1:10" x14ac:dyDescent="0.2">
      <c r="A11" s="18">
        <v>2004</v>
      </c>
      <c r="B11" s="24" t="s">
        <v>31</v>
      </c>
      <c r="C11" s="16">
        <v>3.3306597851862262E-2</v>
      </c>
      <c r="D11" s="16">
        <v>1.4047410008779647E-2</v>
      </c>
      <c r="E11" s="17">
        <f t="shared" si="0"/>
        <v>2.6565882106783345E-2</v>
      </c>
      <c r="F11" s="49">
        <f t="shared" si="1"/>
        <v>1.096430873650186</v>
      </c>
    </row>
    <row r="12" spans="1:10" x14ac:dyDescent="0.2">
      <c r="A12" s="18">
        <v>2005</v>
      </c>
      <c r="B12" s="24" t="s">
        <v>31</v>
      </c>
      <c r="C12" s="16">
        <v>5.7133664741887094E-2</v>
      </c>
      <c r="D12" s="16">
        <v>2.1408894136166718E-2</v>
      </c>
      <c r="E12" s="17">
        <f t="shared" si="0"/>
        <v>4.4629995029884961E-2</v>
      </c>
      <c r="F12" s="49">
        <f t="shared" si="1"/>
        <v>1.1453645780918063</v>
      </c>
    </row>
    <row r="13" spans="1:10" x14ac:dyDescent="0.2">
      <c r="A13" s="18">
        <v>2006</v>
      </c>
      <c r="B13" s="24" t="s">
        <v>31</v>
      </c>
      <c r="C13" s="16">
        <v>4.9999946792718235E-2</v>
      </c>
      <c r="D13" s="16">
        <v>3.8837944054866458E-2</v>
      </c>
      <c r="E13" s="17">
        <f t="shared" si="0"/>
        <v>4.6093245834470116E-2</v>
      </c>
      <c r="F13" s="49">
        <f t="shared" si="1"/>
        <v>1.1981581491598861</v>
      </c>
    </row>
    <row r="14" spans="1:10" x14ac:dyDescent="0.2">
      <c r="A14" s="18">
        <v>2007</v>
      </c>
      <c r="B14" s="24" t="s">
        <v>31</v>
      </c>
      <c r="C14" s="16">
        <v>5.8964819343533821E-2</v>
      </c>
      <c r="D14" s="16">
        <v>4.9328684815666275E-2</v>
      </c>
      <c r="E14" s="17">
        <f t="shared" si="0"/>
        <v>5.559217225878018E-2</v>
      </c>
      <c r="F14" s="49">
        <f t="shared" si="1"/>
        <v>1.2647663633812438</v>
      </c>
    </row>
    <row r="15" spans="1:10" x14ac:dyDescent="0.2">
      <c r="A15" s="18">
        <v>2008</v>
      </c>
      <c r="B15" s="24" t="s">
        <v>31</v>
      </c>
      <c r="C15" s="16">
        <v>5.9149880178545111E-2</v>
      </c>
      <c r="D15" s="16">
        <v>3.1811112682030261E-2</v>
      </c>
      <c r="E15" s="17">
        <f t="shared" si="0"/>
        <v>4.9581311554764911E-2</v>
      </c>
      <c r="F15" s="49">
        <f t="shared" si="1"/>
        <v>1.3274751384880363</v>
      </c>
    </row>
    <row r="16" spans="1:10" x14ac:dyDescent="0.2">
      <c r="A16" s="18">
        <v>2009</v>
      </c>
      <c r="B16" s="24" t="s">
        <v>31</v>
      </c>
      <c r="C16" s="16">
        <v>2.8416191301472216E-2</v>
      </c>
      <c r="D16" s="16">
        <v>-1.4387503425595822E-3</v>
      </c>
      <c r="E16" s="17">
        <f t="shared" si="0"/>
        <v>1.796696172606109E-2</v>
      </c>
      <c r="F16" s="49">
        <f t="shared" si="1"/>
        <v>1.3513258334935485</v>
      </c>
    </row>
    <row r="17" spans="1:8" x14ac:dyDescent="0.2">
      <c r="A17" s="18">
        <v>2010</v>
      </c>
      <c r="B17" s="24" t="s">
        <v>31</v>
      </c>
      <c r="C17" s="16">
        <v>4.4835393857175908E-2</v>
      </c>
      <c r="D17" s="16">
        <v>9.948542024013917E-3</v>
      </c>
      <c r="E17" s="17">
        <f t="shared" si="0"/>
        <v>3.2624995715569212E-2</v>
      </c>
      <c r="F17" s="49">
        <f t="shared" si="1"/>
        <v>1.3954128330216136</v>
      </c>
    </row>
    <row r="18" spans="1:8" x14ac:dyDescent="0.2">
      <c r="A18" s="19">
        <v>2011</v>
      </c>
      <c r="B18" s="24" t="s">
        <v>31</v>
      </c>
      <c r="C18" s="16">
        <v>4.3584180562913508E-2</v>
      </c>
      <c r="D18" s="16">
        <v>2.4449877750611245E-2</v>
      </c>
      <c r="E18" s="17">
        <f t="shared" si="0"/>
        <v>3.6887174578607719E-2</v>
      </c>
      <c r="F18" s="49">
        <f t="shared" si="1"/>
        <v>1.4468856698025114</v>
      </c>
    </row>
    <row r="19" spans="1:8" x14ac:dyDescent="0.2">
      <c r="A19" s="19">
        <v>2012</v>
      </c>
      <c r="B19" s="24" t="s">
        <v>31</v>
      </c>
      <c r="C19" s="16">
        <v>3.510317091311136E-2</v>
      </c>
      <c r="D19" s="16">
        <v>1.1137629276054028E-2</v>
      </c>
      <c r="E19" s="17">
        <f t="shared" si="0"/>
        <v>2.6715231340141293E-2</v>
      </c>
      <c r="F19" s="49">
        <f t="shared" si="1"/>
        <v>1.4855395551940209</v>
      </c>
    </row>
    <row r="20" spans="1:8" x14ac:dyDescent="0.2">
      <c r="A20" s="19">
        <v>2013</v>
      </c>
      <c r="B20" s="24" t="s">
        <v>31</v>
      </c>
      <c r="C20" s="16">
        <v>3.502199968238251E-2</v>
      </c>
      <c r="D20" s="16">
        <v>1.4162077104642104E-2</v>
      </c>
      <c r="E20" s="17">
        <f t="shared" si="0"/>
        <v>2.7721026780173366E-2</v>
      </c>
      <c r="F20" s="49">
        <f t="shared" si="1"/>
        <v>1.5267202369865611</v>
      </c>
    </row>
    <row r="21" spans="1:8" x14ac:dyDescent="0.2">
      <c r="A21" s="19">
        <v>2014</v>
      </c>
      <c r="B21" s="24" t="s">
        <v>31</v>
      </c>
      <c r="C21" s="16">
        <v>3.7293765117874231E-2</v>
      </c>
      <c r="D21" s="16">
        <v>2.5601241272303978E-2</v>
      </c>
      <c r="E21" s="17">
        <f t="shared" si="0"/>
        <v>3.3201381771924644E-2</v>
      </c>
      <c r="F21" s="49">
        <f>F20*(1+E21)</f>
        <v>1.5774094584336751</v>
      </c>
    </row>
    <row r="22" spans="1:8" x14ac:dyDescent="0.2">
      <c r="A22" s="19">
        <v>2015</v>
      </c>
      <c r="B22" s="24" t="s">
        <v>31</v>
      </c>
      <c r="C22" s="16">
        <v>-2.8974662397326391E-3</v>
      </c>
      <c r="D22" s="16">
        <v>1.1346444780635402E-2</v>
      </c>
      <c r="E22" s="17">
        <f t="shared" si="0"/>
        <v>2.0879026173961754E-3</v>
      </c>
      <c r="F22" s="49">
        <f>F21*(1+E22)</f>
        <v>1.5807029357706441</v>
      </c>
    </row>
    <row r="23" spans="1:8" x14ac:dyDescent="0.2">
      <c r="A23" s="33">
        <v>2016</v>
      </c>
      <c r="B23" s="24" t="s">
        <v>49</v>
      </c>
      <c r="C23" s="35">
        <v>-2.5038515558935347E-2</v>
      </c>
      <c r="D23" s="35">
        <v>1.4727356911351321E-2</v>
      </c>
      <c r="E23" s="17">
        <f>(65%*C23+35%*D23)</f>
        <v>-1.1120460194335012E-2</v>
      </c>
      <c r="F23" s="49">
        <f>F22*(1+E23)</f>
        <v>1.5631247916943383</v>
      </c>
    </row>
    <row r="24" spans="1:8" x14ac:dyDescent="0.2">
      <c r="A24" s="33">
        <v>2017</v>
      </c>
      <c r="B24" s="22" t="s">
        <v>32</v>
      </c>
      <c r="C24" s="35">
        <v>1.0768178445136828E-2</v>
      </c>
      <c r="D24" s="35">
        <v>2.1836363515528263E-2</v>
      </c>
      <c r="E24" s="17">
        <f>(65%*C24+35%*D24)</f>
        <v>1.4642043219773831E-2</v>
      </c>
      <c r="F24" s="49">
        <f>F23*(1+E24)</f>
        <v>1.5860121324522267</v>
      </c>
    </row>
    <row r="25" spans="1:8" x14ac:dyDescent="0.2">
      <c r="A25" s="33">
        <v>2018</v>
      </c>
      <c r="B25" s="22" t="s">
        <v>32</v>
      </c>
      <c r="C25" s="35">
        <v>2.4111643235636235E-2</v>
      </c>
      <c r="D25" s="35">
        <v>2.1801153362528705E-2</v>
      </c>
      <c r="E25" s="17">
        <f>(65%*C25+35%*D25)</f>
        <v>2.3302971780048597E-2</v>
      </c>
      <c r="F25" s="49">
        <f>F24*(1+E25)</f>
        <v>1.6229709284175757</v>
      </c>
    </row>
    <row r="26" spans="1:8" x14ac:dyDescent="0.2">
      <c r="A26" s="12" t="s">
        <v>20</v>
      </c>
    </row>
    <row r="27" spans="1:8" x14ac:dyDescent="0.2">
      <c r="A27" s="20" t="s">
        <v>13</v>
      </c>
      <c r="B27" s="25" t="s">
        <v>47</v>
      </c>
      <c r="F27" s="14"/>
      <c r="G27" s="14"/>
      <c r="H27" s="21"/>
    </row>
    <row r="28" spans="1:8" x14ac:dyDescent="0.2">
      <c r="A28" s="20" t="s">
        <v>14</v>
      </c>
      <c r="B28" s="25" t="s">
        <v>21</v>
      </c>
      <c r="F28" s="21"/>
      <c r="G28" s="21"/>
      <c r="H28" s="21"/>
    </row>
    <row r="29" spans="1:8" ht="12.6" customHeight="1" x14ac:dyDescent="0.2">
      <c r="A29" s="20" t="s">
        <v>15</v>
      </c>
      <c r="B29" s="54" t="s">
        <v>65</v>
      </c>
      <c r="C29" s="54"/>
      <c r="D29" s="54"/>
      <c r="E29" s="54"/>
      <c r="F29" s="54"/>
    </row>
    <row r="30" spans="1:8" x14ac:dyDescent="0.2">
      <c r="A30" s="20"/>
      <c r="B30" s="54"/>
      <c r="C30" s="54"/>
      <c r="D30" s="54"/>
      <c r="E30" s="54"/>
      <c r="F30" s="54"/>
    </row>
    <row r="31" spans="1:8" ht="12.75" customHeight="1" x14ac:dyDescent="0.2">
      <c r="A31" s="20" t="s">
        <v>16</v>
      </c>
      <c r="B31" s="54" t="s">
        <v>66</v>
      </c>
      <c r="C31" s="54"/>
      <c r="D31" s="54"/>
      <c r="E31" s="54"/>
      <c r="F31" s="54"/>
    </row>
    <row r="32" spans="1:8" x14ac:dyDescent="0.2">
      <c r="A32" s="20"/>
      <c r="B32" s="54"/>
      <c r="C32" s="54"/>
      <c r="D32" s="54"/>
      <c r="E32" s="54"/>
      <c r="F32" s="54"/>
    </row>
    <row r="33" spans="1:6" x14ac:dyDescent="0.2">
      <c r="A33" s="20" t="s">
        <v>17</v>
      </c>
      <c r="B33" s="25" t="s">
        <v>67</v>
      </c>
    </row>
    <row r="34" spans="1:6" x14ac:dyDescent="0.2">
      <c r="A34" s="20" t="s">
        <v>18</v>
      </c>
      <c r="B34" s="25" t="s">
        <v>68</v>
      </c>
    </row>
    <row r="35" spans="1:6" ht="12.75" customHeight="1" x14ac:dyDescent="0.2">
      <c r="A35" s="20" t="s">
        <v>19</v>
      </c>
      <c r="B35" s="54" t="s">
        <v>24</v>
      </c>
      <c r="C35" s="54"/>
      <c r="D35" s="54"/>
      <c r="E35" s="54"/>
      <c r="F35" s="54"/>
    </row>
    <row r="36" spans="1:6" x14ac:dyDescent="0.2">
      <c r="A36" s="20"/>
      <c r="B36" s="54"/>
      <c r="C36" s="54"/>
      <c r="D36" s="54"/>
      <c r="E36" s="54"/>
      <c r="F36" s="54"/>
    </row>
  </sheetData>
  <mergeCells count="3">
    <mergeCell ref="B29:F30"/>
    <mergeCell ref="B31:F32"/>
    <mergeCell ref="B35:F36"/>
  </mergeCells>
  <pageMargins left="0.25" right="0.25" top="0.75" bottom="0.75" header="0.3" footer="0.3"/>
  <pageSetup orientation="portrait" r:id="rId1"/>
  <headerFooter alignWithMargins="0">
    <oddFooter>&amp;L&amp;A&amp;CConfidentiality: Public&amp;R&amp;P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defaultColWidth="17.5703125" defaultRowHeight="12.75" x14ac:dyDescent="0.2"/>
  <cols>
    <col min="1" max="1" width="8.140625" style="12" customWidth="1"/>
    <col min="2" max="2" width="8.7109375" style="22" customWidth="1"/>
    <col min="3" max="3" width="23.140625" style="12" customWidth="1"/>
    <col min="4" max="4" width="23.5703125" style="12" customWidth="1"/>
    <col min="5" max="5" width="23.85546875" style="12" customWidth="1"/>
    <col min="6" max="6" width="9.28515625" style="12" bestFit="1" customWidth="1"/>
    <col min="7" max="7" width="12.5703125" style="12" customWidth="1"/>
    <col min="8" max="8" width="13.28515625" style="12" customWidth="1"/>
    <col min="9" max="9" width="9.42578125" style="12" customWidth="1"/>
    <col min="10" max="10" width="6.85546875" style="12" customWidth="1"/>
    <col min="11" max="11" width="8.5703125" style="12" customWidth="1"/>
    <col min="12" max="12" width="7.85546875" style="12" customWidth="1"/>
    <col min="13" max="13" width="4.42578125" style="12" bestFit="1" customWidth="1"/>
    <col min="14" max="14" width="6.140625" style="12" bestFit="1" customWidth="1"/>
    <col min="15" max="15" width="8.42578125" style="12" bestFit="1" customWidth="1"/>
    <col min="16" max="16" width="3.5703125" style="12" bestFit="1" customWidth="1"/>
    <col min="17" max="17" width="6.140625" style="12" bestFit="1" customWidth="1"/>
    <col min="18" max="18" width="8.42578125" style="12" bestFit="1" customWidth="1"/>
    <col min="19" max="19" width="3.5703125" style="12" bestFit="1" customWidth="1"/>
    <col min="20" max="20" width="6.42578125" style="12" bestFit="1" customWidth="1"/>
    <col min="21" max="21" width="8.42578125" style="12" bestFit="1" customWidth="1"/>
    <col min="22" max="22" width="4.42578125" style="12" bestFit="1" customWidth="1"/>
    <col min="23" max="23" width="6.140625" style="12" bestFit="1" customWidth="1"/>
    <col min="24" max="24" width="8.42578125" style="12" bestFit="1" customWidth="1"/>
    <col min="25" max="25" width="3.5703125" style="12" bestFit="1" customWidth="1"/>
    <col min="26" max="26" width="6.140625" style="12" bestFit="1" customWidth="1"/>
    <col min="27" max="27" width="8.42578125" style="12" bestFit="1" customWidth="1"/>
    <col min="28" max="28" width="3.5703125" style="12" bestFit="1" customWidth="1"/>
    <col min="29" max="29" width="6.42578125" style="12" bestFit="1" customWidth="1"/>
    <col min="30" max="30" width="8.42578125" style="12" bestFit="1" customWidth="1"/>
    <col min="31" max="31" width="4.42578125" style="12" bestFit="1" customWidth="1"/>
    <col min="32" max="32" width="6.42578125" style="12" bestFit="1" customWidth="1"/>
    <col min="33" max="33" width="8.42578125" style="12" bestFit="1" customWidth="1"/>
    <col min="34" max="34" width="4.42578125" style="12" bestFit="1" customWidth="1"/>
    <col min="35" max="35" width="6.140625" style="12" bestFit="1" customWidth="1"/>
    <col min="36" max="36" width="8.42578125" style="12" bestFit="1" customWidth="1"/>
    <col min="37" max="37" width="3.5703125" style="12" bestFit="1" customWidth="1"/>
    <col min="38" max="38" width="6.140625" style="12" bestFit="1" customWidth="1"/>
    <col min="39" max="39" width="8.42578125" style="12" bestFit="1" customWidth="1"/>
    <col min="40" max="40" width="4.42578125" style="12" bestFit="1" customWidth="1"/>
    <col min="41" max="41" width="6.140625" style="12" bestFit="1" customWidth="1"/>
    <col min="42" max="42" width="8.42578125" style="12" bestFit="1" customWidth="1"/>
    <col min="43" max="43" width="3.5703125" style="12" bestFit="1" customWidth="1"/>
    <col min="44" max="44" width="6.140625" style="12" bestFit="1" customWidth="1"/>
    <col min="45" max="45" width="8.42578125" style="12" bestFit="1" customWidth="1"/>
    <col min="46" max="46" width="3.5703125" style="12" bestFit="1" customWidth="1"/>
    <col min="47" max="47" width="6.140625" style="12" bestFit="1" customWidth="1"/>
    <col min="48" max="48" width="8.42578125" style="12" bestFit="1" customWidth="1"/>
    <col min="49" max="49" width="4.42578125" style="12" bestFit="1" customWidth="1"/>
    <col min="50" max="50" width="6.140625" style="12" bestFit="1" customWidth="1"/>
    <col min="51" max="51" width="8.42578125" style="12" bestFit="1" customWidth="1"/>
    <col min="52" max="52" width="3.5703125" style="12" bestFit="1" customWidth="1"/>
    <col min="53" max="53" width="6.140625" style="12" bestFit="1" customWidth="1"/>
    <col min="54" max="54" width="8.42578125" style="12" bestFit="1" customWidth="1"/>
    <col min="55" max="55" width="3.5703125" style="12" bestFit="1" customWidth="1"/>
    <col min="56" max="56" width="6.140625" style="12" bestFit="1" customWidth="1"/>
    <col min="57" max="57" width="8.42578125" style="12" bestFit="1" customWidth="1"/>
    <col min="58" max="58" width="4.42578125" style="12" bestFit="1" customWidth="1"/>
    <col min="59" max="59" width="6.140625" style="12" bestFit="1" customWidth="1"/>
    <col min="60" max="60" width="8.42578125" style="12" bestFit="1" customWidth="1"/>
    <col min="61" max="61" width="3.5703125" style="12" bestFit="1" customWidth="1"/>
    <col min="62" max="62" width="6.140625" style="12" bestFit="1" customWidth="1"/>
    <col min="63" max="63" width="8.42578125" style="12" bestFit="1" customWidth="1"/>
    <col min="64" max="64" width="3.5703125" style="12" bestFit="1" customWidth="1"/>
    <col min="65" max="65" width="6.140625" style="12" bestFit="1" customWidth="1"/>
    <col min="66" max="66" width="8.42578125" style="12" bestFit="1" customWidth="1"/>
    <col min="67" max="16384" width="17.5703125" style="12"/>
  </cols>
  <sheetData>
    <row r="1" spans="1:10" s="10" customFormat="1" x14ac:dyDescent="0.2">
      <c r="A1" s="8" t="str">
        <f>Applicant</f>
        <v>Alberta Electric System Operator</v>
      </c>
      <c r="B1" s="22"/>
    </row>
    <row r="2" spans="1:10" s="10" customFormat="1" x14ac:dyDescent="0.2">
      <c r="A2" s="8" t="str">
        <f>Application</f>
        <v>2018 ISO Tariff Update Application</v>
      </c>
      <c r="B2" s="22"/>
    </row>
    <row r="3" spans="1:10" s="10" customFormat="1" x14ac:dyDescent="0.2">
      <c r="A3" s="8" t="str">
        <f>ApplicationSection</f>
        <v>Appendix D — 2018 Escalation Factor and Investment Levels</v>
      </c>
      <c r="B3" s="22"/>
    </row>
    <row r="4" spans="1:10" s="10" customFormat="1" x14ac:dyDescent="0.2">
      <c r="A4" s="9" t="str">
        <f>TableDate</f>
        <v>October 26, 2017</v>
      </c>
      <c r="B4" s="22"/>
    </row>
    <row r="5" spans="1:10" s="10" customFormat="1" x14ac:dyDescent="0.2">
      <c r="A5" s="8"/>
      <c r="B5" s="22"/>
    </row>
    <row r="6" spans="1:10" x14ac:dyDescent="0.2">
      <c r="E6" s="13"/>
      <c r="F6" s="13"/>
      <c r="G6" s="13"/>
      <c r="H6" s="13"/>
      <c r="I6" s="5"/>
      <c r="J6" s="5"/>
    </row>
    <row r="7" spans="1:10" s="15" customFormat="1" ht="38.25" x14ac:dyDescent="0.2">
      <c r="A7" s="14" t="s">
        <v>0</v>
      </c>
      <c r="B7" s="23" t="s">
        <v>26</v>
      </c>
      <c r="C7" s="14" t="s">
        <v>12</v>
      </c>
      <c r="D7" s="14" t="s">
        <v>11</v>
      </c>
      <c r="E7" s="14" t="s">
        <v>45</v>
      </c>
      <c r="F7" s="15" t="s">
        <v>30</v>
      </c>
    </row>
    <row r="8" spans="1:10" x14ac:dyDescent="0.2">
      <c r="A8" s="18">
        <v>2001</v>
      </c>
      <c r="B8" s="24" t="s">
        <v>31</v>
      </c>
      <c r="C8" s="16">
        <v>5.047972527123519E-2</v>
      </c>
      <c r="D8" s="16">
        <v>2.2565006610841848E-2</v>
      </c>
      <c r="E8" s="17">
        <f t="shared" ref="E8:E22" si="0">(65%*C8+35%*D8)</f>
        <v>4.0709573740097517E-2</v>
      </c>
      <c r="F8" s="49">
        <v>1</v>
      </c>
    </row>
    <row r="9" spans="1:10" x14ac:dyDescent="0.2">
      <c r="A9" s="18">
        <v>2002</v>
      </c>
      <c r="B9" s="24" t="s">
        <v>31</v>
      </c>
      <c r="C9" s="16">
        <v>2.5900942592908153E-2</v>
      </c>
      <c r="D9" s="16">
        <v>3.4307387294198584E-2</v>
      </c>
      <c r="E9" s="17">
        <f t="shared" si="0"/>
        <v>2.8843198238359805E-2</v>
      </c>
      <c r="F9" s="49">
        <f t="shared" ref="F9:F20" si="1">F8*(1+E9)</f>
        <v>1.0288431982383599</v>
      </c>
    </row>
    <row r="10" spans="1:10" x14ac:dyDescent="0.2">
      <c r="A10" s="18">
        <v>2003</v>
      </c>
      <c r="B10" s="24" t="s">
        <v>31</v>
      </c>
      <c r="C10" s="16">
        <v>3.4853591818175059E-2</v>
      </c>
      <c r="D10" s="16">
        <v>4.4170347528960936E-2</v>
      </c>
      <c r="E10" s="17">
        <f t="shared" si="0"/>
        <v>3.8114456316950117E-2</v>
      </c>
      <c r="F10" s="49">
        <f t="shared" si="1"/>
        <v>1.0680569973746072</v>
      </c>
    </row>
    <row r="11" spans="1:10" x14ac:dyDescent="0.2">
      <c r="A11" s="18">
        <v>2004</v>
      </c>
      <c r="B11" s="24" t="s">
        <v>31</v>
      </c>
      <c r="C11" s="16">
        <v>3.3306597851862262E-2</v>
      </c>
      <c r="D11" s="16">
        <v>1.4047410008779647E-2</v>
      </c>
      <c r="E11" s="17">
        <f t="shared" si="0"/>
        <v>2.6565882106783345E-2</v>
      </c>
      <c r="F11" s="49">
        <f t="shared" si="1"/>
        <v>1.096430873650186</v>
      </c>
    </row>
    <row r="12" spans="1:10" x14ac:dyDescent="0.2">
      <c r="A12" s="18">
        <v>2005</v>
      </c>
      <c r="B12" s="24" t="s">
        <v>31</v>
      </c>
      <c r="C12" s="16">
        <v>5.7133664741887094E-2</v>
      </c>
      <c r="D12" s="16">
        <v>2.1408894136166718E-2</v>
      </c>
      <c r="E12" s="17">
        <f t="shared" si="0"/>
        <v>4.4629995029884961E-2</v>
      </c>
      <c r="F12" s="49">
        <f t="shared" si="1"/>
        <v>1.1453645780918063</v>
      </c>
    </row>
    <row r="13" spans="1:10" x14ac:dyDescent="0.2">
      <c r="A13" s="18">
        <v>2006</v>
      </c>
      <c r="B13" s="24" t="s">
        <v>31</v>
      </c>
      <c r="C13" s="16">
        <v>4.9999946792718235E-2</v>
      </c>
      <c r="D13" s="16">
        <v>3.8837944054866458E-2</v>
      </c>
      <c r="E13" s="17">
        <f t="shared" si="0"/>
        <v>4.6093245834470116E-2</v>
      </c>
      <c r="F13" s="49">
        <f t="shared" si="1"/>
        <v>1.1981581491598861</v>
      </c>
    </row>
    <row r="14" spans="1:10" x14ac:dyDescent="0.2">
      <c r="A14" s="18">
        <v>2007</v>
      </c>
      <c r="B14" s="24" t="s">
        <v>31</v>
      </c>
      <c r="C14" s="16">
        <v>5.8964819343533821E-2</v>
      </c>
      <c r="D14" s="16">
        <v>4.9328684815666275E-2</v>
      </c>
      <c r="E14" s="17">
        <f t="shared" si="0"/>
        <v>5.559217225878018E-2</v>
      </c>
      <c r="F14" s="49">
        <f t="shared" si="1"/>
        <v>1.2647663633812438</v>
      </c>
    </row>
    <row r="15" spans="1:10" x14ac:dyDescent="0.2">
      <c r="A15" s="18">
        <v>2008</v>
      </c>
      <c r="B15" s="24" t="s">
        <v>31</v>
      </c>
      <c r="C15" s="16">
        <v>5.9149880178545111E-2</v>
      </c>
      <c r="D15" s="16">
        <v>3.1811112682030261E-2</v>
      </c>
      <c r="E15" s="17">
        <f t="shared" si="0"/>
        <v>4.9581311554764911E-2</v>
      </c>
      <c r="F15" s="49">
        <f t="shared" si="1"/>
        <v>1.3274751384880363</v>
      </c>
    </row>
    <row r="16" spans="1:10" x14ac:dyDescent="0.2">
      <c r="A16" s="18">
        <v>2009</v>
      </c>
      <c r="B16" s="24" t="s">
        <v>31</v>
      </c>
      <c r="C16" s="16">
        <v>2.8416191301472216E-2</v>
      </c>
      <c r="D16" s="16">
        <v>-1.4387503425595822E-3</v>
      </c>
      <c r="E16" s="17">
        <f t="shared" si="0"/>
        <v>1.796696172606109E-2</v>
      </c>
      <c r="F16" s="49">
        <f t="shared" si="1"/>
        <v>1.3513258334935485</v>
      </c>
    </row>
    <row r="17" spans="1:8" x14ac:dyDescent="0.2">
      <c r="A17" s="18">
        <v>2010</v>
      </c>
      <c r="B17" s="24" t="s">
        <v>31</v>
      </c>
      <c r="C17" s="16">
        <v>4.4835393857175908E-2</v>
      </c>
      <c r="D17" s="16">
        <v>9.948542024013917E-3</v>
      </c>
      <c r="E17" s="17">
        <f t="shared" si="0"/>
        <v>3.2624995715569212E-2</v>
      </c>
      <c r="F17" s="49">
        <f t="shared" si="1"/>
        <v>1.3954128330216136</v>
      </c>
    </row>
    <row r="18" spans="1:8" x14ac:dyDescent="0.2">
      <c r="A18" s="19">
        <v>2011</v>
      </c>
      <c r="B18" s="24" t="s">
        <v>31</v>
      </c>
      <c r="C18" s="16">
        <v>4.3584180562913508E-2</v>
      </c>
      <c r="D18" s="16">
        <v>2.4449877750611245E-2</v>
      </c>
      <c r="E18" s="17">
        <f t="shared" si="0"/>
        <v>3.6887174578607719E-2</v>
      </c>
      <c r="F18" s="49">
        <f t="shared" si="1"/>
        <v>1.4468856698025114</v>
      </c>
    </row>
    <row r="19" spans="1:8" x14ac:dyDescent="0.2">
      <c r="A19" s="19">
        <v>2012</v>
      </c>
      <c r="B19" s="24" t="s">
        <v>31</v>
      </c>
      <c r="C19" s="16">
        <v>3.510317091311136E-2</v>
      </c>
      <c r="D19" s="16">
        <v>1.1137629276054028E-2</v>
      </c>
      <c r="E19" s="17">
        <f t="shared" si="0"/>
        <v>2.6715231340141293E-2</v>
      </c>
      <c r="F19" s="49">
        <f t="shared" si="1"/>
        <v>1.4855395551940209</v>
      </c>
    </row>
    <row r="20" spans="1:8" x14ac:dyDescent="0.2">
      <c r="A20" s="19">
        <v>2013</v>
      </c>
      <c r="B20" s="24" t="s">
        <v>31</v>
      </c>
      <c r="C20" s="16">
        <v>3.5028282013635774E-2</v>
      </c>
      <c r="D20" s="16">
        <v>1.4162077104642104E-2</v>
      </c>
      <c r="E20" s="17">
        <f t="shared" si="0"/>
        <v>2.7725110295487992E-2</v>
      </c>
      <c r="F20" s="49">
        <f t="shared" si="1"/>
        <v>1.5267263032100855</v>
      </c>
    </row>
    <row r="21" spans="1:8" x14ac:dyDescent="0.2">
      <c r="A21" s="19">
        <v>2014</v>
      </c>
      <c r="B21" s="24" t="s">
        <v>31</v>
      </c>
      <c r="C21" s="16">
        <v>3.7293765117874231E-2</v>
      </c>
      <c r="D21" s="16">
        <v>2.5601241272303978E-2</v>
      </c>
      <c r="E21" s="17">
        <f t="shared" si="0"/>
        <v>3.3201381771924644E-2</v>
      </c>
      <c r="F21" s="49">
        <f>F20*(1+E21)</f>
        <v>1.5774157260642026</v>
      </c>
    </row>
    <row r="22" spans="1:8" x14ac:dyDescent="0.2">
      <c r="A22" s="19">
        <v>2015</v>
      </c>
      <c r="B22" s="24" t="s">
        <v>49</v>
      </c>
      <c r="C22" s="16">
        <v>-2.8974662397326391E-3</v>
      </c>
      <c r="D22" s="16">
        <v>1.1346444780635402E-2</v>
      </c>
      <c r="E22" s="17">
        <f t="shared" si="0"/>
        <v>2.0879026173961754E-3</v>
      </c>
      <c r="F22" s="49">
        <f>F21*(1+E22)</f>
        <v>1.5807092164873737</v>
      </c>
    </row>
    <row r="23" spans="1:8" x14ac:dyDescent="0.2">
      <c r="A23" s="33">
        <v>2016</v>
      </c>
      <c r="B23" s="22" t="s">
        <v>32</v>
      </c>
      <c r="C23" s="35">
        <v>2.1196390398710609E-2</v>
      </c>
      <c r="D23" s="35">
        <v>2.5716646866450029E-2</v>
      </c>
      <c r="E23" s="17">
        <f>(65%*C23+35%*D23)</f>
        <v>2.2778480162419405E-2</v>
      </c>
      <c r="F23" s="49">
        <f>F22*(1+E23)</f>
        <v>1.6167153700176848</v>
      </c>
    </row>
    <row r="24" spans="1:8" x14ac:dyDescent="0.2">
      <c r="A24" s="33">
        <v>2017</v>
      </c>
      <c r="B24" s="22" t="s">
        <v>32</v>
      </c>
      <c r="C24" s="35">
        <v>2.688022293322484E-2</v>
      </c>
      <c r="D24" s="35">
        <v>2.2845837349018516E-2</v>
      </c>
      <c r="E24" s="17">
        <f>(65%*C24+35%*D24)</f>
        <v>2.5468187978752627E-2</v>
      </c>
      <c r="F24" s="49">
        <f>F23*(1+E24)</f>
        <v>1.6578901809694337</v>
      </c>
    </row>
    <row r="25" spans="1:8" x14ac:dyDescent="0.2">
      <c r="A25" s="12" t="s">
        <v>20</v>
      </c>
    </row>
    <row r="26" spans="1:8" x14ac:dyDescent="0.2">
      <c r="A26" s="20" t="s">
        <v>13</v>
      </c>
      <c r="B26" s="25" t="s">
        <v>47</v>
      </c>
      <c r="F26" s="14"/>
      <c r="G26" s="14"/>
      <c r="H26" s="21"/>
    </row>
    <row r="27" spans="1:8" x14ac:dyDescent="0.2">
      <c r="A27" s="20" t="s">
        <v>14</v>
      </c>
      <c r="B27" s="25" t="s">
        <v>21</v>
      </c>
      <c r="F27" s="21"/>
      <c r="G27" s="21"/>
      <c r="H27" s="21"/>
    </row>
    <row r="28" spans="1:8" ht="12.6" customHeight="1" x14ac:dyDescent="0.2">
      <c r="A28" s="20" t="s">
        <v>15</v>
      </c>
      <c r="B28" s="54" t="s">
        <v>65</v>
      </c>
      <c r="C28" s="54"/>
      <c r="D28" s="54"/>
      <c r="E28" s="54"/>
      <c r="F28" s="54"/>
    </row>
    <row r="29" spans="1:8" x14ac:dyDescent="0.2">
      <c r="A29" s="20"/>
      <c r="B29" s="54"/>
      <c r="C29" s="54"/>
      <c r="D29" s="54"/>
      <c r="E29" s="54"/>
      <c r="F29" s="54"/>
    </row>
    <row r="30" spans="1:8" ht="12.75" customHeight="1" x14ac:dyDescent="0.2">
      <c r="A30" s="20" t="s">
        <v>16</v>
      </c>
      <c r="B30" s="54" t="s">
        <v>66</v>
      </c>
      <c r="C30" s="54"/>
      <c r="D30" s="54"/>
      <c r="E30" s="54"/>
      <c r="F30" s="54"/>
    </row>
    <row r="31" spans="1:8" x14ac:dyDescent="0.2">
      <c r="A31" s="20"/>
      <c r="B31" s="54"/>
      <c r="C31" s="54"/>
      <c r="D31" s="54"/>
      <c r="E31" s="54"/>
      <c r="F31" s="54"/>
    </row>
    <row r="32" spans="1:8" x14ac:dyDescent="0.2">
      <c r="A32" s="20" t="s">
        <v>17</v>
      </c>
      <c r="B32" s="25" t="s">
        <v>67</v>
      </c>
    </row>
    <row r="33" spans="1:6" x14ac:dyDescent="0.2">
      <c r="A33" s="20" t="s">
        <v>18</v>
      </c>
      <c r="B33" s="25" t="s">
        <v>68</v>
      </c>
    </row>
    <row r="34" spans="1:6" ht="12.75" customHeight="1" x14ac:dyDescent="0.2">
      <c r="A34" s="20" t="s">
        <v>19</v>
      </c>
      <c r="B34" s="54" t="s">
        <v>24</v>
      </c>
      <c r="C34" s="54"/>
      <c r="D34" s="54"/>
      <c r="E34" s="54"/>
      <c r="F34" s="54"/>
    </row>
    <row r="35" spans="1:6" x14ac:dyDescent="0.2">
      <c r="A35" s="20"/>
      <c r="B35" s="54"/>
      <c r="C35" s="54"/>
      <c r="D35" s="54"/>
      <c r="E35" s="54"/>
      <c r="F35" s="54"/>
    </row>
  </sheetData>
  <mergeCells count="3">
    <mergeCell ref="B28:F29"/>
    <mergeCell ref="B30:F31"/>
    <mergeCell ref="B34:F35"/>
  </mergeCells>
  <pageMargins left="0.25" right="0.25" top="0.75" bottom="0.75" header="0.3" footer="0.3"/>
  <pageSetup orientation="portrait" r:id="rId1"/>
  <headerFooter alignWithMargins="0">
    <oddFooter>&amp;L&amp;A&amp;CConfidentiality: Public&amp;R&amp;P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/>
  </sheetViews>
  <sheetFormatPr defaultColWidth="17.5703125" defaultRowHeight="12.75" x14ac:dyDescent="0.2"/>
  <cols>
    <col min="1" max="1" width="8.140625" style="12" customWidth="1"/>
    <col min="2" max="2" width="8.7109375" style="22" customWidth="1"/>
    <col min="3" max="3" width="23.140625" style="12" customWidth="1"/>
    <col min="4" max="4" width="23.5703125" style="12" customWidth="1"/>
    <col min="5" max="5" width="23.85546875" style="12" customWidth="1"/>
    <col min="6" max="6" width="9.28515625" style="12" bestFit="1" customWidth="1"/>
    <col min="7" max="7" width="12.5703125" style="12" customWidth="1"/>
    <col min="8" max="8" width="13.28515625" style="12" customWidth="1"/>
    <col min="9" max="9" width="9.42578125" style="12" customWidth="1"/>
    <col min="10" max="10" width="6.85546875" style="12" customWidth="1"/>
    <col min="11" max="11" width="8.5703125" style="12" customWidth="1"/>
    <col min="12" max="12" width="7.85546875" style="12" customWidth="1"/>
    <col min="13" max="13" width="4.42578125" style="12" bestFit="1" customWidth="1"/>
    <col min="14" max="14" width="6.140625" style="12" bestFit="1" customWidth="1"/>
    <col min="15" max="15" width="8.42578125" style="12" bestFit="1" customWidth="1"/>
    <col min="16" max="16" width="3.5703125" style="12" bestFit="1" customWidth="1"/>
    <col min="17" max="17" width="6.140625" style="12" bestFit="1" customWidth="1"/>
    <col min="18" max="18" width="8.42578125" style="12" bestFit="1" customWidth="1"/>
    <col min="19" max="19" width="3.5703125" style="12" bestFit="1" customWidth="1"/>
    <col min="20" max="20" width="6.42578125" style="12" bestFit="1" customWidth="1"/>
    <col min="21" max="21" width="8.42578125" style="12" bestFit="1" customWidth="1"/>
    <col min="22" max="22" width="4.42578125" style="12" bestFit="1" customWidth="1"/>
    <col min="23" max="23" width="6.140625" style="12" bestFit="1" customWidth="1"/>
    <col min="24" max="24" width="8.42578125" style="12" bestFit="1" customWidth="1"/>
    <col min="25" max="25" width="3.5703125" style="12" bestFit="1" customWidth="1"/>
    <col min="26" max="26" width="6.140625" style="12" bestFit="1" customWidth="1"/>
    <col min="27" max="27" width="8.42578125" style="12" bestFit="1" customWidth="1"/>
    <col min="28" max="28" width="3.5703125" style="12" bestFit="1" customWidth="1"/>
    <col min="29" max="29" width="6.42578125" style="12" bestFit="1" customWidth="1"/>
    <col min="30" max="30" width="8.42578125" style="12" bestFit="1" customWidth="1"/>
    <col min="31" max="31" width="4.42578125" style="12" bestFit="1" customWidth="1"/>
    <col min="32" max="32" width="6.42578125" style="12" bestFit="1" customWidth="1"/>
    <col min="33" max="33" width="8.42578125" style="12" bestFit="1" customWidth="1"/>
    <col min="34" max="34" width="4.42578125" style="12" bestFit="1" customWidth="1"/>
    <col min="35" max="35" width="6.140625" style="12" bestFit="1" customWidth="1"/>
    <col min="36" max="36" width="8.42578125" style="12" bestFit="1" customWidth="1"/>
    <col min="37" max="37" width="3.5703125" style="12" bestFit="1" customWidth="1"/>
    <col min="38" max="38" width="6.140625" style="12" bestFit="1" customWidth="1"/>
    <col min="39" max="39" width="8.42578125" style="12" bestFit="1" customWidth="1"/>
    <col min="40" max="40" width="4.42578125" style="12" bestFit="1" customWidth="1"/>
    <col min="41" max="41" width="6.140625" style="12" bestFit="1" customWidth="1"/>
    <col min="42" max="42" width="8.42578125" style="12" bestFit="1" customWidth="1"/>
    <col min="43" max="43" width="3.5703125" style="12" bestFit="1" customWidth="1"/>
    <col min="44" max="44" width="6.140625" style="12" bestFit="1" customWidth="1"/>
    <col min="45" max="45" width="8.42578125" style="12" bestFit="1" customWidth="1"/>
    <col min="46" max="46" width="3.5703125" style="12" bestFit="1" customWidth="1"/>
    <col min="47" max="47" width="6.140625" style="12" bestFit="1" customWidth="1"/>
    <col min="48" max="48" width="8.42578125" style="12" bestFit="1" customWidth="1"/>
    <col min="49" max="49" width="4.42578125" style="12" bestFit="1" customWidth="1"/>
    <col min="50" max="50" width="6.140625" style="12" bestFit="1" customWidth="1"/>
    <col min="51" max="51" width="8.42578125" style="12" bestFit="1" customWidth="1"/>
    <col min="52" max="52" width="3.5703125" style="12" bestFit="1" customWidth="1"/>
    <col min="53" max="53" width="6.140625" style="12" bestFit="1" customWidth="1"/>
    <col min="54" max="54" width="8.42578125" style="12" bestFit="1" customWidth="1"/>
    <col min="55" max="55" width="3.5703125" style="12" bestFit="1" customWidth="1"/>
    <col min="56" max="56" width="6.140625" style="12" bestFit="1" customWidth="1"/>
    <col min="57" max="57" width="8.42578125" style="12" bestFit="1" customWidth="1"/>
    <col min="58" max="58" width="4.42578125" style="12" bestFit="1" customWidth="1"/>
    <col min="59" max="59" width="6.140625" style="12" bestFit="1" customWidth="1"/>
    <col min="60" max="60" width="8.42578125" style="12" bestFit="1" customWidth="1"/>
    <col min="61" max="61" width="3.5703125" style="12" bestFit="1" customWidth="1"/>
    <col min="62" max="62" width="6.140625" style="12" bestFit="1" customWidth="1"/>
    <col min="63" max="63" width="8.42578125" style="12" bestFit="1" customWidth="1"/>
    <col min="64" max="64" width="3.5703125" style="12" bestFit="1" customWidth="1"/>
    <col min="65" max="65" width="6.140625" style="12" bestFit="1" customWidth="1"/>
    <col min="66" max="66" width="8.42578125" style="12" bestFit="1" customWidth="1"/>
    <col min="67" max="16384" width="17.5703125" style="12"/>
  </cols>
  <sheetData>
    <row r="1" spans="1:10" s="10" customFormat="1" x14ac:dyDescent="0.2">
      <c r="A1" s="8" t="str">
        <f>Applicant</f>
        <v>Alberta Electric System Operator</v>
      </c>
      <c r="B1" s="22"/>
    </row>
    <row r="2" spans="1:10" s="10" customFormat="1" x14ac:dyDescent="0.2">
      <c r="A2" s="8" t="str">
        <f>Application</f>
        <v>2018 ISO Tariff Update Application</v>
      </c>
      <c r="B2" s="22"/>
    </row>
    <row r="3" spans="1:10" s="10" customFormat="1" x14ac:dyDescent="0.2">
      <c r="A3" s="8" t="str">
        <f>ApplicationSection</f>
        <v>Appendix D — 2018 Escalation Factor and Investment Levels</v>
      </c>
      <c r="B3" s="22"/>
    </row>
    <row r="4" spans="1:10" s="10" customFormat="1" x14ac:dyDescent="0.2">
      <c r="A4" s="9" t="str">
        <f>TableDate</f>
        <v>October 26, 2017</v>
      </c>
      <c r="B4" s="22"/>
    </row>
    <row r="5" spans="1:10" s="10" customFormat="1" x14ac:dyDescent="0.2">
      <c r="A5" s="8"/>
      <c r="B5" s="22"/>
    </row>
    <row r="6" spans="1:10" x14ac:dyDescent="0.2">
      <c r="E6" s="13"/>
      <c r="F6" s="13"/>
      <c r="G6" s="13"/>
      <c r="H6" s="13"/>
      <c r="I6" s="5"/>
      <c r="J6" s="5"/>
    </row>
    <row r="7" spans="1:10" s="15" customFormat="1" ht="38.25" x14ac:dyDescent="0.2">
      <c r="A7" s="14" t="s">
        <v>0</v>
      </c>
      <c r="B7" s="23" t="s">
        <v>26</v>
      </c>
      <c r="C7" s="14" t="s">
        <v>12</v>
      </c>
      <c r="D7" s="14" t="s">
        <v>11</v>
      </c>
      <c r="E7" s="14" t="s">
        <v>45</v>
      </c>
      <c r="F7" s="15" t="s">
        <v>30</v>
      </c>
    </row>
    <row r="8" spans="1:10" x14ac:dyDescent="0.2">
      <c r="A8" s="18">
        <v>2001</v>
      </c>
      <c r="B8" s="24" t="s">
        <v>31</v>
      </c>
      <c r="C8" s="16">
        <v>5.047972527123519E-2</v>
      </c>
      <c r="D8" s="16">
        <v>2.2565006610841848E-2</v>
      </c>
      <c r="E8" s="17">
        <f t="shared" ref="E8:E22" si="0">(65%*C8+35%*D8)</f>
        <v>4.0709573740097517E-2</v>
      </c>
      <c r="F8" s="49">
        <v>1</v>
      </c>
    </row>
    <row r="9" spans="1:10" x14ac:dyDescent="0.2">
      <c r="A9" s="18">
        <v>2002</v>
      </c>
      <c r="B9" s="24" t="s">
        <v>31</v>
      </c>
      <c r="C9" s="16">
        <v>2.5900942592908153E-2</v>
      </c>
      <c r="D9" s="16">
        <v>3.4307387294198584E-2</v>
      </c>
      <c r="E9" s="17">
        <f t="shared" si="0"/>
        <v>2.8843198238359805E-2</v>
      </c>
      <c r="F9" s="49">
        <f t="shared" ref="F9:F21" si="1">F8*(1+E9)</f>
        <v>1.0288431982383599</v>
      </c>
    </row>
    <row r="10" spans="1:10" x14ac:dyDescent="0.2">
      <c r="A10" s="18">
        <v>2003</v>
      </c>
      <c r="B10" s="24" t="s">
        <v>31</v>
      </c>
      <c r="C10" s="16">
        <v>3.4853591818175059E-2</v>
      </c>
      <c r="D10" s="16">
        <v>4.4170347528960936E-2</v>
      </c>
      <c r="E10" s="17">
        <f t="shared" si="0"/>
        <v>3.8114456316950117E-2</v>
      </c>
      <c r="F10" s="49">
        <f t="shared" si="1"/>
        <v>1.0680569973746072</v>
      </c>
    </row>
    <row r="11" spans="1:10" x14ac:dyDescent="0.2">
      <c r="A11" s="18">
        <v>2004</v>
      </c>
      <c r="B11" s="24" t="s">
        <v>31</v>
      </c>
      <c r="C11" s="16">
        <v>3.3306597851862262E-2</v>
      </c>
      <c r="D11" s="16">
        <v>1.4047410008779647E-2</v>
      </c>
      <c r="E11" s="17">
        <f t="shared" si="0"/>
        <v>2.6565882106783345E-2</v>
      </c>
      <c r="F11" s="49">
        <f t="shared" si="1"/>
        <v>1.096430873650186</v>
      </c>
    </row>
    <row r="12" spans="1:10" x14ac:dyDescent="0.2">
      <c r="A12" s="18">
        <v>2005</v>
      </c>
      <c r="B12" s="24" t="s">
        <v>31</v>
      </c>
      <c r="C12" s="16">
        <v>5.7133664741887094E-2</v>
      </c>
      <c r="D12" s="16">
        <v>2.1408894136166718E-2</v>
      </c>
      <c r="E12" s="17">
        <f t="shared" si="0"/>
        <v>4.4629995029884961E-2</v>
      </c>
      <c r="F12" s="49">
        <f t="shared" si="1"/>
        <v>1.1453645780918063</v>
      </c>
    </row>
    <row r="13" spans="1:10" x14ac:dyDescent="0.2">
      <c r="A13" s="18">
        <v>2006</v>
      </c>
      <c r="B13" s="24" t="s">
        <v>31</v>
      </c>
      <c r="C13" s="16">
        <v>4.9999946792718235E-2</v>
      </c>
      <c r="D13" s="16">
        <v>3.8837944054866458E-2</v>
      </c>
      <c r="E13" s="17">
        <f t="shared" si="0"/>
        <v>4.6093245834470116E-2</v>
      </c>
      <c r="F13" s="49">
        <f t="shared" si="1"/>
        <v>1.1981581491598861</v>
      </c>
    </row>
    <row r="14" spans="1:10" x14ac:dyDescent="0.2">
      <c r="A14" s="18">
        <v>2007</v>
      </c>
      <c r="B14" s="24" t="s">
        <v>31</v>
      </c>
      <c r="C14" s="16">
        <v>5.8964819343533821E-2</v>
      </c>
      <c r="D14" s="16">
        <v>4.9328684815666275E-2</v>
      </c>
      <c r="E14" s="17">
        <f t="shared" si="0"/>
        <v>5.559217225878018E-2</v>
      </c>
      <c r="F14" s="49">
        <f t="shared" si="1"/>
        <v>1.2647663633812438</v>
      </c>
    </row>
    <row r="15" spans="1:10" x14ac:dyDescent="0.2">
      <c r="A15" s="18">
        <v>2008</v>
      </c>
      <c r="B15" s="24" t="s">
        <v>31</v>
      </c>
      <c r="C15" s="16">
        <v>5.9149880178545111E-2</v>
      </c>
      <c r="D15" s="16">
        <v>3.1811112682030261E-2</v>
      </c>
      <c r="E15" s="17">
        <f t="shared" si="0"/>
        <v>4.9581311554764911E-2</v>
      </c>
      <c r="F15" s="49">
        <f t="shared" si="1"/>
        <v>1.3274751384880363</v>
      </c>
    </row>
    <row r="16" spans="1:10" x14ac:dyDescent="0.2">
      <c r="A16" s="18">
        <v>2009</v>
      </c>
      <c r="B16" s="24" t="s">
        <v>31</v>
      </c>
      <c r="C16" s="16">
        <v>2.8416191301472216E-2</v>
      </c>
      <c r="D16" s="16">
        <v>-1.4387503425595822E-3</v>
      </c>
      <c r="E16" s="17">
        <f t="shared" si="0"/>
        <v>1.796696172606109E-2</v>
      </c>
      <c r="F16" s="49">
        <f t="shared" si="1"/>
        <v>1.3513258334935485</v>
      </c>
    </row>
    <row r="17" spans="1:8" x14ac:dyDescent="0.2">
      <c r="A17" s="18">
        <v>2010</v>
      </c>
      <c r="B17" s="24" t="s">
        <v>31</v>
      </c>
      <c r="C17" s="16">
        <v>4.4835393857175908E-2</v>
      </c>
      <c r="D17" s="16">
        <v>9.948542024013917E-3</v>
      </c>
      <c r="E17" s="17">
        <f t="shared" si="0"/>
        <v>3.2624995715569212E-2</v>
      </c>
      <c r="F17" s="49">
        <f t="shared" si="1"/>
        <v>1.3954128330216136</v>
      </c>
    </row>
    <row r="18" spans="1:8" x14ac:dyDescent="0.2">
      <c r="A18" s="19">
        <v>2011</v>
      </c>
      <c r="B18" s="24" t="s">
        <v>31</v>
      </c>
      <c r="C18" s="16">
        <v>4.3584180562913508E-2</v>
      </c>
      <c r="D18" s="16">
        <v>2.4388586956521449E-2</v>
      </c>
      <c r="E18" s="17">
        <f t="shared" si="0"/>
        <v>3.6865722800676286E-2</v>
      </c>
      <c r="F18" s="49">
        <f t="shared" si="1"/>
        <v>1.4468557357162948</v>
      </c>
    </row>
    <row r="19" spans="1:8" x14ac:dyDescent="0.2">
      <c r="A19" s="19">
        <v>2012</v>
      </c>
      <c r="B19" s="24" t="s">
        <v>31</v>
      </c>
      <c r="C19" s="16">
        <v>3.510317091311136E-2</v>
      </c>
      <c r="D19" s="16">
        <v>1.1207639763910173E-2</v>
      </c>
      <c r="E19" s="17">
        <f t="shared" si="0"/>
        <v>2.6739735010890945E-2</v>
      </c>
      <c r="F19" s="49">
        <f t="shared" si="1"/>
        <v>1.4855442746883361</v>
      </c>
    </row>
    <row r="20" spans="1:8" x14ac:dyDescent="0.2">
      <c r="A20" s="19">
        <v>2013</v>
      </c>
      <c r="B20" s="24" t="s">
        <v>31</v>
      </c>
      <c r="C20" s="16">
        <v>3.5028282013635774E-2</v>
      </c>
      <c r="D20" s="16">
        <v>1.4362539349422786E-2</v>
      </c>
      <c r="E20" s="17">
        <f t="shared" si="0"/>
        <v>2.779527208116123E-2</v>
      </c>
      <c r="F20" s="49">
        <f t="shared" si="1"/>
        <v>1.5268353819919096</v>
      </c>
    </row>
    <row r="21" spans="1:8" x14ac:dyDescent="0.2">
      <c r="A21" s="19">
        <v>2014</v>
      </c>
      <c r="B21" s="24" t="s">
        <v>31</v>
      </c>
      <c r="C21" s="16">
        <v>3.7195819964228639E-2</v>
      </c>
      <c r="D21" s="16">
        <v>2.5667550268313216E-2</v>
      </c>
      <c r="E21" s="17">
        <f t="shared" si="0"/>
        <v>3.3160925570658244E-2</v>
      </c>
      <c r="F21" s="49">
        <f t="shared" si="1"/>
        <v>1.5774666564527908</v>
      </c>
    </row>
    <row r="22" spans="1:8" x14ac:dyDescent="0.2">
      <c r="A22" s="19">
        <v>2015</v>
      </c>
      <c r="B22" s="24" t="s">
        <v>49</v>
      </c>
      <c r="C22" s="16">
        <v>-3.5734385723475034E-4</v>
      </c>
      <c r="D22" s="16">
        <v>1.2588009843803054E-2</v>
      </c>
      <c r="E22" s="17">
        <f t="shared" si="0"/>
        <v>4.1735299381284808E-3</v>
      </c>
      <c r="F22" s="49">
        <f>F21*(1+E22)</f>
        <v>1.5840502607698961</v>
      </c>
    </row>
    <row r="23" spans="1:8" x14ac:dyDescent="0.2">
      <c r="A23" s="33">
        <v>2016</v>
      </c>
      <c r="B23" s="22" t="s">
        <v>32</v>
      </c>
      <c r="C23" s="35">
        <v>2.1196390398710609E-2</v>
      </c>
      <c r="D23" s="35">
        <v>2.5716646866450029E-2</v>
      </c>
      <c r="E23" s="17">
        <f>(65%*C23+35%*D23)</f>
        <v>2.2778480162419405E-2</v>
      </c>
      <c r="F23" s="49">
        <f>F22*(1+E23)</f>
        <v>1.6201325182111184</v>
      </c>
    </row>
    <row r="24" spans="1:8" x14ac:dyDescent="0.2">
      <c r="A24" s="12" t="s">
        <v>20</v>
      </c>
    </row>
    <row r="25" spans="1:8" x14ac:dyDescent="0.2">
      <c r="A25" s="20" t="s">
        <v>13</v>
      </c>
      <c r="B25" s="25" t="s">
        <v>21</v>
      </c>
      <c r="F25" s="14"/>
      <c r="G25" s="14"/>
      <c r="H25" s="21"/>
    </row>
    <row r="26" spans="1:8" x14ac:dyDescent="0.2">
      <c r="A26" s="20" t="s">
        <v>14</v>
      </c>
      <c r="B26" s="25" t="s">
        <v>47</v>
      </c>
      <c r="F26" s="21"/>
      <c r="G26" s="21"/>
      <c r="H26" s="21"/>
    </row>
    <row r="27" spans="1:8" ht="12.6" customHeight="1" x14ac:dyDescent="0.2">
      <c r="A27" s="20" t="s">
        <v>15</v>
      </c>
      <c r="B27" s="54" t="s">
        <v>22</v>
      </c>
      <c r="C27" s="54"/>
      <c r="D27" s="54"/>
      <c r="E27" s="54"/>
      <c r="F27" s="54"/>
    </row>
    <row r="28" spans="1:8" x14ac:dyDescent="0.2">
      <c r="A28" s="20"/>
      <c r="B28" s="54"/>
      <c r="C28" s="54"/>
      <c r="D28" s="54"/>
      <c r="E28" s="54"/>
      <c r="F28" s="54"/>
    </row>
    <row r="29" spans="1:8" x14ac:dyDescent="0.2">
      <c r="A29" s="20" t="s">
        <v>16</v>
      </c>
      <c r="B29" s="54" t="s">
        <v>23</v>
      </c>
      <c r="C29" s="54"/>
      <c r="D29" s="54"/>
      <c r="E29" s="54"/>
      <c r="F29" s="54"/>
    </row>
    <row r="30" spans="1:8" x14ac:dyDescent="0.2">
      <c r="A30" s="20"/>
      <c r="B30" s="54"/>
      <c r="C30" s="54"/>
      <c r="D30" s="54"/>
      <c r="E30" s="54"/>
      <c r="F30" s="54"/>
    </row>
    <row r="31" spans="1:8" x14ac:dyDescent="0.2">
      <c r="A31" s="20" t="s">
        <v>17</v>
      </c>
      <c r="B31" s="25" t="s">
        <v>55</v>
      </c>
    </row>
    <row r="32" spans="1:8" x14ac:dyDescent="0.2">
      <c r="A32" s="20" t="s">
        <v>18</v>
      </c>
      <c r="B32" s="25" t="s">
        <v>56</v>
      </c>
    </row>
    <row r="33" spans="1:6" x14ac:dyDescent="0.2">
      <c r="A33" s="20" t="s">
        <v>19</v>
      </c>
      <c r="B33" s="54" t="s">
        <v>24</v>
      </c>
      <c r="C33" s="54"/>
      <c r="D33" s="54"/>
      <c r="E33" s="54"/>
      <c r="F33" s="54"/>
    </row>
    <row r="34" spans="1:6" x14ac:dyDescent="0.2">
      <c r="A34" s="20"/>
      <c r="B34" s="54"/>
      <c r="C34" s="54"/>
      <c r="D34" s="54"/>
      <c r="E34" s="54"/>
      <c r="F34" s="54"/>
    </row>
    <row r="35" spans="1:6" x14ac:dyDescent="0.2">
      <c r="A35" s="12" t="s">
        <v>50</v>
      </c>
    </row>
    <row r="36" spans="1:6" x14ac:dyDescent="0.2">
      <c r="A36" s="12" t="s">
        <v>51</v>
      </c>
    </row>
    <row r="37" spans="1:6" x14ac:dyDescent="0.2">
      <c r="A37" s="12" t="s">
        <v>52</v>
      </c>
    </row>
  </sheetData>
  <mergeCells count="3">
    <mergeCell ref="B27:F28"/>
    <mergeCell ref="B29:F30"/>
    <mergeCell ref="B33:F34"/>
  </mergeCells>
  <pageMargins left="0.25" right="0.25" top="0.75" bottom="0.75" header="0.3" footer="0.3"/>
  <pageSetup orientation="portrait" r:id="rId1"/>
  <headerFooter alignWithMargins="0">
    <oddFooter>&amp;L&amp;A&amp;CConfidentiality: Public&amp;R&amp;P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/>
  </sheetViews>
  <sheetFormatPr defaultColWidth="17.5703125" defaultRowHeight="12.75" x14ac:dyDescent="0.2"/>
  <cols>
    <col min="1" max="1" width="8.140625" style="12" customWidth="1"/>
    <col min="2" max="2" width="8.7109375" style="22" customWidth="1"/>
    <col min="3" max="3" width="23.140625" style="12" customWidth="1"/>
    <col min="4" max="4" width="23.5703125" style="12" customWidth="1"/>
    <col min="5" max="5" width="23.85546875" style="12" customWidth="1"/>
    <col min="6" max="6" width="9.28515625" style="12" bestFit="1" customWidth="1"/>
    <col min="7" max="7" width="12.5703125" style="12" customWidth="1"/>
    <col min="8" max="8" width="13.28515625" style="12" customWidth="1"/>
    <col min="9" max="9" width="9.42578125" style="12" customWidth="1"/>
    <col min="10" max="10" width="6.85546875" style="12" customWidth="1"/>
    <col min="11" max="11" width="8.5703125" style="12" customWidth="1"/>
    <col min="12" max="12" width="7.85546875" style="12" customWidth="1"/>
    <col min="13" max="13" width="4.42578125" style="12" bestFit="1" customWidth="1"/>
    <col min="14" max="14" width="6.140625" style="12" bestFit="1" customWidth="1"/>
    <col min="15" max="15" width="8.42578125" style="12" bestFit="1" customWidth="1"/>
    <col min="16" max="16" width="3.5703125" style="12" bestFit="1" customWidth="1"/>
    <col min="17" max="17" width="6.140625" style="12" bestFit="1" customWidth="1"/>
    <col min="18" max="18" width="8.42578125" style="12" bestFit="1" customWidth="1"/>
    <col min="19" max="19" width="3.5703125" style="12" bestFit="1" customWidth="1"/>
    <col min="20" max="20" width="6.42578125" style="12" bestFit="1" customWidth="1"/>
    <col min="21" max="21" width="8.42578125" style="12" bestFit="1" customWidth="1"/>
    <col min="22" max="22" width="4.42578125" style="12" bestFit="1" customWidth="1"/>
    <col min="23" max="23" width="6.140625" style="12" bestFit="1" customWidth="1"/>
    <col min="24" max="24" width="8.42578125" style="12" bestFit="1" customWidth="1"/>
    <col min="25" max="25" width="3.5703125" style="12" bestFit="1" customWidth="1"/>
    <col min="26" max="26" width="6.140625" style="12" bestFit="1" customWidth="1"/>
    <col min="27" max="27" width="8.42578125" style="12" bestFit="1" customWidth="1"/>
    <col min="28" max="28" width="3.5703125" style="12" bestFit="1" customWidth="1"/>
    <col min="29" max="29" width="6.42578125" style="12" bestFit="1" customWidth="1"/>
    <col min="30" max="30" width="8.42578125" style="12" bestFit="1" customWidth="1"/>
    <col min="31" max="31" width="4.42578125" style="12" bestFit="1" customWidth="1"/>
    <col min="32" max="32" width="6.42578125" style="12" bestFit="1" customWidth="1"/>
    <col min="33" max="33" width="8.42578125" style="12" bestFit="1" customWidth="1"/>
    <col min="34" max="34" width="4.42578125" style="12" bestFit="1" customWidth="1"/>
    <col min="35" max="35" width="6.140625" style="12" bestFit="1" customWidth="1"/>
    <col min="36" max="36" width="8.42578125" style="12" bestFit="1" customWidth="1"/>
    <col min="37" max="37" width="3.5703125" style="12" bestFit="1" customWidth="1"/>
    <col min="38" max="38" width="6.140625" style="12" bestFit="1" customWidth="1"/>
    <col min="39" max="39" width="8.42578125" style="12" bestFit="1" customWidth="1"/>
    <col min="40" max="40" width="4.42578125" style="12" bestFit="1" customWidth="1"/>
    <col min="41" max="41" width="6.140625" style="12" bestFit="1" customWidth="1"/>
    <col min="42" max="42" width="8.42578125" style="12" bestFit="1" customWidth="1"/>
    <col min="43" max="43" width="3.5703125" style="12" bestFit="1" customWidth="1"/>
    <col min="44" max="44" width="6.140625" style="12" bestFit="1" customWidth="1"/>
    <col min="45" max="45" width="8.42578125" style="12" bestFit="1" customWidth="1"/>
    <col min="46" max="46" width="3.5703125" style="12" bestFit="1" customWidth="1"/>
    <col min="47" max="47" width="6.140625" style="12" bestFit="1" customWidth="1"/>
    <col min="48" max="48" width="8.42578125" style="12" bestFit="1" customWidth="1"/>
    <col min="49" max="49" width="4.42578125" style="12" bestFit="1" customWidth="1"/>
    <col min="50" max="50" width="6.140625" style="12" bestFit="1" customWidth="1"/>
    <col min="51" max="51" width="8.42578125" style="12" bestFit="1" customWidth="1"/>
    <col min="52" max="52" width="3.5703125" style="12" bestFit="1" customWidth="1"/>
    <col min="53" max="53" width="6.140625" style="12" bestFit="1" customWidth="1"/>
    <col min="54" max="54" width="8.42578125" style="12" bestFit="1" customWidth="1"/>
    <col min="55" max="55" width="3.5703125" style="12" bestFit="1" customWidth="1"/>
    <col min="56" max="56" width="6.140625" style="12" bestFit="1" customWidth="1"/>
    <col min="57" max="57" width="8.42578125" style="12" bestFit="1" customWidth="1"/>
    <col min="58" max="58" width="4.42578125" style="12" bestFit="1" customWidth="1"/>
    <col min="59" max="59" width="6.140625" style="12" bestFit="1" customWidth="1"/>
    <col min="60" max="60" width="8.42578125" style="12" bestFit="1" customWidth="1"/>
    <col min="61" max="61" width="3.5703125" style="12" bestFit="1" customWidth="1"/>
    <col min="62" max="62" width="6.140625" style="12" bestFit="1" customWidth="1"/>
    <col min="63" max="63" width="8.42578125" style="12" bestFit="1" customWidth="1"/>
    <col min="64" max="64" width="3.5703125" style="12" bestFit="1" customWidth="1"/>
    <col min="65" max="65" width="6.140625" style="12" bestFit="1" customWidth="1"/>
    <col min="66" max="66" width="8.42578125" style="12" bestFit="1" customWidth="1"/>
    <col min="67" max="16384" width="17.5703125" style="12"/>
  </cols>
  <sheetData>
    <row r="1" spans="1:10" s="10" customFormat="1" x14ac:dyDescent="0.2">
      <c r="A1" s="8" t="str">
        <f>Applicant</f>
        <v>Alberta Electric System Operator</v>
      </c>
      <c r="B1" s="22"/>
    </row>
    <row r="2" spans="1:10" s="10" customFormat="1" x14ac:dyDescent="0.2">
      <c r="A2" s="8" t="str">
        <f>Application</f>
        <v>2018 ISO Tariff Update Application</v>
      </c>
      <c r="B2" s="22"/>
    </row>
    <row r="3" spans="1:10" s="10" customFormat="1" x14ac:dyDescent="0.2">
      <c r="A3" s="8" t="str">
        <f>ApplicationSection</f>
        <v>Appendix D — 2018 Escalation Factor and Investment Levels</v>
      </c>
      <c r="B3" s="22"/>
    </row>
    <row r="4" spans="1:10" s="10" customFormat="1" x14ac:dyDescent="0.2">
      <c r="A4" s="9" t="str">
        <f>TableDate</f>
        <v>October 26, 2017</v>
      </c>
      <c r="B4" s="22"/>
    </row>
    <row r="5" spans="1:10" s="10" customFormat="1" x14ac:dyDescent="0.2">
      <c r="A5" s="8"/>
      <c r="B5" s="22"/>
    </row>
    <row r="6" spans="1:10" customFormat="1" x14ac:dyDescent="0.2">
      <c r="A6" s="10" t="s">
        <v>58</v>
      </c>
    </row>
    <row r="7" spans="1:10" customFormat="1" x14ac:dyDescent="0.2">
      <c r="A7" t="s">
        <v>59</v>
      </c>
    </row>
    <row r="8" spans="1:10" customFormat="1" x14ac:dyDescent="0.2">
      <c r="A8" t="s">
        <v>60</v>
      </c>
    </row>
    <row r="9" spans="1:10" customFormat="1" x14ac:dyDescent="0.2">
      <c r="A9" s="38" t="s">
        <v>61</v>
      </c>
    </row>
    <row r="10" spans="1:10" x14ac:dyDescent="0.2">
      <c r="E10" s="13"/>
      <c r="F10" s="13"/>
      <c r="G10" s="13"/>
      <c r="H10" s="13"/>
      <c r="I10" s="5"/>
      <c r="J10" s="5"/>
    </row>
    <row r="11" spans="1:10" s="15" customFormat="1" ht="38.25" x14ac:dyDescent="0.2">
      <c r="A11" s="14" t="s">
        <v>0</v>
      </c>
      <c r="B11" s="23" t="s">
        <v>26</v>
      </c>
      <c r="C11" s="14" t="s">
        <v>12</v>
      </c>
      <c r="D11" s="14" t="s">
        <v>11</v>
      </c>
      <c r="E11" s="14" t="s">
        <v>45</v>
      </c>
      <c r="F11" s="15" t="s">
        <v>30</v>
      </c>
    </row>
    <row r="12" spans="1:10" x14ac:dyDescent="0.2">
      <c r="A12" s="18">
        <v>2001</v>
      </c>
      <c r="B12" s="24" t="s">
        <v>31</v>
      </c>
      <c r="C12" s="16">
        <v>5.047972527123519E-2</v>
      </c>
      <c r="D12" s="16">
        <v>2.2565006610841848E-2</v>
      </c>
      <c r="E12" s="17">
        <f t="shared" ref="E12:E26" si="0">(65%*C12+35%*D12)</f>
        <v>4.0709573740097517E-2</v>
      </c>
      <c r="F12" s="49">
        <v>1</v>
      </c>
    </row>
    <row r="13" spans="1:10" x14ac:dyDescent="0.2">
      <c r="A13" s="18">
        <v>2002</v>
      </c>
      <c r="B13" s="24" t="s">
        <v>31</v>
      </c>
      <c r="C13" s="16">
        <v>2.5900942592908153E-2</v>
      </c>
      <c r="D13" s="16">
        <v>3.4307387294198584E-2</v>
      </c>
      <c r="E13" s="17">
        <f t="shared" si="0"/>
        <v>2.8843198238359805E-2</v>
      </c>
      <c r="F13" s="49">
        <f t="shared" ref="F13:F26" si="1">F12*(1+E13)</f>
        <v>1.0288431982383599</v>
      </c>
    </row>
    <row r="14" spans="1:10" x14ac:dyDescent="0.2">
      <c r="A14" s="18">
        <v>2003</v>
      </c>
      <c r="B14" s="24" t="s">
        <v>31</v>
      </c>
      <c r="C14" s="16">
        <v>3.4853591818175059E-2</v>
      </c>
      <c r="D14" s="16">
        <v>4.4170347528960936E-2</v>
      </c>
      <c r="E14" s="17">
        <f t="shared" si="0"/>
        <v>3.8114456316950117E-2</v>
      </c>
      <c r="F14" s="49">
        <f t="shared" si="1"/>
        <v>1.0680569973746072</v>
      </c>
    </row>
    <row r="15" spans="1:10" x14ac:dyDescent="0.2">
      <c r="A15" s="18">
        <v>2004</v>
      </c>
      <c r="B15" s="24" t="s">
        <v>31</v>
      </c>
      <c r="C15" s="16">
        <v>3.3306597851862262E-2</v>
      </c>
      <c r="D15" s="16">
        <v>1.4047410008779647E-2</v>
      </c>
      <c r="E15" s="17">
        <f t="shared" si="0"/>
        <v>2.6565882106783345E-2</v>
      </c>
      <c r="F15" s="49">
        <f t="shared" si="1"/>
        <v>1.096430873650186</v>
      </c>
    </row>
    <row r="16" spans="1:10" x14ac:dyDescent="0.2">
      <c r="A16" s="18">
        <v>2005</v>
      </c>
      <c r="B16" s="24" t="s">
        <v>31</v>
      </c>
      <c r="C16" s="16">
        <v>5.7133664741887094E-2</v>
      </c>
      <c r="D16" s="16">
        <v>2.1408894136166718E-2</v>
      </c>
      <c r="E16" s="17">
        <f t="shared" si="0"/>
        <v>4.4629995029884961E-2</v>
      </c>
      <c r="F16" s="49">
        <f t="shared" si="1"/>
        <v>1.1453645780918063</v>
      </c>
    </row>
    <row r="17" spans="1:8" x14ac:dyDescent="0.2">
      <c r="A17" s="18">
        <v>2006</v>
      </c>
      <c r="B17" s="24" t="s">
        <v>31</v>
      </c>
      <c r="C17" s="16">
        <v>4.9999946792718235E-2</v>
      </c>
      <c r="D17" s="16">
        <v>3.8837944054866458E-2</v>
      </c>
      <c r="E17" s="17">
        <f t="shared" si="0"/>
        <v>4.6093245834470116E-2</v>
      </c>
      <c r="F17" s="49">
        <f t="shared" si="1"/>
        <v>1.1981581491598861</v>
      </c>
    </row>
    <row r="18" spans="1:8" x14ac:dyDescent="0.2">
      <c r="A18" s="18">
        <v>2007</v>
      </c>
      <c r="B18" s="24" t="s">
        <v>31</v>
      </c>
      <c r="C18" s="16">
        <v>5.8964819343533821E-2</v>
      </c>
      <c r="D18" s="16">
        <v>4.9328684815666275E-2</v>
      </c>
      <c r="E18" s="17">
        <f t="shared" si="0"/>
        <v>5.559217225878018E-2</v>
      </c>
      <c r="F18" s="49">
        <f t="shared" si="1"/>
        <v>1.2647663633812438</v>
      </c>
    </row>
    <row r="19" spans="1:8" x14ac:dyDescent="0.2">
      <c r="A19" s="18">
        <v>2008</v>
      </c>
      <c r="B19" s="24" t="s">
        <v>31</v>
      </c>
      <c r="C19" s="16">
        <v>5.9149880178545111E-2</v>
      </c>
      <c r="D19" s="16">
        <v>3.1811112682030261E-2</v>
      </c>
      <c r="E19" s="17">
        <f t="shared" si="0"/>
        <v>4.9581311554764911E-2</v>
      </c>
      <c r="F19" s="49">
        <f t="shared" si="1"/>
        <v>1.3274751384880363</v>
      </c>
    </row>
    <row r="20" spans="1:8" x14ac:dyDescent="0.2">
      <c r="A20" s="18">
        <v>2009</v>
      </c>
      <c r="B20" s="24" t="s">
        <v>31</v>
      </c>
      <c r="C20" s="16">
        <v>2.8416191301472216E-2</v>
      </c>
      <c r="D20" s="16">
        <v>-1.4387503425595822E-3</v>
      </c>
      <c r="E20" s="17">
        <f t="shared" si="0"/>
        <v>1.796696172606109E-2</v>
      </c>
      <c r="F20" s="49">
        <f t="shared" si="1"/>
        <v>1.3513258334935485</v>
      </c>
    </row>
    <row r="21" spans="1:8" x14ac:dyDescent="0.2">
      <c r="A21" s="18">
        <v>2010</v>
      </c>
      <c r="B21" s="24" t="s">
        <v>31</v>
      </c>
      <c r="C21" s="16">
        <v>4.4835393857175908E-2</v>
      </c>
      <c r="D21" s="16">
        <v>9.948542024013917E-3</v>
      </c>
      <c r="E21" s="17">
        <f t="shared" si="0"/>
        <v>3.2624995715569212E-2</v>
      </c>
      <c r="F21" s="49">
        <f t="shared" si="1"/>
        <v>1.3954128330216136</v>
      </c>
    </row>
    <row r="22" spans="1:8" x14ac:dyDescent="0.2">
      <c r="A22" s="19">
        <v>2011</v>
      </c>
      <c r="B22" s="24" t="s">
        <v>31</v>
      </c>
      <c r="C22" s="16">
        <v>4.3584180562913508E-2</v>
      </c>
      <c r="D22" s="16">
        <v>2.4388586956521449E-2</v>
      </c>
      <c r="E22" s="17">
        <f t="shared" si="0"/>
        <v>3.6865722800676286E-2</v>
      </c>
      <c r="F22" s="49">
        <f t="shared" si="1"/>
        <v>1.4468557357162948</v>
      </c>
    </row>
    <row r="23" spans="1:8" x14ac:dyDescent="0.2">
      <c r="A23" s="19">
        <v>2012</v>
      </c>
      <c r="B23" s="24" t="s">
        <v>31</v>
      </c>
      <c r="C23" s="16">
        <v>3.510317091311136E-2</v>
      </c>
      <c r="D23" s="16">
        <v>1.1207639763910173E-2</v>
      </c>
      <c r="E23" s="17">
        <f t="shared" si="0"/>
        <v>2.6739735010890945E-2</v>
      </c>
      <c r="F23" s="49">
        <f t="shared" si="1"/>
        <v>1.4855442746883361</v>
      </c>
    </row>
    <row r="24" spans="1:8" x14ac:dyDescent="0.2">
      <c r="A24" s="19">
        <v>2013</v>
      </c>
      <c r="B24" s="24" t="s">
        <v>31</v>
      </c>
      <c r="C24" s="16">
        <v>3.5028282013635774E-2</v>
      </c>
      <c r="D24" s="16">
        <v>1.4362539349422786E-2</v>
      </c>
      <c r="E24" s="17">
        <f t="shared" si="0"/>
        <v>2.779527208116123E-2</v>
      </c>
      <c r="F24" s="49">
        <f t="shared" si="1"/>
        <v>1.5268353819919096</v>
      </c>
    </row>
    <row r="25" spans="1:8" x14ac:dyDescent="0.2">
      <c r="A25" s="19">
        <v>2014</v>
      </c>
      <c r="B25" s="24" t="s">
        <v>31</v>
      </c>
      <c r="C25" s="16">
        <v>3.7195819964228639E-2</v>
      </c>
      <c r="D25" s="16">
        <v>2.5667550268313216E-2</v>
      </c>
      <c r="E25" s="17">
        <f t="shared" si="0"/>
        <v>3.3160925570658244E-2</v>
      </c>
      <c r="F25" s="49">
        <f t="shared" si="1"/>
        <v>1.5774666564527908</v>
      </c>
    </row>
    <row r="26" spans="1:8" x14ac:dyDescent="0.2">
      <c r="A26" s="19">
        <v>2015</v>
      </c>
      <c r="B26" s="24" t="s">
        <v>32</v>
      </c>
      <c r="C26" s="16">
        <v>-4.432272942857622E-3</v>
      </c>
      <c r="D26" s="16">
        <v>1.8978633419109658E-2</v>
      </c>
      <c r="E26" s="17">
        <f t="shared" si="0"/>
        <v>3.7615442838309257E-3</v>
      </c>
      <c r="F26" s="49">
        <f t="shared" si="1"/>
        <v>1.5834003671373049</v>
      </c>
    </row>
    <row r="28" spans="1:8" x14ac:dyDescent="0.2">
      <c r="A28" s="12" t="s">
        <v>20</v>
      </c>
    </row>
    <row r="29" spans="1:8" x14ac:dyDescent="0.2">
      <c r="A29" s="20" t="s">
        <v>13</v>
      </c>
      <c r="B29" s="25" t="s">
        <v>21</v>
      </c>
      <c r="F29" s="14"/>
      <c r="G29" s="14"/>
      <c r="H29" s="21"/>
    </row>
    <row r="30" spans="1:8" x14ac:dyDescent="0.2">
      <c r="A30" s="20" t="s">
        <v>14</v>
      </c>
      <c r="B30" s="25" t="s">
        <v>47</v>
      </c>
      <c r="F30" s="21"/>
      <c r="G30" s="21"/>
      <c r="H30" s="21"/>
    </row>
    <row r="31" spans="1:8" ht="12.6" customHeight="1" x14ac:dyDescent="0.2">
      <c r="A31" s="20" t="s">
        <v>15</v>
      </c>
      <c r="B31" s="54" t="s">
        <v>22</v>
      </c>
      <c r="C31" s="54"/>
      <c r="D31" s="54"/>
      <c r="E31" s="54"/>
      <c r="F31" s="54"/>
    </row>
    <row r="32" spans="1:8" x14ac:dyDescent="0.2">
      <c r="A32" s="20"/>
      <c r="B32" s="54"/>
      <c r="C32" s="54"/>
      <c r="D32" s="54"/>
      <c r="E32" s="54"/>
      <c r="F32" s="54"/>
    </row>
    <row r="33" spans="1:6" x14ac:dyDescent="0.2">
      <c r="A33" s="20" t="s">
        <v>16</v>
      </c>
      <c r="B33" s="54" t="s">
        <v>23</v>
      </c>
      <c r="C33" s="54"/>
      <c r="D33" s="54"/>
      <c r="E33" s="54"/>
      <c r="F33" s="54"/>
    </row>
    <row r="34" spans="1:6" x14ac:dyDescent="0.2">
      <c r="A34" s="20"/>
      <c r="B34" s="54"/>
      <c r="C34" s="54"/>
      <c r="D34" s="54"/>
      <c r="E34" s="54"/>
      <c r="F34" s="54"/>
    </row>
    <row r="35" spans="1:6" x14ac:dyDescent="0.2">
      <c r="A35" s="20" t="s">
        <v>17</v>
      </c>
      <c r="B35" s="25" t="s">
        <v>53</v>
      </c>
    </row>
    <row r="36" spans="1:6" x14ac:dyDescent="0.2">
      <c r="A36" s="20" t="s">
        <v>18</v>
      </c>
      <c r="B36" s="25" t="s">
        <v>54</v>
      </c>
    </row>
    <row r="37" spans="1:6" x14ac:dyDescent="0.2">
      <c r="A37" s="20" t="s">
        <v>19</v>
      </c>
      <c r="B37" s="54" t="s">
        <v>24</v>
      </c>
      <c r="C37" s="54"/>
      <c r="D37" s="54"/>
      <c r="E37" s="54"/>
      <c r="F37" s="54"/>
    </row>
    <row r="38" spans="1:6" x14ac:dyDescent="0.2">
      <c r="A38" s="20"/>
      <c r="B38" s="54"/>
      <c r="C38" s="54"/>
      <c r="D38" s="54"/>
      <c r="E38" s="54"/>
      <c r="F38" s="54"/>
    </row>
  </sheetData>
  <mergeCells count="3">
    <mergeCell ref="B31:F32"/>
    <mergeCell ref="B33:F34"/>
    <mergeCell ref="B37:F38"/>
  </mergeCells>
  <pageMargins left="0.25" right="0.25" top="0.75" bottom="0.75" header="0.3" footer="0.3"/>
  <pageSetup orientation="portrait" r:id="rId1"/>
  <headerFooter alignWithMargins="0">
    <oddFooter>&amp;L&amp;A&amp;CConfidentiality: Public&amp;R&amp;P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/>
  </sheetViews>
  <sheetFormatPr defaultRowHeight="12.75" x14ac:dyDescent="0.2"/>
  <cols>
    <col min="1" max="1" width="10.28515625" customWidth="1"/>
    <col min="2" max="2" width="9.5703125" customWidth="1"/>
    <col min="3" max="3" width="13.85546875" customWidth="1"/>
    <col min="4" max="4" width="17" customWidth="1"/>
    <col min="5" max="5" width="21.140625" customWidth="1"/>
    <col min="6" max="6" width="11.5703125" customWidth="1"/>
  </cols>
  <sheetData>
    <row r="1" spans="1:7" x14ac:dyDescent="0.2">
      <c r="A1" s="4" t="str">
        <f>Applicant</f>
        <v>Alberta Electric System Operator</v>
      </c>
    </row>
    <row r="2" spans="1:7" x14ac:dyDescent="0.2">
      <c r="A2" s="8" t="str">
        <f>Application</f>
        <v>2018 ISO Tariff Update Application</v>
      </c>
    </row>
    <row r="3" spans="1:7" x14ac:dyDescent="0.2">
      <c r="A3" s="8" t="str">
        <f>ApplicationSection</f>
        <v>Appendix D — 2018 Escalation Factor and Investment Levels</v>
      </c>
    </row>
    <row r="4" spans="1:7" x14ac:dyDescent="0.2">
      <c r="A4" s="9" t="str">
        <f>TableDate</f>
        <v>October 26, 2017</v>
      </c>
    </row>
    <row r="5" spans="1:7" x14ac:dyDescent="0.2">
      <c r="A5" s="4"/>
    </row>
    <row r="6" spans="1:7" x14ac:dyDescent="0.2">
      <c r="A6" s="10" t="s">
        <v>48</v>
      </c>
    </row>
    <row r="7" spans="1:7" x14ac:dyDescent="0.2">
      <c r="A7" t="s">
        <v>43</v>
      </c>
    </row>
    <row r="8" spans="1:7" x14ac:dyDescent="0.2">
      <c r="A8" t="s">
        <v>25</v>
      </c>
    </row>
    <row r="9" spans="1:7" x14ac:dyDescent="0.2">
      <c r="A9" t="s">
        <v>44</v>
      </c>
    </row>
    <row r="11" spans="1:7" x14ac:dyDescent="0.2">
      <c r="A11" s="33" t="s">
        <v>0</v>
      </c>
      <c r="B11" s="33" t="s">
        <v>26</v>
      </c>
      <c r="C11" s="33" t="s">
        <v>27</v>
      </c>
      <c r="D11" s="33" t="s">
        <v>28</v>
      </c>
      <c r="E11" s="33" t="s">
        <v>29</v>
      </c>
      <c r="F11" s="33" t="s">
        <v>30</v>
      </c>
    </row>
    <row r="12" spans="1:7" x14ac:dyDescent="0.2">
      <c r="A12" s="32">
        <v>1986</v>
      </c>
      <c r="B12" t="s">
        <v>31</v>
      </c>
      <c r="C12" s="11">
        <v>1.1762322738931479E-2</v>
      </c>
      <c r="D12" s="11">
        <v>3.3960221616295486E-2</v>
      </c>
      <c r="E12" s="11">
        <v>1.9531587346008881E-2</v>
      </c>
      <c r="F12" s="26"/>
      <c r="G12" s="11"/>
    </row>
    <row r="13" spans="1:7" x14ac:dyDescent="0.2">
      <c r="A13" s="32">
        <v>1987</v>
      </c>
      <c r="B13" t="s">
        <v>31</v>
      </c>
      <c r="C13" s="11">
        <v>1.9674077977202279E-2</v>
      </c>
      <c r="D13" s="11">
        <v>4.0303585584964892E-2</v>
      </c>
      <c r="E13" s="11">
        <v>2.6894405639919194E-2</v>
      </c>
      <c r="F13" s="26"/>
      <c r="G13" s="11"/>
    </row>
    <row r="14" spans="1:7" x14ac:dyDescent="0.2">
      <c r="A14" s="32">
        <v>1988</v>
      </c>
      <c r="B14" t="s">
        <v>31</v>
      </c>
      <c r="C14" s="11">
        <v>3.4558751830728832E-2</v>
      </c>
      <c r="D14" s="11">
        <v>2.7169811320755081E-2</v>
      </c>
      <c r="E14" s="11">
        <v>3.197262265223802E-2</v>
      </c>
      <c r="F14" s="26"/>
      <c r="G14" s="11"/>
    </row>
    <row r="15" spans="1:7" x14ac:dyDescent="0.2">
      <c r="A15" s="32">
        <v>1989</v>
      </c>
      <c r="B15" t="s">
        <v>31</v>
      </c>
      <c r="C15" s="11">
        <v>4.7262770603552759E-2</v>
      </c>
      <c r="D15" s="11">
        <v>4.2003428728875587E-2</v>
      </c>
      <c r="E15" s="11">
        <v>4.5422000947415747E-2</v>
      </c>
      <c r="F15" s="26"/>
      <c r="G15" s="11"/>
    </row>
    <row r="16" spans="1:7" x14ac:dyDescent="0.2">
      <c r="A16" s="32">
        <v>1990</v>
      </c>
      <c r="B16" t="s">
        <v>31</v>
      </c>
      <c r="C16" s="11">
        <v>5.1575104122325757E-2</v>
      </c>
      <c r="D16" s="11">
        <v>5.7468562705073375E-2</v>
      </c>
      <c r="E16" s="11">
        <v>5.3637814626287424E-2</v>
      </c>
      <c r="F16" s="26"/>
      <c r="G16" s="11"/>
    </row>
    <row r="17" spans="1:7" x14ac:dyDescent="0.2">
      <c r="A17" s="32">
        <v>1991</v>
      </c>
      <c r="B17" t="s">
        <v>31</v>
      </c>
      <c r="C17" s="11">
        <v>6.0949026117158425E-2</v>
      </c>
      <c r="D17" s="11">
        <v>5.8346299177595019E-2</v>
      </c>
      <c r="E17" s="11">
        <v>6.0038071688311233E-2</v>
      </c>
      <c r="F17" s="26"/>
      <c r="G17" s="11"/>
    </row>
    <row r="18" spans="1:7" x14ac:dyDescent="0.2">
      <c r="A18" s="32">
        <v>1992</v>
      </c>
      <c r="B18" t="s">
        <v>31</v>
      </c>
      <c r="C18" s="11">
        <v>2.9752179793826977E-2</v>
      </c>
      <c r="D18" s="11">
        <v>1.5121285309251144E-2</v>
      </c>
      <c r="E18" s="11">
        <v>2.4631366724225438E-2</v>
      </c>
      <c r="F18" s="26"/>
      <c r="G18" s="11"/>
    </row>
    <row r="19" spans="1:7" x14ac:dyDescent="0.2">
      <c r="A19" s="32">
        <v>1993</v>
      </c>
      <c r="B19" t="s">
        <v>31</v>
      </c>
      <c r="C19" s="11">
        <v>1.6412080050818231E-2</v>
      </c>
      <c r="D19" s="11">
        <v>1.09651391331336E-2</v>
      </c>
      <c r="E19" s="11">
        <v>1.4505650729628609E-2</v>
      </c>
      <c r="F19" s="26"/>
      <c r="G19" s="11"/>
    </row>
    <row r="20" spans="1:7" x14ac:dyDescent="0.2">
      <c r="A20" s="32">
        <v>1994</v>
      </c>
      <c r="B20" t="s">
        <v>31</v>
      </c>
      <c r="C20" s="11">
        <v>5.0406670268533776E-3</v>
      </c>
      <c r="D20" s="11">
        <v>1.4632149800470636E-2</v>
      </c>
      <c r="E20" s="11">
        <v>8.3976859976194178E-3</v>
      </c>
      <c r="F20" s="26"/>
      <c r="G20" s="11"/>
    </row>
    <row r="21" spans="1:7" x14ac:dyDescent="0.2">
      <c r="A21" s="32">
        <v>1995</v>
      </c>
      <c r="B21" t="s">
        <v>31</v>
      </c>
      <c r="C21" s="11">
        <v>-1.8567970686430748E-3</v>
      </c>
      <c r="D21" s="11">
        <v>2.2892295280354795E-2</v>
      </c>
      <c r="E21" s="11">
        <v>6.8053852535061785E-3</v>
      </c>
      <c r="F21" s="26"/>
      <c r="G21" s="11"/>
    </row>
    <row r="22" spans="1:7" x14ac:dyDescent="0.2">
      <c r="A22" s="32">
        <v>1996</v>
      </c>
      <c r="B22" t="s">
        <v>31</v>
      </c>
      <c r="C22" s="11">
        <v>4.1945898422716475E-2</v>
      </c>
      <c r="D22" s="11">
        <v>2.1689835354431742E-2</v>
      </c>
      <c r="E22" s="11">
        <v>3.4856276348816821E-2</v>
      </c>
      <c r="F22" s="26"/>
      <c r="G22" s="11"/>
    </row>
    <row r="23" spans="1:7" x14ac:dyDescent="0.2">
      <c r="A23" s="32">
        <v>1997</v>
      </c>
      <c r="B23" t="s">
        <v>31</v>
      </c>
      <c r="C23" s="11">
        <v>3.6196199887960863E-2</v>
      </c>
      <c r="D23" s="11">
        <v>2.0650390813470816E-2</v>
      </c>
      <c r="E23" s="11">
        <v>3.0755166711889347E-2</v>
      </c>
      <c r="F23" s="26"/>
      <c r="G23" s="11"/>
    </row>
    <row r="24" spans="1:7" x14ac:dyDescent="0.2">
      <c r="A24" s="32">
        <v>1998</v>
      </c>
      <c r="B24" t="s">
        <v>31</v>
      </c>
      <c r="C24" s="11">
        <v>2.7325270212516187E-2</v>
      </c>
      <c r="D24" s="11">
        <v>1.1534461567552549E-2</v>
      </c>
      <c r="E24" s="11">
        <v>2.1798487186778914E-2</v>
      </c>
      <c r="F24" s="26"/>
      <c r="G24" s="11"/>
    </row>
    <row r="25" spans="1:7" x14ac:dyDescent="0.2">
      <c r="A25" s="32">
        <v>1999</v>
      </c>
      <c r="B25" t="s">
        <v>31</v>
      </c>
      <c r="C25" s="11">
        <v>1.4187682661000945E-2</v>
      </c>
      <c r="D25" s="11">
        <v>2.4581736610898169E-2</v>
      </c>
      <c r="E25" s="11">
        <v>1.7825601543464971E-2</v>
      </c>
      <c r="F25" s="26"/>
      <c r="G25" s="11"/>
    </row>
    <row r="26" spans="1:7" x14ac:dyDescent="0.2">
      <c r="A26" s="32">
        <v>2000</v>
      </c>
      <c r="B26" t="s">
        <v>31</v>
      </c>
      <c r="C26" s="11">
        <v>2.9488490055770426E-2</v>
      </c>
      <c r="D26" s="11">
        <v>3.4938879766465931E-2</v>
      </c>
      <c r="E26" s="11">
        <v>3.1396126454513854E-2</v>
      </c>
      <c r="F26" s="26"/>
      <c r="G26" s="11"/>
    </row>
    <row r="27" spans="1:7" x14ac:dyDescent="0.2">
      <c r="A27" s="32">
        <v>2001</v>
      </c>
      <c r="B27" t="s">
        <v>31</v>
      </c>
      <c r="C27" s="11">
        <v>1.825542767147792E-2</v>
      </c>
      <c r="D27" s="11">
        <v>2.2565006610841848E-2</v>
      </c>
      <c r="E27" s="11">
        <v>1.9763780300255294E-2</v>
      </c>
      <c r="F27" s="34">
        <v>1</v>
      </c>
      <c r="G27" s="11"/>
    </row>
    <row r="28" spans="1:7" x14ac:dyDescent="0.2">
      <c r="A28" s="32">
        <v>2002</v>
      </c>
      <c r="B28" t="s">
        <v>31</v>
      </c>
      <c r="C28" s="11">
        <v>2.5924458384714247E-2</v>
      </c>
      <c r="D28" s="11">
        <v>3.4307387294198584E-2</v>
      </c>
      <c r="E28" s="11">
        <v>2.8858483503033765E-2</v>
      </c>
      <c r="F28" s="34">
        <f t="shared" ref="F28:F40" si="0">F27*(1+E28)</f>
        <v>1.0288584835030337</v>
      </c>
      <c r="G28" s="11"/>
    </row>
    <row r="29" spans="1:7" x14ac:dyDescent="0.2">
      <c r="A29" s="32">
        <v>2003</v>
      </c>
      <c r="B29" t="s">
        <v>31</v>
      </c>
      <c r="C29" s="11">
        <v>3.4850353436607237E-2</v>
      </c>
      <c r="D29" s="11">
        <v>4.4170347528960936E-2</v>
      </c>
      <c r="E29" s="11">
        <v>3.8112351368931034E-2</v>
      </c>
      <c r="F29" s="34">
        <f t="shared" si="0"/>
        <v>1.0680706995352067</v>
      </c>
      <c r="G29" s="11"/>
    </row>
    <row r="30" spans="1:7" x14ac:dyDescent="0.2">
      <c r="A30" s="32">
        <v>2004</v>
      </c>
      <c r="B30" t="s">
        <v>31</v>
      </c>
      <c r="C30" s="11">
        <v>3.330930484019106E-2</v>
      </c>
      <c r="D30" s="11">
        <v>1.4047410008779647E-2</v>
      </c>
      <c r="E30" s="11">
        <v>2.6567641649197067E-2</v>
      </c>
      <c r="F30" s="34">
        <f t="shared" si="0"/>
        <v>1.0964468191364654</v>
      </c>
      <c r="G30" s="11"/>
    </row>
    <row r="31" spans="1:7" x14ac:dyDescent="0.2">
      <c r="A31" s="32">
        <v>2005</v>
      </c>
      <c r="B31" t="s">
        <v>31</v>
      </c>
      <c r="C31" s="11">
        <v>5.7137134749346868E-2</v>
      </c>
      <c r="D31" s="11">
        <v>2.1408894136166718E-2</v>
      </c>
      <c r="E31" s="11">
        <v>4.4632250534733818E-2</v>
      </c>
      <c r="F31" s="34">
        <f t="shared" si="0"/>
        <v>1.1453837082661762</v>
      </c>
      <c r="G31" s="11"/>
    </row>
    <row r="32" spans="1:7" x14ac:dyDescent="0.2">
      <c r="A32" s="32">
        <v>2006</v>
      </c>
      <c r="B32" t="s">
        <v>31</v>
      </c>
      <c r="C32" s="11">
        <v>5.0010696963020705E-2</v>
      </c>
      <c r="D32" s="11">
        <v>3.8837944054866458E-2</v>
      </c>
      <c r="E32" s="11">
        <v>4.610023344516672E-2</v>
      </c>
      <c r="F32" s="34">
        <f t="shared" si="0"/>
        <v>1.1981861646015377</v>
      </c>
      <c r="G32" s="11"/>
    </row>
    <row r="33" spans="1:7" x14ac:dyDescent="0.2">
      <c r="A33" s="32">
        <v>2007</v>
      </c>
      <c r="B33" t="s">
        <v>31</v>
      </c>
      <c r="C33" s="11">
        <v>5.8979934212193559E-2</v>
      </c>
      <c r="D33" s="11">
        <v>4.9328684815666275E-2</v>
      </c>
      <c r="E33" s="11">
        <v>5.560199692340901E-2</v>
      </c>
      <c r="F33" s="34">
        <f t="shared" si="0"/>
        <v>1.2648077080393836</v>
      </c>
      <c r="G33" s="11"/>
    </row>
    <row r="34" spans="1:7" x14ac:dyDescent="0.2">
      <c r="A34" s="32">
        <v>2008</v>
      </c>
      <c r="B34" t="s">
        <v>31</v>
      </c>
      <c r="C34" s="11">
        <v>5.9332490339230111E-2</v>
      </c>
      <c r="D34" s="11">
        <v>3.1811112682030261E-2</v>
      </c>
      <c r="E34" s="11">
        <v>4.9700008159210163E-2</v>
      </c>
      <c r="F34" s="34">
        <f t="shared" si="0"/>
        <v>1.3276686614487729</v>
      </c>
      <c r="G34" s="11"/>
    </row>
    <row r="35" spans="1:7" x14ac:dyDescent="0.2">
      <c r="A35" s="32">
        <v>2009</v>
      </c>
      <c r="B35" t="s">
        <v>31</v>
      </c>
      <c r="C35" s="11">
        <v>2.847543944778622E-2</v>
      </c>
      <c r="D35" s="11">
        <v>-1.4387503425595822E-3</v>
      </c>
      <c r="E35" s="11">
        <v>1.8005473021165192E-2</v>
      </c>
      <c r="F35" s="34">
        <f t="shared" si="0"/>
        <v>1.3515739637135353</v>
      </c>
      <c r="G35" s="11"/>
    </row>
    <row r="36" spans="1:7" x14ac:dyDescent="0.2">
      <c r="A36" s="32">
        <v>2010</v>
      </c>
      <c r="B36" t="s">
        <v>31</v>
      </c>
      <c r="C36" s="11">
        <v>4.4591130096486763E-2</v>
      </c>
      <c r="D36" s="11">
        <v>9.948542024013917E-3</v>
      </c>
      <c r="E36" s="11">
        <v>3.2466224271121266E-2</v>
      </c>
      <c r="F36" s="34">
        <f t="shared" si="0"/>
        <v>1.3954544671384674</v>
      </c>
      <c r="G36" s="11"/>
    </row>
    <row r="37" spans="1:7" x14ac:dyDescent="0.2">
      <c r="A37" s="32">
        <v>2011</v>
      </c>
      <c r="B37" t="s">
        <v>31</v>
      </c>
      <c r="C37" s="11">
        <v>4.3512745397366798E-2</v>
      </c>
      <c r="D37" s="11">
        <v>2.4388586956521449E-2</v>
      </c>
      <c r="E37" s="11">
        <v>3.6819289943070925E-2</v>
      </c>
      <c r="F37" s="34">
        <f t="shared" si="0"/>
        <v>1.4468341097663922</v>
      </c>
      <c r="G37" s="11"/>
    </row>
    <row r="38" spans="1:7" x14ac:dyDescent="0.2">
      <c r="A38" s="32">
        <v>2012</v>
      </c>
      <c r="B38" t="s">
        <v>31</v>
      </c>
      <c r="C38" s="11">
        <v>3.5222818583140039E-2</v>
      </c>
      <c r="D38" s="11">
        <v>1.1207639763910173E-2</v>
      </c>
      <c r="E38" s="11">
        <v>2.6817505996409589E-2</v>
      </c>
      <c r="F38" s="34">
        <f t="shared" si="0"/>
        <v>1.4856345921808622</v>
      </c>
      <c r="G38" s="11"/>
    </row>
    <row r="39" spans="1:7" x14ac:dyDescent="0.2">
      <c r="A39" s="32">
        <v>2013</v>
      </c>
      <c r="B39" t="s">
        <v>31</v>
      </c>
      <c r="C39" s="11">
        <v>3.4974263706882718E-2</v>
      </c>
      <c r="D39" s="11">
        <v>1.4362539349422786E-2</v>
      </c>
      <c r="E39" s="11">
        <v>2.7760160181771742E-2</v>
      </c>
      <c r="F39" s="34">
        <f t="shared" si="0"/>
        <v>1.526876046431384</v>
      </c>
      <c r="G39" s="11"/>
    </row>
    <row r="40" spans="1:7" x14ac:dyDescent="0.2">
      <c r="A40" s="32">
        <v>2014</v>
      </c>
      <c r="B40" t="s">
        <v>32</v>
      </c>
      <c r="C40" s="11">
        <v>3.1599212374686991E-2</v>
      </c>
      <c r="D40" s="11">
        <v>2.7E-2</v>
      </c>
      <c r="E40" s="11">
        <v>2.9989488043546546E-2</v>
      </c>
      <c r="F40" s="34">
        <f t="shared" si="0"/>
        <v>1.5726662773698155</v>
      </c>
      <c r="G40" s="11"/>
    </row>
    <row r="41" spans="1:7" x14ac:dyDescent="0.2">
      <c r="C41" s="11"/>
      <c r="D41" s="11"/>
      <c r="E41" s="11"/>
      <c r="F41" s="11"/>
      <c r="G41" s="11"/>
    </row>
    <row r="42" spans="1:7" x14ac:dyDescent="0.2">
      <c r="A42" t="s">
        <v>33</v>
      </c>
      <c r="C42" s="11"/>
      <c r="D42" s="11"/>
      <c r="E42" s="11">
        <v>3.2222575824956377E-2</v>
      </c>
      <c r="F42" s="11"/>
      <c r="G42" s="11"/>
    </row>
    <row r="43" spans="1:7" x14ac:dyDescent="0.2">
      <c r="A43" t="s">
        <v>34</v>
      </c>
      <c r="C43" s="11"/>
      <c r="D43" s="11"/>
      <c r="E43" s="11">
        <v>3.1367694385918833E-2</v>
      </c>
      <c r="F43" s="11"/>
      <c r="G43" s="11"/>
    </row>
    <row r="45" spans="1:7" x14ac:dyDescent="0.2">
      <c r="A45" s="27" t="s">
        <v>35</v>
      </c>
      <c r="B45" s="27"/>
    </row>
    <row r="46" spans="1:7" ht="12.6" customHeight="1" x14ac:dyDescent="0.2">
      <c r="A46" s="55" t="s">
        <v>36</v>
      </c>
      <c r="B46" s="55"/>
      <c r="C46" s="55"/>
      <c r="D46" s="55"/>
      <c r="E46" s="55"/>
      <c r="F46" s="55"/>
    </row>
    <row r="47" spans="1:7" x14ac:dyDescent="0.2">
      <c r="A47" s="55"/>
      <c r="B47" s="55"/>
      <c r="C47" s="55"/>
      <c r="D47" s="55"/>
      <c r="E47" s="55"/>
      <c r="F47" s="55"/>
    </row>
    <row r="48" spans="1:7" x14ac:dyDescent="0.2">
      <c r="A48" s="55"/>
      <c r="B48" s="55"/>
      <c r="C48" s="55"/>
      <c r="D48" s="55"/>
      <c r="E48" s="55"/>
      <c r="F48" s="55"/>
    </row>
    <row r="49" spans="1:6" x14ac:dyDescent="0.2">
      <c r="A49" t="s">
        <v>37</v>
      </c>
    </row>
    <row r="50" spans="1:6" x14ac:dyDescent="0.2">
      <c r="A50" t="s">
        <v>38</v>
      </c>
    </row>
    <row r="51" spans="1:6" x14ac:dyDescent="0.2">
      <c r="A51" s="55" t="s">
        <v>39</v>
      </c>
      <c r="B51" s="55"/>
      <c r="C51" s="55"/>
      <c r="D51" s="55"/>
      <c r="E51" s="55"/>
      <c r="F51" s="55"/>
    </row>
    <row r="52" spans="1:6" x14ac:dyDescent="0.2">
      <c r="A52" s="55"/>
      <c r="B52" s="55"/>
      <c r="C52" s="55"/>
      <c r="D52" s="55"/>
      <c r="E52" s="55"/>
      <c r="F52" s="55"/>
    </row>
    <row r="53" spans="1:6" x14ac:dyDescent="0.2">
      <c r="A53" t="s">
        <v>40</v>
      </c>
    </row>
    <row r="54" spans="1:6" x14ac:dyDescent="0.2">
      <c r="A54" s="31" t="s">
        <v>41</v>
      </c>
      <c r="B54" s="31"/>
    </row>
    <row r="55" spans="1:6" x14ac:dyDescent="0.2">
      <c r="A55" s="55" t="s">
        <v>42</v>
      </c>
      <c r="B55" s="55"/>
      <c r="C55" s="55"/>
      <c r="D55" s="55"/>
      <c r="E55" s="55"/>
      <c r="F55" s="55"/>
    </row>
    <row r="56" spans="1:6" x14ac:dyDescent="0.2">
      <c r="A56" s="55"/>
      <c r="B56" s="55"/>
      <c r="C56" s="55"/>
      <c r="D56" s="55"/>
      <c r="E56" s="55"/>
      <c r="F56" s="55"/>
    </row>
  </sheetData>
  <mergeCells count="3">
    <mergeCell ref="A51:F52"/>
    <mergeCell ref="A55:F56"/>
    <mergeCell ref="A46:F48"/>
  </mergeCells>
  <pageMargins left="0.25" right="0.25" top="0.75" bottom="0.75" header="0.3" footer="0.3"/>
  <pageSetup scale="98" orientation="portrait" r:id="rId1"/>
  <headerFooter>
    <oddFooter>&amp;L&amp;A&amp;CConfidentiality: Public&amp;R&amp;P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2018 Investment</vt:lpstr>
      <vt:lpstr>Escalation Factor</vt:lpstr>
      <vt:lpstr>2018 Escalator</vt:lpstr>
      <vt:lpstr>2017 Escalator</vt:lpstr>
      <vt:lpstr>2016 Escalator</vt:lpstr>
      <vt:lpstr>2015 Escalator</vt:lpstr>
      <vt:lpstr>2014 Escalator</vt:lpstr>
      <vt:lpstr>'2014 Escalator'!Print_Area</vt:lpstr>
      <vt:lpstr>'2015 Escalator'!Print_Area</vt:lpstr>
      <vt:lpstr>'2016 Escalator'!Print_Area</vt:lpstr>
      <vt:lpstr>'2017 Escalator'!Print_Area</vt:lpstr>
      <vt:lpstr>'2018 Escalator'!Print_Area</vt:lpstr>
      <vt:lpstr>'2018 Investment'!Print_Area</vt:lpstr>
      <vt:lpstr>'Escalation Factor'!Print_Area</vt:lpstr>
    </vt:vector>
  </TitlesOfParts>
  <Company>AESO - Alberta Electric System Operators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LaRhonda Papworth</dc:creator>
  <cp:lastModifiedBy>LaRhonda Papworth</cp:lastModifiedBy>
  <cp:lastPrinted>2015-08-14T19:20:23Z</cp:lastPrinted>
  <dcterms:created xsi:type="dcterms:W3CDTF">2011-01-30T22:16:12Z</dcterms:created>
  <dcterms:modified xsi:type="dcterms:W3CDTF">2017-10-26T19:48:53Z</dcterms:modified>
</cp:coreProperties>
</file>