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6" windowWidth="18192" windowHeight="12012" tabRatio="831"/>
  </bookViews>
  <sheets>
    <sheet name="POD Options Summary" sheetId="13" r:id="rId1"/>
    <sheet name="V-6 POD Classification" sheetId="1" r:id="rId2"/>
    <sheet name="V-7 DTS Costs" sheetId="6" r:id="rId3"/>
    <sheet name="V-8 DTS Rate" sheetId="5" r:id="rId4"/>
    <sheet name="Coverage Proposed" sheetId="14" r:id="rId5"/>
    <sheet name="Investment Proposed" sheetId="15" r:id="rId6"/>
    <sheet name="Option 2 V-6" sheetId="2" r:id="rId7"/>
    <sheet name="Option 2 V-8" sheetId="8" r:id="rId8"/>
    <sheet name="Option 2 Coverage Proposed" sheetId="16" r:id="rId9"/>
    <sheet name="Option 2 Investment Proposed" sheetId="17" r:id="rId10"/>
    <sheet name="Option 3 V-6" sheetId="3" r:id="rId11"/>
    <sheet name="Option 3 V-8" sheetId="10" r:id="rId12"/>
    <sheet name="Option 3 Coverage Proposed" sheetId="18" r:id="rId13"/>
    <sheet name="Option 3 Investment Proposed" sheetId="19" r:id="rId14"/>
    <sheet name="Option 4 V-6" sheetId="4" r:id="rId15"/>
    <sheet name="Option 4 V-8" sheetId="12" r:id="rId16"/>
    <sheet name="Option 4 Coverage Proposed" sheetId="20" r:id="rId17"/>
    <sheet name="Option 4 Investment Proposed" sheetId="21" r:id="rId18"/>
  </sheets>
  <definedNames>
    <definedName name="_xlnm._FilterDatabase" localSheetId="5" hidden="1">'Investment Proposed'!$A$13:$X$81</definedName>
    <definedName name="_xlnm._FilterDatabase" localSheetId="9" hidden="1">'Option 2 Investment Proposed'!$A$13:$X$81</definedName>
    <definedName name="_xlnm._FilterDatabase" localSheetId="13" hidden="1">'Option 3 Investment Proposed'!$A$13:$X$81</definedName>
    <definedName name="_xlnm._FilterDatabase" localSheetId="17" hidden="1">'Option 4 Investment Proposed'!$A$13:$X$81</definedName>
    <definedName name="Applicant">"Alberta Electric System Operator"</definedName>
    <definedName name="Application">"2018 ISO Tariff Application"</definedName>
    <definedName name="ApplicationSection">"Appendix V — Options for POD Cost Function Workbook"</definedName>
    <definedName name="_xlnm.Print_Area" localSheetId="4">'Coverage Proposed'!$A$1:$L$37</definedName>
    <definedName name="_xlnm.Print_Titles" localSheetId="5">'Investment Proposed'!$13:$13</definedName>
    <definedName name="_xlnm.Print_Titles" localSheetId="9">'Option 2 Investment Proposed'!$13:$13</definedName>
    <definedName name="_xlnm.Print_Titles" localSheetId="13">'Option 3 Investment Proposed'!$13:$13</definedName>
    <definedName name="_xlnm.Print_Titles" localSheetId="17">'Option 4 Investment Proposed'!$13:$13</definedName>
    <definedName name="TableDate">"September 13, 2017"</definedName>
    <definedName name="TableGroup0">"""POD Cost Function Options Analysis"""</definedName>
    <definedName name="TableGroup1">"Appendix V — Option 1 Analysis"</definedName>
    <definedName name="TableGroup2">"Appendix V — Option 2 Analysis"</definedName>
    <definedName name="TableGroup3">"Appendix V — Option 3 Analysis"</definedName>
    <definedName name="TableGroup4">"Appendix V — Option 4 Analysis"</definedName>
    <definedName name="TablePrefix">"Table "</definedName>
    <definedName name="TableSuffix">""</definedName>
    <definedName name="TotalPages">"1"</definedName>
  </definedNames>
  <calcPr calcId="145621"/>
</workbook>
</file>

<file path=xl/calcChain.xml><?xml version="1.0" encoding="utf-8"?>
<calcChain xmlns="http://schemas.openxmlformats.org/spreadsheetml/2006/main">
  <c r="A34" i="6" l="1"/>
  <c r="A33" i="6" l="1"/>
  <c r="A31" i="13" l="1"/>
  <c r="A25" i="13"/>
  <c r="A18" i="13"/>
  <c r="L1" i="13" l="1"/>
  <c r="A4" i="13" l="1"/>
  <c r="G23" i="13" l="1"/>
  <c r="A3" i="21" l="1"/>
  <c r="A3" i="20"/>
  <c r="A4" i="12"/>
  <c r="A4" i="4"/>
  <c r="A3" i="19"/>
  <c r="A3" i="18"/>
  <c r="A4" i="10"/>
  <c r="A3" i="17"/>
  <c r="A3" i="16"/>
  <c r="A3" i="15"/>
  <c r="N3" i="14"/>
  <c r="A3" i="14"/>
  <c r="A4" i="5"/>
  <c r="A4" i="6"/>
  <c r="A4" i="1"/>
  <c r="J29" i="13"/>
  <c r="G8" i="21"/>
  <c r="F8" i="21"/>
  <c r="E8" i="21"/>
  <c r="D8" i="21"/>
  <c r="C8" i="21"/>
  <c r="H8" i="21"/>
  <c r="G9" i="21"/>
  <c r="F9" i="21"/>
  <c r="E9" i="21"/>
  <c r="D9" i="21"/>
  <c r="C9" i="21"/>
  <c r="C7" i="21"/>
  <c r="X301" i="21"/>
  <c r="W301" i="21"/>
  <c r="I301" i="21"/>
  <c r="I302" i="21" s="1"/>
  <c r="F301" i="21"/>
  <c r="C301" i="21"/>
  <c r="T298" i="21"/>
  <c r="R298" i="21"/>
  <c r="T297" i="21"/>
  <c r="R297" i="21"/>
  <c r="T296" i="21"/>
  <c r="R296" i="21"/>
  <c r="T295" i="21"/>
  <c r="R295" i="21"/>
  <c r="T294" i="21"/>
  <c r="R294" i="21"/>
  <c r="T293" i="21"/>
  <c r="R293" i="21"/>
  <c r="T292" i="21"/>
  <c r="R292" i="21"/>
  <c r="T291" i="21"/>
  <c r="R291" i="21"/>
  <c r="T290" i="21"/>
  <c r="R290" i="21"/>
  <c r="T289" i="21"/>
  <c r="R289" i="21"/>
  <c r="T288" i="21"/>
  <c r="R288" i="21"/>
  <c r="T287" i="21"/>
  <c r="R287" i="21"/>
  <c r="T286" i="21"/>
  <c r="R286" i="21"/>
  <c r="T285" i="21"/>
  <c r="R285" i="21"/>
  <c r="T284" i="21"/>
  <c r="R284" i="21"/>
  <c r="T283" i="21"/>
  <c r="R283" i="21"/>
  <c r="T282" i="21"/>
  <c r="R282" i="21"/>
  <c r="T281" i="21"/>
  <c r="R281" i="21"/>
  <c r="T280" i="21"/>
  <c r="R280" i="21"/>
  <c r="T279" i="21"/>
  <c r="R279" i="21"/>
  <c r="T278" i="21"/>
  <c r="R278" i="21"/>
  <c r="T277" i="21"/>
  <c r="R277" i="21"/>
  <c r="T276" i="21"/>
  <c r="R276" i="21"/>
  <c r="T275" i="21"/>
  <c r="R275" i="21"/>
  <c r="T274" i="21"/>
  <c r="R274" i="21"/>
  <c r="T273" i="21"/>
  <c r="R273" i="21"/>
  <c r="T272" i="21"/>
  <c r="R272" i="21"/>
  <c r="T271" i="21"/>
  <c r="R271" i="21"/>
  <c r="T270" i="21"/>
  <c r="R270" i="21"/>
  <c r="T269" i="21"/>
  <c r="R269" i="21"/>
  <c r="T268" i="21"/>
  <c r="R268" i="21"/>
  <c r="T267" i="21"/>
  <c r="R267" i="21"/>
  <c r="T266" i="21"/>
  <c r="R266" i="21"/>
  <c r="T265" i="21"/>
  <c r="R265" i="21"/>
  <c r="T264" i="21"/>
  <c r="R264" i="21"/>
  <c r="T263" i="21"/>
  <c r="R263" i="21"/>
  <c r="T262" i="21"/>
  <c r="R262" i="21"/>
  <c r="T261" i="21"/>
  <c r="R261" i="21"/>
  <c r="T260" i="21"/>
  <c r="R260" i="21"/>
  <c r="T259" i="21"/>
  <c r="R259" i="21"/>
  <c r="T258" i="21"/>
  <c r="R258" i="21"/>
  <c r="T257" i="21"/>
  <c r="R257" i="21"/>
  <c r="T256" i="21"/>
  <c r="R256" i="21"/>
  <c r="T255" i="21"/>
  <c r="R255" i="21"/>
  <c r="T254" i="21"/>
  <c r="R254" i="21"/>
  <c r="T253" i="21"/>
  <c r="R253" i="21"/>
  <c r="T252" i="21"/>
  <c r="R252" i="21"/>
  <c r="T250" i="21"/>
  <c r="R250" i="21"/>
  <c r="T249" i="21"/>
  <c r="R249" i="21"/>
  <c r="T248" i="21"/>
  <c r="R248" i="21"/>
  <c r="T247" i="21"/>
  <c r="R247" i="21"/>
  <c r="T246" i="21"/>
  <c r="R246" i="21"/>
  <c r="T245" i="21"/>
  <c r="R245" i="21"/>
  <c r="T244" i="21"/>
  <c r="R244" i="21"/>
  <c r="T243" i="21"/>
  <c r="R243" i="21"/>
  <c r="T241" i="21"/>
  <c r="R241" i="21"/>
  <c r="T240" i="21"/>
  <c r="R240" i="21"/>
  <c r="T239" i="21"/>
  <c r="R239" i="21"/>
  <c r="T238" i="21"/>
  <c r="R238" i="21"/>
  <c r="T237" i="21"/>
  <c r="R237" i="21"/>
  <c r="T236" i="21"/>
  <c r="R236" i="21"/>
  <c r="T235" i="21"/>
  <c r="R235" i="21"/>
  <c r="T234" i="21"/>
  <c r="R234" i="21"/>
  <c r="T233" i="21"/>
  <c r="R233" i="21"/>
  <c r="T232" i="21"/>
  <c r="R232" i="21"/>
  <c r="T231" i="21"/>
  <c r="R231" i="21"/>
  <c r="T230" i="21"/>
  <c r="R230" i="21"/>
  <c r="T229" i="21"/>
  <c r="R229" i="21"/>
  <c r="T228" i="21"/>
  <c r="R228" i="21"/>
  <c r="T226" i="21"/>
  <c r="R226" i="21"/>
  <c r="T224" i="21"/>
  <c r="R224" i="21"/>
  <c r="T223" i="21"/>
  <c r="R223" i="21"/>
  <c r="T220" i="21"/>
  <c r="R220" i="21"/>
  <c r="T219" i="21"/>
  <c r="R219" i="21"/>
  <c r="T217" i="21"/>
  <c r="R217" i="21"/>
  <c r="T216" i="21"/>
  <c r="R216" i="21"/>
  <c r="T213" i="21"/>
  <c r="R213" i="21"/>
  <c r="T212" i="21"/>
  <c r="R212" i="21"/>
  <c r="T211" i="21"/>
  <c r="R211" i="21"/>
  <c r="T210" i="21"/>
  <c r="R210" i="21"/>
  <c r="T208" i="21"/>
  <c r="R208" i="21"/>
  <c r="T207" i="21"/>
  <c r="R207" i="21"/>
  <c r="U206" i="21"/>
  <c r="S206" i="21"/>
  <c r="T201" i="21"/>
  <c r="R201" i="21"/>
  <c r="T198" i="21"/>
  <c r="R198" i="21"/>
  <c r="T197" i="21"/>
  <c r="R197" i="21"/>
  <c r="T196" i="21"/>
  <c r="R196" i="21"/>
  <c r="T195" i="21"/>
  <c r="R195" i="21"/>
  <c r="U194" i="21"/>
  <c r="S194" i="21"/>
  <c r="T193" i="21"/>
  <c r="R193" i="21"/>
  <c r="T192" i="21"/>
  <c r="R192" i="21"/>
  <c r="T190" i="21"/>
  <c r="R190" i="21"/>
  <c r="U187" i="21"/>
  <c r="S187" i="21"/>
  <c r="U186" i="21"/>
  <c r="S186" i="21"/>
  <c r="U185" i="21"/>
  <c r="S185" i="21"/>
  <c r="T184" i="21"/>
  <c r="R184" i="21"/>
  <c r="T182" i="21"/>
  <c r="R182" i="21"/>
  <c r="T181" i="21"/>
  <c r="R181" i="21"/>
  <c r="T180" i="21"/>
  <c r="R180" i="21"/>
  <c r="U178" i="21"/>
  <c r="S178" i="21"/>
  <c r="U177" i="21"/>
  <c r="S177" i="21"/>
  <c r="U176" i="21"/>
  <c r="S176" i="21"/>
  <c r="U175" i="21"/>
  <c r="S175" i="21"/>
  <c r="U174" i="21"/>
  <c r="S174" i="21"/>
  <c r="U171" i="21"/>
  <c r="S171" i="21"/>
  <c r="U170" i="21"/>
  <c r="S170" i="21"/>
  <c r="T169" i="21"/>
  <c r="R169" i="21"/>
  <c r="U168" i="21"/>
  <c r="S168" i="21"/>
  <c r="U167" i="21"/>
  <c r="S167" i="21"/>
  <c r="U166" i="21"/>
  <c r="S166" i="21"/>
  <c r="U165" i="21"/>
  <c r="S165" i="21"/>
  <c r="U164" i="21"/>
  <c r="S164" i="21"/>
  <c r="U163" i="21"/>
  <c r="S163" i="21"/>
  <c r="U162" i="21"/>
  <c r="S162" i="21"/>
  <c r="U161" i="21"/>
  <c r="S161" i="21"/>
  <c r="U160" i="21"/>
  <c r="S160" i="21"/>
  <c r="U159" i="21"/>
  <c r="S159" i="21"/>
  <c r="U158" i="21"/>
  <c r="S158" i="21"/>
  <c r="U155" i="21"/>
  <c r="S155" i="21"/>
  <c r="U154" i="21"/>
  <c r="S154" i="21"/>
  <c r="U153" i="21"/>
  <c r="S153" i="21"/>
  <c r="U152" i="21"/>
  <c r="S152" i="21"/>
  <c r="U151" i="21"/>
  <c r="S151" i="21"/>
  <c r="U150" i="21"/>
  <c r="S150" i="21"/>
  <c r="U149" i="21"/>
  <c r="S149" i="21"/>
  <c r="U148" i="21"/>
  <c r="S148" i="21"/>
  <c r="U147" i="21"/>
  <c r="S147" i="21"/>
  <c r="U146" i="21"/>
  <c r="S146" i="21"/>
  <c r="U145" i="21"/>
  <c r="S145" i="21"/>
  <c r="U144" i="21"/>
  <c r="S144" i="21"/>
  <c r="U143" i="21"/>
  <c r="S143" i="21"/>
  <c r="U142" i="21"/>
  <c r="S142" i="21"/>
  <c r="U141" i="21"/>
  <c r="S141" i="21"/>
  <c r="U139" i="21"/>
  <c r="S139" i="21"/>
  <c r="U138" i="21"/>
  <c r="S138" i="21"/>
  <c r="U137" i="21"/>
  <c r="S137" i="21"/>
  <c r="U136" i="21"/>
  <c r="S136" i="21"/>
  <c r="U135" i="21"/>
  <c r="S135" i="21"/>
  <c r="U134" i="21"/>
  <c r="S134" i="21"/>
  <c r="U133" i="21"/>
  <c r="S133" i="21"/>
  <c r="U132" i="21"/>
  <c r="S132" i="21"/>
  <c r="U131" i="21"/>
  <c r="S131" i="21"/>
  <c r="U130" i="21"/>
  <c r="S130" i="21"/>
  <c r="T129" i="21"/>
  <c r="R129" i="21"/>
  <c r="U128" i="21"/>
  <c r="S128" i="21"/>
  <c r="U127" i="21"/>
  <c r="S127" i="21"/>
  <c r="U126" i="21"/>
  <c r="S126" i="21"/>
  <c r="U125" i="21"/>
  <c r="S125" i="21"/>
  <c r="T124" i="21"/>
  <c r="R124" i="21"/>
  <c r="U123" i="21"/>
  <c r="S123" i="21"/>
  <c r="U122" i="21"/>
  <c r="S122" i="21"/>
  <c r="U121" i="21"/>
  <c r="S121" i="21"/>
  <c r="U120" i="21"/>
  <c r="S120" i="21"/>
  <c r="U119" i="21"/>
  <c r="S119" i="21"/>
  <c r="U118" i="21"/>
  <c r="S118" i="21"/>
  <c r="U117" i="21"/>
  <c r="S117" i="21"/>
  <c r="U116" i="21"/>
  <c r="S116" i="21"/>
  <c r="U115" i="21"/>
  <c r="S115" i="21"/>
  <c r="U114" i="21"/>
  <c r="S114" i="21"/>
  <c r="U113" i="21"/>
  <c r="S113" i="21"/>
  <c r="U112" i="21"/>
  <c r="S112" i="21"/>
  <c r="U111" i="21"/>
  <c r="S111" i="21"/>
  <c r="U110" i="21"/>
  <c r="S110" i="21"/>
  <c r="U109" i="21"/>
  <c r="S109" i="21"/>
  <c r="U108" i="21"/>
  <c r="S108" i="21"/>
  <c r="U107" i="21"/>
  <c r="S107" i="21"/>
  <c r="U106" i="21"/>
  <c r="S106" i="21"/>
  <c r="U105" i="21"/>
  <c r="S105" i="21"/>
  <c r="U104" i="21"/>
  <c r="S104" i="21"/>
  <c r="U103" i="21"/>
  <c r="S103" i="21"/>
  <c r="U102" i="21"/>
  <c r="S102" i="21"/>
  <c r="U101" i="21"/>
  <c r="S101" i="21"/>
  <c r="U100" i="21"/>
  <c r="S100" i="21"/>
  <c r="U99" i="21"/>
  <c r="S99" i="21"/>
  <c r="U98" i="21"/>
  <c r="S98" i="21"/>
  <c r="U97" i="21"/>
  <c r="S97" i="21"/>
  <c r="U96" i="21"/>
  <c r="S96" i="21"/>
  <c r="U95" i="21"/>
  <c r="S95" i="21"/>
  <c r="U94" i="21"/>
  <c r="S94" i="21"/>
  <c r="U93" i="21"/>
  <c r="S93" i="21"/>
  <c r="U92" i="21"/>
  <c r="S92" i="21"/>
  <c r="U91" i="21"/>
  <c r="S91" i="21"/>
  <c r="U90" i="21"/>
  <c r="S90" i="21"/>
  <c r="U89" i="21"/>
  <c r="S89" i="21"/>
  <c r="U88" i="21"/>
  <c r="S88" i="21"/>
  <c r="U87" i="21"/>
  <c r="S87" i="21"/>
  <c r="U86" i="21"/>
  <c r="S86" i="21"/>
  <c r="U85" i="21"/>
  <c r="S85" i="21"/>
  <c r="U84" i="21"/>
  <c r="S84" i="21"/>
  <c r="U83" i="21"/>
  <c r="S83" i="21"/>
  <c r="U82" i="21"/>
  <c r="S82" i="21"/>
  <c r="U81" i="21"/>
  <c r="S81" i="21"/>
  <c r="U80" i="21"/>
  <c r="S80" i="21"/>
  <c r="U79" i="21"/>
  <c r="S79" i="21"/>
  <c r="U78" i="21"/>
  <c r="S78" i="21"/>
  <c r="U77" i="21"/>
  <c r="S77" i="21"/>
  <c r="U76" i="21"/>
  <c r="S76" i="21"/>
  <c r="U75" i="21"/>
  <c r="S75" i="21"/>
  <c r="U74" i="21"/>
  <c r="S74" i="21"/>
  <c r="U73" i="21"/>
  <c r="S73" i="21"/>
  <c r="U72" i="21"/>
  <c r="S72" i="21"/>
  <c r="U71" i="21"/>
  <c r="S71" i="21"/>
  <c r="U70" i="21"/>
  <c r="S70" i="21"/>
  <c r="U69" i="21"/>
  <c r="S69" i="21"/>
  <c r="U68" i="21"/>
  <c r="S68" i="21"/>
  <c r="U67" i="21"/>
  <c r="S67" i="21"/>
  <c r="U66" i="21"/>
  <c r="S66" i="21"/>
  <c r="U65" i="21"/>
  <c r="S65" i="21"/>
  <c r="U64" i="21"/>
  <c r="S64" i="21"/>
  <c r="U63" i="21"/>
  <c r="S63" i="21"/>
  <c r="U62" i="21"/>
  <c r="S62" i="21"/>
  <c r="U61" i="21"/>
  <c r="S61" i="21"/>
  <c r="U60" i="21"/>
  <c r="S60" i="21"/>
  <c r="U59" i="21"/>
  <c r="S59" i="21"/>
  <c r="U58" i="21"/>
  <c r="S58" i="21"/>
  <c r="U57" i="21"/>
  <c r="S57" i="21"/>
  <c r="U56" i="21"/>
  <c r="S56" i="21"/>
  <c r="U55" i="21"/>
  <c r="S55" i="21"/>
  <c r="U54" i="21"/>
  <c r="S54" i="21"/>
  <c r="U53" i="21"/>
  <c r="S53" i="21"/>
  <c r="U52" i="21"/>
  <c r="S52" i="21"/>
  <c r="U51" i="21"/>
  <c r="S51" i="21"/>
  <c r="U50" i="21"/>
  <c r="S50" i="21"/>
  <c r="U49" i="21"/>
  <c r="S49" i="21"/>
  <c r="U48" i="21"/>
  <c r="S48" i="21"/>
  <c r="U47" i="21"/>
  <c r="S47" i="21"/>
  <c r="U46" i="21"/>
  <c r="S46" i="21"/>
  <c r="U45" i="21"/>
  <c r="S45" i="21"/>
  <c r="U44" i="21"/>
  <c r="S44" i="21"/>
  <c r="U43" i="21"/>
  <c r="S43" i="21"/>
  <c r="U42" i="21"/>
  <c r="S42" i="21"/>
  <c r="U41" i="21"/>
  <c r="S41" i="21"/>
  <c r="U40" i="21"/>
  <c r="S40" i="21"/>
  <c r="U39" i="21"/>
  <c r="S39" i="21"/>
  <c r="U38" i="21"/>
  <c r="S38" i="21"/>
  <c r="U37" i="21"/>
  <c r="S37" i="21"/>
  <c r="U36" i="21"/>
  <c r="S36" i="21"/>
  <c r="U35" i="21"/>
  <c r="S35" i="21"/>
  <c r="U34" i="21"/>
  <c r="S34" i="21"/>
  <c r="U33" i="21"/>
  <c r="S33" i="21"/>
  <c r="U32" i="21"/>
  <c r="S32" i="21"/>
  <c r="U31" i="21"/>
  <c r="S31" i="21"/>
  <c r="U30" i="21"/>
  <c r="S30" i="21"/>
  <c r="U29" i="21"/>
  <c r="S29" i="21"/>
  <c r="U28" i="21"/>
  <c r="S28" i="21"/>
  <c r="U27" i="21"/>
  <c r="S27" i="21"/>
  <c r="U26" i="21"/>
  <c r="S26" i="21"/>
  <c r="U25" i="21"/>
  <c r="S25" i="21"/>
  <c r="U24" i="21"/>
  <c r="S24" i="21"/>
  <c r="U23" i="21"/>
  <c r="S23" i="21"/>
  <c r="U22" i="21"/>
  <c r="S22" i="21"/>
  <c r="U21" i="21"/>
  <c r="S21" i="21"/>
  <c r="U20" i="21"/>
  <c r="S20" i="21"/>
  <c r="U19" i="21"/>
  <c r="S19" i="21"/>
  <c r="U18" i="21"/>
  <c r="S18" i="21"/>
  <c r="U17" i="21"/>
  <c r="S17" i="21"/>
  <c r="U16" i="21"/>
  <c r="S16" i="21"/>
  <c r="U15" i="21"/>
  <c r="S15" i="21"/>
  <c r="U14" i="21"/>
  <c r="S14" i="21"/>
  <c r="B11" i="21"/>
  <c r="A5" i="21"/>
  <c r="A2" i="21"/>
  <c r="A1" i="21"/>
  <c r="G741" i="20"/>
  <c r="F741" i="20"/>
  <c r="E741" i="20"/>
  <c r="D741" i="20"/>
  <c r="B741" i="20"/>
  <c r="A741" i="20"/>
  <c r="G740" i="20"/>
  <c r="F740" i="20"/>
  <c r="E740" i="20"/>
  <c r="D740" i="20"/>
  <c r="B740" i="20"/>
  <c r="A740" i="20"/>
  <c r="G739" i="20"/>
  <c r="F739" i="20"/>
  <c r="E739" i="20"/>
  <c r="D739" i="20"/>
  <c r="B739" i="20"/>
  <c r="A739" i="20"/>
  <c r="G738" i="20"/>
  <c r="F738" i="20"/>
  <c r="E738" i="20"/>
  <c r="D738" i="20"/>
  <c r="B738" i="20"/>
  <c r="A738" i="20"/>
  <c r="G737" i="20"/>
  <c r="F737" i="20"/>
  <c r="E737" i="20"/>
  <c r="D737" i="20"/>
  <c r="B737" i="20"/>
  <c r="A737" i="20"/>
  <c r="G736" i="20"/>
  <c r="F736" i="20"/>
  <c r="E736" i="20"/>
  <c r="D736" i="20"/>
  <c r="B736" i="20"/>
  <c r="A736" i="20"/>
  <c r="G735" i="20"/>
  <c r="F735" i="20"/>
  <c r="E735" i="20"/>
  <c r="D735" i="20"/>
  <c r="B735" i="20"/>
  <c r="A735" i="20"/>
  <c r="G734" i="20"/>
  <c r="F734" i="20"/>
  <c r="E734" i="20"/>
  <c r="D734" i="20"/>
  <c r="B734" i="20"/>
  <c r="A734" i="20"/>
  <c r="G733" i="20"/>
  <c r="F733" i="20"/>
  <c r="E733" i="20"/>
  <c r="D733" i="20"/>
  <c r="B733" i="20"/>
  <c r="A733" i="20"/>
  <c r="G732" i="20"/>
  <c r="F732" i="20"/>
  <c r="E732" i="20"/>
  <c r="D732" i="20"/>
  <c r="B732" i="20"/>
  <c r="A732" i="20"/>
  <c r="G731" i="20"/>
  <c r="F731" i="20"/>
  <c r="E731" i="20"/>
  <c r="D731" i="20"/>
  <c r="B731" i="20"/>
  <c r="A731" i="20"/>
  <c r="G730" i="20"/>
  <c r="F730" i="20"/>
  <c r="E730" i="20"/>
  <c r="D730" i="20"/>
  <c r="B730" i="20"/>
  <c r="A730" i="20"/>
  <c r="G729" i="20"/>
  <c r="F729" i="20"/>
  <c r="E729" i="20"/>
  <c r="D729" i="20"/>
  <c r="B729" i="20"/>
  <c r="A729" i="20"/>
  <c r="G728" i="20"/>
  <c r="F728" i="20"/>
  <c r="E728" i="20"/>
  <c r="D728" i="20"/>
  <c r="B728" i="20"/>
  <c r="A728" i="20"/>
  <c r="G727" i="20"/>
  <c r="F727" i="20"/>
  <c r="E727" i="20"/>
  <c r="D727" i="20"/>
  <c r="B727" i="20"/>
  <c r="A727" i="20"/>
  <c r="G726" i="20"/>
  <c r="F726" i="20"/>
  <c r="E726" i="20"/>
  <c r="D726" i="20"/>
  <c r="B726" i="20"/>
  <c r="A726" i="20"/>
  <c r="G725" i="20"/>
  <c r="F725" i="20"/>
  <c r="E725" i="20"/>
  <c r="D725" i="20"/>
  <c r="B725" i="20"/>
  <c r="A725" i="20"/>
  <c r="G724" i="20"/>
  <c r="F724" i="20"/>
  <c r="E724" i="20"/>
  <c r="D724" i="20"/>
  <c r="B724" i="20"/>
  <c r="A724" i="20"/>
  <c r="G723" i="20"/>
  <c r="F723" i="20"/>
  <c r="E723" i="20"/>
  <c r="D723" i="20"/>
  <c r="B723" i="20"/>
  <c r="A723" i="20"/>
  <c r="G722" i="20"/>
  <c r="F722" i="20"/>
  <c r="E722" i="20"/>
  <c r="D722" i="20"/>
  <c r="B722" i="20"/>
  <c r="A722" i="20"/>
  <c r="G721" i="20"/>
  <c r="F721" i="20"/>
  <c r="E721" i="20"/>
  <c r="D721" i="20"/>
  <c r="B721" i="20"/>
  <c r="A721" i="20"/>
  <c r="G720" i="20"/>
  <c r="F720" i="20"/>
  <c r="E720" i="20"/>
  <c r="D720" i="20"/>
  <c r="B720" i="20"/>
  <c r="A720" i="20"/>
  <c r="G719" i="20"/>
  <c r="F719" i="20"/>
  <c r="E719" i="20"/>
  <c r="D719" i="20"/>
  <c r="B719" i="20"/>
  <c r="A719" i="20"/>
  <c r="G718" i="20"/>
  <c r="F718" i="20"/>
  <c r="E718" i="20"/>
  <c r="D718" i="20"/>
  <c r="B718" i="20"/>
  <c r="A718" i="20"/>
  <c r="G717" i="20"/>
  <c r="F717" i="20"/>
  <c r="E717" i="20"/>
  <c r="D717" i="20"/>
  <c r="B717" i="20"/>
  <c r="A717" i="20"/>
  <c r="G716" i="20"/>
  <c r="F716" i="20"/>
  <c r="E716" i="20"/>
  <c r="D716" i="20"/>
  <c r="B716" i="20"/>
  <c r="A716" i="20"/>
  <c r="G715" i="20"/>
  <c r="F715" i="20"/>
  <c r="E715" i="20"/>
  <c r="D715" i="20"/>
  <c r="B715" i="20"/>
  <c r="A715" i="20"/>
  <c r="G714" i="20"/>
  <c r="F714" i="20"/>
  <c r="E714" i="20"/>
  <c r="D714" i="20"/>
  <c r="B714" i="20"/>
  <c r="A714" i="20"/>
  <c r="G713" i="20"/>
  <c r="F713" i="20"/>
  <c r="E713" i="20"/>
  <c r="D713" i="20"/>
  <c r="B713" i="20"/>
  <c r="A713" i="20"/>
  <c r="G712" i="20"/>
  <c r="F712" i="20"/>
  <c r="E712" i="20"/>
  <c r="D712" i="20"/>
  <c r="B712" i="20"/>
  <c r="A712" i="20"/>
  <c r="G711" i="20"/>
  <c r="F711" i="20"/>
  <c r="E711" i="20"/>
  <c r="D711" i="20"/>
  <c r="B711" i="20"/>
  <c r="A711" i="20"/>
  <c r="G710" i="20"/>
  <c r="F710" i="20"/>
  <c r="E710" i="20"/>
  <c r="D710" i="20"/>
  <c r="B710" i="20"/>
  <c r="A710" i="20"/>
  <c r="G709" i="20"/>
  <c r="F709" i="20"/>
  <c r="E709" i="20"/>
  <c r="D709" i="20"/>
  <c r="B709" i="20"/>
  <c r="A709" i="20"/>
  <c r="G708" i="20"/>
  <c r="F708" i="20"/>
  <c r="E708" i="20"/>
  <c r="D708" i="20"/>
  <c r="B708" i="20"/>
  <c r="A708" i="20"/>
  <c r="G707" i="20"/>
  <c r="F707" i="20"/>
  <c r="E707" i="20"/>
  <c r="D707" i="20"/>
  <c r="B707" i="20"/>
  <c r="A707" i="20"/>
  <c r="G706" i="20"/>
  <c r="F706" i="20"/>
  <c r="E706" i="20"/>
  <c r="D706" i="20"/>
  <c r="B706" i="20"/>
  <c r="A706" i="20"/>
  <c r="G705" i="20"/>
  <c r="F705" i="20"/>
  <c r="E705" i="20"/>
  <c r="D705" i="20"/>
  <c r="B705" i="20"/>
  <c r="A705" i="20"/>
  <c r="G704" i="20"/>
  <c r="F704" i="20"/>
  <c r="E704" i="20"/>
  <c r="D704" i="20"/>
  <c r="B704" i="20"/>
  <c r="A704" i="20"/>
  <c r="G703" i="20"/>
  <c r="F703" i="20"/>
  <c r="E703" i="20"/>
  <c r="D703" i="20"/>
  <c r="B703" i="20"/>
  <c r="A703" i="20"/>
  <c r="G702" i="20"/>
  <c r="F702" i="20"/>
  <c r="E702" i="20"/>
  <c r="D702" i="20"/>
  <c r="B702" i="20"/>
  <c r="A702" i="20"/>
  <c r="G701" i="20"/>
  <c r="F701" i="20"/>
  <c r="E701" i="20"/>
  <c r="D701" i="20"/>
  <c r="B701" i="20"/>
  <c r="A701" i="20"/>
  <c r="G700" i="20"/>
  <c r="F700" i="20"/>
  <c r="E700" i="20"/>
  <c r="D700" i="20"/>
  <c r="B700" i="20"/>
  <c r="A700" i="20"/>
  <c r="G699" i="20"/>
  <c r="F699" i="20"/>
  <c r="E699" i="20"/>
  <c r="D699" i="20"/>
  <c r="B699" i="20"/>
  <c r="A699" i="20"/>
  <c r="G698" i="20"/>
  <c r="F698" i="20"/>
  <c r="E698" i="20"/>
  <c r="D698" i="20"/>
  <c r="B698" i="20"/>
  <c r="A698" i="20"/>
  <c r="G697" i="20"/>
  <c r="F697" i="20"/>
  <c r="E697" i="20"/>
  <c r="D697" i="20"/>
  <c r="B697" i="20"/>
  <c r="A697" i="20"/>
  <c r="G696" i="20"/>
  <c r="F696" i="20"/>
  <c r="E696" i="20"/>
  <c r="D696" i="20"/>
  <c r="B696" i="20"/>
  <c r="A696" i="20"/>
  <c r="G695" i="20"/>
  <c r="F695" i="20"/>
  <c r="E695" i="20"/>
  <c r="D695" i="20"/>
  <c r="B695" i="20"/>
  <c r="A695" i="20"/>
  <c r="G694" i="20"/>
  <c r="F694" i="20"/>
  <c r="E694" i="20"/>
  <c r="D694" i="20"/>
  <c r="B694" i="20"/>
  <c r="A694" i="20"/>
  <c r="G693" i="20"/>
  <c r="F693" i="20"/>
  <c r="E693" i="20"/>
  <c r="D693" i="20"/>
  <c r="B693" i="20"/>
  <c r="A693" i="20"/>
  <c r="G692" i="20"/>
  <c r="F692" i="20"/>
  <c r="E692" i="20"/>
  <c r="D692" i="20"/>
  <c r="B692" i="20"/>
  <c r="A692" i="20"/>
  <c r="G691" i="20"/>
  <c r="F691" i="20"/>
  <c r="E691" i="20"/>
  <c r="D691" i="20"/>
  <c r="B691" i="20"/>
  <c r="A691" i="20"/>
  <c r="G690" i="20"/>
  <c r="F690" i="20"/>
  <c r="E690" i="20"/>
  <c r="D690" i="20"/>
  <c r="B690" i="20"/>
  <c r="A690" i="20"/>
  <c r="G689" i="20"/>
  <c r="F689" i="20"/>
  <c r="E689" i="20"/>
  <c r="D689" i="20"/>
  <c r="B689" i="20"/>
  <c r="A689" i="20"/>
  <c r="G688" i="20"/>
  <c r="F688" i="20"/>
  <c r="E688" i="20"/>
  <c r="D688" i="20"/>
  <c r="B688" i="20"/>
  <c r="A688" i="20"/>
  <c r="G687" i="20"/>
  <c r="F687" i="20"/>
  <c r="E687" i="20"/>
  <c r="D687" i="20"/>
  <c r="B687" i="20"/>
  <c r="A687" i="20"/>
  <c r="G686" i="20"/>
  <c r="F686" i="20"/>
  <c r="E686" i="20"/>
  <c r="D686" i="20"/>
  <c r="B686" i="20"/>
  <c r="A686" i="20"/>
  <c r="G685" i="20"/>
  <c r="F685" i="20"/>
  <c r="E685" i="20"/>
  <c r="D685" i="20"/>
  <c r="B685" i="20"/>
  <c r="A685" i="20"/>
  <c r="G684" i="20"/>
  <c r="F684" i="20"/>
  <c r="E684" i="20"/>
  <c r="D684" i="20"/>
  <c r="B684" i="20"/>
  <c r="A684" i="20"/>
  <c r="G683" i="20"/>
  <c r="F683" i="20"/>
  <c r="E683" i="20"/>
  <c r="D683" i="20"/>
  <c r="B683" i="20"/>
  <c r="A683" i="20"/>
  <c r="G682" i="20"/>
  <c r="F682" i="20"/>
  <c r="E682" i="20"/>
  <c r="D682" i="20"/>
  <c r="B682" i="20"/>
  <c r="A682" i="20"/>
  <c r="G681" i="20"/>
  <c r="F681" i="20"/>
  <c r="E681" i="20"/>
  <c r="D681" i="20"/>
  <c r="B681" i="20"/>
  <c r="A681" i="20"/>
  <c r="G680" i="20"/>
  <c r="F680" i="20"/>
  <c r="E680" i="20"/>
  <c r="D680" i="20"/>
  <c r="B680" i="20"/>
  <c r="A680" i="20"/>
  <c r="G679" i="20"/>
  <c r="F679" i="20"/>
  <c r="E679" i="20"/>
  <c r="D679" i="20"/>
  <c r="B679" i="20"/>
  <c r="A679" i="20"/>
  <c r="G678" i="20"/>
  <c r="F678" i="20"/>
  <c r="E678" i="20"/>
  <c r="D678" i="20"/>
  <c r="B678" i="20"/>
  <c r="A678" i="20"/>
  <c r="G677" i="20"/>
  <c r="F677" i="20"/>
  <c r="E677" i="20"/>
  <c r="D677" i="20"/>
  <c r="B677" i="20"/>
  <c r="A677" i="20"/>
  <c r="G676" i="20"/>
  <c r="F676" i="20"/>
  <c r="E676" i="20"/>
  <c r="D676" i="20"/>
  <c r="B676" i="20"/>
  <c r="A676" i="20"/>
  <c r="G675" i="20"/>
  <c r="F675" i="20"/>
  <c r="E675" i="20"/>
  <c r="D675" i="20"/>
  <c r="B675" i="20"/>
  <c r="A675" i="20"/>
  <c r="G674" i="20"/>
  <c r="F674" i="20"/>
  <c r="E674" i="20"/>
  <c r="D674" i="20"/>
  <c r="B674" i="20"/>
  <c r="A674" i="20"/>
  <c r="G673" i="20"/>
  <c r="F673" i="20"/>
  <c r="E673" i="20"/>
  <c r="D673" i="20"/>
  <c r="B673" i="20"/>
  <c r="A673" i="20"/>
  <c r="G672" i="20"/>
  <c r="F672" i="20"/>
  <c r="E672" i="20"/>
  <c r="D672" i="20"/>
  <c r="B672" i="20"/>
  <c r="A672" i="20"/>
  <c r="G671" i="20"/>
  <c r="F671" i="20"/>
  <c r="E671" i="20"/>
  <c r="D671" i="20"/>
  <c r="B671" i="20"/>
  <c r="A671" i="20"/>
  <c r="G670" i="20"/>
  <c r="F670" i="20"/>
  <c r="E670" i="20"/>
  <c r="D670" i="20"/>
  <c r="B670" i="20"/>
  <c r="A670" i="20"/>
  <c r="G669" i="20"/>
  <c r="F669" i="20"/>
  <c r="E669" i="20"/>
  <c r="D669" i="20"/>
  <c r="B669" i="20"/>
  <c r="A669" i="20"/>
  <c r="G668" i="20"/>
  <c r="F668" i="20"/>
  <c r="E668" i="20"/>
  <c r="D668" i="20"/>
  <c r="B668" i="20"/>
  <c r="A668" i="20"/>
  <c r="G667" i="20"/>
  <c r="F667" i="20"/>
  <c r="E667" i="20"/>
  <c r="D667" i="20"/>
  <c r="B667" i="20"/>
  <c r="A667" i="20"/>
  <c r="G666" i="20"/>
  <c r="F666" i="20"/>
  <c r="E666" i="20"/>
  <c r="D666" i="20"/>
  <c r="B666" i="20"/>
  <c r="A666" i="20"/>
  <c r="G665" i="20"/>
  <c r="F665" i="20"/>
  <c r="E665" i="20"/>
  <c r="D665" i="20"/>
  <c r="B665" i="20"/>
  <c r="A665" i="20"/>
  <c r="G664" i="20"/>
  <c r="F664" i="20"/>
  <c r="E664" i="20"/>
  <c r="D664" i="20"/>
  <c r="B664" i="20"/>
  <c r="A664" i="20"/>
  <c r="G663" i="20"/>
  <c r="F663" i="20"/>
  <c r="E663" i="20"/>
  <c r="D663" i="20"/>
  <c r="B663" i="20"/>
  <c r="A663" i="20"/>
  <c r="G662" i="20"/>
  <c r="F662" i="20"/>
  <c r="E662" i="20"/>
  <c r="D662" i="20"/>
  <c r="B662" i="20"/>
  <c r="A662" i="20"/>
  <c r="G661" i="20"/>
  <c r="F661" i="20"/>
  <c r="E661" i="20"/>
  <c r="D661" i="20"/>
  <c r="B661" i="20"/>
  <c r="A661" i="20"/>
  <c r="G660" i="20"/>
  <c r="F660" i="20"/>
  <c r="E660" i="20"/>
  <c r="D660" i="20"/>
  <c r="B660" i="20"/>
  <c r="A660" i="20"/>
  <c r="G659" i="20"/>
  <c r="F659" i="20"/>
  <c r="E659" i="20"/>
  <c r="D659" i="20"/>
  <c r="B659" i="20"/>
  <c r="A659" i="20"/>
  <c r="G658" i="20"/>
  <c r="F658" i="20"/>
  <c r="E658" i="20"/>
  <c r="D658" i="20"/>
  <c r="B658" i="20"/>
  <c r="A658" i="20"/>
  <c r="G657" i="20"/>
  <c r="F657" i="20"/>
  <c r="E657" i="20"/>
  <c r="D657" i="20"/>
  <c r="B657" i="20"/>
  <c r="A657" i="20"/>
  <c r="G656" i="20"/>
  <c r="F656" i="20"/>
  <c r="E656" i="20"/>
  <c r="D656" i="20"/>
  <c r="B656" i="20"/>
  <c r="A656" i="20"/>
  <c r="G655" i="20"/>
  <c r="F655" i="20"/>
  <c r="E655" i="20"/>
  <c r="D655" i="20"/>
  <c r="B655" i="20"/>
  <c r="A655" i="20"/>
  <c r="G654" i="20"/>
  <c r="F654" i="20"/>
  <c r="E654" i="20"/>
  <c r="D654" i="20"/>
  <c r="B654" i="20"/>
  <c r="A654" i="20"/>
  <c r="G653" i="20"/>
  <c r="F653" i="20"/>
  <c r="E653" i="20"/>
  <c r="D653" i="20"/>
  <c r="B653" i="20"/>
  <c r="A653" i="20"/>
  <c r="G652" i="20"/>
  <c r="F652" i="20"/>
  <c r="E652" i="20"/>
  <c r="D652" i="20"/>
  <c r="B652" i="20"/>
  <c r="A652" i="20"/>
  <c r="G651" i="20"/>
  <c r="F651" i="20"/>
  <c r="E651" i="20"/>
  <c r="D651" i="20"/>
  <c r="B651" i="20"/>
  <c r="A651" i="20"/>
  <c r="G650" i="20"/>
  <c r="F650" i="20"/>
  <c r="E650" i="20"/>
  <c r="D650" i="20"/>
  <c r="B650" i="20"/>
  <c r="A650" i="20"/>
  <c r="G649" i="20"/>
  <c r="F649" i="20"/>
  <c r="E649" i="20"/>
  <c r="D649" i="20"/>
  <c r="B649" i="20"/>
  <c r="A649" i="20"/>
  <c r="G648" i="20"/>
  <c r="F648" i="20"/>
  <c r="E648" i="20"/>
  <c r="D648" i="20"/>
  <c r="B648" i="20"/>
  <c r="A648" i="20"/>
  <c r="G647" i="20"/>
  <c r="F647" i="20"/>
  <c r="E647" i="20"/>
  <c r="D647" i="20"/>
  <c r="B647" i="20"/>
  <c r="A647" i="20"/>
  <c r="G646" i="20"/>
  <c r="F646" i="20"/>
  <c r="E646" i="20"/>
  <c r="D646" i="20"/>
  <c r="B646" i="20"/>
  <c r="A646" i="20"/>
  <c r="G645" i="20"/>
  <c r="F645" i="20"/>
  <c r="E645" i="20"/>
  <c r="D645" i="20"/>
  <c r="B645" i="20"/>
  <c r="A645" i="20"/>
  <c r="G644" i="20"/>
  <c r="F644" i="20"/>
  <c r="E644" i="20"/>
  <c r="D644" i="20"/>
  <c r="B644" i="20"/>
  <c r="A644" i="20"/>
  <c r="G643" i="20"/>
  <c r="F643" i="20"/>
  <c r="E643" i="20"/>
  <c r="D643" i="20"/>
  <c r="B643" i="20"/>
  <c r="A643" i="20"/>
  <c r="G642" i="20"/>
  <c r="F642" i="20"/>
  <c r="E642" i="20"/>
  <c r="D642" i="20"/>
  <c r="B642" i="20"/>
  <c r="A642" i="20"/>
  <c r="G641" i="20"/>
  <c r="F641" i="20"/>
  <c r="E641" i="20"/>
  <c r="D641" i="20"/>
  <c r="B641" i="20"/>
  <c r="A641" i="20"/>
  <c r="G640" i="20"/>
  <c r="F640" i="20"/>
  <c r="E640" i="20"/>
  <c r="D640" i="20"/>
  <c r="B640" i="20"/>
  <c r="A640" i="20"/>
  <c r="G639" i="20"/>
  <c r="F639" i="20"/>
  <c r="E639" i="20"/>
  <c r="D639" i="20"/>
  <c r="B639" i="20"/>
  <c r="A639" i="20"/>
  <c r="G638" i="20"/>
  <c r="F638" i="20"/>
  <c r="E638" i="20"/>
  <c r="D638" i="20"/>
  <c r="B638" i="20"/>
  <c r="A638" i="20"/>
  <c r="G637" i="20"/>
  <c r="F637" i="20"/>
  <c r="E637" i="20"/>
  <c r="D637" i="20"/>
  <c r="B637" i="20"/>
  <c r="A637" i="20"/>
  <c r="G636" i="20"/>
  <c r="F636" i="20"/>
  <c r="E636" i="20"/>
  <c r="D636" i="20"/>
  <c r="B636" i="20"/>
  <c r="A636" i="20"/>
  <c r="G635" i="20"/>
  <c r="F635" i="20"/>
  <c r="E635" i="20"/>
  <c r="D635" i="20"/>
  <c r="B635" i="20"/>
  <c r="A635" i="20"/>
  <c r="G634" i="20"/>
  <c r="F634" i="20"/>
  <c r="E634" i="20"/>
  <c r="D634" i="20"/>
  <c r="B634" i="20"/>
  <c r="A634" i="20"/>
  <c r="G633" i="20"/>
  <c r="F633" i="20"/>
  <c r="E633" i="20"/>
  <c r="D633" i="20"/>
  <c r="B633" i="20"/>
  <c r="A633" i="20"/>
  <c r="G632" i="20"/>
  <c r="F632" i="20"/>
  <c r="E632" i="20"/>
  <c r="D632" i="20"/>
  <c r="B632" i="20"/>
  <c r="A632" i="20"/>
  <c r="G631" i="20"/>
  <c r="F631" i="20"/>
  <c r="E631" i="20"/>
  <c r="D631" i="20"/>
  <c r="B631" i="20"/>
  <c r="A631" i="20"/>
  <c r="G630" i="20"/>
  <c r="F630" i="20"/>
  <c r="E630" i="20"/>
  <c r="D630" i="20"/>
  <c r="B630" i="20"/>
  <c r="A630" i="20"/>
  <c r="G629" i="20"/>
  <c r="F629" i="20"/>
  <c r="E629" i="20"/>
  <c r="D629" i="20"/>
  <c r="B629" i="20"/>
  <c r="A629" i="20"/>
  <c r="G628" i="20"/>
  <c r="F628" i="20"/>
  <c r="E628" i="20"/>
  <c r="D628" i="20"/>
  <c r="B628" i="20"/>
  <c r="A628" i="20"/>
  <c r="G627" i="20"/>
  <c r="F627" i="20"/>
  <c r="E627" i="20"/>
  <c r="D627" i="20"/>
  <c r="B627" i="20"/>
  <c r="A627" i="20"/>
  <c r="G626" i="20"/>
  <c r="F626" i="20"/>
  <c r="E626" i="20"/>
  <c r="D626" i="20"/>
  <c r="B626" i="20"/>
  <c r="A626" i="20"/>
  <c r="G625" i="20"/>
  <c r="F625" i="20"/>
  <c r="E625" i="20"/>
  <c r="D625" i="20"/>
  <c r="B625" i="20"/>
  <c r="A625" i="20"/>
  <c r="G624" i="20"/>
  <c r="F624" i="20"/>
  <c r="E624" i="20"/>
  <c r="D624" i="20"/>
  <c r="B624" i="20"/>
  <c r="A624" i="20"/>
  <c r="G623" i="20"/>
  <c r="F623" i="20"/>
  <c r="E623" i="20"/>
  <c r="D623" i="20"/>
  <c r="B623" i="20"/>
  <c r="A623" i="20"/>
  <c r="G622" i="20"/>
  <c r="F622" i="20"/>
  <c r="E622" i="20"/>
  <c r="D622" i="20"/>
  <c r="B622" i="20"/>
  <c r="A622" i="20"/>
  <c r="G621" i="20"/>
  <c r="F621" i="20"/>
  <c r="E621" i="20"/>
  <c r="D621" i="20"/>
  <c r="B621" i="20"/>
  <c r="A621" i="20"/>
  <c r="G620" i="20"/>
  <c r="F620" i="20"/>
  <c r="E620" i="20"/>
  <c r="D620" i="20"/>
  <c r="B620" i="20"/>
  <c r="A620" i="20"/>
  <c r="G619" i="20"/>
  <c r="F619" i="20"/>
  <c r="E619" i="20"/>
  <c r="D619" i="20"/>
  <c r="B619" i="20"/>
  <c r="A619" i="20"/>
  <c r="G618" i="20"/>
  <c r="F618" i="20"/>
  <c r="E618" i="20"/>
  <c r="D618" i="20"/>
  <c r="B618" i="20"/>
  <c r="A618" i="20"/>
  <c r="G617" i="20"/>
  <c r="F617" i="20"/>
  <c r="E617" i="20"/>
  <c r="D617" i="20"/>
  <c r="B617" i="20"/>
  <c r="A617" i="20"/>
  <c r="G616" i="20"/>
  <c r="F616" i="20"/>
  <c r="E616" i="20"/>
  <c r="D616" i="20"/>
  <c r="B616" i="20"/>
  <c r="A616" i="20"/>
  <c r="G615" i="20"/>
  <c r="F615" i="20"/>
  <c r="E615" i="20"/>
  <c r="D615" i="20"/>
  <c r="B615" i="20"/>
  <c r="A615" i="20"/>
  <c r="G614" i="20"/>
  <c r="F614" i="20"/>
  <c r="E614" i="20"/>
  <c r="D614" i="20"/>
  <c r="B614" i="20"/>
  <c r="A614" i="20"/>
  <c r="G613" i="20"/>
  <c r="F613" i="20"/>
  <c r="E613" i="20"/>
  <c r="D613" i="20"/>
  <c r="B613" i="20"/>
  <c r="A613" i="20"/>
  <c r="G612" i="20"/>
  <c r="F612" i="20"/>
  <c r="E612" i="20"/>
  <c r="D612" i="20"/>
  <c r="B612" i="20"/>
  <c r="A612" i="20"/>
  <c r="G611" i="20"/>
  <c r="F611" i="20"/>
  <c r="E611" i="20"/>
  <c r="D611" i="20"/>
  <c r="B611" i="20"/>
  <c r="A611" i="20"/>
  <c r="G610" i="20"/>
  <c r="F610" i="20"/>
  <c r="E610" i="20"/>
  <c r="D610" i="20"/>
  <c r="B610" i="20"/>
  <c r="A610" i="20"/>
  <c r="G609" i="20"/>
  <c r="F609" i="20"/>
  <c r="E609" i="20"/>
  <c r="D609" i="20"/>
  <c r="B609" i="20"/>
  <c r="A609" i="20"/>
  <c r="G608" i="20"/>
  <c r="F608" i="20"/>
  <c r="E608" i="20"/>
  <c r="D608" i="20"/>
  <c r="B608" i="20"/>
  <c r="A608" i="20"/>
  <c r="G607" i="20"/>
  <c r="F607" i="20"/>
  <c r="E607" i="20"/>
  <c r="D607" i="20"/>
  <c r="B607" i="20"/>
  <c r="A607" i="20"/>
  <c r="G606" i="20"/>
  <c r="F606" i="20"/>
  <c r="E606" i="20"/>
  <c r="D606" i="20"/>
  <c r="B606" i="20"/>
  <c r="A606" i="20"/>
  <c r="G605" i="20"/>
  <c r="F605" i="20"/>
  <c r="E605" i="20"/>
  <c r="D605" i="20"/>
  <c r="B605" i="20"/>
  <c r="A605" i="20"/>
  <c r="G604" i="20"/>
  <c r="F604" i="20"/>
  <c r="E604" i="20"/>
  <c r="D604" i="20"/>
  <c r="B604" i="20"/>
  <c r="A604" i="20"/>
  <c r="G603" i="20"/>
  <c r="F603" i="20"/>
  <c r="E603" i="20"/>
  <c r="D603" i="20"/>
  <c r="B603" i="20"/>
  <c r="A603" i="20"/>
  <c r="G602" i="20"/>
  <c r="F602" i="20"/>
  <c r="E602" i="20"/>
  <c r="D602" i="20"/>
  <c r="B602" i="20"/>
  <c r="A602" i="20"/>
  <c r="G601" i="20"/>
  <c r="F601" i="20"/>
  <c r="E601" i="20"/>
  <c r="D601" i="20"/>
  <c r="B601" i="20"/>
  <c r="A601" i="20"/>
  <c r="G600" i="20"/>
  <c r="F600" i="20"/>
  <c r="E600" i="20"/>
  <c r="D600" i="20"/>
  <c r="B600" i="20"/>
  <c r="A600" i="20"/>
  <c r="G599" i="20"/>
  <c r="F599" i="20"/>
  <c r="E599" i="20"/>
  <c r="D599" i="20"/>
  <c r="B599" i="20"/>
  <c r="A599" i="20"/>
  <c r="G598" i="20"/>
  <c r="F598" i="20"/>
  <c r="E598" i="20"/>
  <c r="D598" i="20"/>
  <c r="B598" i="20"/>
  <c r="A598" i="20"/>
  <c r="G597" i="20"/>
  <c r="F597" i="20"/>
  <c r="E597" i="20"/>
  <c r="D597" i="20"/>
  <c r="B597" i="20"/>
  <c r="A597" i="20"/>
  <c r="G596" i="20"/>
  <c r="F596" i="20"/>
  <c r="E596" i="20"/>
  <c r="D596" i="20"/>
  <c r="B596" i="20"/>
  <c r="A596" i="20"/>
  <c r="G595" i="20"/>
  <c r="F595" i="20"/>
  <c r="E595" i="20"/>
  <c r="D595" i="20"/>
  <c r="B595" i="20"/>
  <c r="A595" i="20"/>
  <c r="G594" i="20"/>
  <c r="F594" i="20"/>
  <c r="E594" i="20"/>
  <c r="D594" i="20"/>
  <c r="B594" i="20"/>
  <c r="A594" i="20"/>
  <c r="G593" i="20"/>
  <c r="F593" i="20"/>
  <c r="E593" i="20"/>
  <c r="D593" i="20"/>
  <c r="B593" i="20"/>
  <c r="A593" i="20"/>
  <c r="G592" i="20"/>
  <c r="F592" i="20"/>
  <c r="E592" i="20"/>
  <c r="D592" i="20"/>
  <c r="B592" i="20"/>
  <c r="A592" i="20"/>
  <c r="G591" i="20"/>
  <c r="F591" i="20"/>
  <c r="E591" i="20"/>
  <c r="D591" i="20"/>
  <c r="B591" i="20"/>
  <c r="A591" i="20"/>
  <c r="G590" i="20"/>
  <c r="F590" i="20"/>
  <c r="E590" i="20"/>
  <c r="D590" i="20"/>
  <c r="B590" i="20"/>
  <c r="A590" i="20"/>
  <c r="G589" i="20"/>
  <c r="F589" i="20"/>
  <c r="E589" i="20"/>
  <c r="D589" i="20"/>
  <c r="B589" i="20"/>
  <c r="A589" i="20"/>
  <c r="G588" i="20"/>
  <c r="F588" i="20"/>
  <c r="E588" i="20"/>
  <c r="D588" i="20"/>
  <c r="B588" i="20"/>
  <c r="A588" i="20"/>
  <c r="G587" i="20"/>
  <c r="F587" i="20"/>
  <c r="E587" i="20"/>
  <c r="D587" i="20"/>
  <c r="B587" i="20"/>
  <c r="A587" i="20"/>
  <c r="G586" i="20"/>
  <c r="F586" i="20"/>
  <c r="E586" i="20"/>
  <c r="D586" i="20"/>
  <c r="B586" i="20"/>
  <c r="A586" i="20"/>
  <c r="G585" i="20"/>
  <c r="F585" i="20"/>
  <c r="E585" i="20"/>
  <c r="D585" i="20"/>
  <c r="B585" i="20"/>
  <c r="A585" i="20"/>
  <c r="G584" i="20"/>
  <c r="F584" i="20"/>
  <c r="E584" i="20"/>
  <c r="D584" i="20"/>
  <c r="B584" i="20"/>
  <c r="A584" i="20"/>
  <c r="G583" i="20"/>
  <c r="F583" i="20"/>
  <c r="E583" i="20"/>
  <c r="D583" i="20"/>
  <c r="B583" i="20"/>
  <c r="A583" i="20"/>
  <c r="G582" i="20"/>
  <c r="F582" i="20"/>
  <c r="E582" i="20"/>
  <c r="D582" i="20"/>
  <c r="B582" i="20"/>
  <c r="A582" i="20"/>
  <c r="G581" i="20"/>
  <c r="F581" i="20"/>
  <c r="E581" i="20"/>
  <c r="D581" i="20"/>
  <c r="B581" i="20"/>
  <c r="A581" i="20"/>
  <c r="G580" i="20"/>
  <c r="F580" i="20"/>
  <c r="E580" i="20"/>
  <c r="D580" i="20"/>
  <c r="B580" i="20"/>
  <c r="A580" i="20"/>
  <c r="G579" i="20"/>
  <c r="F579" i="20"/>
  <c r="E579" i="20"/>
  <c r="D579" i="20"/>
  <c r="B579" i="20"/>
  <c r="A579" i="20"/>
  <c r="G578" i="20"/>
  <c r="F578" i="20"/>
  <c r="E578" i="20"/>
  <c r="D578" i="20"/>
  <c r="B578" i="20"/>
  <c r="A578" i="20"/>
  <c r="G577" i="20"/>
  <c r="F577" i="20"/>
  <c r="E577" i="20"/>
  <c r="D577" i="20"/>
  <c r="B577" i="20"/>
  <c r="A577" i="20"/>
  <c r="G576" i="20"/>
  <c r="F576" i="20"/>
  <c r="E576" i="20"/>
  <c r="D576" i="20"/>
  <c r="B576" i="20"/>
  <c r="A576" i="20"/>
  <c r="G575" i="20"/>
  <c r="F575" i="20"/>
  <c r="E575" i="20"/>
  <c r="D575" i="20"/>
  <c r="B575" i="20"/>
  <c r="A575" i="20"/>
  <c r="G574" i="20"/>
  <c r="F574" i="20"/>
  <c r="E574" i="20"/>
  <c r="D574" i="20"/>
  <c r="B574" i="20"/>
  <c r="A574" i="20"/>
  <c r="G573" i="20"/>
  <c r="F573" i="20"/>
  <c r="E573" i="20"/>
  <c r="D573" i="20"/>
  <c r="B573" i="20"/>
  <c r="A573" i="20"/>
  <c r="G572" i="20"/>
  <c r="F572" i="20"/>
  <c r="E572" i="20"/>
  <c r="D572" i="20"/>
  <c r="B572" i="20"/>
  <c r="A572" i="20"/>
  <c r="G571" i="20"/>
  <c r="F571" i="20"/>
  <c r="E571" i="20"/>
  <c r="D571" i="20"/>
  <c r="B571" i="20"/>
  <c r="A571" i="20"/>
  <c r="G570" i="20"/>
  <c r="F570" i="20"/>
  <c r="E570" i="20"/>
  <c r="D570" i="20"/>
  <c r="B570" i="20"/>
  <c r="A570" i="20"/>
  <c r="G569" i="20"/>
  <c r="F569" i="20"/>
  <c r="E569" i="20"/>
  <c r="D569" i="20"/>
  <c r="B569" i="20"/>
  <c r="A569" i="20"/>
  <c r="G568" i="20"/>
  <c r="F568" i="20"/>
  <c r="E568" i="20"/>
  <c r="D568" i="20"/>
  <c r="B568" i="20"/>
  <c r="A568" i="20"/>
  <c r="G567" i="20"/>
  <c r="F567" i="20"/>
  <c r="E567" i="20"/>
  <c r="D567" i="20"/>
  <c r="B567" i="20"/>
  <c r="A567" i="20"/>
  <c r="G566" i="20"/>
  <c r="F566" i="20"/>
  <c r="E566" i="20"/>
  <c r="D566" i="20"/>
  <c r="B566" i="20"/>
  <c r="A566" i="20"/>
  <c r="G565" i="20"/>
  <c r="F565" i="20"/>
  <c r="E565" i="20"/>
  <c r="D565" i="20"/>
  <c r="B565" i="20"/>
  <c r="A565" i="20"/>
  <c r="G564" i="20"/>
  <c r="F564" i="20"/>
  <c r="E564" i="20"/>
  <c r="D564" i="20"/>
  <c r="B564" i="20"/>
  <c r="A564" i="20"/>
  <c r="G563" i="20"/>
  <c r="F563" i="20"/>
  <c r="E563" i="20"/>
  <c r="D563" i="20"/>
  <c r="B563" i="20"/>
  <c r="A563" i="20"/>
  <c r="G562" i="20"/>
  <c r="F562" i="20"/>
  <c r="E562" i="20"/>
  <c r="D562" i="20"/>
  <c r="B562" i="20"/>
  <c r="A562" i="20"/>
  <c r="G561" i="20"/>
  <c r="F561" i="20"/>
  <c r="E561" i="20"/>
  <c r="D561" i="20"/>
  <c r="B561" i="20"/>
  <c r="A561" i="20"/>
  <c r="G560" i="20"/>
  <c r="F560" i="20"/>
  <c r="E560" i="20"/>
  <c r="D560" i="20"/>
  <c r="B560" i="20"/>
  <c r="A560" i="20"/>
  <c r="G559" i="20"/>
  <c r="F559" i="20"/>
  <c r="E559" i="20"/>
  <c r="D559" i="20"/>
  <c r="B559" i="20"/>
  <c r="A559" i="20"/>
  <c r="G558" i="20"/>
  <c r="F558" i="20"/>
  <c r="E558" i="20"/>
  <c r="D558" i="20"/>
  <c r="B558" i="20"/>
  <c r="A558" i="20"/>
  <c r="G557" i="20"/>
  <c r="F557" i="20"/>
  <c r="E557" i="20"/>
  <c r="D557" i="20"/>
  <c r="B557" i="20"/>
  <c r="A557" i="20"/>
  <c r="G556" i="20"/>
  <c r="F556" i="20"/>
  <c r="E556" i="20"/>
  <c r="D556" i="20"/>
  <c r="B556" i="20"/>
  <c r="A556" i="20"/>
  <c r="G555" i="20"/>
  <c r="F555" i="20"/>
  <c r="E555" i="20"/>
  <c r="D555" i="20"/>
  <c r="B555" i="20"/>
  <c r="A555" i="20"/>
  <c r="G554" i="20"/>
  <c r="F554" i="20"/>
  <c r="E554" i="20"/>
  <c r="D554" i="20"/>
  <c r="B554" i="20"/>
  <c r="A554" i="20"/>
  <c r="G553" i="20"/>
  <c r="F553" i="20"/>
  <c r="E553" i="20"/>
  <c r="D553" i="20"/>
  <c r="B553" i="20"/>
  <c r="A553" i="20"/>
  <c r="G552" i="20"/>
  <c r="F552" i="20"/>
  <c r="E552" i="20"/>
  <c r="D552" i="20"/>
  <c r="B552" i="20"/>
  <c r="A552" i="20"/>
  <c r="G551" i="20"/>
  <c r="F551" i="20"/>
  <c r="E551" i="20"/>
  <c r="D551" i="20"/>
  <c r="B551" i="20"/>
  <c r="A551" i="20"/>
  <c r="G550" i="20"/>
  <c r="F550" i="20"/>
  <c r="E550" i="20"/>
  <c r="D550" i="20"/>
  <c r="B550" i="20"/>
  <c r="A550" i="20"/>
  <c r="G549" i="20"/>
  <c r="F549" i="20"/>
  <c r="E549" i="20"/>
  <c r="D549" i="20"/>
  <c r="B549" i="20"/>
  <c r="A549" i="20"/>
  <c r="G548" i="20"/>
  <c r="F548" i="20"/>
  <c r="E548" i="20"/>
  <c r="D548" i="20"/>
  <c r="B548" i="20"/>
  <c r="A548" i="20"/>
  <c r="G547" i="20"/>
  <c r="F547" i="20"/>
  <c r="E547" i="20"/>
  <c r="D547" i="20"/>
  <c r="B547" i="20"/>
  <c r="A547" i="20"/>
  <c r="G546" i="20"/>
  <c r="F546" i="20"/>
  <c r="E546" i="20"/>
  <c r="D546" i="20"/>
  <c r="B546" i="20"/>
  <c r="A546" i="20"/>
  <c r="G545" i="20"/>
  <c r="F545" i="20"/>
  <c r="E545" i="20"/>
  <c r="D545" i="20"/>
  <c r="B545" i="20"/>
  <c r="A545" i="20"/>
  <c r="G544" i="20"/>
  <c r="F544" i="20"/>
  <c r="E544" i="20"/>
  <c r="D544" i="20"/>
  <c r="B544" i="20"/>
  <c r="A544" i="20"/>
  <c r="G543" i="20"/>
  <c r="F543" i="20"/>
  <c r="E543" i="20"/>
  <c r="D543" i="20"/>
  <c r="B543" i="20"/>
  <c r="A543" i="20"/>
  <c r="G542" i="20"/>
  <c r="F542" i="20"/>
  <c r="E542" i="20"/>
  <c r="D542" i="20"/>
  <c r="B542" i="20"/>
  <c r="A542" i="20"/>
  <c r="G541" i="20"/>
  <c r="F541" i="20"/>
  <c r="E541" i="20"/>
  <c r="D541" i="20"/>
  <c r="B541" i="20"/>
  <c r="A541" i="20"/>
  <c r="G540" i="20"/>
  <c r="F540" i="20"/>
  <c r="E540" i="20"/>
  <c r="D540" i="20"/>
  <c r="B540" i="20"/>
  <c r="A540" i="20"/>
  <c r="G539" i="20"/>
  <c r="F539" i="20"/>
  <c r="E539" i="20"/>
  <c r="D539" i="20"/>
  <c r="B539" i="20"/>
  <c r="A539" i="20"/>
  <c r="G538" i="20"/>
  <c r="F538" i="20"/>
  <c r="E538" i="20"/>
  <c r="D538" i="20"/>
  <c r="B538" i="20"/>
  <c r="A538" i="20"/>
  <c r="G537" i="20"/>
  <c r="F537" i="20"/>
  <c r="E537" i="20"/>
  <c r="D537" i="20"/>
  <c r="B537" i="20"/>
  <c r="A537" i="20"/>
  <c r="G536" i="20"/>
  <c r="F536" i="20"/>
  <c r="E536" i="20"/>
  <c r="D536" i="20"/>
  <c r="B536" i="20"/>
  <c r="A536" i="20"/>
  <c r="G535" i="20"/>
  <c r="F535" i="20"/>
  <c r="E535" i="20"/>
  <c r="D535" i="20"/>
  <c r="B535" i="20"/>
  <c r="A535" i="20"/>
  <c r="G534" i="20"/>
  <c r="F534" i="20"/>
  <c r="E534" i="20"/>
  <c r="D534" i="20"/>
  <c r="B534" i="20"/>
  <c r="A534" i="20"/>
  <c r="G533" i="20"/>
  <c r="F533" i="20"/>
  <c r="E533" i="20"/>
  <c r="D533" i="20"/>
  <c r="B533" i="20"/>
  <c r="A533" i="20"/>
  <c r="G532" i="20"/>
  <c r="F532" i="20"/>
  <c r="E532" i="20"/>
  <c r="D532" i="20"/>
  <c r="B532" i="20"/>
  <c r="A532" i="20"/>
  <c r="G531" i="20"/>
  <c r="F531" i="20"/>
  <c r="E531" i="20"/>
  <c r="D531" i="20"/>
  <c r="B531" i="20"/>
  <c r="A531" i="20"/>
  <c r="G530" i="20"/>
  <c r="F530" i="20"/>
  <c r="E530" i="20"/>
  <c r="D530" i="20"/>
  <c r="B530" i="20"/>
  <c r="A530" i="20"/>
  <c r="G529" i="20"/>
  <c r="F529" i="20"/>
  <c r="E529" i="20"/>
  <c r="D529" i="20"/>
  <c r="B529" i="20"/>
  <c r="A529" i="20"/>
  <c r="G528" i="20"/>
  <c r="F528" i="20"/>
  <c r="E528" i="20"/>
  <c r="D528" i="20"/>
  <c r="B528" i="20"/>
  <c r="A528" i="20"/>
  <c r="G527" i="20"/>
  <c r="F527" i="20"/>
  <c r="E527" i="20"/>
  <c r="D527" i="20"/>
  <c r="B527" i="20"/>
  <c r="A527" i="20"/>
  <c r="G526" i="20"/>
  <c r="F526" i="20"/>
  <c r="E526" i="20"/>
  <c r="D526" i="20"/>
  <c r="B526" i="20"/>
  <c r="A526" i="20"/>
  <c r="G525" i="20"/>
  <c r="F525" i="20"/>
  <c r="E525" i="20"/>
  <c r="D525" i="20"/>
  <c r="B525" i="20"/>
  <c r="A525" i="20"/>
  <c r="G524" i="20"/>
  <c r="F524" i="20"/>
  <c r="E524" i="20"/>
  <c r="D524" i="20"/>
  <c r="B524" i="20"/>
  <c r="A524" i="20"/>
  <c r="G523" i="20"/>
  <c r="F523" i="20"/>
  <c r="E523" i="20"/>
  <c r="D523" i="20"/>
  <c r="B523" i="20"/>
  <c r="A523" i="20"/>
  <c r="G522" i="20"/>
  <c r="F522" i="20"/>
  <c r="E522" i="20"/>
  <c r="D522" i="20"/>
  <c r="B522" i="20"/>
  <c r="A522" i="20"/>
  <c r="G521" i="20"/>
  <c r="F521" i="20"/>
  <c r="E521" i="20"/>
  <c r="D521" i="20"/>
  <c r="B521" i="20"/>
  <c r="A521" i="20"/>
  <c r="G520" i="20"/>
  <c r="F520" i="20"/>
  <c r="E520" i="20"/>
  <c r="D520" i="20"/>
  <c r="B520" i="20"/>
  <c r="A520" i="20"/>
  <c r="G519" i="20"/>
  <c r="F519" i="20"/>
  <c r="E519" i="20"/>
  <c r="D519" i="20"/>
  <c r="B519" i="20"/>
  <c r="A519" i="20"/>
  <c r="G518" i="20"/>
  <c r="F518" i="20"/>
  <c r="E518" i="20"/>
  <c r="D518" i="20"/>
  <c r="B518" i="20"/>
  <c r="A518" i="20"/>
  <c r="G517" i="20"/>
  <c r="F517" i="20"/>
  <c r="E517" i="20"/>
  <c r="D517" i="20"/>
  <c r="B517" i="20"/>
  <c r="A517" i="20"/>
  <c r="G516" i="20"/>
  <c r="F516" i="20"/>
  <c r="E516" i="20"/>
  <c r="D516" i="20"/>
  <c r="B516" i="20"/>
  <c r="A516" i="20"/>
  <c r="G515" i="20"/>
  <c r="F515" i="20"/>
  <c r="E515" i="20"/>
  <c r="D515" i="20"/>
  <c r="B515" i="20"/>
  <c r="A515" i="20"/>
  <c r="G514" i="20"/>
  <c r="F514" i="20"/>
  <c r="E514" i="20"/>
  <c r="D514" i="20"/>
  <c r="B514" i="20"/>
  <c r="A514" i="20"/>
  <c r="G513" i="20"/>
  <c r="F513" i="20"/>
  <c r="E513" i="20"/>
  <c r="D513" i="20"/>
  <c r="B513" i="20"/>
  <c r="A513" i="20"/>
  <c r="G512" i="20"/>
  <c r="F512" i="20"/>
  <c r="E512" i="20"/>
  <c r="D512" i="20"/>
  <c r="B512" i="20"/>
  <c r="A512" i="20"/>
  <c r="G511" i="20"/>
  <c r="F511" i="20"/>
  <c r="E511" i="20"/>
  <c r="D511" i="20"/>
  <c r="B511" i="20"/>
  <c r="A511" i="20"/>
  <c r="G510" i="20"/>
  <c r="F510" i="20"/>
  <c r="E510" i="20"/>
  <c r="D510" i="20"/>
  <c r="B510" i="20"/>
  <c r="A510" i="20"/>
  <c r="G509" i="20"/>
  <c r="F509" i="20"/>
  <c r="E509" i="20"/>
  <c r="D509" i="20"/>
  <c r="B509" i="20"/>
  <c r="A509" i="20"/>
  <c r="G508" i="20"/>
  <c r="F508" i="20"/>
  <c r="E508" i="20"/>
  <c r="D508" i="20"/>
  <c r="B508" i="20"/>
  <c r="A508" i="20"/>
  <c r="G507" i="20"/>
  <c r="F507" i="20"/>
  <c r="E507" i="20"/>
  <c r="D507" i="20"/>
  <c r="B507" i="20"/>
  <c r="A507" i="20"/>
  <c r="G506" i="20"/>
  <c r="F506" i="20"/>
  <c r="E506" i="20"/>
  <c r="D506" i="20"/>
  <c r="B506" i="20"/>
  <c r="A506" i="20"/>
  <c r="G505" i="20"/>
  <c r="F505" i="20"/>
  <c r="E505" i="20"/>
  <c r="D505" i="20"/>
  <c r="B505" i="20"/>
  <c r="A505" i="20"/>
  <c r="G504" i="20"/>
  <c r="F504" i="20"/>
  <c r="E504" i="20"/>
  <c r="D504" i="20"/>
  <c r="B504" i="20"/>
  <c r="A504" i="20"/>
  <c r="G503" i="20"/>
  <c r="F503" i="20"/>
  <c r="E503" i="20"/>
  <c r="D503" i="20"/>
  <c r="B503" i="20"/>
  <c r="A503" i="20"/>
  <c r="G502" i="20"/>
  <c r="F502" i="20"/>
  <c r="E502" i="20"/>
  <c r="D502" i="20"/>
  <c r="B502" i="20"/>
  <c r="A502" i="20"/>
  <c r="G501" i="20"/>
  <c r="F501" i="20"/>
  <c r="E501" i="20"/>
  <c r="D501" i="20"/>
  <c r="B501" i="20"/>
  <c r="A501" i="20"/>
  <c r="G500" i="20"/>
  <c r="F500" i="20"/>
  <c r="E500" i="20"/>
  <c r="D500" i="20"/>
  <c r="B500" i="20"/>
  <c r="A500" i="20"/>
  <c r="G499" i="20"/>
  <c r="F499" i="20"/>
  <c r="E499" i="20"/>
  <c r="D499" i="20"/>
  <c r="B499" i="20"/>
  <c r="A499" i="20"/>
  <c r="G498" i="20"/>
  <c r="F498" i="20"/>
  <c r="E498" i="20"/>
  <c r="D498" i="20"/>
  <c r="B498" i="20"/>
  <c r="A498" i="20"/>
  <c r="G497" i="20"/>
  <c r="F497" i="20"/>
  <c r="E497" i="20"/>
  <c r="D497" i="20"/>
  <c r="B497" i="20"/>
  <c r="A497" i="20"/>
  <c r="G496" i="20"/>
  <c r="F496" i="20"/>
  <c r="E496" i="20"/>
  <c r="D496" i="20"/>
  <c r="B496" i="20"/>
  <c r="A496" i="20"/>
  <c r="G495" i="20"/>
  <c r="F495" i="20"/>
  <c r="E495" i="20"/>
  <c r="D495" i="20"/>
  <c r="B495" i="20"/>
  <c r="A495" i="20"/>
  <c r="G494" i="20"/>
  <c r="F494" i="20"/>
  <c r="E494" i="20"/>
  <c r="D494" i="20"/>
  <c r="B494" i="20"/>
  <c r="A494" i="20"/>
  <c r="G493" i="20"/>
  <c r="F493" i="20"/>
  <c r="E493" i="20"/>
  <c r="D493" i="20"/>
  <c r="B493" i="20"/>
  <c r="A493" i="20"/>
  <c r="G492" i="20"/>
  <c r="F492" i="20"/>
  <c r="E492" i="20"/>
  <c r="D492" i="20"/>
  <c r="B492" i="20"/>
  <c r="A492" i="20"/>
  <c r="G491" i="20"/>
  <c r="F491" i="20"/>
  <c r="E491" i="20"/>
  <c r="D491" i="20"/>
  <c r="B491" i="20"/>
  <c r="A491" i="20"/>
  <c r="G490" i="20"/>
  <c r="F490" i="20"/>
  <c r="E490" i="20"/>
  <c r="D490" i="20"/>
  <c r="B490" i="20"/>
  <c r="A490" i="20"/>
  <c r="G489" i="20"/>
  <c r="F489" i="20"/>
  <c r="E489" i="20"/>
  <c r="D489" i="20"/>
  <c r="B489" i="20"/>
  <c r="A489" i="20"/>
  <c r="G488" i="20"/>
  <c r="F488" i="20"/>
  <c r="E488" i="20"/>
  <c r="D488" i="20"/>
  <c r="B488" i="20"/>
  <c r="A488" i="20"/>
  <c r="G487" i="20"/>
  <c r="F487" i="20"/>
  <c r="E487" i="20"/>
  <c r="D487" i="20"/>
  <c r="B487" i="20"/>
  <c r="A487" i="20"/>
  <c r="G486" i="20"/>
  <c r="F486" i="20"/>
  <c r="E486" i="20"/>
  <c r="D486" i="20"/>
  <c r="B486" i="20"/>
  <c r="A486" i="20"/>
  <c r="G485" i="20"/>
  <c r="F485" i="20"/>
  <c r="E485" i="20"/>
  <c r="D485" i="20"/>
  <c r="B485" i="20"/>
  <c r="A485" i="20"/>
  <c r="G484" i="20"/>
  <c r="F484" i="20"/>
  <c r="E484" i="20"/>
  <c r="D484" i="20"/>
  <c r="B484" i="20"/>
  <c r="A484" i="20"/>
  <c r="G483" i="20"/>
  <c r="F483" i="20"/>
  <c r="E483" i="20"/>
  <c r="D483" i="20"/>
  <c r="B483" i="20"/>
  <c r="A483" i="20"/>
  <c r="G482" i="20"/>
  <c r="F482" i="20"/>
  <c r="E482" i="20"/>
  <c r="D482" i="20"/>
  <c r="B482" i="20"/>
  <c r="A482" i="20"/>
  <c r="G481" i="20"/>
  <c r="F481" i="20"/>
  <c r="E481" i="20"/>
  <c r="D481" i="20"/>
  <c r="B481" i="20"/>
  <c r="A481" i="20"/>
  <c r="G480" i="20"/>
  <c r="F480" i="20"/>
  <c r="E480" i="20"/>
  <c r="D480" i="20"/>
  <c r="B480" i="20"/>
  <c r="A480" i="20"/>
  <c r="G479" i="20"/>
  <c r="F479" i="20"/>
  <c r="E479" i="20"/>
  <c r="D479" i="20"/>
  <c r="B479" i="20"/>
  <c r="A479" i="20"/>
  <c r="G478" i="20"/>
  <c r="F478" i="20"/>
  <c r="E478" i="20"/>
  <c r="D478" i="20"/>
  <c r="B478" i="20"/>
  <c r="A478" i="20"/>
  <c r="G477" i="20"/>
  <c r="F477" i="20"/>
  <c r="E477" i="20"/>
  <c r="D477" i="20"/>
  <c r="B477" i="20"/>
  <c r="A477" i="20"/>
  <c r="G476" i="20"/>
  <c r="F476" i="20"/>
  <c r="E476" i="20"/>
  <c r="D476" i="20"/>
  <c r="B476" i="20"/>
  <c r="A476" i="20"/>
  <c r="G475" i="20"/>
  <c r="F475" i="20"/>
  <c r="E475" i="20"/>
  <c r="D475" i="20"/>
  <c r="B475" i="20"/>
  <c r="A475" i="20"/>
  <c r="G474" i="20"/>
  <c r="F474" i="20"/>
  <c r="E474" i="20"/>
  <c r="D474" i="20"/>
  <c r="B474" i="20"/>
  <c r="A474" i="20"/>
  <c r="G473" i="20"/>
  <c r="F473" i="20"/>
  <c r="E473" i="20"/>
  <c r="D473" i="20"/>
  <c r="B473" i="20"/>
  <c r="A473" i="20"/>
  <c r="G472" i="20"/>
  <c r="F472" i="20"/>
  <c r="E472" i="20"/>
  <c r="D472" i="20"/>
  <c r="B472" i="20"/>
  <c r="A472" i="20"/>
  <c r="G471" i="20"/>
  <c r="F471" i="20"/>
  <c r="E471" i="20"/>
  <c r="D471" i="20"/>
  <c r="B471" i="20"/>
  <c r="A471" i="20"/>
  <c r="G470" i="20"/>
  <c r="F470" i="20"/>
  <c r="E470" i="20"/>
  <c r="D470" i="20"/>
  <c r="B470" i="20"/>
  <c r="A470" i="20"/>
  <c r="G469" i="20"/>
  <c r="F469" i="20"/>
  <c r="E469" i="20"/>
  <c r="D469" i="20"/>
  <c r="B469" i="20"/>
  <c r="A469" i="20"/>
  <c r="G468" i="20"/>
  <c r="F468" i="20"/>
  <c r="E468" i="20"/>
  <c r="D468" i="20"/>
  <c r="B468" i="20"/>
  <c r="A468" i="20"/>
  <c r="G467" i="20"/>
  <c r="F467" i="20"/>
  <c r="E467" i="20"/>
  <c r="D467" i="20"/>
  <c r="B467" i="20"/>
  <c r="A467" i="20"/>
  <c r="G466" i="20"/>
  <c r="F466" i="20"/>
  <c r="E466" i="20"/>
  <c r="D466" i="20"/>
  <c r="B466" i="20"/>
  <c r="A466" i="20"/>
  <c r="G465" i="20"/>
  <c r="F465" i="20"/>
  <c r="E465" i="20"/>
  <c r="D465" i="20"/>
  <c r="B465" i="20"/>
  <c r="A465" i="20"/>
  <c r="G464" i="20"/>
  <c r="F464" i="20"/>
  <c r="E464" i="20"/>
  <c r="D464" i="20"/>
  <c r="B464" i="20"/>
  <c r="A464" i="20"/>
  <c r="G463" i="20"/>
  <c r="F463" i="20"/>
  <c r="E463" i="20"/>
  <c r="D463" i="20"/>
  <c r="B463" i="20"/>
  <c r="A463" i="20"/>
  <c r="G462" i="20"/>
  <c r="F462" i="20"/>
  <c r="E462" i="20"/>
  <c r="D462" i="20"/>
  <c r="B462" i="20"/>
  <c r="A462" i="20"/>
  <c r="G461" i="20"/>
  <c r="F461" i="20"/>
  <c r="E461" i="20"/>
  <c r="D461" i="20"/>
  <c r="B461" i="20"/>
  <c r="A461" i="20"/>
  <c r="G460" i="20"/>
  <c r="F460" i="20"/>
  <c r="E460" i="20"/>
  <c r="D460" i="20"/>
  <c r="B460" i="20"/>
  <c r="A460" i="20"/>
  <c r="G459" i="20"/>
  <c r="F459" i="20"/>
  <c r="E459" i="20"/>
  <c r="D459" i="20"/>
  <c r="B459" i="20"/>
  <c r="A459" i="20"/>
  <c r="G458" i="20"/>
  <c r="F458" i="20"/>
  <c r="E458" i="20"/>
  <c r="D458" i="20"/>
  <c r="B458" i="20"/>
  <c r="A458" i="20"/>
  <c r="G457" i="20"/>
  <c r="F457" i="20"/>
  <c r="E457" i="20"/>
  <c r="D457" i="20"/>
  <c r="B457" i="20"/>
  <c r="A457" i="20"/>
  <c r="G456" i="20"/>
  <c r="F456" i="20"/>
  <c r="E456" i="20"/>
  <c r="D456" i="20"/>
  <c r="B456" i="20"/>
  <c r="A456" i="20"/>
  <c r="G455" i="20"/>
  <c r="F455" i="20"/>
  <c r="E455" i="20"/>
  <c r="D455" i="20"/>
  <c r="B455" i="20"/>
  <c r="A455" i="20"/>
  <c r="G454" i="20"/>
  <c r="F454" i="20"/>
  <c r="E454" i="20"/>
  <c r="D454" i="20"/>
  <c r="B454" i="20"/>
  <c r="A454" i="20"/>
  <c r="G453" i="20"/>
  <c r="F453" i="20"/>
  <c r="E453" i="20"/>
  <c r="D453" i="20"/>
  <c r="B453" i="20"/>
  <c r="A453" i="20"/>
  <c r="G452" i="20"/>
  <c r="F452" i="20"/>
  <c r="E452" i="20"/>
  <c r="D452" i="20"/>
  <c r="B452" i="20"/>
  <c r="A452" i="20"/>
  <c r="G451" i="20"/>
  <c r="F451" i="20"/>
  <c r="E451" i="20"/>
  <c r="D451" i="20"/>
  <c r="B451" i="20"/>
  <c r="A451" i="20"/>
  <c r="G450" i="20"/>
  <c r="F450" i="20"/>
  <c r="E450" i="20"/>
  <c r="D450" i="20"/>
  <c r="B450" i="20"/>
  <c r="A450" i="20"/>
  <c r="G449" i="20"/>
  <c r="F449" i="20"/>
  <c r="E449" i="20"/>
  <c r="D449" i="20"/>
  <c r="B449" i="20"/>
  <c r="A449" i="20"/>
  <c r="G448" i="20"/>
  <c r="F448" i="20"/>
  <c r="E448" i="20"/>
  <c r="D448" i="20"/>
  <c r="B448" i="20"/>
  <c r="A448" i="20"/>
  <c r="G447" i="20"/>
  <c r="F447" i="20"/>
  <c r="E447" i="20"/>
  <c r="D447" i="20"/>
  <c r="B447" i="20"/>
  <c r="A447" i="20"/>
  <c r="G446" i="20"/>
  <c r="F446" i="20"/>
  <c r="E446" i="20"/>
  <c r="D446" i="20"/>
  <c r="B446" i="20"/>
  <c r="A446" i="20"/>
  <c r="G445" i="20"/>
  <c r="F445" i="20"/>
  <c r="E445" i="20"/>
  <c r="D445" i="20"/>
  <c r="B445" i="20"/>
  <c r="A445" i="20"/>
  <c r="G444" i="20"/>
  <c r="F444" i="20"/>
  <c r="E444" i="20"/>
  <c r="D444" i="20"/>
  <c r="B444" i="20"/>
  <c r="A444" i="20"/>
  <c r="G443" i="20"/>
  <c r="F443" i="20"/>
  <c r="E443" i="20"/>
  <c r="D443" i="20"/>
  <c r="B443" i="20"/>
  <c r="A443" i="20"/>
  <c r="G442" i="20"/>
  <c r="F442" i="20"/>
  <c r="E442" i="20"/>
  <c r="D442" i="20"/>
  <c r="B442" i="20"/>
  <c r="A442" i="20"/>
  <c r="G441" i="20"/>
  <c r="F441" i="20"/>
  <c r="E441" i="20"/>
  <c r="D441" i="20"/>
  <c r="B441" i="20"/>
  <c r="A441" i="20"/>
  <c r="G440" i="20"/>
  <c r="F440" i="20"/>
  <c r="E440" i="20"/>
  <c r="D440" i="20"/>
  <c r="B440" i="20"/>
  <c r="A440" i="20"/>
  <c r="G439" i="20"/>
  <c r="F439" i="20"/>
  <c r="E439" i="20"/>
  <c r="D439" i="20"/>
  <c r="B439" i="20"/>
  <c r="A439" i="20"/>
  <c r="G438" i="20"/>
  <c r="F438" i="20"/>
  <c r="E438" i="20"/>
  <c r="D438" i="20"/>
  <c r="B438" i="20"/>
  <c r="A438" i="20"/>
  <c r="G437" i="20"/>
  <c r="F437" i="20"/>
  <c r="E437" i="20"/>
  <c r="D437" i="20"/>
  <c r="B437" i="20"/>
  <c r="A437" i="20"/>
  <c r="G436" i="20"/>
  <c r="F436" i="20"/>
  <c r="E436" i="20"/>
  <c r="D436" i="20"/>
  <c r="B436" i="20"/>
  <c r="A436" i="20"/>
  <c r="G435" i="20"/>
  <c r="F435" i="20"/>
  <c r="E435" i="20"/>
  <c r="D435" i="20"/>
  <c r="B435" i="20"/>
  <c r="A435" i="20"/>
  <c r="G434" i="20"/>
  <c r="F434" i="20"/>
  <c r="E434" i="20"/>
  <c r="D434" i="20"/>
  <c r="B434" i="20"/>
  <c r="A434" i="20"/>
  <c r="G433" i="20"/>
  <c r="F433" i="20"/>
  <c r="E433" i="20"/>
  <c r="D433" i="20"/>
  <c r="B433" i="20"/>
  <c r="A433" i="20"/>
  <c r="G432" i="20"/>
  <c r="F432" i="20"/>
  <c r="E432" i="20"/>
  <c r="D432" i="20"/>
  <c r="B432" i="20"/>
  <c r="A432" i="20"/>
  <c r="G431" i="20"/>
  <c r="F431" i="20"/>
  <c r="E431" i="20"/>
  <c r="D431" i="20"/>
  <c r="B431" i="20"/>
  <c r="A431" i="20"/>
  <c r="G430" i="20"/>
  <c r="F430" i="20"/>
  <c r="E430" i="20"/>
  <c r="D430" i="20"/>
  <c r="B430" i="20"/>
  <c r="A430" i="20"/>
  <c r="G429" i="20"/>
  <c r="F429" i="20"/>
  <c r="E429" i="20"/>
  <c r="D429" i="20"/>
  <c r="B429" i="20"/>
  <c r="A429" i="20"/>
  <c r="G428" i="20"/>
  <c r="F428" i="20"/>
  <c r="E428" i="20"/>
  <c r="D428" i="20"/>
  <c r="B428" i="20"/>
  <c r="A428" i="20"/>
  <c r="G427" i="20"/>
  <c r="F427" i="20"/>
  <c r="E427" i="20"/>
  <c r="D427" i="20"/>
  <c r="B427" i="20"/>
  <c r="A427" i="20"/>
  <c r="G426" i="20"/>
  <c r="F426" i="20"/>
  <c r="E426" i="20"/>
  <c r="D426" i="20"/>
  <c r="B426" i="20"/>
  <c r="A426" i="20"/>
  <c r="G425" i="20"/>
  <c r="F425" i="20"/>
  <c r="E425" i="20"/>
  <c r="D425" i="20"/>
  <c r="B425" i="20"/>
  <c r="A425" i="20"/>
  <c r="G424" i="20"/>
  <c r="F424" i="20"/>
  <c r="E424" i="20"/>
  <c r="D424" i="20"/>
  <c r="B424" i="20"/>
  <c r="A424" i="20"/>
  <c r="G423" i="20"/>
  <c r="F423" i="20"/>
  <c r="E423" i="20"/>
  <c r="D423" i="20"/>
  <c r="B423" i="20"/>
  <c r="A423" i="20"/>
  <c r="G422" i="20"/>
  <c r="F422" i="20"/>
  <c r="E422" i="20"/>
  <c r="D422" i="20"/>
  <c r="B422" i="20"/>
  <c r="A422" i="20"/>
  <c r="G421" i="20"/>
  <c r="F421" i="20"/>
  <c r="E421" i="20"/>
  <c r="D421" i="20"/>
  <c r="B421" i="20"/>
  <c r="A421" i="20"/>
  <c r="G420" i="20"/>
  <c r="F420" i="20"/>
  <c r="E420" i="20"/>
  <c r="D420" i="20"/>
  <c r="B420" i="20"/>
  <c r="A420" i="20"/>
  <c r="G419" i="20"/>
  <c r="F419" i="20"/>
  <c r="E419" i="20"/>
  <c r="D419" i="20"/>
  <c r="B419" i="20"/>
  <c r="A419" i="20"/>
  <c r="G418" i="20"/>
  <c r="F418" i="20"/>
  <c r="E418" i="20"/>
  <c r="D418" i="20"/>
  <c r="B418" i="20"/>
  <c r="A418" i="20"/>
  <c r="G417" i="20"/>
  <c r="F417" i="20"/>
  <c r="E417" i="20"/>
  <c r="D417" i="20"/>
  <c r="B417" i="20"/>
  <c r="A417" i="20"/>
  <c r="G416" i="20"/>
  <c r="F416" i="20"/>
  <c r="E416" i="20"/>
  <c r="D416" i="20"/>
  <c r="B416" i="20"/>
  <c r="A416" i="20"/>
  <c r="G415" i="20"/>
  <c r="F415" i="20"/>
  <c r="E415" i="20"/>
  <c r="D415" i="20"/>
  <c r="B415" i="20"/>
  <c r="A415" i="20"/>
  <c r="G414" i="20"/>
  <c r="F414" i="20"/>
  <c r="E414" i="20"/>
  <c r="D414" i="20"/>
  <c r="B414" i="20"/>
  <c r="A414" i="20"/>
  <c r="G413" i="20"/>
  <c r="F413" i="20"/>
  <c r="E413" i="20"/>
  <c r="D413" i="20"/>
  <c r="B413" i="20"/>
  <c r="A413" i="20"/>
  <c r="G412" i="20"/>
  <c r="F412" i="20"/>
  <c r="E412" i="20"/>
  <c r="D412" i="20"/>
  <c r="B412" i="20"/>
  <c r="A412" i="20"/>
  <c r="G411" i="20"/>
  <c r="F411" i="20"/>
  <c r="E411" i="20"/>
  <c r="D411" i="20"/>
  <c r="B411" i="20"/>
  <c r="A411" i="20"/>
  <c r="G410" i="20"/>
  <c r="F410" i="20"/>
  <c r="E410" i="20"/>
  <c r="D410" i="20"/>
  <c r="B410" i="20"/>
  <c r="A410" i="20"/>
  <c r="G409" i="20"/>
  <c r="F409" i="20"/>
  <c r="E409" i="20"/>
  <c r="D409" i="20"/>
  <c r="B409" i="20"/>
  <c r="A409" i="20"/>
  <c r="G408" i="20"/>
  <c r="F408" i="20"/>
  <c r="E408" i="20"/>
  <c r="D408" i="20"/>
  <c r="B408" i="20"/>
  <c r="A408" i="20"/>
  <c r="G407" i="20"/>
  <c r="F407" i="20"/>
  <c r="E407" i="20"/>
  <c r="D407" i="20"/>
  <c r="B407" i="20"/>
  <c r="A407" i="20"/>
  <c r="G406" i="20"/>
  <c r="F406" i="20"/>
  <c r="E406" i="20"/>
  <c r="D406" i="20"/>
  <c r="B406" i="20"/>
  <c r="A406" i="20"/>
  <c r="G405" i="20"/>
  <c r="F405" i="20"/>
  <c r="E405" i="20"/>
  <c r="D405" i="20"/>
  <c r="B405" i="20"/>
  <c r="A405" i="20"/>
  <c r="G404" i="20"/>
  <c r="F404" i="20"/>
  <c r="E404" i="20"/>
  <c r="D404" i="20"/>
  <c r="B404" i="20"/>
  <c r="A404" i="20"/>
  <c r="G403" i="20"/>
  <c r="F403" i="20"/>
  <c r="E403" i="20"/>
  <c r="D403" i="20"/>
  <c r="B403" i="20"/>
  <c r="A403" i="20"/>
  <c r="G402" i="20"/>
  <c r="F402" i="20"/>
  <c r="E402" i="20"/>
  <c r="D402" i="20"/>
  <c r="B402" i="20"/>
  <c r="A402" i="20"/>
  <c r="G401" i="20"/>
  <c r="F401" i="20"/>
  <c r="E401" i="20"/>
  <c r="D401" i="20"/>
  <c r="B401" i="20"/>
  <c r="A401" i="20"/>
  <c r="G400" i="20"/>
  <c r="F400" i="20"/>
  <c r="E400" i="20"/>
  <c r="D400" i="20"/>
  <c r="B400" i="20"/>
  <c r="A400" i="20"/>
  <c r="G399" i="20"/>
  <c r="F399" i="20"/>
  <c r="E399" i="20"/>
  <c r="D399" i="20"/>
  <c r="B399" i="20"/>
  <c r="A399" i="20"/>
  <c r="G398" i="20"/>
  <c r="F398" i="20"/>
  <c r="E398" i="20"/>
  <c r="D398" i="20"/>
  <c r="B398" i="20"/>
  <c r="A398" i="20"/>
  <c r="G397" i="20"/>
  <c r="F397" i="20"/>
  <c r="E397" i="20"/>
  <c r="D397" i="20"/>
  <c r="B397" i="20"/>
  <c r="A397" i="20"/>
  <c r="G396" i="20"/>
  <c r="F396" i="20"/>
  <c r="E396" i="20"/>
  <c r="D396" i="20"/>
  <c r="B396" i="20"/>
  <c r="A396" i="20"/>
  <c r="G395" i="20"/>
  <c r="F395" i="20"/>
  <c r="E395" i="20"/>
  <c r="D395" i="20"/>
  <c r="B395" i="20"/>
  <c r="A395" i="20"/>
  <c r="G394" i="20"/>
  <c r="F394" i="20"/>
  <c r="E394" i="20"/>
  <c r="D394" i="20"/>
  <c r="B394" i="20"/>
  <c r="A394" i="20"/>
  <c r="G393" i="20"/>
  <c r="F393" i="20"/>
  <c r="E393" i="20"/>
  <c r="D393" i="20"/>
  <c r="B393" i="20"/>
  <c r="A393" i="20"/>
  <c r="G392" i="20"/>
  <c r="F392" i="20"/>
  <c r="E392" i="20"/>
  <c r="D392" i="20"/>
  <c r="B392" i="20"/>
  <c r="A392" i="20"/>
  <c r="G391" i="20"/>
  <c r="F391" i="20"/>
  <c r="E391" i="20"/>
  <c r="D391" i="20"/>
  <c r="B391" i="20"/>
  <c r="A391" i="20"/>
  <c r="G390" i="20"/>
  <c r="F390" i="20"/>
  <c r="E390" i="20"/>
  <c r="D390" i="20"/>
  <c r="B390" i="20"/>
  <c r="A390" i="20"/>
  <c r="G389" i="20"/>
  <c r="F389" i="20"/>
  <c r="E389" i="20"/>
  <c r="D389" i="20"/>
  <c r="B389" i="20"/>
  <c r="A389" i="20"/>
  <c r="G388" i="20"/>
  <c r="F388" i="20"/>
  <c r="E388" i="20"/>
  <c r="D388" i="20"/>
  <c r="B388" i="20"/>
  <c r="A388" i="20"/>
  <c r="G387" i="20"/>
  <c r="F387" i="20"/>
  <c r="E387" i="20"/>
  <c r="D387" i="20"/>
  <c r="B387" i="20"/>
  <c r="A387" i="20"/>
  <c r="G386" i="20"/>
  <c r="F386" i="20"/>
  <c r="E386" i="20"/>
  <c r="D386" i="20"/>
  <c r="B386" i="20"/>
  <c r="A386" i="20"/>
  <c r="G385" i="20"/>
  <c r="F385" i="20"/>
  <c r="E385" i="20"/>
  <c r="D385" i="20"/>
  <c r="B385" i="20"/>
  <c r="A385" i="20"/>
  <c r="G384" i="20"/>
  <c r="F384" i="20"/>
  <c r="E384" i="20"/>
  <c r="D384" i="20"/>
  <c r="B384" i="20"/>
  <c r="A384" i="20"/>
  <c r="G383" i="20"/>
  <c r="F383" i="20"/>
  <c r="E383" i="20"/>
  <c r="D383" i="20"/>
  <c r="B383" i="20"/>
  <c r="A383" i="20"/>
  <c r="G382" i="20"/>
  <c r="F382" i="20"/>
  <c r="E382" i="20"/>
  <c r="D382" i="20"/>
  <c r="B382" i="20"/>
  <c r="A382" i="20"/>
  <c r="G381" i="20"/>
  <c r="F381" i="20"/>
  <c r="E381" i="20"/>
  <c r="D381" i="20"/>
  <c r="B381" i="20"/>
  <c r="A381" i="20"/>
  <c r="G380" i="20"/>
  <c r="F380" i="20"/>
  <c r="E380" i="20"/>
  <c r="D380" i="20"/>
  <c r="B380" i="20"/>
  <c r="A380" i="20"/>
  <c r="G379" i="20"/>
  <c r="F379" i="20"/>
  <c r="E379" i="20"/>
  <c r="D379" i="20"/>
  <c r="B379" i="20"/>
  <c r="A379" i="20"/>
  <c r="G378" i="20"/>
  <c r="F378" i="20"/>
  <c r="E378" i="20"/>
  <c r="D378" i="20"/>
  <c r="B378" i="20"/>
  <c r="A378" i="20"/>
  <c r="G377" i="20"/>
  <c r="F377" i="20"/>
  <c r="E377" i="20"/>
  <c r="D377" i="20"/>
  <c r="B377" i="20"/>
  <c r="A377" i="20"/>
  <c r="G376" i="20"/>
  <c r="F376" i="20"/>
  <c r="E376" i="20"/>
  <c r="D376" i="20"/>
  <c r="B376" i="20"/>
  <c r="A376" i="20"/>
  <c r="G375" i="20"/>
  <c r="F375" i="20"/>
  <c r="E375" i="20"/>
  <c r="D375" i="20"/>
  <c r="B375" i="20"/>
  <c r="A375" i="20"/>
  <c r="G374" i="20"/>
  <c r="F374" i="20"/>
  <c r="E374" i="20"/>
  <c r="D374" i="20"/>
  <c r="B374" i="20"/>
  <c r="A374" i="20"/>
  <c r="G373" i="20"/>
  <c r="F373" i="20"/>
  <c r="E373" i="20"/>
  <c r="D373" i="20"/>
  <c r="B373" i="20"/>
  <c r="A373" i="20"/>
  <c r="G372" i="20"/>
  <c r="F372" i="20"/>
  <c r="E372" i="20"/>
  <c r="D372" i="20"/>
  <c r="B372" i="20"/>
  <c r="A372" i="20"/>
  <c r="G371" i="20"/>
  <c r="F371" i="20"/>
  <c r="E371" i="20"/>
  <c r="D371" i="20"/>
  <c r="B371" i="20"/>
  <c r="A371" i="20"/>
  <c r="G370" i="20"/>
  <c r="F370" i="20"/>
  <c r="E370" i="20"/>
  <c r="D370" i="20"/>
  <c r="B370" i="20"/>
  <c r="A370" i="20"/>
  <c r="G369" i="20"/>
  <c r="F369" i="20"/>
  <c r="E369" i="20"/>
  <c r="D369" i="20"/>
  <c r="B369" i="20"/>
  <c r="A369" i="20"/>
  <c r="G368" i="20"/>
  <c r="F368" i="20"/>
  <c r="E368" i="20"/>
  <c r="D368" i="20"/>
  <c r="B368" i="20"/>
  <c r="A368" i="20"/>
  <c r="G367" i="20"/>
  <c r="F367" i="20"/>
  <c r="E367" i="20"/>
  <c r="D367" i="20"/>
  <c r="B367" i="20"/>
  <c r="A367" i="20"/>
  <c r="G366" i="20"/>
  <c r="F366" i="20"/>
  <c r="E366" i="20"/>
  <c r="D366" i="20"/>
  <c r="B366" i="20"/>
  <c r="A366" i="20"/>
  <c r="G365" i="20"/>
  <c r="F365" i="20"/>
  <c r="E365" i="20"/>
  <c r="D365" i="20"/>
  <c r="B365" i="20"/>
  <c r="A365" i="20"/>
  <c r="G364" i="20"/>
  <c r="F364" i="20"/>
  <c r="E364" i="20"/>
  <c r="D364" i="20"/>
  <c r="B364" i="20"/>
  <c r="A364" i="20"/>
  <c r="G363" i="20"/>
  <c r="F363" i="20"/>
  <c r="E363" i="20"/>
  <c r="D363" i="20"/>
  <c r="B363" i="20"/>
  <c r="A363" i="20"/>
  <c r="G362" i="20"/>
  <c r="F362" i="20"/>
  <c r="E362" i="20"/>
  <c r="D362" i="20"/>
  <c r="B362" i="20"/>
  <c r="A362" i="20"/>
  <c r="G361" i="20"/>
  <c r="F361" i="20"/>
  <c r="E361" i="20"/>
  <c r="D361" i="20"/>
  <c r="B361" i="20"/>
  <c r="A361" i="20"/>
  <c r="G360" i="20"/>
  <c r="F360" i="20"/>
  <c r="E360" i="20"/>
  <c r="D360" i="20"/>
  <c r="B360" i="20"/>
  <c r="A360" i="20"/>
  <c r="G359" i="20"/>
  <c r="F359" i="20"/>
  <c r="E359" i="20"/>
  <c r="D359" i="20"/>
  <c r="B359" i="20"/>
  <c r="A359" i="20"/>
  <c r="G358" i="20"/>
  <c r="F358" i="20"/>
  <c r="E358" i="20"/>
  <c r="D358" i="20"/>
  <c r="B358" i="20"/>
  <c r="A358" i="20"/>
  <c r="G357" i="20"/>
  <c r="F357" i="20"/>
  <c r="E357" i="20"/>
  <c r="D357" i="20"/>
  <c r="B357" i="20"/>
  <c r="A357" i="20"/>
  <c r="G356" i="20"/>
  <c r="F356" i="20"/>
  <c r="E356" i="20"/>
  <c r="D356" i="20"/>
  <c r="B356" i="20"/>
  <c r="A356" i="20"/>
  <c r="G355" i="20"/>
  <c r="F355" i="20"/>
  <c r="E355" i="20"/>
  <c r="D355" i="20"/>
  <c r="B355" i="20"/>
  <c r="A355" i="20"/>
  <c r="G354" i="20"/>
  <c r="F354" i="20"/>
  <c r="E354" i="20"/>
  <c r="D354" i="20"/>
  <c r="B354" i="20"/>
  <c r="A354" i="20"/>
  <c r="G353" i="20"/>
  <c r="F353" i="20"/>
  <c r="E353" i="20"/>
  <c r="D353" i="20"/>
  <c r="B353" i="20"/>
  <c r="A353" i="20"/>
  <c r="G352" i="20"/>
  <c r="F352" i="20"/>
  <c r="E352" i="20"/>
  <c r="D352" i="20"/>
  <c r="B352" i="20"/>
  <c r="A352" i="20"/>
  <c r="G351" i="20"/>
  <c r="F351" i="20"/>
  <c r="E351" i="20"/>
  <c r="D351" i="20"/>
  <c r="B351" i="20"/>
  <c r="A351" i="20"/>
  <c r="G350" i="20"/>
  <c r="F350" i="20"/>
  <c r="E350" i="20"/>
  <c r="D350" i="20"/>
  <c r="B350" i="20"/>
  <c r="A350" i="20"/>
  <c r="G349" i="20"/>
  <c r="F349" i="20"/>
  <c r="E349" i="20"/>
  <c r="D349" i="20"/>
  <c r="B349" i="20"/>
  <c r="A349" i="20"/>
  <c r="G348" i="20"/>
  <c r="F348" i="20"/>
  <c r="E348" i="20"/>
  <c r="D348" i="20"/>
  <c r="B348" i="20"/>
  <c r="A348" i="20"/>
  <c r="G347" i="20"/>
  <c r="F347" i="20"/>
  <c r="E347" i="20"/>
  <c r="D347" i="20"/>
  <c r="B347" i="20"/>
  <c r="A347" i="20"/>
  <c r="G346" i="20"/>
  <c r="F346" i="20"/>
  <c r="E346" i="20"/>
  <c r="D346" i="20"/>
  <c r="B346" i="20"/>
  <c r="A346" i="20"/>
  <c r="G345" i="20"/>
  <c r="F345" i="20"/>
  <c r="E345" i="20"/>
  <c r="D345" i="20"/>
  <c r="B345" i="20"/>
  <c r="A345" i="20"/>
  <c r="G344" i="20"/>
  <c r="F344" i="20"/>
  <c r="E344" i="20"/>
  <c r="D344" i="20"/>
  <c r="B344" i="20"/>
  <c r="A344" i="20"/>
  <c r="G343" i="20"/>
  <c r="F343" i="20"/>
  <c r="E343" i="20"/>
  <c r="D343" i="20"/>
  <c r="B343" i="20"/>
  <c r="A343" i="20"/>
  <c r="G342" i="20"/>
  <c r="F342" i="20"/>
  <c r="E342" i="20"/>
  <c r="D342" i="20"/>
  <c r="B342" i="20"/>
  <c r="A342" i="20"/>
  <c r="G341" i="20"/>
  <c r="F341" i="20"/>
  <c r="E341" i="20"/>
  <c r="D341" i="20"/>
  <c r="B341" i="20"/>
  <c r="A341" i="20"/>
  <c r="G340" i="20"/>
  <c r="F340" i="20"/>
  <c r="E340" i="20"/>
  <c r="D340" i="20"/>
  <c r="B340" i="20"/>
  <c r="A340" i="20"/>
  <c r="G339" i="20"/>
  <c r="F339" i="20"/>
  <c r="E339" i="20"/>
  <c r="D339" i="20"/>
  <c r="B339" i="20"/>
  <c r="A339" i="20"/>
  <c r="G338" i="20"/>
  <c r="F338" i="20"/>
  <c r="E338" i="20"/>
  <c r="D338" i="20"/>
  <c r="B338" i="20"/>
  <c r="A338" i="20"/>
  <c r="G337" i="20"/>
  <c r="F337" i="20"/>
  <c r="E337" i="20"/>
  <c r="D337" i="20"/>
  <c r="B337" i="20"/>
  <c r="A337" i="20"/>
  <c r="G336" i="20"/>
  <c r="F336" i="20"/>
  <c r="E336" i="20"/>
  <c r="D336" i="20"/>
  <c r="B336" i="20"/>
  <c r="A336" i="20"/>
  <c r="G335" i="20"/>
  <c r="F335" i="20"/>
  <c r="E335" i="20"/>
  <c r="D335" i="20"/>
  <c r="B335" i="20"/>
  <c r="A335" i="20"/>
  <c r="G334" i="20"/>
  <c r="F334" i="20"/>
  <c r="E334" i="20"/>
  <c r="D334" i="20"/>
  <c r="B334" i="20"/>
  <c r="A334" i="20"/>
  <c r="G333" i="20"/>
  <c r="F333" i="20"/>
  <c r="E333" i="20"/>
  <c r="D333" i="20"/>
  <c r="B333" i="20"/>
  <c r="A333" i="20"/>
  <c r="G332" i="20"/>
  <c r="F332" i="20"/>
  <c r="E332" i="20"/>
  <c r="D332" i="20"/>
  <c r="B332" i="20"/>
  <c r="A332" i="20"/>
  <c r="G331" i="20"/>
  <c r="F331" i="20"/>
  <c r="E331" i="20"/>
  <c r="D331" i="20"/>
  <c r="B331" i="20"/>
  <c r="A331" i="20"/>
  <c r="G330" i="20"/>
  <c r="F330" i="20"/>
  <c r="E330" i="20"/>
  <c r="D330" i="20"/>
  <c r="B330" i="20"/>
  <c r="A330" i="20"/>
  <c r="G329" i="20"/>
  <c r="F329" i="20"/>
  <c r="E329" i="20"/>
  <c r="D329" i="20"/>
  <c r="B329" i="20"/>
  <c r="A329" i="20"/>
  <c r="G328" i="20"/>
  <c r="F328" i="20"/>
  <c r="E328" i="20"/>
  <c r="D328" i="20"/>
  <c r="B328" i="20"/>
  <c r="A328" i="20"/>
  <c r="G327" i="20"/>
  <c r="F327" i="20"/>
  <c r="E327" i="20"/>
  <c r="D327" i="20"/>
  <c r="B327" i="20"/>
  <c r="A327" i="20"/>
  <c r="G326" i="20"/>
  <c r="F326" i="20"/>
  <c r="E326" i="20"/>
  <c r="D326" i="20"/>
  <c r="B326" i="20"/>
  <c r="A326" i="20"/>
  <c r="G325" i="20"/>
  <c r="F325" i="20"/>
  <c r="E325" i="20"/>
  <c r="D325" i="20"/>
  <c r="B325" i="20"/>
  <c r="A325" i="20"/>
  <c r="G324" i="20"/>
  <c r="F324" i="20"/>
  <c r="E324" i="20"/>
  <c r="D324" i="20"/>
  <c r="B324" i="20"/>
  <c r="A324" i="20"/>
  <c r="G323" i="20"/>
  <c r="F323" i="20"/>
  <c r="E323" i="20"/>
  <c r="D323" i="20"/>
  <c r="B323" i="20"/>
  <c r="A323" i="20"/>
  <c r="G322" i="20"/>
  <c r="F322" i="20"/>
  <c r="E322" i="20"/>
  <c r="D322" i="20"/>
  <c r="B322" i="20"/>
  <c r="A322" i="20"/>
  <c r="G321" i="20"/>
  <c r="F321" i="20"/>
  <c r="E321" i="20"/>
  <c r="D321" i="20"/>
  <c r="B321" i="20"/>
  <c r="A321" i="20"/>
  <c r="G320" i="20"/>
  <c r="F320" i="20"/>
  <c r="E320" i="20"/>
  <c r="D320" i="20"/>
  <c r="B320" i="20"/>
  <c r="A320" i="20"/>
  <c r="G319" i="20"/>
  <c r="F319" i="20"/>
  <c r="E319" i="20"/>
  <c r="D319" i="20"/>
  <c r="B319" i="20"/>
  <c r="A319" i="20"/>
  <c r="G318" i="20"/>
  <c r="F318" i="20"/>
  <c r="E318" i="20"/>
  <c r="D318" i="20"/>
  <c r="B318" i="20"/>
  <c r="A318" i="20"/>
  <c r="G317" i="20"/>
  <c r="F317" i="20"/>
  <c r="E317" i="20"/>
  <c r="D317" i="20"/>
  <c r="B317" i="20"/>
  <c r="A317" i="20"/>
  <c r="G316" i="20"/>
  <c r="F316" i="20"/>
  <c r="E316" i="20"/>
  <c r="D316" i="20"/>
  <c r="B316" i="20"/>
  <c r="A316" i="20"/>
  <c r="G315" i="20"/>
  <c r="F315" i="20"/>
  <c r="E315" i="20"/>
  <c r="D315" i="20"/>
  <c r="B315" i="20"/>
  <c r="A315" i="20"/>
  <c r="G314" i="20"/>
  <c r="F314" i="20"/>
  <c r="E314" i="20"/>
  <c r="D314" i="20"/>
  <c r="B314" i="20"/>
  <c r="A314" i="20"/>
  <c r="G313" i="20"/>
  <c r="F313" i="20"/>
  <c r="E313" i="20"/>
  <c r="D313" i="20"/>
  <c r="B313" i="20"/>
  <c r="A313" i="20"/>
  <c r="G312" i="20"/>
  <c r="F312" i="20"/>
  <c r="E312" i="20"/>
  <c r="D312" i="20"/>
  <c r="B312" i="20"/>
  <c r="A312" i="20"/>
  <c r="G311" i="20"/>
  <c r="F311" i="20"/>
  <c r="E311" i="20"/>
  <c r="D311" i="20"/>
  <c r="B311" i="20"/>
  <c r="A311" i="20"/>
  <c r="G310" i="20"/>
  <c r="F310" i="20"/>
  <c r="E310" i="20"/>
  <c r="D310" i="20"/>
  <c r="B310" i="20"/>
  <c r="A310" i="20"/>
  <c r="G309" i="20"/>
  <c r="F309" i="20"/>
  <c r="E309" i="20"/>
  <c r="D309" i="20"/>
  <c r="B309" i="20"/>
  <c r="A309" i="20"/>
  <c r="G308" i="20"/>
  <c r="F308" i="20"/>
  <c r="E308" i="20"/>
  <c r="D308" i="20"/>
  <c r="B308" i="20"/>
  <c r="A308" i="20"/>
  <c r="G307" i="20"/>
  <c r="F307" i="20"/>
  <c r="E307" i="20"/>
  <c r="D307" i="20"/>
  <c r="B307" i="20"/>
  <c r="A307" i="20"/>
  <c r="G306" i="20"/>
  <c r="F306" i="20"/>
  <c r="E306" i="20"/>
  <c r="D306" i="20"/>
  <c r="B306" i="20"/>
  <c r="A306" i="20"/>
  <c r="G305" i="20"/>
  <c r="F305" i="20"/>
  <c r="E305" i="20"/>
  <c r="D305" i="20"/>
  <c r="B305" i="20"/>
  <c r="A305" i="20"/>
  <c r="G304" i="20"/>
  <c r="F304" i="20"/>
  <c r="E304" i="20"/>
  <c r="D304" i="20"/>
  <c r="B304" i="20"/>
  <c r="A304" i="20"/>
  <c r="G303" i="20"/>
  <c r="F303" i="20"/>
  <c r="E303" i="20"/>
  <c r="D303" i="20"/>
  <c r="B303" i="20"/>
  <c r="A303" i="20"/>
  <c r="G302" i="20"/>
  <c r="F302" i="20"/>
  <c r="E302" i="20"/>
  <c r="D302" i="20"/>
  <c r="B302" i="20"/>
  <c r="A302" i="20"/>
  <c r="G301" i="20"/>
  <c r="F301" i="20"/>
  <c r="E301" i="20"/>
  <c r="D301" i="20"/>
  <c r="B301" i="20"/>
  <c r="A301" i="20"/>
  <c r="G300" i="20"/>
  <c r="F300" i="20"/>
  <c r="E300" i="20"/>
  <c r="D300" i="20"/>
  <c r="B300" i="20"/>
  <c r="A300" i="20"/>
  <c r="G299" i="20"/>
  <c r="F299" i="20"/>
  <c r="E299" i="20"/>
  <c r="D299" i="20"/>
  <c r="B299" i="20"/>
  <c r="A299" i="20"/>
  <c r="G298" i="20"/>
  <c r="F298" i="20"/>
  <c r="E298" i="20"/>
  <c r="D298" i="20"/>
  <c r="B298" i="20"/>
  <c r="A298" i="20"/>
  <c r="G297" i="20"/>
  <c r="F297" i="20"/>
  <c r="E297" i="20"/>
  <c r="D297" i="20"/>
  <c r="B297" i="20"/>
  <c r="A297" i="20"/>
  <c r="G296" i="20"/>
  <c r="F296" i="20"/>
  <c r="E296" i="20"/>
  <c r="D296" i="20"/>
  <c r="B296" i="20"/>
  <c r="A296" i="20"/>
  <c r="G295" i="20"/>
  <c r="F295" i="20"/>
  <c r="E295" i="20"/>
  <c r="D295" i="20"/>
  <c r="B295" i="20"/>
  <c r="A295" i="20"/>
  <c r="G294" i="20"/>
  <c r="F294" i="20"/>
  <c r="E294" i="20"/>
  <c r="D294" i="20"/>
  <c r="B294" i="20"/>
  <c r="A294" i="20"/>
  <c r="G293" i="20"/>
  <c r="F293" i="20"/>
  <c r="E293" i="20"/>
  <c r="D293" i="20"/>
  <c r="B293" i="20"/>
  <c r="A293" i="20"/>
  <c r="G292" i="20"/>
  <c r="F292" i="20"/>
  <c r="E292" i="20"/>
  <c r="D292" i="20"/>
  <c r="B292" i="20"/>
  <c r="A292" i="20"/>
  <c r="G291" i="20"/>
  <c r="F291" i="20"/>
  <c r="E291" i="20"/>
  <c r="D291" i="20"/>
  <c r="B291" i="20"/>
  <c r="A291" i="20"/>
  <c r="G290" i="20"/>
  <c r="F290" i="20"/>
  <c r="E290" i="20"/>
  <c r="D290" i="20"/>
  <c r="B290" i="20"/>
  <c r="A290" i="20"/>
  <c r="G289" i="20"/>
  <c r="F289" i="20"/>
  <c r="E289" i="20"/>
  <c r="D289" i="20"/>
  <c r="B289" i="20"/>
  <c r="A289" i="20"/>
  <c r="G288" i="20"/>
  <c r="F288" i="20"/>
  <c r="E288" i="20"/>
  <c r="D288" i="20"/>
  <c r="B288" i="20"/>
  <c r="A288" i="20"/>
  <c r="G287" i="20"/>
  <c r="F287" i="20"/>
  <c r="E287" i="20"/>
  <c r="D287" i="20"/>
  <c r="B287" i="20"/>
  <c r="A287" i="20"/>
  <c r="G286" i="20"/>
  <c r="F286" i="20"/>
  <c r="E286" i="20"/>
  <c r="D286" i="20"/>
  <c r="B286" i="20"/>
  <c r="A286" i="20"/>
  <c r="G285" i="20"/>
  <c r="F285" i="20"/>
  <c r="E285" i="20"/>
  <c r="D285" i="20"/>
  <c r="B285" i="20"/>
  <c r="A285" i="20"/>
  <c r="G284" i="20"/>
  <c r="F284" i="20"/>
  <c r="E284" i="20"/>
  <c r="D284" i="20"/>
  <c r="B284" i="20"/>
  <c r="A284" i="20"/>
  <c r="G283" i="20"/>
  <c r="F283" i="20"/>
  <c r="E283" i="20"/>
  <c r="D283" i="20"/>
  <c r="B283" i="20"/>
  <c r="A283" i="20"/>
  <c r="G282" i="20"/>
  <c r="F282" i="20"/>
  <c r="E282" i="20"/>
  <c r="D282" i="20"/>
  <c r="B282" i="20"/>
  <c r="A282" i="20"/>
  <c r="G281" i="20"/>
  <c r="F281" i="20"/>
  <c r="E281" i="20"/>
  <c r="D281" i="20"/>
  <c r="B281" i="20"/>
  <c r="A281" i="20"/>
  <c r="G280" i="20"/>
  <c r="F280" i="20"/>
  <c r="E280" i="20"/>
  <c r="D280" i="20"/>
  <c r="B280" i="20"/>
  <c r="A280" i="20"/>
  <c r="G279" i="20"/>
  <c r="F279" i="20"/>
  <c r="E279" i="20"/>
  <c r="D279" i="20"/>
  <c r="B279" i="20"/>
  <c r="A279" i="20"/>
  <c r="G278" i="20"/>
  <c r="F278" i="20"/>
  <c r="E278" i="20"/>
  <c r="D278" i="20"/>
  <c r="B278" i="20"/>
  <c r="A278" i="20"/>
  <c r="G277" i="20"/>
  <c r="F277" i="20"/>
  <c r="E277" i="20"/>
  <c r="D277" i="20"/>
  <c r="B277" i="20"/>
  <c r="A277" i="20"/>
  <c r="G276" i="20"/>
  <c r="F276" i="20"/>
  <c r="E276" i="20"/>
  <c r="D276" i="20"/>
  <c r="B276" i="20"/>
  <c r="A276" i="20"/>
  <c r="G275" i="20"/>
  <c r="F275" i="20"/>
  <c r="E275" i="20"/>
  <c r="D275" i="20"/>
  <c r="B275" i="20"/>
  <c r="A275" i="20"/>
  <c r="G274" i="20"/>
  <c r="F274" i="20"/>
  <c r="E274" i="20"/>
  <c r="D274" i="20"/>
  <c r="B274" i="20"/>
  <c r="A274" i="20"/>
  <c r="G273" i="20"/>
  <c r="F273" i="20"/>
  <c r="E273" i="20"/>
  <c r="D273" i="20"/>
  <c r="B273" i="20"/>
  <c r="A273" i="20"/>
  <c r="G272" i="20"/>
  <c r="F272" i="20"/>
  <c r="E272" i="20"/>
  <c r="D272" i="20"/>
  <c r="B272" i="20"/>
  <c r="A272" i="20"/>
  <c r="G271" i="20"/>
  <c r="F271" i="20"/>
  <c r="E271" i="20"/>
  <c r="D271" i="20"/>
  <c r="B271" i="20"/>
  <c r="A271" i="20"/>
  <c r="G270" i="20"/>
  <c r="F270" i="20"/>
  <c r="E270" i="20"/>
  <c r="D270" i="20"/>
  <c r="B270" i="20"/>
  <c r="A270" i="20"/>
  <c r="G269" i="20"/>
  <c r="F269" i="20"/>
  <c r="E269" i="20"/>
  <c r="D269" i="20"/>
  <c r="B269" i="20"/>
  <c r="A269" i="20"/>
  <c r="G268" i="20"/>
  <c r="F268" i="20"/>
  <c r="E268" i="20"/>
  <c r="D268" i="20"/>
  <c r="B268" i="20"/>
  <c r="A268" i="20"/>
  <c r="G267" i="20"/>
  <c r="F267" i="20"/>
  <c r="E267" i="20"/>
  <c r="D267" i="20"/>
  <c r="B267" i="20"/>
  <c r="A267" i="20"/>
  <c r="G266" i="20"/>
  <c r="F266" i="20"/>
  <c r="E266" i="20"/>
  <c r="D266" i="20"/>
  <c r="B266" i="20"/>
  <c r="A266" i="20"/>
  <c r="G265" i="20"/>
  <c r="F265" i="20"/>
  <c r="E265" i="20"/>
  <c r="D265" i="20"/>
  <c r="B265" i="20"/>
  <c r="A265" i="20"/>
  <c r="G264" i="20"/>
  <c r="F264" i="20"/>
  <c r="E264" i="20"/>
  <c r="D264" i="20"/>
  <c r="B264" i="20"/>
  <c r="A264" i="20"/>
  <c r="G263" i="20"/>
  <c r="F263" i="20"/>
  <c r="E263" i="20"/>
  <c r="D263" i="20"/>
  <c r="B263" i="20"/>
  <c r="A263" i="20"/>
  <c r="G262" i="20"/>
  <c r="F262" i="20"/>
  <c r="E262" i="20"/>
  <c r="D262" i="20"/>
  <c r="B262" i="20"/>
  <c r="A262" i="20"/>
  <c r="G261" i="20"/>
  <c r="F261" i="20"/>
  <c r="E261" i="20"/>
  <c r="D261" i="20"/>
  <c r="B261" i="20"/>
  <c r="A261" i="20"/>
  <c r="G260" i="20"/>
  <c r="F260" i="20"/>
  <c r="E260" i="20"/>
  <c r="D260" i="20"/>
  <c r="B260" i="20"/>
  <c r="A260" i="20"/>
  <c r="G259" i="20"/>
  <c r="F259" i="20"/>
  <c r="E259" i="20"/>
  <c r="D259" i="20"/>
  <c r="B259" i="20"/>
  <c r="A259" i="20"/>
  <c r="G258" i="20"/>
  <c r="F258" i="20"/>
  <c r="E258" i="20"/>
  <c r="D258" i="20"/>
  <c r="B258" i="20"/>
  <c r="A258" i="20"/>
  <c r="G257" i="20"/>
  <c r="F257" i="20"/>
  <c r="E257" i="20"/>
  <c r="D257" i="20"/>
  <c r="B257" i="20"/>
  <c r="A257" i="20"/>
  <c r="G256" i="20"/>
  <c r="F256" i="20"/>
  <c r="E256" i="20"/>
  <c r="D256" i="20"/>
  <c r="B256" i="20"/>
  <c r="A256" i="20"/>
  <c r="G255" i="20"/>
  <c r="F255" i="20"/>
  <c r="E255" i="20"/>
  <c r="D255" i="20"/>
  <c r="B255" i="20"/>
  <c r="A255" i="20"/>
  <c r="G254" i="20"/>
  <c r="F254" i="20"/>
  <c r="E254" i="20"/>
  <c r="D254" i="20"/>
  <c r="B254" i="20"/>
  <c r="A254" i="20"/>
  <c r="G253" i="20"/>
  <c r="F253" i="20"/>
  <c r="E253" i="20"/>
  <c r="D253" i="20"/>
  <c r="B253" i="20"/>
  <c r="A253" i="20"/>
  <c r="G252" i="20"/>
  <c r="F252" i="20"/>
  <c r="E252" i="20"/>
  <c r="D252" i="20"/>
  <c r="B252" i="20"/>
  <c r="A252" i="20"/>
  <c r="G251" i="20"/>
  <c r="F251" i="20"/>
  <c r="E251" i="20"/>
  <c r="D251" i="20"/>
  <c r="B251" i="20"/>
  <c r="A251" i="20"/>
  <c r="G250" i="20"/>
  <c r="F250" i="20"/>
  <c r="E250" i="20"/>
  <c r="D250" i="20"/>
  <c r="B250" i="20"/>
  <c r="A250" i="20"/>
  <c r="G249" i="20"/>
  <c r="F249" i="20"/>
  <c r="E249" i="20"/>
  <c r="D249" i="20"/>
  <c r="B249" i="20"/>
  <c r="A249" i="20"/>
  <c r="G248" i="20"/>
  <c r="F248" i="20"/>
  <c r="E248" i="20"/>
  <c r="D248" i="20"/>
  <c r="B248" i="20"/>
  <c r="A248" i="20"/>
  <c r="G247" i="20"/>
  <c r="F247" i="20"/>
  <c r="E247" i="20"/>
  <c r="D247" i="20"/>
  <c r="B247" i="20"/>
  <c r="A247" i="20"/>
  <c r="G246" i="20"/>
  <c r="F246" i="20"/>
  <c r="E246" i="20"/>
  <c r="D246" i="20"/>
  <c r="B246" i="20"/>
  <c r="A246" i="20"/>
  <c r="G245" i="20"/>
  <c r="F245" i="20"/>
  <c r="E245" i="20"/>
  <c r="D245" i="20"/>
  <c r="B245" i="20"/>
  <c r="A245" i="20"/>
  <c r="G244" i="20"/>
  <c r="F244" i="20"/>
  <c r="E244" i="20"/>
  <c r="D244" i="20"/>
  <c r="B244" i="20"/>
  <c r="A244" i="20"/>
  <c r="G243" i="20"/>
  <c r="F243" i="20"/>
  <c r="E243" i="20"/>
  <c r="D243" i="20"/>
  <c r="B243" i="20"/>
  <c r="A243" i="20"/>
  <c r="G242" i="20"/>
  <c r="F242" i="20"/>
  <c r="E242" i="20"/>
  <c r="D242" i="20"/>
  <c r="B242" i="20"/>
  <c r="A242" i="20"/>
  <c r="G241" i="20"/>
  <c r="F241" i="20"/>
  <c r="E241" i="20"/>
  <c r="D241" i="20"/>
  <c r="B241" i="20"/>
  <c r="A241" i="20"/>
  <c r="G240" i="20"/>
  <c r="F240" i="20"/>
  <c r="E240" i="20"/>
  <c r="D240" i="20"/>
  <c r="B240" i="20"/>
  <c r="A240" i="20"/>
  <c r="G239" i="20"/>
  <c r="F239" i="20"/>
  <c r="E239" i="20"/>
  <c r="D239" i="20"/>
  <c r="B239" i="20"/>
  <c r="A239" i="20"/>
  <c r="G238" i="20"/>
  <c r="F238" i="20"/>
  <c r="E238" i="20"/>
  <c r="D238" i="20"/>
  <c r="B238" i="20"/>
  <c r="A238" i="20"/>
  <c r="G237" i="20"/>
  <c r="F237" i="20"/>
  <c r="E237" i="20"/>
  <c r="D237" i="20"/>
  <c r="B237" i="20"/>
  <c r="A237" i="20"/>
  <c r="G236" i="20"/>
  <c r="F236" i="20"/>
  <c r="E236" i="20"/>
  <c r="D236" i="20"/>
  <c r="B236" i="20"/>
  <c r="A236" i="20"/>
  <c r="G235" i="20"/>
  <c r="F235" i="20"/>
  <c r="E235" i="20"/>
  <c r="D235" i="20"/>
  <c r="B235" i="20"/>
  <c r="A235" i="20"/>
  <c r="G234" i="20"/>
  <c r="F234" i="20"/>
  <c r="E234" i="20"/>
  <c r="D234" i="20"/>
  <c r="B234" i="20"/>
  <c r="A234" i="20"/>
  <c r="G233" i="20"/>
  <c r="F233" i="20"/>
  <c r="E233" i="20"/>
  <c r="D233" i="20"/>
  <c r="B233" i="20"/>
  <c r="A233" i="20"/>
  <c r="G232" i="20"/>
  <c r="F232" i="20"/>
  <c r="E232" i="20"/>
  <c r="D232" i="20"/>
  <c r="B232" i="20"/>
  <c r="A232" i="20"/>
  <c r="G231" i="20"/>
  <c r="F231" i="20"/>
  <c r="E231" i="20"/>
  <c r="D231" i="20"/>
  <c r="B231" i="20"/>
  <c r="A231" i="20"/>
  <c r="G230" i="20"/>
  <c r="F230" i="20"/>
  <c r="E230" i="20"/>
  <c r="D230" i="20"/>
  <c r="B230" i="20"/>
  <c r="A230" i="20"/>
  <c r="G229" i="20"/>
  <c r="F229" i="20"/>
  <c r="E229" i="20"/>
  <c r="D229" i="20"/>
  <c r="B229" i="20"/>
  <c r="A229" i="20"/>
  <c r="G228" i="20"/>
  <c r="F228" i="20"/>
  <c r="E228" i="20"/>
  <c r="D228" i="20"/>
  <c r="B228" i="20"/>
  <c r="A228" i="20"/>
  <c r="G227" i="20"/>
  <c r="F227" i="20"/>
  <c r="E227" i="20"/>
  <c r="D227" i="20"/>
  <c r="B227" i="20"/>
  <c r="A227" i="20"/>
  <c r="G226" i="20"/>
  <c r="F226" i="20"/>
  <c r="E226" i="20"/>
  <c r="D226" i="20"/>
  <c r="B226" i="20"/>
  <c r="A226" i="20"/>
  <c r="G225" i="20"/>
  <c r="F225" i="20"/>
  <c r="E225" i="20"/>
  <c r="D225" i="20"/>
  <c r="B225" i="20"/>
  <c r="A225" i="20"/>
  <c r="G224" i="20"/>
  <c r="F224" i="20"/>
  <c r="E224" i="20"/>
  <c r="D224" i="20"/>
  <c r="B224" i="20"/>
  <c r="A224" i="20"/>
  <c r="G223" i="20"/>
  <c r="F223" i="20"/>
  <c r="E223" i="20"/>
  <c r="D223" i="20"/>
  <c r="B223" i="20"/>
  <c r="A223" i="20"/>
  <c r="G222" i="20"/>
  <c r="F222" i="20"/>
  <c r="E222" i="20"/>
  <c r="D222" i="20"/>
  <c r="B222" i="20"/>
  <c r="A222" i="20"/>
  <c r="G221" i="20"/>
  <c r="F221" i="20"/>
  <c r="E221" i="20"/>
  <c r="D221" i="20"/>
  <c r="B221" i="20"/>
  <c r="A221" i="20"/>
  <c r="G220" i="20"/>
  <c r="F220" i="20"/>
  <c r="E220" i="20"/>
  <c r="D220" i="20"/>
  <c r="B220" i="20"/>
  <c r="A220" i="20"/>
  <c r="G219" i="20"/>
  <c r="F219" i="20"/>
  <c r="E219" i="20"/>
  <c r="D219" i="20"/>
  <c r="B219" i="20"/>
  <c r="A219" i="20"/>
  <c r="G218" i="20"/>
  <c r="F218" i="20"/>
  <c r="E218" i="20"/>
  <c r="D218" i="20"/>
  <c r="B218" i="20"/>
  <c r="A218" i="20"/>
  <c r="G217" i="20"/>
  <c r="F217" i="20"/>
  <c r="E217" i="20"/>
  <c r="D217" i="20"/>
  <c r="B217" i="20"/>
  <c r="A217" i="20"/>
  <c r="G216" i="20"/>
  <c r="F216" i="20"/>
  <c r="E216" i="20"/>
  <c r="D216" i="20"/>
  <c r="B216" i="20"/>
  <c r="A216" i="20"/>
  <c r="G215" i="20"/>
  <c r="F215" i="20"/>
  <c r="E215" i="20"/>
  <c r="D215" i="20"/>
  <c r="B215" i="20"/>
  <c r="A215" i="20"/>
  <c r="G214" i="20"/>
  <c r="F214" i="20"/>
  <c r="E214" i="20"/>
  <c r="D214" i="20"/>
  <c r="B214" i="20"/>
  <c r="A214" i="20"/>
  <c r="G213" i="20"/>
  <c r="F213" i="20"/>
  <c r="E213" i="20"/>
  <c r="D213" i="20"/>
  <c r="B213" i="20"/>
  <c r="A213" i="20"/>
  <c r="G212" i="20"/>
  <c r="F212" i="20"/>
  <c r="E212" i="20"/>
  <c r="D212" i="20"/>
  <c r="B212" i="20"/>
  <c r="A212" i="20"/>
  <c r="G211" i="20"/>
  <c r="F211" i="20"/>
  <c r="E211" i="20"/>
  <c r="D211" i="20"/>
  <c r="B211" i="20"/>
  <c r="A211" i="20"/>
  <c r="G210" i="20"/>
  <c r="F210" i="20"/>
  <c r="E210" i="20"/>
  <c r="D210" i="20"/>
  <c r="B210" i="20"/>
  <c r="A210" i="20"/>
  <c r="G209" i="20"/>
  <c r="F209" i="20"/>
  <c r="E209" i="20"/>
  <c r="D209" i="20"/>
  <c r="B209" i="20"/>
  <c r="A209" i="20"/>
  <c r="G208" i="20"/>
  <c r="F208" i="20"/>
  <c r="E208" i="20"/>
  <c r="D208" i="20"/>
  <c r="B208" i="20"/>
  <c r="A208" i="20"/>
  <c r="G207" i="20"/>
  <c r="F207" i="20"/>
  <c r="E207" i="20"/>
  <c r="D207" i="20"/>
  <c r="B207" i="20"/>
  <c r="A207" i="20"/>
  <c r="G206" i="20"/>
  <c r="F206" i="20"/>
  <c r="E206" i="20"/>
  <c r="D206" i="20"/>
  <c r="B206" i="20"/>
  <c r="A206" i="20"/>
  <c r="G205" i="20"/>
  <c r="F205" i="20"/>
  <c r="E205" i="20"/>
  <c r="D205" i="20"/>
  <c r="B205" i="20"/>
  <c r="A205" i="20"/>
  <c r="G204" i="20"/>
  <c r="F204" i="20"/>
  <c r="E204" i="20"/>
  <c r="D204" i="20"/>
  <c r="B204" i="20"/>
  <c r="A204" i="20"/>
  <c r="G203" i="20"/>
  <c r="F203" i="20"/>
  <c r="E203" i="20"/>
  <c r="D203" i="20"/>
  <c r="B203" i="20"/>
  <c r="A203" i="20"/>
  <c r="G202" i="20"/>
  <c r="F202" i="20"/>
  <c r="E202" i="20"/>
  <c r="D202" i="20"/>
  <c r="B202" i="20"/>
  <c r="A202" i="20"/>
  <c r="G201" i="20"/>
  <c r="F201" i="20"/>
  <c r="E201" i="20"/>
  <c r="D201" i="20"/>
  <c r="B201" i="20"/>
  <c r="A201" i="20"/>
  <c r="G200" i="20"/>
  <c r="F200" i="20"/>
  <c r="E200" i="20"/>
  <c r="D200" i="20"/>
  <c r="B200" i="20"/>
  <c r="A200" i="20"/>
  <c r="G199" i="20"/>
  <c r="F199" i="20"/>
  <c r="E199" i="20"/>
  <c r="D199" i="20"/>
  <c r="B199" i="20"/>
  <c r="A199" i="20"/>
  <c r="G198" i="20"/>
  <c r="F198" i="20"/>
  <c r="E198" i="20"/>
  <c r="D198" i="20"/>
  <c r="B198" i="20"/>
  <c r="A198" i="20"/>
  <c r="G197" i="20"/>
  <c r="F197" i="20"/>
  <c r="E197" i="20"/>
  <c r="D197" i="20"/>
  <c r="B197" i="20"/>
  <c r="A197" i="20"/>
  <c r="G196" i="20"/>
  <c r="F196" i="20"/>
  <c r="E196" i="20"/>
  <c r="D196" i="20"/>
  <c r="B196" i="20"/>
  <c r="A196" i="20"/>
  <c r="G195" i="20"/>
  <c r="F195" i="20"/>
  <c r="E195" i="20"/>
  <c r="D195" i="20"/>
  <c r="B195" i="20"/>
  <c r="A195" i="20"/>
  <c r="G194" i="20"/>
  <c r="F194" i="20"/>
  <c r="E194" i="20"/>
  <c r="D194" i="20"/>
  <c r="B194" i="20"/>
  <c r="A194" i="20"/>
  <c r="G193" i="20"/>
  <c r="F193" i="20"/>
  <c r="E193" i="20"/>
  <c r="D193" i="20"/>
  <c r="B193" i="20"/>
  <c r="A193" i="20"/>
  <c r="G192" i="20"/>
  <c r="F192" i="20"/>
  <c r="E192" i="20"/>
  <c r="D192" i="20"/>
  <c r="B192" i="20"/>
  <c r="A192" i="20"/>
  <c r="G191" i="20"/>
  <c r="F191" i="20"/>
  <c r="E191" i="20"/>
  <c r="D191" i="20"/>
  <c r="B191" i="20"/>
  <c r="A191" i="20"/>
  <c r="G190" i="20"/>
  <c r="F190" i="20"/>
  <c r="E190" i="20"/>
  <c r="D190" i="20"/>
  <c r="B190" i="20"/>
  <c r="A190" i="20"/>
  <c r="G189" i="20"/>
  <c r="F189" i="20"/>
  <c r="E189" i="20"/>
  <c r="D189" i="20"/>
  <c r="B189" i="20"/>
  <c r="A189" i="20"/>
  <c r="G188" i="20"/>
  <c r="F188" i="20"/>
  <c r="E188" i="20"/>
  <c r="D188" i="20"/>
  <c r="B188" i="20"/>
  <c r="A188" i="20"/>
  <c r="G187" i="20"/>
  <c r="F187" i="20"/>
  <c r="E187" i="20"/>
  <c r="D187" i="20"/>
  <c r="B187" i="20"/>
  <c r="A187" i="20"/>
  <c r="G186" i="20"/>
  <c r="F186" i="20"/>
  <c r="E186" i="20"/>
  <c r="D186" i="20"/>
  <c r="B186" i="20"/>
  <c r="A186" i="20"/>
  <c r="G185" i="20"/>
  <c r="F185" i="20"/>
  <c r="E185" i="20"/>
  <c r="D185" i="20"/>
  <c r="B185" i="20"/>
  <c r="A185" i="20"/>
  <c r="G184" i="20"/>
  <c r="F184" i="20"/>
  <c r="E184" i="20"/>
  <c r="D184" i="20"/>
  <c r="B184" i="20"/>
  <c r="A184" i="20"/>
  <c r="G183" i="20"/>
  <c r="F183" i="20"/>
  <c r="E183" i="20"/>
  <c r="D183" i="20"/>
  <c r="B183" i="20"/>
  <c r="A183" i="20"/>
  <c r="G182" i="20"/>
  <c r="F182" i="20"/>
  <c r="E182" i="20"/>
  <c r="D182" i="20"/>
  <c r="B182" i="20"/>
  <c r="A182" i="20"/>
  <c r="G181" i="20"/>
  <c r="F181" i="20"/>
  <c r="E181" i="20"/>
  <c r="D181" i="20"/>
  <c r="B181" i="20"/>
  <c r="A181" i="20"/>
  <c r="G180" i="20"/>
  <c r="F180" i="20"/>
  <c r="E180" i="20"/>
  <c r="D180" i="20"/>
  <c r="B180" i="20"/>
  <c r="A180" i="20"/>
  <c r="G179" i="20"/>
  <c r="F179" i="20"/>
  <c r="E179" i="20"/>
  <c r="D179" i="20"/>
  <c r="B179" i="20"/>
  <c r="A179" i="20"/>
  <c r="G178" i="20"/>
  <c r="F178" i="20"/>
  <c r="E178" i="20"/>
  <c r="D178" i="20"/>
  <c r="B178" i="20"/>
  <c r="A178" i="20"/>
  <c r="G177" i="20"/>
  <c r="F177" i="20"/>
  <c r="E177" i="20"/>
  <c r="D177" i="20"/>
  <c r="B177" i="20"/>
  <c r="A177" i="20"/>
  <c r="G176" i="20"/>
  <c r="F176" i="20"/>
  <c r="E176" i="20"/>
  <c r="D176" i="20"/>
  <c r="B176" i="20"/>
  <c r="A176" i="20"/>
  <c r="G175" i="20"/>
  <c r="F175" i="20"/>
  <c r="E175" i="20"/>
  <c r="D175" i="20"/>
  <c r="B175" i="20"/>
  <c r="A175" i="20"/>
  <c r="G174" i="20"/>
  <c r="F174" i="20"/>
  <c r="E174" i="20"/>
  <c r="D174" i="20"/>
  <c r="B174" i="20"/>
  <c r="A174" i="20"/>
  <c r="G173" i="20"/>
  <c r="F173" i="20"/>
  <c r="E173" i="20"/>
  <c r="D173" i="20"/>
  <c r="B173" i="20"/>
  <c r="A173" i="20"/>
  <c r="G172" i="20"/>
  <c r="F172" i="20"/>
  <c r="E172" i="20"/>
  <c r="D172" i="20"/>
  <c r="B172" i="20"/>
  <c r="A172" i="20"/>
  <c r="G171" i="20"/>
  <c r="F171" i="20"/>
  <c r="E171" i="20"/>
  <c r="D171" i="20"/>
  <c r="B171" i="20"/>
  <c r="A171" i="20"/>
  <c r="G170" i="20"/>
  <c r="F170" i="20"/>
  <c r="E170" i="20"/>
  <c r="D170" i="20"/>
  <c r="B170" i="20"/>
  <c r="A170" i="20"/>
  <c r="G169" i="20"/>
  <c r="F169" i="20"/>
  <c r="E169" i="20"/>
  <c r="D169" i="20"/>
  <c r="B169" i="20"/>
  <c r="A169" i="20"/>
  <c r="G168" i="20"/>
  <c r="F168" i="20"/>
  <c r="E168" i="20"/>
  <c r="D168" i="20"/>
  <c r="B168" i="20"/>
  <c r="A168" i="20"/>
  <c r="G167" i="20"/>
  <c r="F167" i="20"/>
  <c r="E167" i="20"/>
  <c r="D167" i="20"/>
  <c r="B167" i="20"/>
  <c r="A167" i="20"/>
  <c r="G166" i="20"/>
  <c r="F166" i="20"/>
  <c r="E166" i="20"/>
  <c r="D166" i="20"/>
  <c r="B166" i="20"/>
  <c r="A166" i="20"/>
  <c r="G165" i="20"/>
  <c r="F165" i="20"/>
  <c r="E165" i="20"/>
  <c r="D165" i="20"/>
  <c r="B165" i="20"/>
  <c r="A165" i="20"/>
  <c r="G164" i="20"/>
  <c r="F164" i="20"/>
  <c r="E164" i="20"/>
  <c r="D164" i="20"/>
  <c r="B164" i="20"/>
  <c r="A164" i="20"/>
  <c r="G163" i="20"/>
  <c r="F163" i="20"/>
  <c r="E163" i="20"/>
  <c r="D163" i="20"/>
  <c r="B163" i="20"/>
  <c r="A163" i="20"/>
  <c r="G162" i="20"/>
  <c r="F162" i="20"/>
  <c r="E162" i="20"/>
  <c r="D162" i="20"/>
  <c r="B162" i="20"/>
  <c r="A162" i="20"/>
  <c r="G161" i="20"/>
  <c r="F161" i="20"/>
  <c r="E161" i="20"/>
  <c r="D161" i="20"/>
  <c r="B161" i="20"/>
  <c r="A161" i="20"/>
  <c r="G160" i="20"/>
  <c r="F160" i="20"/>
  <c r="E160" i="20"/>
  <c r="D160" i="20"/>
  <c r="B160" i="20"/>
  <c r="A160" i="20"/>
  <c r="G159" i="20"/>
  <c r="F159" i="20"/>
  <c r="E159" i="20"/>
  <c r="D159" i="20"/>
  <c r="B159" i="20"/>
  <c r="A159" i="20"/>
  <c r="G158" i="20"/>
  <c r="F158" i="20"/>
  <c r="E158" i="20"/>
  <c r="D158" i="20"/>
  <c r="B158" i="20"/>
  <c r="A158" i="20"/>
  <c r="G157" i="20"/>
  <c r="F157" i="20"/>
  <c r="E157" i="20"/>
  <c r="D157" i="20"/>
  <c r="B157" i="20"/>
  <c r="A157" i="20"/>
  <c r="G156" i="20"/>
  <c r="F156" i="20"/>
  <c r="E156" i="20"/>
  <c r="D156" i="20"/>
  <c r="B156" i="20"/>
  <c r="A156" i="20"/>
  <c r="G155" i="20"/>
  <c r="F155" i="20"/>
  <c r="E155" i="20"/>
  <c r="D155" i="20"/>
  <c r="B155" i="20"/>
  <c r="A155" i="20"/>
  <c r="G154" i="20"/>
  <c r="F154" i="20"/>
  <c r="E154" i="20"/>
  <c r="D154" i="20"/>
  <c r="B154" i="20"/>
  <c r="A154" i="20"/>
  <c r="G153" i="20"/>
  <c r="F153" i="20"/>
  <c r="E153" i="20"/>
  <c r="D153" i="20"/>
  <c r="B153" i="20"/>
  <c r="A153" i="20"/>
  <c r="G152" i="20"/>
  <c r="F152" i="20"/>
  <c r="E152" i="20"/>
  <c r="D152" i="20"/>
  <c r="B152" i="20"/>
  <c r="A152" i="20"/>
  <c r="G151" i="20"/>
  <c r="F151" i="20"/>
  <c r="E151" i="20"/>
  <c r="D151" i="20"/>
  <c r="B151" i="20"/>
  <c r="A151" i="20"/>
  <c r="G150" i="20"/>
  <c r="F150" i="20"/>
  <c r="E150" i="20"/>
  <c r="D150" i="20"/>
  <c r="B150" i="20"/>
  <c r="A150" i="20"/>
  <c r="G149" i="20"/>
  <c r="F149" i="20"/>
  <c r="E149" i="20"/>
  <c r="D149" i="20"/>
  <c r="B149" i="20"/>
  <c r="A149" i="20"/>
  <c r="G148" i="20"/>
  <c r="F148" i="20"/>
  <c r="E148" i="20"/>
  <c r="D148" i="20"/>
  <c r="B148" i="20"/>
  <c r="A148" i="20"/>
  <c r="G147" i="20"/>
  <c r="F147" i="20"/>
  <c r="E147" i="20"/>
  <c r="D147" i="20"/>
  <c r="B147" i="20"/>
  <c r="A147" i="20"/>
  <c r="G146" i="20"/>
  <c r="F146" i="20"/>
  <c r="E146" i="20"/>
  <c r="D146" i="20"/>
  <c r="B146" i="20"/>
  <c r="A146" i="20"/>
  <c r="G145" i="20"/>
  <c r="F145" i="20"/>
  <c r="E145" i="20"/>
  <c r="D145" i="20"/>
  <c r="B145" i="20"/>
  <c r="A145" i="20"/>
  <c r="G144" i="20"/>
  <c r="F144" i="20"/>
  <c r="E144" i="20"/>
  <c r="D144" i="20"/>
  <c r="B144" i="20"/>
  <c r="A144" i="20"/>
  <c r="G143" i="20"/>
  <c r="F143" i="20"/>
  <c r="E143" i="20"/>
  <c r="D143" i="20"/>
  <c r="B143" i="20"/>
  <c r="A143" i="20"/>
  <c r="G142" i="20"/>
  <c r="F142" i="20"/>
  <c r="E142" i="20"/>
  <c r="D142" i="20"/>
  <c r="B142" i="20"/>
  <c r="A142" i="20"/>
  <c r="G141" i="20"/>
  <c r="F141" i="20"/>
  <c r="E141" i="20"/>
  <c r="D141" i="20"/>
  <c r="B141" i="20"/>
  <c r="A141" i="20"/>
  <c r="G140" i="20"/>
  <c r="F140" i="20"/>
  <c r="E140" i="20"/>
  <c r="D140" i="20"/>
  <c r="B140" i="20"/>
  <c r="A140" i="20"/>
  <c r="G139" i="20"/>
  <c r="F139" i="20"/>
  <c r="E139" i="20"/>
  <c r="D139" i="20"/>
  <c r="B139" i="20"/>
  <c r="A139" i="20"/>
  <c r="G138" i="20"/>
  <c r="F138" i="20"/>
  <c r="E138" i="20"/>
  <c r="D138" i="20"/>
  <c r="B138" i="20"/>
  <c r="A138" i="20"/>
  <c r="G137" i="20"/>
  <c r="F137" i="20"/>
  <c r="E137" i="20"/>
  <c r="D137" i="20"/>
  <c r="B137" i="20"/>
  <c r="A137" i="20"/>
  <c r="G136" i="20"/>
  <c r="F136" i="20"/>
  <c r="E136" i="20"/>
  <c r="D136" i="20"/>
  <c r="B136" i="20"/>
  <c r="A136" i="20"/>
  <c r="G135" i="20"/>
  <c r="F135" i="20"/>
  <c r="E135" i="20"/>
  <c r="D135" i="20"/>
  <c r="B135" i="20"/>
  <c r="A135" i="20"/>
  <c r="G134" i="20"/>
  <c r="F134" i="20"/>
  <c r="E134" i="20"/>
  <c r="D134" i="20"/>
  <c r="B134" i="20"/>
  <c r="A134" i="20"/>
  <c r="G133" i="20"/>
  <c r="F133" i="20"/>
  <c r="E133" i="20"/>
  <c r="D133" i="20"/>
  <c r="B133" i="20"/>
  <c r="A133" i="20"/>
  <c r="G132" i="20"/>
  <c r="F132" i="20"/>
  <c r="E132" i="20"/>
  <c r="D132" i="20"/>
  <c r="B132" i="20"/>
  <c r="A132" i="20"/>
  <c r="G131" i="20"/>
  <c r="F131" i="20"/>
  <c r="E131" i="20"/>
  <c r="D131" i="20"/>
  <c r="B131" i="20"/>
  <c r="A131" i="20"/>
  <c r="G130" i="20"/>
  <c r="F130" i="20"/>
  <c r="E130" i="20"/>
  <c r="D130" i="20"/>
  <c r="B130" i="20"/>
  <c r="A130" i="20"/>
  <c r="G129" i="20"/>
  <c r="F129" i="20"/>
  <c r="E129" i="20"/>
  <c r="D129" i="20"/>
  <c r="B129" i="20"/>
  <c r="A129" i="20"/>
  <c r="G128" i="20"/>
  <c r="F128" i="20"/>
  <c r="E128" i="20"/>
  <c r="D128" i="20"/>
  <c r="B128" i="20"/>
  <c r="A128" i="20"/>
  <c r="G127" i="20"/>
  <c r="F127" i="20"/>
  <c r="E127" i="20"/>
  <c r="D127" i="20"/>
  <c r="B127" i="20"/>
  <c r="A127" i="20"/>
  <c r="G126" i="20"/>
  <c r="F126" i="20"/>
  <c r="E126" i="20"/>
  <c r="D126" i="20"/>
  <c r="B126" i="20"/>
  <c r="A126" i="20"/>
  <c r="G125" i="20"/>
  <c r="F125" i="20"/>
  <c r="E125" i="20"/>
  <c r="D125" i="20"/>
  <c r="B125" i="20"/>
  <c r="A125" i="20"/>
  <c r="G124" i="20"/>
  <c r="F124" i="20"/>
  <c r="E124" i="20"/>
  <c r="D124" i="20"/>
  <c r="B124" i="20"/>
  <c r="A124" i="20"/>
  <c r="G123" i="20"/>
  <c r="F123" i="20"/>
  <c r="E123" i="20"/>
  <c r="D123" i="20"/>
  <c r="B123" i="20"/>
  <c r="A123" i="20"/>
  <c r="G122" i="20"/>
  <c r="F122" i="20"/>
  <c r="E122" i="20"/>
  <c r="D122" i="20"/>
  <c r="B122" i="20"/>
  <c r="A122" i="20"/>
  <c r="G121" i="20"/>
  <c r="F121" i="20"/>
  <c r="E121" i="20"/>
  <c r="D121" i="20"/>
  <c r="B121" i="20"/>
  <c r="A121" i="20"/>
  <c r="G120" i="20"/>
  <c r="F120" i="20"/>
  <c r="E120" i="20"/>
  <c r="D120" i="20"/>
  <c r="B120" i="20"/>
  <c r="A120" i="20"/>
  <c r="G119" i="20"/>
  <c r="F119" i="20"/>
  <c r="E119" i="20"/>
  <c r="D119" i="20"/>
  <c r="B119" i="20"/>
  <c r="A119" i="20"/>
  <c r="G118" i="20"/>
  <c r="F118" i="20"/>
  <c r="E118" i="20"/>
  <c r="D118" i="20"/>
  <c r="B118" i="20"/>
  <c r="A118" i="20"/>
  <c r="G117" i="20"/>
  <c r="F117" i="20"/>
  <c r="E117" i="20"/>
  <c r="D117" i="20"/>
  <c r="B117" i="20"/>
  <c r="A117" i="20"/>
  <c r="G116" i="20"/>
  <c r="F116" i="20"/>
  <c r="E116" i="20"/>
  <c r="D116" i="20"/>
  <c r="B116" i="20"/>
  <c r="A116" i="20"/>
  <c r="G115" i="20"/>
  <c r="F115" i="20"/>
  <c r="E115" i="20"/>
  <c r="D115" i="20"/>
  <c r="B115" i="20"/>
  <c r="A115" i="20"/>
  <c r="G114" i="20"/>
  <c r="F114" i="20"/>
  <c r="E114" i="20"/>
  <c r="D114" i="20"/>
  <c r="B114" i="20"/>
  <c r="A114" i="20"/>
  <c r="G113" i="20"/>
  <c r="F113" i="20"/>
  <c r="E113" i="20"/>
  <c r="D113" i="20"/>
  <c r="B113" i="20"/>
  <c r="A113" i="20"/>
  <c r="G112" i="20"/>
  <c r="F112" i="20"/>
  <c r="E112" i="20"/>
  <c r="D112" i="20"/>
  <c r="B112" i="20"/>
  <c r="A112" i="20"/>
  <c r="G111" i="20"/>
  <c r="F111" i="20"/>
  <c r="E111" i="20"/>
  <c r="D111" i="20"/>
  <c r="B111" i="20"/>
  <c r="A111" i="20"/>
  <c r="G110" i="20"/>
  <c r="F110" i="20"/>
  <c r="E110" i="20"/>
  <c r="D110" i="20"/>
  <c r="B110" i="20"/>
  <c r="A110" i="20"/>
  <c r="G109" i="20"/>
  <c r="F109" i="20"/>
  <c r="E109" i="20"/>
  <c r="D109" i="20"/>
  <c r="B109" i="20"/>
  <c r="A109" i="20"/>
  <c r="G108" i="20"/>
  <c r="F108" i="20"/>
  <c r="E108" i="20"/>
  <c r="D108" i="20"/>
  <c r="B108" i="20"/>
  <c r="A108" i="20"/>
  <c r="G107" i="20"/>
  <c r="F107" i="20"/>
  <c r="E107" i="20"/>
  <c r="D107" i="20"/>
  <c r="B107" i="20"/>
  <c r="A107" i="20"/>
  <c r="G106" i="20"/>
  <c r="F106" i="20"/>
  <c r="E106" i="20"/>
  <c r="D106" i="20"/>
  <c r="B106" i="20"/>
  <c r="A106" i="20"/>
  <c r="G105" i="20"/>
  <c r="F105" i="20"/>
  <c r="E105" i="20"/>
  <c r="D105" i="20"/>
  <c r="B105" i="20"/>
  <c r="A105" i="20"/>
  <c r="G104" i="20"/>
  <c r="F104" i="20"/>
  <c r="E104" i="20"/>
  <c r="D104" i="20"/>
  <c r="B104" i="20"/>
  <c r="A104" i="20"/>
  <c r="G103" i="20"/>
  <c r="F103" i="20"/>
  <c r="E103" i="20"/>
  <c r="D103" i="20"/>
  <c r="B103" i="20"/>
  <c r="A103" i="20"/>
  <c r="G102" i="20"/>
  <c r="F102" i="20"/>
  <c r="E102" i="20"/>
  <c r="D102" i="20"/>
  <c r="B102" i="20"/>
  <c r="A102" i="20"/>
  <c r="G101" i="20"/>
  <c r="F101" i="20"/>
  <c r="E101" i="20"/>
  <c r="D101" i="20"/>
  <c r="B101" i="20"/>
  <c r="A101" i="20"/>
  <c r="G100" i="20"/>
  <c r="F100" i="20"/>
  <c r="E100" i="20"/>
  <c r="D100" i="20"/>
  <c r="B100" i="20"/>
  <c r="A100" i="20"/>
  <c r="G99" i="20"/>
  <c r="F99" i="20"/>
  <c r="E99" i="20"/>
  <c r="D99" i="20"/>
  <c r="B99" i="20"/>
  <c r="A99" i="20"/>
  <c r="G98" i="20"/>
  <c r="F98" i="20"/>
  <c r="E98" i="20"/>
  <c r="D98" i="20"/>
  <c r="B98" i="20"/>
  <c r="A98" i="20"/>
  <c r="G97" i="20"/>
  <c r="F97" i="20"/>
  <c r="E97" i="20"/>
  <c r="D97" i="20"/>
  <c r="B97" i="20"/>
  <c r="A97" i="20"/>
  <c r="G96" i="20"/>
  <c r="F96" i="20"/>
  <c r="E96" i="20"/>
  <c r="D96" i="20"/>
  <c r="B96" i="20"/>
  <c r="A96" i="20"/>
  <c r="G95" i="20"/>
  <c r="F95" i="20"/>
  <c r="E95" i="20"/>
  <c r="D95" i="20"/>
  <c r="B95" i="20"/>
  <c r="A95" i="20"/>
  <c r="G94" i="20"/>
  <c r="F94" i="20"/>
  <c r="E94" i="20"/>
  <c r="D94" i="20"/>
  <c r="B94" i="20"/>
  <c r="A94" i="20"/>
  <c r="G93" i="20"/>
  <c r="F93" i="20"/>
  <c r="E93" i="20"/>
  <c r="D93" i="20"/>
  <c r="B93" i="20"/>
  <c r="A93" i="20"/>
  <c r="G92" i="20"/>
  <c r="F92" i="20"/>
  <c r="E92" i="20"/>
  <c r="D92" i="20"/>
  <c r="B92" i="20"/>
  <c r="A92" i="20"/>
  <c r="G91" i="20"/>
  <c r="F91" i="20"/>
  <c r="E91" i="20"/>
  <c r="D91" i="20"/>
  <c r="B91" i="20"/>
  <c r="A91" i="20"/>
  <c r="G90" i="20"/>
  <c r="F90" i="20"/>
  <c r="E90" i="20"/>
  <c r="D90" i="20"/>
  <c r="B90" i="20"/>
  <c r="A90" i="20"/>
  <c r="G89" i="20"/>
  <c r="F89" i="20"/>
  <c r="E89" i="20"/>
  <c r="D89" i="20"/>
  <c r="B89" i="20"/>
  <c r="A89" i="20"/>
  <c r="G88" i="20"/>
  <c r="F88" i="20"/>
  <c r="E88" i="20"/>
  <c r="D88" i="20"/>
  <c r="B88" i="20"/>
  <c r="A88" i="20"/>
  <c r="G87" i="20"/>
  <c r="F87" i="20"/>
  <c r="E87" i="20"/>
  <c r="D87" i="20"/>
  <c r="B87" i="20"/>
  <c r="A87" i="20"/>
  <c r="G86" i="20"/>
  <c r="F86" i="20"/>
  <c r="E86" i="20"/>
  <c r="D86" i="20"/>
  <c r="B86" i="20"/>
  <c r="A86" i="20"/>
  <c r="G85" i="20"/>
  <c r="F85" i="20"/>
  <c r="E85" i="20"/>
  <c r="D85" i="20"/>
  <c r="B85" i="20"/>
  <c r="A85" i="20"/>
  <c r="G84" i="20"/>
  <c r="F84" i="20"/>
  <c r="E84" i="20"/>
  <c r="D84" i="20"/>
  <c r="B84" i="20"/>
  <c r="A84" i="20"/>
  <c r="G83" i="20"/>
  <c r="F83" i="20"/>
  <c r="E83" i="20"/>
  <c r="D83" i="20"/>
  <c r="B83" i="20"/>
  <c r="A83" i="20"/>
  <c r="G82" i="20"/>
  <c r="F82" i="20"/>
  <c r="E82" i="20"/>
  <c r="D82" i="20"/>
  <c r="B82" i="20"/>
  <c r="A82" i="20"/>
  <c r="G81" i="20"/>
  <c r="F81" i="20"/>
  <c r="E81" i="20"/>
  <c r="D81" i="20"/>
  <c r="B81" i="20"/>
  <c r="A81" i="20"/>
  <c r="G80" i="20"/>
  <c r="F80" i="20"/>
  <c r="E80" i="20"/>
  <c r="D80" i="20"/>
  <c r="B80" i="20"/>
  <c r="A80" i="20"/>
  <c r="G79" i="20"/>
  <c r="F79" i="20"/>
  <c r="E79" i="20"/>
  <c r="D79" i="20"/>
  <c r="B79" i="20"/>
  <c r="A79" i="20"/>
  <c r="G78" i="20"/>
  <c r="F78" i="20"/>
  <c r="E78" i="20"/>
  <c r="D78" i="20"/>
  <c r="B78" i="20"/>
  <c r="A78" i="20"/>
  <c r="G77" i="20"/>
  <c r="F77" i="20"/>
  <c r="E77" i="20"/>
  <c r="D77" i="20"/>
  <c r="B77" i="20"/>
  <c r="A77" i="20"/>
  <c r="G76" i="20"/>
  <c r="F76" i="20"/>
  <c r="E76" i="20"/>
  <c r="D76" i="20"/>
  <c r="B76" i="20"/>
  <c r="A76" i="20"/>
  <c r="G75" i="20"/>
  <c r="F75" i="20"/>
  <c r="E75" i="20"/>
  <c r="D75" i="20"/>
  <c r="B75" i="20"/>
  <c r="A75" i="20"/>
  <c r="G74" i="20"/>
  <c r="F74" i="20"/>
  <c r="E74" i="20"/>
  <c r="D74" i="20"/>
  <c r="B74" i="20"/>
  <c r="A74" i="20"/>
  <c r="G73" i="20"/>
  <c r="F73" i="20"/>
  <c r="E73" i="20"/>
  <c r="D73" i="20"/>
  <c r="B73" i="20"/>
  <c r="A73" i="20"/>
  <c r="G72" i="20"/>
  <c r="F72" i="20"/>
  <c r="E72" i="20"/>
  <c r="D72" i="20"/>
  <c r="B72" i="20"/>
  <c r="A72" i="20"/>
  <c r="G71" i="20"/>
  <c r="F71" i="20"/>
  <c r="E71" i="20"/>
  <c r="D71" i="20"/>
  <c r="B71" i="20"/>
  <c r="A71" i="20"/>
  <c r="G70" i="20"/>
  <c r="F70" i="20"/>
  <c r="E70" i="20"/>
  <c r="D70" i="20"/>
  <c r="B70" i="20"/>
  <c r="A70" i="20"/>
  <c r="G69" i="20"/>
  <c r="F69" i="20"/>
  <c r="E69" i="20"/>
  <c r="D69" i="20"/>
  <c r="B69" i="20"/>
  <c r="A69" i="20"/>
  <c r="G68" i="20"/>
  <c r="F68" i="20"/>
  <c r="E68" i="20"/>
  <c r="D68" i="20"/>
  <c r="B68" i="20"/>
  <c r="A68" i="20"/>
  <c r="G67" i="20"/>
  <c r="F67" i="20"/>
  <c r="E67" i="20"/>
  <c r="D67" i="20"/>
  <c r="B67" i="20"/>
  <c r="A67" i="20"/>
  <c r="G66" i="20"/>
  <c r="F66" i="20"/>
  <c r="E66" i="20"/>
  <c r="D66" i="20"/>
  <c r="B66" i="20"/>
  <c r="A66" i="20"/>
  <c r="G65" i="20"/>
  <c r="F65" i="20"/>
  <c r="E65" i="20"/>
  <c r="D65" i="20"/>
  <c r="B65" i="20"/>
  <c r="A65" i="20"/>
  <c r="G64" i="20"/>
  <c r="F64" i="20"/>
  <c r="E64" i="20"/>
  <c r="D64" i="20"/>
  <c r="B64" i="20"/>
  <c r="A64" i="20"/>
  <c r="G63" i="20"/>
  <c r="F63" i="20"/>
  <c r="E63" i="20"/>
  <c r="D63" i="20"/>
  <c r="B63" i="20"/>
  <c r="A63" i="20"/>
  <c r="G62" i="20"/>
  <c r="F62" i="20"/>
  <c r="E62" i="20"/>
  <c r="D62" i="20"/>
  <c r="B62" i="20"/>
  <c r="A62" i="20"/>
  <c r="G61" i="20"/>
  <c r="F61" i="20"/>
  <c r="E61" i="20"/>
  <c r="D61" i="20"/>
  <c r="B61" i="20"/>
  <c r="A61" i="20"/>
  <c r="G60" i="20"/>
  <c r="F60" i="20"/>
  <c r="E60" i="20"/>
  <c r="D60" i="20"/>
  <c r="B60" i="20"/>
  <c r="A60" i="20"/>
  <c r="G59" i="20"/>
  <c r="F59" i="20"/>
  <c r="E59" i="20"/>
  <c r="D59" i="20"/>
  <c r="B59" i="20"/>
  <c r="A59" i="20"/>
  <c r="G58" i="20"/>
  <c r="F58" i="20"/>
  <c r="E58" i="20"/>
  <c r="D58" i="20"/>
  <c r="B58" i="20"/>
  <c r="A58" i="20"/>
  <c r="G57" i="20"/>
  <c r="F57" i="20"/>
  <c r="E57" i="20"/>
  <c r="D57" i="20"/>
  <c r="B57" i="20"/>
  <c r="A57" i="20"/>
  <c r="G56" i="20"/>
  <c r="F56" i="20"/>
  <c r="E56" i="20"/>
  <c r="D56" i="20"/>
  <c r="B56" i="20"/>
  <c r="A56" i="20"/>
  <c r="G55" i="20"/>
  <c r="F55" i="20"/>
  <c r="E55" i="20"/>
  <c r="D55" i="20"/>
  <c r="B55" i="20"/>
  <c r="A55" i="20"/>
  <c r="G54" i="20"/>
  <c r="F54" i="20"/>
  <c r="E54" i="20"/>
  <c r="D54" i="20"/>
  <c r="B54" i="20"/>
  <c r="A54" i="20"/>
  <c r="G53" i="20"/>
  <c r="F53" i="20"/>
  <c r="E53" i="20"/>
  <c r="D53" i="20"/>
  <c r="B53" i="20"/>
  <c r="A53" i="20"/>
  <c r="G52" i="20"/>
  <c r="F52" i="20"/>
  <c r="E52" i="20"/>
  <c r="D52" i="20"/>
  <c r="B52" i="20"/>
  <c r="A52" i="20"/>
  <c r="G51" i="20"/>
  <c r="F51" i="20"/>
  <c r="E51" i="20"/>
  <c r="D51" i="20"/>
  <c r="B51" i="20"/>
  <c r="A51" i="20"/>
  <c r="G50" i="20"/>
  <c r="F50" i="20"/>
  <c r="E50" i="20"/>
  <c r="D50" i="20"/>
  <c r="B50" i="20"/>
  <c r="A50" i="20"/>
  <c r="K49" i="20"/>
  <c r="G49" i="20"/>
  <c r="F49" i="20"/>
  <c r="E49" i="20"/>
  <c r="D49" i="20"/>
  <c r="B49" i="20"/>
  <c r="A49" i="20"/>
  <c r="K48" i="20"/>
  <c r="G48" i="20"/>
  <c r="F48" i="20"/>
  <c r="E48" i="20"/>
  <c r="D48" i="20"/>
  <c r="B48" i="20"/>
  <c r="A48" i="20"/>
  <c r="K47" i="20"/>
  <c r="G47" i="20"/>
  <c r="F47" i="20"/>
  <c r="E47" i="20"/>
  <c r="D47" i="20"/>
  <c r="B47" i="20"/>
  <c r="A47" i="20"/>
  <c r="G46" i="20"/>
  <c r="F46" i="20"/>
  <c r="E46" i="20"/>
  <c r="D46" i="20"/>
  <c r="B46" i="20"/>
  <c r="A46" i="20"/>
  <c r="G45" i="20"/>
  <c r="F45" i="20"/>
  <c r="E45" i="20"/>
  <c r="D45" i="20"/>
  <c r="B45" i="20"/>
  <c r="A45" i="20"/>
  <c r="G44" i="20"/>
  <c r="F44" i="20"/>
  <c r="E44" i="20"/>
  <c r="D44" i="20"/>
  <c r="B44" i="20"/>
  <c r="A44" i="20"/>
  <c r="Q43" i="20"/>
  <c r="C42" i="20" s="1"/>
  <c r="K43" i="20"/>
  <c r="K44" i="20" s="1"/>
  <c r="G43" i="20"/>
  <c r="F43" i="20"/>
  <c r="E43" i="20"/>
  <c r="D43" i="20"/>
  <c r="B43" i="20"/>
  <c r="A43" i="20"/>
  <c r="K42" i="20"/>
  <c r="G42" i="20"/>
  <c r="F42" i="20"/>
  <c r="E42" i="20"/>
  <c r="D42" i="20"/>
  <c r="B42" i="20"/>
  <c r="A42" i="20"/>
  <c r="K41" i="20"/>
  <c r="G41" i="20"/>
  <c r="F41" i="20"/>
  <c r="E41" i="20"/>
  <c r="D41" i="20"/>
  <c r="C41" i="20"/>
  <c r="B41" i="20"/>
  <c r="A41" i="20"/>
  <c r="N5" i="20"/>
  <c r="A5" i="20"/>
  <c r="N3" i="20"/>
  <c r="N2" i="20"/>
  <c r="A2" i="20"/>
  <c r="N1" i="20"/>
  <c r="A1" i="20"/>
  <c r="G9" i="19"/>
  <c r="F9" i="19"/>
  <c r="E9" i="19"/>
  <c r="E10" i="19" s="1"/>
  <c r="D9" i="19"/>
  <c r="C10" i="19" s="1"/>
  <c r="C9" i="19"/>
  <c r="C7" i="19"/>
  <c r="X301" i="19"/>
  <c r="Y301" i="19" s="1"/>
  <c r="Z301" i="19" s="1"/>
  <c r="W301" i="19"/>
  <c r="I301" i="19"/>
  <c r="I302" i="19" s="1"/>
  <c r="F301" i="19"/>
  <c r="F302" i="19" s="1"/>
  <c r="C301" i="19"/>
  <c r="C302" i="19" s="1"/>
  <c r="T298" i="19"/>
  <c r="R298" i="19"/>
  <c r="T297" i="19"/>
  <c r="R297" i="19"/>
  <c r="T296" i="19"/>
  <c r="R296" i="19"/>
  <c r="T295" i="19"/>
  <c r="R295" i="19"/>
  <c r="T294" i="19"/>
  <c r="R294" i="19"/>
  <c r="T293" i="19"/>
  <c r="R293" i="19"/>
  <c r="T292" i="19"/>
  <c r="R292" i="19"/>
  <c r="T291" i="19"/>
  <c r="R291" i="19"/>
  <c r="T290" i="19"/>
  <c r="R290" i="19"/>
  <c r="T289" i="19"/>
  <c r="R289" i="19"/>
  <c r="T288" i="19"/>
  <c r="R288" i="19"/>
  <c r="T287" i="19"/>
  <c r="R287" i="19"/>
  <c r="T286" i="19"/>
  <c r="R286" i="19"/>
  <c r="T285" i="19"/>
  <c r="R285" i="19"/>
  <c r="T284" i="19"/>
  <c r="R284" i="19"/>
  <c r="T283" i="19"/>
  <c r="R283" i="19"/>
  <c r="T282" i="19"/>
  <c r="R282" i="19"/>
  <c r="T281" i="19"/>
  <c r="R281" i="19"/>
  <c r="T280" i="19"/>
  <c r="R280" i="19"/>
  <c r="T279" i="19"/>
  <c r="R279" i="19"/>
  <c r="T278" i="19"/>
  <c r="R278" i="19"/>
  <c r="T277" i="19"/>
  <c r="R277" i="19"/>
  <c r="T276" i="19"/>
  <c r="R276" i="19"/>
  <c r="T275" i="19"/>
  <c r="R275" i="19"/>
  <c r="T274" i="19"/>
  <c r="R274" i="19"/>
  <c r="T273" i="19"/>
  <c r="R273" i="19"/>
  <c r="T272" i="19"/>
  <c r="R272" i="19"/>
  <c r="T271" i="19"/>
  <c r="R271" i="19"/>
  <c r="T270" i="19"/>
  <c r="R270" i="19"/>
  <c r="T269" i="19"/>
  <c r="R269" i="19"/>
  <c r="T268" i="19"/>
  <c r="R268" i="19"/>
  <c r="T267" i="19"/>
  <c r="R267" i="19"/>
  <c r="T266" i="19"/>
  <c r="R266" i="19"/>
  <c r="T265" i="19"/>
  <c r="R265" i="19"/>
  <c r="T264" i="19"/>
  <c r="R264" i="19"/>
  <c r="T263" i="19"/>
  <c r="R263" i="19"/>
  <c r="T262" i="19"/>
  <c r="R262" i="19"/>
  <c r="T261" i="19"/>
  <c r="R261" i="19"/>
  <c r="T260" i="19"/>
  <c r="R260" i="19"/>
  <c r="T259" i="19"/>
  <c r="R259" i="19"/>
  <c r="T258" i="19"/>
  <c r="R258" i="19"/>
  <c r="T257" i="19"/>
  <c r="R257" i="19"/>
  <c r="T256" i="19"/>
  <c r="R256" i="19"/>
  <c r="T255" i="19"/>
  <c r="R255" i="19"/>
  <c r="T254" i="19"/>
  <c r="R254" i="19"/>
  <c r="T253" i="19"/>
  <c r="R253" i="19"/>
  <c r="T252" i="19"/>
  <c r="R252" i="19"/>
  <c r="T250" i="19"/>
  <c r="R250" i="19"/>
  <c r="T249" i="19"/>
  <c r="R249" i="19"/>
  <c r="T248" i="19"/>
  <c r="R248" i="19"/>
  <c r="T247" i="19"/>
  <c r="R247" i="19"/>
  <c r="T246" i="19"/>
  <c r="R246" i="19"/>
  <c r="T245" i="19"/>
  <c r="R245" i="19"/>
  <c r="T244" i="19"/>
  <c r="R244" i="19"/>
  <c r="T243" i="19"/>
  <c r="R243" i="19"/>
  <c r="T241" i="19"/>
  <c r="R241" i="19"/>
  <c r="T240" i="19"/>
  <c r="R240" i="19"/>
  <c r="T239" i="19"/>
  <c r="R239" i="19"/>
  <c r="T238" i="19"/>
  <c r="R238" i="19"/>
  <c r="T237" i="19"/>
  <c r="R237" i="19"/>
  <c r="T236" i="19"/>
  <c r="R236" i="19"/>
  <c r="T235" i="19"/>
  <c r="R235" i="19"/>
  <c r="T234" i="19"/>
  <c r="R234" i="19"/>
  <c r="T233" i="19"/>
  <c r="R233" i="19"/>
  <c r="T232" i="19"/>
  <c r="R232" i="19"/>
  <c r="T231" i="19"/>
  <c r="R231" i="19"/>
  <c r="T230" i="19"/>
  <c r="R230" i="19"/>
  <c r="T229" i="19"/>
  <c r="R229" i="19"/>
  <c r="T228" i="19"/>
  <c r="R228" i="19"/>
  <c r="T226" i="19"/>
  <c r="R226" i="19"/>
  <c r="T224" i="19"/>
  <c r="R224" i="19"/>
  <c r="T223" i="19"/>
  <c r="R223" i="19"/>
  <c r="T220" i="19"/>
  <c r="R220" i="19"/>
  <c r="T219" i="19"/>
  <c r="R219" i="19"/>
  <c r="T217" i="19"/>
  <c r="R217" i="19"/>
  <c r="T216" i="19"/>
  <c r="R216" i="19"/>
  <c r="T213" i="19"/>
  <c r="R213" i="19"/>
  <c r="T212" i="19"/>
  <c r="R212" i="19"/>
  <c r="T211" i="19"/>
  <c r="R211" i="19"/>
  <c r="T210" i="19"/>
  <c r="R210" i="19"/>
  <c r="T208" i="19"/>
  <c r="R208" i="19"/>
  <c r="T207" i="19"/>
  <c r="R207" i="19"/>
  <c r="U206" i="19"/>
  <c r="S206" i="19"/>
  <c r="T201" i="19"/>
  <c r="R201" i="19"/>
  <c r="T198" i="19"/>
  <c r="R198" i="19"/>
  <c r="T197" i="19"/>
  <c r="R197" i="19"/>
  <c r="T196" i="19"/>
  <c r="R196" i="19"/>
  <c r="T195" i="19"/>
  <c r="R195" i="19"/>
  <c r="U194" i="19"/>
  <c r="S194" i="19"/>
  <c r="T193" i="19"/>
  <c r="R193" i="19"/>
  <c r="T192" i="19"/>
  <c r="R192" i="19"/>
  <c r="T190" i="19"/>
  <c r="R190" i="19"/>
  <c r="U187" i="19"/>
  <c r="S187" i="19"/>
  <c r="U186" i="19"/>
  <c r="S186" i="19"/>
  <c r="U185" i="19"/>
  <c r="S185" i="19"/>
  <c r="T184" i="19"/>
  <c r="R184" i="19"/>
  <c r="T182" i="19"/>
  <c r="R182" i="19"/>
  <c r="T181" i="19"/>
  <c r="R181" i="19"/>
  <c r="T180" i="19"/>
  <c r="R180" i="19"/>
  <c r="U178" i="19"/>
  <c r="S178" i="19"/>
  <c r="U177" i="19"/>
  <c r="S177" i="19"/>
  <c r="U176" i="19"/>
  <c r="S176" i="19"/>
  <c r="U175" i="19"/>
  <c r="S175" i="19"/>
  <c r="U174" i="19"/>
  <c r="S174" i="19"/>
  <c r="U171" i="19"/>
  <c r="S171" i="19"/>
  <c r="U170" i="19"/>
  <c r="S170" i="19"/>
  <c r="T169" i="19"/>
  <c r="R169" i="19"/>
  <c r="U168" i="19"/>
  <c r="S168" i="19"/>
  <c r="U167" i="19"/>
  <c r="S167" i="19"/>
  <c r="U166" i="19"/>
  <c r="S166" i="19"/>
  <c r="U165" i="19"/>
  <c r="S165" i="19"/>
  <c r="U164" i="19"/>
  <c r="S164" i="19"/>
  <c r="U163" i="19"/>
  <c r="S163" i="19"/>
  <c r="U162" i="19"/>
  <c r="S162" i="19"/>
  <c r="U161" i="19"/>
  <c r="S161" i="19"/>
  <c r="U160" i="19"/>
  <c r="S160" i="19"/>
  <c r="U159" i="19"/>
  <c r="S159" i="19"/>
  <c r="U158" i="19"/>
  <c r="S158" i="19"/>
  <c r="U155" i="19"/>
  <c r="S155" i="19"/>
  <c r="U154" i="19"/>
  <c r="S154" i="19"/>
  <c r="U153" i="19"/>
  <c r="S153" i="19"/>
  <c r="U152" i="19"/>
  <c r="S152" i="19"/>
  <c r="U151" i="19"/>
  <c r="S151" i="19"/>
  <c r="U150" i="19"/>
  <c r="S150" i="19"/>
  <c r="U149" i="19"/>
  <c r="S149" i="19"/>
  <c r="U148" i="19"/>
  <c r="S148" i="19"/>
  <c r="U147" i="19"/>
  <c r="S147" i="19"/>
  <c r="U146" i="19"/>
  <c r="S146" i="19"/>
  <c r="U145" i="19"/>
  <c r="S145" i="19"/>
  <c r="U144" i="19"/>
  <c r="S144" i="19"/>
  <c r="U143" i="19"/>
  <c r="S143" i="19"/>
  <c r="U142" i="19"/>
  <c r="S142" i="19"/>
  <c r="U141" i="19"/>
  <c r="S141" i="19"/>
  <c r="U139" i="19"/>
  <c r="S139" i="19"/>
  <c r="U138" i="19"/>
  <c r="S138" i="19"/>
  <c r="U137" i="19"/>
  <c r="S137" i="19"/>
  <c r="U136" i="19"/>
  <c r="S136" i="19"/>
  <c r="U135" i="19"/>
  <c r="S135" i="19"/>
  <c r="U134" i="19"/>
  <c r="S134" i="19"/>
  <c r="U133" i="19"/>
  <c r="S133" i="19"/>
  <c r="U132" i="19"/>
  <c r="S132" i="19"/>
  <c r="U131" i="19"/>
  <c r="S131" i="19"/>
  <c r="U130" i="19"/>
  <c r="S130" i="19"/>
  <c r="T129" i="19"/>
  <c r="R129" i="19"/>
  <c r="U128" i="19"/>
  <c r="S128" i="19"/>
  <c r="U127" i="19"/>
  <c r="S127" i="19"/>
  <c r="U126" i="19"/>
  <c r="S126" i="19"/>
  <c r="U125" i="19"/>
  <c r="S125" i="19"/>
  <c r="T124" i="19"/>
  <c r="R124" i="19"/>
  <c r="U123" i="19"/>
  <c r="S123" i="19"/>
  <c r="U122" i="19"/>
  <c r="S122" i="19"/>
  <c r="U121" i="19"/>
  <c r="S121" i="19"/>
  <c r="U120" i="19"/>
  <c r="S120" i="19"/>
  <c r="U119" i="19"/>
  <c r="S119" i="19"/>
  <c r="U118" i="19"/>
  <c r="S118" i="19"/>
  <c r="U117" i="19"/>
  <c r="S117" i="19"/>
  <c r="U116" i="19"/>
  <c r="S116" i="19"/>
  <c r="U115" i="19"/>
  <c r="S115" i="19"/>
  <c r="U114" i="19"/>
  <c r="S114" i="19"/>
  <c r="U113" i="19"/>
  <c r="S113" i="19"/>
  <c r="U112" i="19"/>
  <c r="S112" i="19"/>
  <c r="U111" i="19"/>
  <c r="S111" i="19"/>
  <c r="U110" i="19"/>
  <c r="S110" i="19"/>
  <c r="U109" i="19"/>
  <c r="S109" i="19"/>
  <c r="U108" i="19"/>
  <c r="S108" i="19"/>
  <c r="U107" i="19"/>
  <c r="S107" i="19"/>
  <c r="U106" i="19"/>
  <c r="S106" i="19"/>
  <c r="U105" i="19"/>
  <c r="S105" i="19"/>
  <c r="U104" i="19"/>
  <c r="S104" i="19"/>
  <c r="U103" i="19"/>
  <c r="S103" i="19"/>
  <c r="U102" i="19"/>
  <c r="S102" i="19"/>
  <c r="U101" i="19"/>
  <c r="S101" i="19"/>
  <c r="U100" i="19"/>
  <c r="S100" i="19"/>
  <c r="U99" i="19"/>
  <c r="S99" i="19"/>
  <c r="U98" i="19"/>
  <c r="S98" i="19"/>
  <c r="U97" i="19"/>
  <c r="S97" i="19"/>
  <c r="U96" i="19"/>
  <c r="S96" i="19"/>
  <c r="U95" i="19"/>
  <c r="S95" i="19"/>
  <c r="U94" i="19"/>
  <c r="S94" i="19"/>
  <c r="U93" i="19"/>
  <c r="S93" i="19"/>
  <c r="U92" i="19"/>
  <c r="S92" i="19"/>
  <c r="U91" i="19"/>
  <c r="S91" i="19"/>
  <c r="U90" i="19"/>
  <c r="S90" i="19"/>
  <c r="U89" i="19"/>
  <c r="S89" i="19"/>
  <c r="U88" i="19"/>
  <c r="S88" i="19"/>
  <c r="U87" i="19"/>
  <c r="S87" i="19"/>
  <c r="U86" i="19"/>
  <c r="S86" i="19"/>
  <c r="U85" i="19"/>
  <c r="S85" i="19"/>
  <c r="U84" i="19"/>
  <c r="S84" i="19"/>
  <c r="U83" i="19"/>
  <c r="S83" i="19"/>
  <c r="U82" i="19"/>
  <c r="S82" i="19"/>
  <c r="U81" i="19"/>
  <c r="S81" i="19"/>
  <c r="U80" i="19"/>
  <c r="S80" i="19"/>
  <c r="U79" i="19"/>
  <c r="S79" i="19"/>
  <c r="U78" i="19"/>
  <c r="S78" i="19"/>
  <c r="U77" i="19"/>
  <c r="S77" i="19"/>
  <c r="U76" i="19"/>
  <c r="S76" i="19"/>
  <c r="U75" i="19"/>
  <c r="S75" i="19"/>
  <c r="U74" i="19"/>
  <c r="S74" i="19"/>
  <c r="U73" i="19"/>
  <c r="S73" i="19"/>
  <c r="U72" i="19"/>
  <c r="S72" i="19"/>
  <c r="U71" i="19"/>
  <c r="S71" i="19"/>
  <c r="U70" i="19"/>
  <c r="S70" i="19"/>
  <c r="U69" i="19"/>
  <c r="S69" i="19"/>
  <c r="U68" i="19"/>
  <c r="S68" i="19"/>
  <c r="U67" i="19"/>
  <c r="S67" i="19"/>
  <c r="U66" i="19"/>
  <c r="S66" i="19"/>
  <c r="U65" i="19"/>
  <c r="S65" i="19"/>
  <c r="U64" i="19"/>
  <c r="S64" i="19"/>
  <c r="U63" i="19"/>
  <c r="S63" i="19"/>
  <c r="U62" i="19"/>
  <c r="S62" i="19"/>
  <c r="U61" i="19"/>
  <c r="S61" i="19"/>
  <c r="U60" i="19"/>
  <c r="S60" i="19"/>
  <c r="U59" i="19"/>
  <c r="S59" i="19"/>
  <c r="U58" i="19"/>
  <c r="S58" i="19"/>
  <c r="U57" i="19"/>
  <c r="S57" i="19"/>
  <c r="U56" i="19"/>
  <c r="S56" i="19"/>
  <c r="U55" i="19"/>
  <c r="S55" i="19"/>
  <c r="U54" i="19"/>
  <c r="S54" i="19"/>
  <c r="U53" i="19"/>
  <c r="S53" i="19"/>
  <c r="U52" i="19"/>
  <c r="S52" i="19"/>
  <c r="U51" i="19"/>
  <c r="S51" i="19"/>
  <c r="U50" i="19"/>
  <c r="S50" i="19"/>
  <c r="U49" i="19"/>
  <c r="S49" i="19"/>
  <c r="U48" i="19"/>
  <c r="S48" i="19"/>
  <c r="U47" i="19"/>
  <c r="S47" i="19"/>
  <c r="U46" i="19"/>
  <c r="S46" i="19"/>
  <c r="U45" i="19"/>
  <c r="S45" i="19"/>
  <c r="U44" i="19"/>
  <c r="S44" i="19"/>
  <c r="U43" i="19"/>
  <c r="S43" i="19"/>
  <c r="U42" i="19"/>
  <c r="S42" i="19"/>
  <c r="U41" i="19"/>
  <c r="S41" i="19"/>
  <c r="U40" i="19"/>
  <c r="S40" i="19"/>
  <c r="U39" i="19"/>
  <c r="S39" i="19"/>
  <c r="U38" i="19"/>
  <c r="S38" i="19"/>
  <c r="U37" i="19"/>
  <c r="S37" i="19"/>
  <c r="U36" i="19"/>
  <c r="S36" i="19"/>
  <c r="U35" i="19"/>
  <c r="S35" i="19"/>
  <c r="U34" i="19"/>
  <c r="S34" i="19"/>
  <c r="U33" i="19"/>
  <c r="S33" i="19"/>
  <c r="U32" i="19"/>
  <c r="S32" i="19"/>
  <c r="U31" i="19"/>
  <c r="S31" i="19"/>
  <c r="U30" i="19"/>
  <c r="S30" i="19"/>
  <c r="U29" i="19"/>
  <c r="S29" i="19"/>
  <c r="U28" i="19"/>
  <c r="S28" i="19"/>
  <c r="U27" i="19"/>
  <c r="S27" i="19"/>
  <c r="U26" i="19"/>
  <c r="S26" i="19"/>
  <c r="U25" i="19"/>
  <c r="S25" i="19"/>
  <c r="U24" i="19"/>
  <c r="S24" i="19"/>
  <c r="U23" i="19"/>
  <c r="S23" i="19"/>
  <c r="U22" i="19"/>
  <c r="S22" i="19"/>
  <c r="U21" i="19"/>
  <c r="S21" i="19"/>
  <c r="U20" i="19"/>
  <c r="S20" i="19"/>
  <c r="U19" i="19"/>
  <c r="S19" i="19"/>
  <c r="U18" i="19"/>
  <c r="S18" i="19"/>
  <c r="U17" i="19"/>
  <c r="S17" i="19"/>
  <c r="U16" i="19"/>
  <c r="S16" i="19"/>
  <c r="U15" i="19"/>
  <c r="S15" i="19"/>
  <c r="U14" i="19"/>
  <c r="S14" i="19"/>
  <c r="B11" i="19"/>
  <c r="G11" i="19" s="1"/>
  <c r="D10" i="19"/>
  <c r="G10" i="19"/>
  <c r="A5" i="19"/>
  <c r="A2" i="19"/>
  <c r="A1" i="19"/>
  <c r="G741" i="18"/>
  <c r="F741" i="18"/>
  <c r="E741" i="18"/>
  <c r="D741" i="18"/>
  <c r="B741" i="18"/>
  <c r="A741" i="18"/>
  <c r="G740" i="18"/>
  <c r="F740" i="18"/>
  <c r="E740" i="18"/>
  <c r="D740" i="18"/>
  <c r="B740" i="18"/>
  <c r="A740" i="18"/>
  <c r="G739" i="18"/>
  <c r="F739" i="18"/>
  <c r="E739" i="18"/>
  <c r="D739" i="18"/>
  <c r="B739" i="18"/>
  <c r="A739" i="18"/>
  <c r="G738" i="18"/>
  <c r="F738" i="18"/>
  <c r="E738" i="18"/>
  <c r="D738" i="18"/>
  <c r="B738" i="18"/>
  <c r="A738" i="18"/>
  <c r="G737" i="18"/>
  <c r="F737" i="18"/>
  <c r="E737" i="18"/>
  <c r="D737" i="18"/>
  <c r="B737" i="18"/>
  <c r="A737" i="18"/>
  <c r="G736" i="18"/>
  <c r="F736" i="18"/>
  <c r="E736" i="18"/>
  <c r="D736" i="18"/>
  <c r="B736" i="18"/>
  <c r="A736" i="18"/>
  <c r="G735" i="18"/>
  <c r="F735" i="18"/>
  <c r="E735" i="18"/>
  <c r="D735" i="18"/>
  <c r="B735" i="18"/>
  <c r="A735" i="18"/>
  <c r="G734" i="18"/>
  <c r="F734" i="18"/>
  <c r="E734" i="18"/>
  <c r="D734" i="18"/>
  <c r="B734" i="18"/>
  <c r="A734" i="18"/>
  <c r="G733" i="18"/>
  <c r="F733" i="18"/>
  <c r="E733" i="18"/>
  <c r="D733" i="18"/>
  <c r="B733" i="18"/>
  <c r="A733" i="18"/>
  <c r="G732" i="18"/>
  <c r="F732" i="18"/>
  <c r="E732" i="18"/>
  <c r="D732" i="18"/>
  <c r="B732" i="18"/>
  <c r="A732" i="18"/>
  <c r="G731" i="18"/>
  <c r="F731" i="18"/>
  <c r="E731" i="18"/>
  <c r="D731" i="18"/>
  <c r="B731" i="18"/>
  <c r="A731" i="18"/>
  <c r="G730" i="18"/>
  <c r="F730" i="18"/>
  <c r="E730" i="18"/>
  <c r="D730" i="18"/>
  <c r="B730" i="18"/>
  <c r="A730" i="18"/>
  <c r="G729" i="18"/>
  <c r="F729" i="18"/>
  <c r="E729" i="18"/>
  <c r="D729" i="18"/>
  <c r="B729" i="18"/>
  <c r="A729" i="18"/>
  <c r="G728" i="18"/>
  <c r="F728" i="18"/>
  <c r="E728" i="18"/>
  <c r="D728" i="18"/>
  <c r="B728" i="18"/>
  <c r="A728" i="18"/>
  <c r="G727" i="18"/>
  <c r="F727" i="18"/>
  <c r="E727" i="18"/>
  <c r="D727" i="18"/>
  <c r="B727" i="18"/>
  <c r="A727" i="18"/>
  <c r="G726" i="18"/>
  <c r="F726" i="18"/>
  <c r="E726" i="18"/>
  <c r="D726" i="18"/>
  <c r="B726" i="18"/>
  <c r="A726" i="18"/>
  <c r="G725" i="18"/>
  <c r="F725" i="18"/>
  <c r="E725" i="18"/>
  <c r="D725" i="18"/>
  <c r="B725" i="18"/>
  <c r="A725" i="18"/>
  <c r="G724" i="18"/>
  <c r="F724" i="18"/>
  <c r="E724" i="18"/>
  <c r="D724" i="18"/>
  <c r="B724" i="18"/>
  <c r="A724" i="18"/>
  <c r="G723" i="18"/>
  <c r="F723" i="18"/>
  <c r="E723" i="18"/>
  <c r="D723" i="18"/>
  <c r="B723" i="18"/>
  <c r="A723" i="18"/>
  <c r="G722" i="18"/>
  <c r="F722" i="18"/>
  <c r="E722" i="18"/>
  <c r="D722" i="18"/>
  <c r="B722" i="18"/>
  <c r="A722" i="18"/>
  <c r="G721" i="18"/>
  <c r="F721" i="18"/>
  <c r="E721" i="18"/>
  <c r="D721" i="18"/>
  <c r="B721" i="18"/>
  <c r="A721" i="18"/>
  <c r="G720" i="18"/>
  <c r="F720" i="18"/>
  <c r="E720" i="18"/>
  <c r="D720" i="18"/>
  <c r="B720" i="18"/>
  <c r="A720" i="18"/>
  <c r="G719" i="18"/>
  <c r="F719" i="18"/>
  <c r="E719" i="18"/>
  <c r="D719" i="18"/>
  <c r="B719" i="18"/>
  <c r="A719" i="18"/>
  <c r="G718" i="18"/>
  <c r="F718" i="18"/>
  <c r="E718" i="18"/>
  <c r="D718" i="18"/>
  <c r="B718" i="18"/>
  <c r="A718" i="18"/>
  <c r="G717" i="18"/>
  <c r="F717" i="18"/>
  <c r="E717" i="18"/>
  <c r="D717" i="18"/>
  <c r="B717" i="18"/>
  <c r="A717" i="18"/>
  <c r="G716" i="18"/>
  <c r="F716" i="18"/>
  <c r="E716" i="18"/>
  <c r="D716" i="18"/>
  <c r="B716" i="18"/>
  <c r="A716" i="18"/>
  <c r="G715" i="18"/>
  <c r="F715" i="18"/>
  <c r="E715" i="18"/>
  <c r="D715" i="18"/>
  <c r="B715" i="18"/>
  <c r="A715" i="18"/>
  <c r="G714" i="18"/>
  <c r="F714" i="18"/>
  <c r="E714" i="18"/>
  <c r="D714" i="18"/>
  <c r="B714" i="18"/>
  <c r="A714" i="18"/>
  <c r="G713" i="18"/>
  <c r="F713" i="18"/>
  <c r="E713" i="18"/>
  <c r="D713" i="18"/>
  <c r="B713" i="18"/>
  <c r="A713" i="18"/>
  <c r="G712" i="18"/>
  <c r="F712" i="18"/>
  <c r="E712" i="18"/>
  <c r="D712" i="18"/>
  <c r="B712" i="18"/>
  <c r="A712" i="18"/>
  <c r="G711" i="18"/>
  <c r="F711" i="18"/>
  <c r="E711" i="18"/>
  <c r="D711" i="18"/>
  <c r="B711" i="18"/>
  <c r="A711" i="18"/>
  <c r="G710" i="18"/>
  <c r="F710" i="18"/>
  <c r="E710" i="18"/>
  <c r="D710" i="18"/>
  <c r="B710" i="18"/>
  <c r="A710" i="18"/>
  <c r="G709" i="18"/>
  <c r="F709" i="18"/>
  <c r="E709" i="18"/>
  <c r="D709" i="18"/>
  <c r="B709" i="18"/>
  <c r="A709" i="18"/>
  <c r="G708" i="18"/>
  <c r="F708" i="18"/>
  <c r="E708" i="18"/>
  <c r="D708" i="18"/>
  <c r="B708" i="18"/>
  <c r="A708" i="18"/>
  <c r="G707" i="18"/>
  <c r="F707" i="18"/>
  <c r="E707" i="18"/>
  <c r="D707" i="18"/>
  <c r="B707" i="18"/>
  <c r="A707" i="18"/>
  <c r="G706" i="18"/>
  <c r="F706" i="18"/>
  <c r="E706" i="18"/>
  <c r="D706" i="18"/>
  <c r="B706" i="18"/>
  <c r="A706" i="18"/>
  <c r="G705" i="18"/>
  <c r="F705" i="18"/>
  <c r="E705" i="18"/>
  <c r="D705" i="18"/>
  <c r="B705" i="18"/>
  <c r="A705" i="18"/>
  <c r="G704" i="18"/>
  <c r="F704" i="18"/>
  <c r="E704" i="18"/>
  <c r="D704" i="18"/>
  <c r="B704" i="18"/>
  <c r="A704" i="18"/>
  <c r="G703" i="18"/>
  <c r="F703" i="18"/>
  <c r="E703" i="18"/>
  <c r="D703" i="18"/>
  <c r="B703" i="18"/>
  <c r="A703" i="18"/>
  <c r="G702" i="18"/>
  <c r="F702" i="18"/>
  <c r="E702" i="18"/>
  <c r="D702" i="18"/>
  <c r="B702" i="18"/>
  <c r="A702" i="18"/>
  <c r="G701" i="18"/>
  <c r="F701" i="18"/>
  <c r="E701" i="18"/>
  <c r="D701" i="18"/>
  <c r="B701" i="18"/>
  <c r="A701" i="18"/>
  <c r="G700" i="18"/>
  <c r="F700" i="18"/>
  <c r="E700" i="18"/>
  <c r="D700" i="18"/>
  <c r="B700" i="18"/>
  <c r="A700" i="18"/>
  <c r="G699" i="18"/>
  <c r="F699" i="18"/>
  <c r="E699" i="18"/>
  <c r="D699" i="18"/>
  <c r="B699" i="18"/>
  <c r="A699" i="18"/>
  <c r="G698" i="18"/>
  <c r="F698" i="18"/>
  <c r="E698" i="18"/>
  <c r="D698" i="18"/>
  <c r="B698" i="18"/>
  <c r="A698" i="18"/>
  <c r="G697" i="18"/>
  <c r="F697" i="18"/>
  <c r="E697" i="18"/>
  <c r="D697" i="18"/>
  <c r="B697" i="18"/>
  <c r="A697" i="18"/>
  <c r="G696" i="18"/>
  <c r="F696" i="18"/>
  <c r="E696" i="18"/>
  <c r="D696" i="18"/>
  <c r="B696" i="18"/>
  <c r="A696" i="18"/>
  <c r="G695" i="18"/>
  <c r="F695" i="18"/>
  <c r="E695" i="18"/>
  <c r="D695" i="18"/>
  <c r="B695" i="18"/>
  <c r="A695" i="18"/>
  <c r="G694" i="18"/>
  <c r="F694" i="18"/>
  <c r="E694" i="18"/>
  <c r="D694" i="18"/>
  <c r="B694" i="18"/>
  <c r="A694" i="18"/>
  <c r="G693" i="18"/>
  <c r="F693" i="18"/>
  <c r="E693" i="18"/>
  <c r="D693" i="18"/>
  <c r="B693" i="18"/>
  <c r="A693" i="18"/>
  <c r="G692" i="18"/>
  <c r="F692" i="18"/>
  <c r="E692" i="18"/>
  <c r="D692" i="18"/>
  <c r="B692" i="18"/>
  <c r="A692" i="18"/>
  <c r="G691" i="18"/>
  <c r="F691" i="18"/>
  <c r="E691" i="18"/>
  <c r="D691" i="18"/>
  <c r="B691" i="18"/>
  <c r="A691" i="18"/>
  <c r="G690" i="18"/>
  <c r="F690" i="18"/>
  <c r="E690" i="18"/>
  <c r="D690" i="18"/>
  <c r="B690" i="18"/>
  <c r="A690" i="18"/>
  <c r="G689" i="18"/>
  <c r="F689" i="18"/>
  <c r="E689" i="18"/>
  <c r="D689" i="18"/>
  <c r="B689" i="18"/>
  <c r="A689" i="18"/>
  <c r="G688" i="18"/>
  <c r="F688" i="18"/>
  <c r="E688" i="18"/>
  <c r="D688" i="18"/>
  <c r="B688" i="18"/>
  <c r="A688" i="18"/>
  <c r="G687" i="18"/>
  <c r="F687" i="18"/>
  <c r="E687" i="18"/>
  <c r="D687" i="18"/>
  <c r="B687" i="18"/>
  <c r="A687" i="18"/>
  <c r="G686" i="18"/>
  <c r="F686" i="18"/>
  <c r="E686" i="18"/>
  <c r="D686" i="18"/>
  <c r="B686" i="18"/>
  <c r="A686" i="18"/>
  <c r="G685" i="18"/>
  <c r="F685" i="18"/>
  <c r="E685" i="18"/>
  <c r="D685" i="18"/>
  <c r="B685" i="18"/>
  <c r="A685" i="18"/>
  <c r="G684" i="18"/>
  <c r="F684" i="18"/>
  <c r="E684" i="18"/>
  <c r="D684" i="18"/>
  <c r="B684" i="18"/>
  <c r="A684" i="18"/>
  <c r="G683" i="18"/>
  <c r="F683" i="18"/>
  <c r="E683" i="18"/>
  <c r="D683" i="18"/>
  <c r="B683" i="18"/>
  <c r="A683" i="18"/>
  <c r="G682" i="18"/>
  <c r="F682" i="18"/>
  <c r="E682" i="18"/>
  <c r="D682" i="18"/>
  <c r="B682" i="18"/>
  <c r="A682" i="18"/>
  <c r="G681" i="18"/>
  <c r="F681" i="18"/>
  <c r="E681" i="18"/>
  <c r="D681" i="18"/>
  <c r="B681" i="18"/>
  <c r="A681" i="18"/>
  <c r="G680" i="18"/>
  <c r="F680" i="18"/>
  <c r="E680" i="18"/>
  <c r="D680" i="18"/>
  <c r="B680" i="18"/>
  <c r="A680" i="18"/>
  <c r="G679" i="18"/>
  <c r="F679" i="18"/>
  <c r="E679" i="18"/>
  <c r="D679" i="18"/>
  <c r="B679" i="18"/>
  <c r="A679" i="18"/>
  <c r="G678" i="18"/>
  <c r="F678" i="18"/>
  <c r="E678" i="18"/>
  <c r="D678" i="18"/>
  <c r="B678" i="18"/>
  <c r="A678" i="18"/>
  <c r="G677" i="18"/>
  <c r="F677" i="18"/>
  <c r="E677" i="18"/>
  <c r="D677" i="18"/>
  <c r="B677" i="18"/>
  <c r="A677" i="18"/>
  <c r="G676" i="18"/>
  <c r="F676" i="18"/>
  <c r="E676" i="18"/>
  <c r="D676" i="18"/>
  <c r="B676" i="18"/>
  <c r="A676" i="18"/>
  <c r="G675" i="18"/>
  <c r="F675" i="18"/>
  <c r="E675" i="18"/>
  <c r="D675" i="18"/>
  <c r="B675" i="18"/>
  <c r="A675" i="18"/>
  <c r="G674" i="18"/>
  <c r="F674" i="18"/>
  <c r="E674" i="18"/>
  <c r="D674" i="18"/>
  <c r="B674" i="18"/>
  <c r="A674" i="18"/>
  <c r="G673" i="18"/>
  <c r="F673" i="18"/>
  <c r="E673" i="18"/>
  <c r="D673" i="18"/>
  <c r="B673" i="18"/>
  <c r="A673" i="18"/>
  <c r="G672" i="18"/>
  <c r="F672" i="18"/>
  <c r="E672" i="18"/>
  <c r="D672" i="18"/>
  <c r="B672" i="18"/>
  <c r="A672" i="18"/>
  <c r="G671" i="18"/>
  <c r="F671" i="18"/>
  <c r="E671" i="18"/>
  <c r="D671" i="18"/>
  <c r="B671" i="18"/>
  <c r="A671" i="18"/>
  <c r="G670" i="18"/>
  <c r="F670" i="18"/>
  <c r="E670" i="18"/>
  <c r="D670" i="18"/>
  <c r="B670" i="18"/>
  <c r="A670" i="18"/>
  <c r="G669" i="18"/>
  <c r="F669" i="18"/>
  <c r="E669" i="18"/>
  <c r="D669" i="18"/>
  <c r="B669" i="18"/>
  <c r="A669" i="18"/>
  <c r="G668" i="18"/>
  <c r="F668" i="18"/>
  <c r="E668" i="18"/>
  <c r="D668" i="18"/>
  <c r="B668" i="18"/>
  <c r="A668" i="18"/>
  <c r="G667" i="18"/>
  <c r="F667" i="18"/>
  <c r="E667" i="18"/>
  <c r="D667" i="18"/>
  <c r="B667" i="18"/>
  <c r="A667" i="18"/>
  <c r="G666" i="18"/>
  <c r="F666" i="18"/>
  <c r="E666" i="18"/>
  <c r="D666" i="18"/>
  <c r="B666" i="18"/>
  <c r="A666" i="18"/>
  <c r="G665" i="18"/>
  <c r="F665" i="18"/>
  <c r="E665" i="18"/>
  <c r="D665" i="18"/>
  <c r="B665" i="18"/>
  <c r="A665" i="18"/>
  <c r="G664" i="18"/>
  <c r="F664" i="18"/>
  <c r="E664" i="18"/>
  <c r="D664" i="18"/>
  <c r="B664" i="18"/>
  <c r="A664" i="18"/>
  <c r="G663" i="18"/>
  <c r="F663" i="18"/>
  <c r="E663" i="18"/>
  <c r="D663" i="18"/>
  <c r="B663" i="18"/>
  <c r="A663" i="18"/>
  <c r="G662" i="18"/>
  <c r="F662" i="18"/>
  <c r="E662" i="18"/>
  <c r="D662" i="18"/>
  <c r="B662" i="18"/>
  <c r="A662" i="18"/>
  <c r="G661" i="18"/>
  <c r="F661" i="18"/>
  <c r="E661" i="18"/>
  <c r="D661" i="18"/>
  <c r="B661" i="18"/>
  <c r="A661" i="18"/>
  <c r="G660" i="18"/>
  <c r="F660" i="18"/>
  <c r="E660" i="18"/>
  <c r="D660" i="18"/>
  <c r="B660" i="18"/>
  <c r="A660" i="18"/>
  <c r="G659" i="18"/>
  <c r="F659" i="18"/>
  <c r="E659" i="18"/>
  <c r="D659" i="18"/>
  <c r="B659" i="18"/>
  <c r="A659" i="18"/>
  <c r="G658" i="18"/>
  <c r="F658" i="18"/>
  <c r="E658" i="18"/>
  <c r="D658" i="18"/>
  <c r="B658" i="18"/>
  <c r="A658" i="18"/>
  <c r="G657" i="18"/>
  <c r="F657" i="18"/>
  <c r="E657" i="18"/>
  <c r="D657" i="18"/>
  <c r="B657" i="18"/>
  <c r="A657" i="18"/>
  <c r="G656" i="18"/>
  <c r="F656" i="18"/>
  <c r="E656" i="18"/>
  <c r="D656" i="18"/>
  <c r="B656" i="18"/>
  <c r="A656" i="18"/>
  <c r="G655" i="18"/>
  <c r="F655" i="18"/>
  <c r="E655" i="18"/>
  <c r="D655" i="18"/>
  <c r="B655" i="18"/>
  <c r="A655" i="18"/>
  <c r="G654" i="18"/>
  <c r="F654" i="18"/>
  <c r="E654" i="18"/>
  <c r="D654" i="18"/>
  <c r="B654" i="18"/>
  <c r="A654" i="18"/>
  <c r="G653" i="18"/>
  <c r="F653" i="18"/>
  <c r="E653" i="18"/>
  <c r="D653" i="18"/>
  <c r="B653" i="18"/>
  <c r="A653" i="18"/>
  <c r="G652" i="18"/>
  <c r="F652" i="18"/>
  <c r="E652" i="18"/>
  <c r="D652" i="18"/>
  <c r="B652" i="18"/>
  <c r="A652" i="18"/>
  <c r="G651" i="18"/>
  <c r="F651" i="18"/>
  <c r="E651" i="18"/>
  <c r="D651" i="18"/>
  <c r="B651" i="18"/>
  <c r="A651" i="18"/>
  <c r="G650" i="18"/>
  <c r="F650" i="18"/>
  <c r="E650" i="18"/>
  <c r="D650" i="18"/>
  <c r="B650" i="18"/>
  <c r="A650" i="18"/>
  <c r="G649" i="18"/>
  <c r="F649" i="18"/>
  <c r="E649" i="18"/>
  <c r="D649" i="18"/>
  <c r="B649" i="18"/>
  <c r="A649" i="18"/>
  <c r="G648" i="18"/>
  <c r="F648" i="18"/>
  <c r="E648" i="18"/>
  <c r="D648" i="18"/>
  <c r="B648" i="18"/>
  <c r="A648" i="18"/>
  <c r="G647" i="18"/>
  <c r="F647" i="18"/>
  <c r="E647" i="18"/>
  <c r="D647" i="18"/>
  <c r="B647" i="18"/>
  <c r="A647" i="18"/>
  <c r="G646" i="18"/>
  <c r="F646" i="18"/>
  <c r="E646" i="18"/>
  <c r="D646" i="18"/>
  <c r="B646" i="18"/>
  <c r="A646" i="18"/>
  <c r="G645" i="18"/>
  <c r="F645" i="18"/>
  <c r="E645" i="18"/>
  <c r="D645" i="18"/>
  <c r="B645" i="18"/>
  <c r="A645" i="18"/>
  <c r="G644" i="18"/>
  <c r="F644" i="18"/>
  <c r="E644" i="18"/>
  <c r="D644" i="18"/>
  <c r="B644" i="18"/>
  <c r="A644" i="18"/>
  <c r="G643" i="18"/>
  <c r="F643" i="18"/>
  <c r="E643" i="18"/>
  <c r="D643" i="18"/>
  <c r="B643" i="18"/>
  <c r="A643" i="18"/>
  <c r="G642" i="18"/>
  <c r="F642" i="18"/>
  <c r="E642" i="18"/>
  <c r="D642" i="18"/>
  <c r="B642" i="18"/>
  <c r="A642" i="18"/>
  <c r="G641" i="18"/>
  <c r="F641" i="18"/>
  <c r="E641" i="18"/>
  <c r="D641" i="18"/>
  <c r="B641" i="18"/>
  <c r="A641" i="18"/>
  <c r="G640" i="18"/>
  <c r="F640" i="18"/>
  <c r="E640" i="18"/>
  <c r="D640" i="18"/>
  <c r="B640" i="18"/>
  <c r="A640" i="18"/>
  <c r="G639" i="18"/>
  <c r="F639" i="18"/>
  <c r="E639" i="18"/>
  <c r="D639" i="18"/>
  <c r="B639" i="18"/>
  <c r="A639" i="18"/>
  <c r="G638" i="18"/>
  <c r="F638" i="18"/>
  <c r="E638" i="18"/>
  <c r="D638" i="18"/>
  <c r="B638" i="18"/>
  <c r="A638" i="18"/>
  <c r="G637" i="18"/>
  <c r="F637" i="18"/>
  <c r="E637" i="18"/>
  <c r="D637" i="18"/>
  <c r="B637" i="18"/>
  <c r="A637" i="18"/>
  <c r="G636" i="18"/>
  <c r="F636" i="18"/>
  <c r="E636" i="18"/>
  <c r="D636" i="18"/>
  <c r="B636" i="18"/>
  <c r="A636" i="18"/>
  <c r="G635" i="18"/>
  <c r="F635" i="18"/>
  <c r="E635" i="18"/>
  <c r="D635" i="18"/>
  <c r="B635" i="18"/>
  <c r="A635" i="18"/>
  <c r="G634" i="18"/>
  <c r="F634" i="18"/>
  <c r="E634" i="18"/>
  <c r="D634" i="18"/>
  <c r="B634" i="18"/>
  <c r="A634" i="18"/>
  <c r="G633" i="18"/>
  <c r="F633" i="18"/>
  <c r="E633" i="18"/>
  <c r="D633" i="18"/>
  <c r="B633" i="18"/>
  <c r="A633" i="18"/>
  <c r="G632" i="18"/>
  <c r="F632" i="18"/>
  <c r="E632" i="18"/>
  <c r="D632" i="18"/>
  <c r="B632" i="18"/>
  <c r="A632" i="18"/>
  <c r="G631" i="18"/>
  <c r="F631" i="18"/>
  <c r="E631" i="18"/>
  <c r="D631" i="18"/>
  <c r="B631" i="18"/>
  <c r="A631" i="18"/>
  <c r="G630" i="18"/>
  <c r="F630" i="18"/>
  <c r="E630" i="18"/>
  <c r="D630" i="18"/>
  <c r="B630" i="18"/>
  <c r="A630" i="18"/>
  <c r="G629" i="18"/>
  <c r="F629" i="18"/>
  <c r="E629" i="18"/>
  <c r="D629" i="18"/>
  <c r="B629" i="18"/>
  <c r="A629" i="18"/>
  <c r="G628" i="18"/>
  <c r="F628" i="18"/>
  <c r="E628" i="18"/>
  <c r="D628" i="18"/>
  <c r="B628" i="18"/>
  <c r="A628" i="18"/>
  <c r="G627" i="18"/>
  <c r="F627" i="18"/>
  <c r="E627" i="18"/>
  <c r="D627" i="18"/>
  <c r="B627" i="18"/>
  <c r="A627" i="18"/>
  <c r="G626" i="18"/>
  <c r="F626" i="18"/>
  <c r="E626" i="18"/>
  <c r="D626" i="18"/>
  <c r="B626" i="18"/>
  <c r="A626" i="18"/>
  <c r="G625" i="18"/>
  <c r="F625" i="18"/>
  <c r="E625" i="18"/>
  <c r="D625" i="18"/>
  <c r="B625" i="18"/>
  <c r="A625" i="18"/>
  <c r="G624" i="18"/>
  <c r="F624" i="18"/>
  <c r="E624" i="18"/>
  <c r="D624" i="18"/>
  <c r="B624" i="18"/>
  <c r="A624" i="18"/>
  <c r="G623" i="18"/>
  <c r="F623" i="18"/>
  <c r="E623" i="18"/>
  <c r="D623" i="18"/>
  <c r="B623" i="18"/>
  <c r="A623" i="18"/>
  <c r="G622" i="18"/>
  <c r="F622" i="18"/>
  <c r="E622" i="18"/>
  <c r="D622" i="18"/>
  <c r="B622" i="18"/>
  <c r="A622" i="18"/>
  <c r="G621" i="18"/>
  <c r="F621" i="18"/>
  <c r="E621" i="18"/>
  <c r="D621" i="18"/>
  <c r="B621" i="18"/>
  <c r="A621" i="18"/>
  <c r="G620" i="18"/>
  <c r="F620" i="18"/>
  <c r="E620" i="18"/>
  <c r="D620" i="18"/>
  <c r="B620" i="18"/>
  <c r="A620" i="18"/>
  <c r="G619" i="18"/>
  <c r="F619" i="18"/>
  <c r="E619" i="18"/>
  <c r="D619" i="18"/>
  <c r="B619" i="18"/>
  <c r="A619" i="18"/>
  <c r="G618" i="18"/>
  <c r="F618" i="18"/>
  <c r="E618" i="18"/>
  <c r="D618" i="18"/>
  <c r="B618" i="18"/>
  <c r="A618" i="18"/>
  <c r="G617" i="18"/>
  <c r="F617" i="18"/>
  <c r="E617" i="18"/>
  <c r="D617" i="18"/>
  <c r="B617" i="18"/>
  <c r="A617" i="18"/>
  <c r="G616" i="18"/>
  <c r="F616" i="18"/>
  <c r="E616" i="18"/>
  <c r="D616" i="18"/>
  <c r="B616" i="18"/>
  <c r="A616" i="18"/>
  <c r="G615" i="18"/>
  <c r="F615" i="18"/>
  <c r="E615" i="18"/>
  <c r="D615" i="18"/>
  <c r="B615" i="18"/>
  <c r="A615" i="18"/>
  <c r="G614" i="18"/>
  <c r="F614" i="18"/>
  <c r="E614" i="18"/>
  <c r="D614" i="18"/>
  <c r="B614" i="18"/>
  <c r="A614" i="18"/>
  <c r="G613" i="18"/>
  <c r="F613" i="18"/>
  <c r="E613" i="18"/>
  <c r="D613" i="18"/>
  <c r="B613" i="18"/>
  <c r="A613" i="18"/>
  <c r="G612" i="18"/>
  <c r="F612" i="18"/>
  <c r="E612" i="18"/>
  <c r="D612" i="18"/>
  <c r="B612" i="18"/>
  <c r="A612" i="18"/>
  <c r="G611" i="18"/>
  <c r="F611" i="18"/>
  <c r="E611" i="18"/>
  <c r="D611" i="18"/>
  <c r="B611" i="18"/>
  <c r="A611" i="18"/>
  <c r="G610" i="18"/>
  <c r="F610" i="18"/>
  <c r="E610" i="18"/>
  <c r="D610" i="18"/>
  <c r="B610" i="18"/>
  <c r="A610" i="18"/>
  <c r="G609" i="18"/>
  <c r="F609" i="18"/>
  <c r="E609" i="18"/>
  <c r="D609" i="18"/>
  <c r="B609" i="18"/>
  <c r="A609" i="18"/>
  <c r="G608" i="18"/>
  <c r="F608" i="18"/>
  <c r="E608" i="18"/>
  <c r="D608" i="18"/>
  <c r="B608" i="18"/>
  <c r="A608" i="18"/>
  <c r="G607" i="18"/>
  <c r="F607" i="18"/>
  <c r="E607" i="18"/>
  <c r="D607" i="18"/>
  <c r="B607" i="18"/>
  <c r="A607" i="18"/>
  <c r="G606" i="18"/>
  <c r="F606" i="18"/>
  <c r="E606" i="18"/>
  <c r="D606" i="18"/>
  <c r="B606" i="18"/>
  <c r="A606" i="18"/>
  <c r="G605" i="18"/>
  <c r="F605" i="18"/>
  <c r="E605" i="18"/>
  <c r="D605" i="18"/>
  <c r="B605" i="18"/>
  <c r="A605" i="18"/>
  <c r="G604" i="18"/>
  <c r="F604" i="18"/>
  <c r="E604" i="18"/>
  <c r="D604" i="18"/>
  <c r="B604" i="18"/>
  <c r="A604" i="18"/>
  <c r="G603" i="18"/>
  <c r="F603" i="18"/>
  <c r="E603" i="18"/>
  <c r="D603" i="18"/>
  <c r="B603" i="18"/>
  <c r="A603" i="18"/>
  <c r="G602" i="18"/>
  <c r="F602" i="18"/>
  <c r="E602" i="18"/>
  <c r="D602" i="18"/>
  <c r="B602" i="18"/>
  <c r="A602" i="18"/>
  <c r="G601" i="18"/>
  <c r="F601" i="18"/>
  <c r="E601" i="18"/>
  <c r="D601" i="18"/>
  <c r="B601" i="18"/>
  <c r="A601" i="18"/>
  <c r="G600" i="18"/>
  <c r="F600" i="18"/>
  <c r="E600" i="18"/>
  <c r="D600" i="18"/>
  <c r="B600" i="18"/>
  <c r="A600" i="18"/>
  <c r="G599" i="18"/>
  <c r="F599" i="18"/>
  <c r="E599" i="18"/>
  <c r="D599" i="18"/>
  <c r="B599" i="18"/>
  <c r="A599" i="18"/>
  <c r="G598" i="18"/>
  <c r="F598" i="18"/>
  <c r="E598" i="18"/>
  <c r="D598" i="18"/>
  <c r="B598" i="18"/>
  <c r="A598" i="18"/>
  <c r="G597" i="18"/>
  <c r="F597" i="18"/>
  <c r="E597" i="18"/>
  <c r="D597" i="18"/>
  <c r="B597" i="18"/>
  <c r="A597" i="18"/>
  <c r="G596" i="18"/>
  <c r="F596" i="18"/>
  <c r="E596" i="18"/>
  <c r="D596" i="18"/>
  <c r="B596" i="18"/>
  <c r="A596" i="18"/>
  <c r="G595" i="18"/>
  <c r="F595" i="18"/>
  <c r="E595" i="18"/>
  <c r="D595" i="18"/>
  <c r="B595" i="18"/>
  <c r="A595" i="18"/>
  <c r="G594" i="18"/>
  <c r="F594" i="18"/>
  <c r="E594" i="18"/>
  <c r="D594" i="18"/>
  <c r="B594" i="18"/>
  <c r="A594" i="18"/>
  <c r="G593" i="18"/>
  <c r="F593" i="18"/>
  <c r="E593" i="18"/>
  <c r="D593" i="18"/>
  <c r="B593" i="18"/>
  <c r="A593" i="18"/>
  <c r="G592" i="18"/>
  <c r="F592" i="18"/>
  <c r="E592" i="18"/>
  <c r="D592" i="18"/>
  <c r="B592" i="18"/>
  <c r="A592" i="18"/>
  <c r="G591" i="18"/>
  <c r="F591" i="18"/>
  <c r="E591" i="18"/>
  <c r="D591" i="18"/>
  <c r="B591" i="18"/>
  <c r="A591" i="18"/>
  <c r="G590" i="18"/>
  <c r="F590" i="18"/>
  <c r="E590" i="18"/>
  <c r="D590" i="18"/>
  <c r="B590" i="18"/>
  <c r="A590" i="18"/>
  <c r="G589" i="18"/>
  <c r="F589" i="18"/>
  <c r="E589" i="18"/>
  <c r="D589" i="18"/>
  <c r="B589" i="18"/>
  <c r="A589" i="18"/>
  <c r="G588" i="18"/>
  <c r="F588" i="18"/>
  <c r="E588" i="18"/>
  <c r="D588" i="18"/>
  <c r="B588" i="18"/>
  <c r="A588" i="18"/>
  <c r="G587" i="18"/>
  <c r="F587" i="18"/>
  <c r="E587" i="18"/>
  <c r="D587" i="18"/>
  <c r="B587" i="18"/>
  <c r="A587" i="18"/>
  <c r="G586" i="18"/>
  <c r="F586" i="18"/>
  <c r="E586" i="18"/>
  <c r="D586" i="18"/>
  <c r="B586" i="18"/>
  <c r="A586" i="18"/>
  <c r="G585" i="18"/>
  <c r="F585" i="18"/>
  <c r="E585" i="18"/>
  <c r="D585" i="18"/>
  <c r="B585" i="18"/>
  <c r="A585" i="18"/>
  <c r="G584" i="18"/>
  <c r="F584" i="18"/>
  <c r="E584" i="18"/>
  <c r="D584" i="18"/>
  <c r="B584" i="18"/>
  <c r="A584" i="18"/>
  <c r="G583" i="18"/>
  <c r="F583" i="18"/>
  <c r="E583" i="18"/>
  <c r="D583" i="18"/>
  <c r="B583" i="18"/>
  <c r="A583" i="18"/>
  <c r="G582" i="18"/>
  <c r="F582" i="18"/>
  <c r="E582" i="18"/>
  <c r="D582" i="18"/>
  <c r="B582" i="18"/>
  <c r="A582" i="18"/>
  <c r="G581" i="18"/>
  <c r="F581" i="18"/>
  <c r="E581" i="18"/>
  <c r="D581" i="18"/>
  <c r="B581" i="18"/>
  <c r="A581" i="18"/>
  <c r="G580" i="18"/>
  <c r="F580" i="18"/>
  <c r="E580" i="18"/>
  <c r="D580" i="18"/>
  <c r="B580" i="18"/>
  <c r="A580" i="18"/>
  <c r="G579" i="18"/>
  <c r="F579" i="18"/>
  <c r="E579" i="18"/>
  <c r="D579" i="18"/>
  <c r="B579" i="18"/>
  <c r="A579" i="18"/>
  <c r="G578" i="18"/>
  <c r="F578" i="18"/>
  <c r="E578" i="18"/>
  <c r="D578" i="18"/>
  <c r="B578" i="18"/>
  <c r="A578" i="18"/>
  <c r="G577" i="18"/>
  <c r="F577" i="18"/>
  <c r="E577" i="18"/>
  <c r="D577" i="18"/>
  <c r="B577" i="18"/>
  <c r="A577" i="18"/>
  <c r="G576" i="18"/>
  <c r="F576" i="18"/>
  <c r="E576" i="18"/>
  <c r="D576" i="18"/>
  <c r="B576" i="18"/>
  <c r="A576" i="18"/>
  <c r="G575" i="18"/>
  <c r="F575" i="18"/>
  <c r="E575" i="18"/>
  <c r="D575" i="18"/>
  <c r="B575" i="18"/>
  <c r="A575" i="18"/>
  <c r="G574" i="18"/>
  <c r="F574" i="18"/>
  <c r="E574" i="18"/>
  <c r="D574" i="18"/>
  <c r="B574" i="18"/>
  <c r="A574" i="18"/>
  <c r="G573" i="18"/>
  <c r="F573" i="18"/>
  <c r="E573" i="18"/>
  <c r="D573" i="18"/>
  <c r="B573" i="18"/>
  <c r="A573" i="18"/>
  <c r="G572" i="18"/>
  <c r="F572" i="18"/>
  <c r="E572" i="18"/>
  <c r="D572" i="18"/>
  <c r="B572" i="18"/>
  <c r="A572" i="18"/>
  <c r="G571" i="18"/>
  <c r="F571" i="18"/>
  <c r="E571" i="18"/>
  <c r="D571" i="18"/>
  <c r="B571" i="18"/>
  <c r="A571" i="18"/>
  <c r="G570" i="18"/>
  <c r="F570" i="18"/>
  <c r="E570" i="18"/>
  <c r="D570" i="18"/>
  <c r="B570" i="18"/>
  <c r="A570" i="18"/>
  <c r="G569" i="18"/>
  <c r="F569" i="18"/>
  <c r="E569" i="18"/>
  <c r="D569" i="18"/>
  <c r="B569" i="18"/>
  <c r="A569" i="18"/>
  <c r="G568" i="18"/>
  <c r="F568" i="18"/>
  <c r="E568" i="18"/>
  <c r="D568" i="18"/>
  <c r="B568" i="18"/>
  <c r="A568" i="18"/>
  <c r="G567" i="18"/>
  <c r="F567" i="18"/>
  <c r="E567" i="18"/>
  <c r="D567" i="18"/>
  <c r="B567" i="18"/>
  <c r="A567" i="18"/>
  <c r="G566" i="18"/>
  <c r="F566" i="18"/>
  <c r="E566" i="18"/>
  <c r="D566" i="18"/>
  <c r="B566" i="18"/>
  <c r="A566" i="18"/>
  <c r="G565" i="18"/>
  <c r="F565" i="18"/>
  <c r="E565" i="18"/>
  <c r="D565" i="18"/>
  <c r="B565" i="18"/>
  <c r="A565" i="18"/>
  <c r="G564" i="18"/>
  <c r="F564" i="18"/>
  <c r="E564" i="18"/>
  <c r="D564" i="18"/>
  <c r="B564" i="18"/>
  <c r="A564" i="18"/>
  <c r="G563" i="18"/>
  <c r="F563" i="18"/>
  <c r="E563" i="18"/>
  <c r="D563" i="18"/>
  <c r="B563" i="18"/>
  <c r="A563" i="18"/>
  <c r="G562" i="18"/>
  <c r="F562" i="18"/>
  <c r="E562" i="18"/>
  <c r="D562" i="18"/>
  <c r="B562" i="18"/>
  <c r="A562" i="18"/>
  <c r="G561" i="18"/>
  <c r="F561" i="18"/>
  <c r="E561" i="18"/>
  <c r="D561" i="18"/>
  <c r="B561" i="18"/>
  <c r="A561" i="18"/>
  <c r="G560" i="18"/>
  <c r="F560" i="18"/>
  <c r="E560" i="18"/>
  <c r="D560" i="18"/>
  <c r="B560" i="18"/>
  <c r="A560" i="18"/>
  <c r="G559" i="18"/>
  <c r="F559" i="18"/>
  <c r="E559" i="18"/>
  <c r="D559" i="18"/>
  <c r="B559" i="18"/>
  <c r="A559" i="18"/>
  <c r="G558" i="18"/>
  <c r="F558" i="18"/>
  <c r="E558" i="18"/>
  <c r="D558" i="18"/>
  <c r="B558" i="18"/>
  <c r="A558" i="18"/>
  <c r="G557" i="18"/>
  <c r="F557" i="18"/>
  <c r="E557" i="18"/>
  <c r="D557" i="18"/>
  <c r="B557" i="18"/>
  <c r="A557" i="18"/>
  <c r="G556" i="18"/>
  <c r="F556" i="18"/>
  <c r="E556" i="18"/>
  <c r="D556" i="18"/>
  <c r="B556" i="18"/>
  <c r="A556" i="18"/>
  <c r="G555" i="18"/>
  <c r="F555" i="18"/>
  <c r="E555" i="18"/>
  <c r="D555" i="18"/>
  <c r="B555" i="18"/>
  <c r="A555" i="18"/>
  <c r="G554" i="18"/>
  <c r="F554" i="18"/>
  <c r="E554" i="18"/>
  <c r="D554" i="18"/>
  <c r="B554" i="18"/>
  <c r="A554" i="18"/>
  <c r="G553" i="18"/>
  <c r="F553" i="18"/>
  <c r="E553" i="18"/>
  <c r="D553" i="18"/>
  <c r="B553" i="18"/>
  <c r="A553" i="18"/>
  <c r="G552" i="18"/>
  <c r="F552" i="18"/>
  <c r="E552" i="18"/>
  <c r="D552" i="18"/>
  <c r="B552" i="18"/>
  <c r="A552" i="18"/>
  <c r="G551" i="18"/>
  <c r="F551" i="18"/>
  <c r="E551" i="18"/>
  <c r="D551" i="18"/>
  <c r="B551" i="18"/>
  <c r="A551" i="18"/>
  <c r="G550" i="18"/>
  <c r="F550" i="18"/>
  <c r="E550" i="18"/>
  <c r="D550" i="18"/>
  <c r="B550" i="18"/>
  <c r="A550" i="18"/>
  <c r="G549" i="18"/>
  <c r="F549" i="18"/>
  <c r="E549" i="18"/>
  <c r="D549" i="18"/>
  <c r="B549" i="18"/>
  <c r="A549" i="18"/>
  <c r="G548" i="18"/>
  <c r="F548" i="18"/>
  <c r="E548" i="18"/>
  <c r="D548" i="18"/>
  <c r="B548" i="18"/>
  <c r="A548" i="18"/>
  <c r="G547" i="18"/>
  <c r="F547" i="18"/>
  <c r="E547" i="18"/>
  <c r="D547" i="18"/>
  <c r="B547" i="18"/>
  <c r="A547" i="18"/>
  <c r="G546" i="18"/>
  <c r="F546" i="18"/>
  <c r="E546" i="18"/>
  <c r="D546" i="18"/>
  <c r="B546" i="18"/>
  <c r="A546" i="18"/>
  <c r="G545" i="18"/>
  <c r="F545" i="18"/>
  <c r="E545" i="18"/>
  <c r="D545" i="18"/>
  <c r="B545" i="18"/>
  <c r="A545" i="18"/>
  <c r="G544" i="18"/>
  <c r="F544" i="18"/>
  <c r="E544" i="18"/>
  <c r="D544" i="18"/>
  <c r="B544" i="18"/>
  <c r="A544" i="18"/>
  <c r="G543" i="18"/>
  <c r="F543" i="18"/>
  <c r="E543" i="18"/>
  <c r="D543" i="18"/>
  <c r="B543" i="18"/>
  <c r="A543" i="18"/>
  <c r="G542" i="18"/>
  <c r="F542" i="18"/>
  <c r="E542" i="18"/>
  <c r="D542" i="18"/>
  <c r="B542" i="18"/>
  <c r="A542" i="18"/>
  <c r="G541" i="18"/>
  <c r="F541" i="18"/>
  <c r="E541" i="18"/>
  <c r="D541" i="18"/>
  <c r="B541" i="18"/>
  <c r="A541" i="18"/>
  <c r="G540" i="18"/>
  <c r="F540" i="18"/>
  <c r="E540" i="18"/>
  <c r="D540" i="18"/>
  <c r="B540" i="18"/>
  <c r="A540" i="18"/>
  <c r="G539" i="18"/>
  <c r="F539" i="18"/>
  <c r="E539" i="18"/>
  <c r="D539" i="18"/>
  <c r="B539" i="18"/>
  <c r="A539" i="18"/>
  <c r="G538" i="18"/>
  <c r="F538" i="18"/>
  <c r="E538" i="18"/>
  <c r="D538" i="18"/>
  <c r="B538" i="18"/>
  <c r="A538" i="18"/>
  <c r="G537" i="18"/>
  <c r="F537" i="18"/>
  <c r="E537" i="18"/>
  <c r="D537" i="18"/>
  <c r="B537" i="18"/>
  <c r="A537" i="18"/>
  <c r="G536" i="18"/>
  <c r="F536" i="18"/>
  <c r="E536" i="18"/>
  <c r="D536" i="18"/>
  <c r="B536" i="18"/>
  <c r="A536" i="18"/>
  <c r="G535" i="18"/>
  <c r="F535" i="18"/>
  <c r="E535" i="18"/>
  <c r="D535" i="18"/>
  <c r="B535" i="18"/>
  <c r="A535" i="18"/>
  <c r="G534" i="18"/>
  <c r="F534" i="18"/>
  <c r="E534" i="18"/>
  <c r="D534" i="18"/>
  <c r="B534" i="18"/>
  <c r="A534" i="18"/>
  <c r="G533" i="18"/>
  <c r="F533" i="18"/>
  <c r="E533" i="18"/>
  <c r="D533" i="18"/>
  <c r="B533" i="18"/>
  <c r="A533" i="18"/>
  <c r="G532" i="18"/>
  <c r="F532" i="18"/>
  <c r="E532" i="18"/>
  <c r="D532" i="18"/>
  <c r="B532" i="18"/>
  <c r="A532" i="18"/>
  <c r="G531" i="18"/>
  <c r="F531" i="18"/>
  <c r="E531" i="18"/>
  <c r="D531" i="18"/>
  <c r="B531" i="18"/>
  <c r="A531" i="18"/>
  <c r="G530" i="18"/>
  <c r="F530" i="18"/>
  <c r="E530" i="18"/>
  <c r="D530" i="18"/>
  <c r="B530" i="18"/>
  <c r="A530" i="18"/>
  <c r="G529" i="18"/>
  <c r="F529" i="18"/>
  <c r="E529" i="18"/>
  <c r="D529" i="18"/>
  <c r="B529" i="18"/>
  <c r="A529" i="18"/>
  <c r="G528" i="18"/>
  <c r="F528" i="18"/>
  <c r="E528" i="18"/>
  <c r="D528" i="18"/>
  <c r="B528" i="18"/>
  <c r="A528" i="18"/>
  <c r="G527" i="18"/>
  <c r="F527" i="18"/>
  <c r="E527" i="18"/>
  <c r="D527" i="18"/>
  <c r="B527" i="18"/>
  <c r="A527" i="18"/>
  <c r="G526" i="18"/>
  <c r="F526" i="18"/>
  <c r="E526" i="18"/>
  <c r="D526" i="18"/>
  <c r="B526" i="18"/>
  <c r="A526" i="18"/>
  <c r="G525" i="18"/>
  <c r="F525" i="18"/>
  <c r="E525" i="18"/>
  <c r="D525" i="18"/>
  <c r="B525" i="18"/>
  <c r="A525" i="18"/>
  <c r="G524" i="18"/>
  <c r="F524" i="18"/>
  <c r="E524" i="18"/>
  <c r="D524" i="18"/>
  <c r="B524" i="18"/>
  <c r="A524" i="18"/>
  <c r="G523" i="18"/>
  <c r="F523" i="18"/>
  <c r="E523" i="18"/>
  <c r="D523" i="18"/>
  <c r="B523" i="18"/>
  <c r="A523" i="18"/>
  <c r="G522" i="18"/>
  <c r="F522" i="18"/>
  <c r="E522" i="18"/>
  <c r="D522" i="18"/>
  <c r="B522" i="18"/>
  <c r="A522" i="18"/>
  <c r="G521" i="18"/>
  <c r="F521" i="18"/>
  <c r="E521" i="18"/>
  <c r="D521" i="18"/>
  <c r="B521" i="18"/>
  <c r="A521" i="18"/>
  <c r="G520" i="18"/>
  <c r="F520" i="18"/>
  <c r="E520" i="18"/>
  <c r="D520" i="18"/>
  <c r="B520" i="18"/>
  <c r="A520" i="18"/>
  <c r="G519" i="18"/>
  <c r="F519" i="18"/>
  <c r="E519" i="18"/>
  <c r="D519" i="18"/>
  <c r="B519" i="18"/>
  <c r="A519" i="18"/>
  <c r="G518" i="18"/>
  <c r="F518" i="18"/>
  <c r="E518" i="18"/>
  <c r="D518" i="18"/>
  <c r="B518" i="18"/>
  <c r="A518" i="18"/>
  <c r="G517" i="18"/>
  <c r="F517" i="18"/>
  <c r="E517" i="18"/>
  <c r="D517" i="18"/>
  <c r="B517" i="18"/>
  <c r="A517" i="18"/>
  <c r="G516" i="18"/>
  <c r="F516" i="18"/>
  <c r="E516" i="18"/>
  <c r="D516" i="18"/>
  <c r="B516" i="18"/>
  <c r="A516" i="18"/>
  <c r="G515" i="18"/>
  <c r="F515" i="18"/>
  <c r="E515" i="18"/>
  <c r="D515" i="18"/>
  <c r="B515" i="18"/>
  <c r="A515" i="18"/>
  <c r="G514" i="18"/>
  <c r="F514" i="18"/>
  <c r="E514" i="18"/>
  <c r="D514" i="18"/>
  <c r="B514" i="18"/>
  <c r="A514" i="18"/>
  <c r="G513" i="18"/>
  <c r="F513" i="18"/>
  <c r="E513" i="18"/>
  <c r="D513" i="18"/>
  <c r="B513" i="18"/>
  <c r="A513" i="18"/>
  <c r="G512" i="18"/>
  <c r="F512" i="18"/>
  <c r="E512" i="18"/>
  <c r="D512" i="18"/>
  <c r="B512" i="18"/>
  <c r="A512" i="18"/>
  <c r="G511" i="18"/>
  <c r="F511" i="18"/>
  <c r="E511" i="18"/>
  <c r="D511" i="18"/>
  <c r="B511" i="18"/>
  <c r="A511" i="18"/>
  <c r="G510" i="18"/>
  <c r="F510" i="18"/>
  <c r="E510" i="18"/>
  <c r="D510" i="18"/>
  <c r="B510" i="18"/>
  <c r="A510" i="18"/>
  <c r="G509" i="18"/>
  <c r="F509" i="18"/>
  <c r="E509" i="18"/>
  <c r="D509" i="18"/>
  <c r="B509" i="18"/>
  <c r="A509" i="18"/>
  <c r="G508" i="18"/>
  <c r="F508" i="18"/>
  <c r="E508" i="18"/>
  <c r="D508" i="18"/>
  <c r="B508" i="18"/>
  <c r="A508" i="18"/>
  <c r="G507" i="18"/>
  <c r="F507" i="18"/>
  <c r="E507" i="18"/>
  <c r="D507" i="18"/>
  <c r="B507" i="18"/>
  <c r="A507" i="18"/>
  <c r="G506" i="18"/>
  <c r="F506" i="18"/>
  <c r="E506" i="18"/>
  <c r="D506" i="18"/>
  <c r="B506" i="18"/>
  <c r="A506" i="18"/>
  <c r="G505" i="18"/>
  <c r="F505" i="18"/>
  <c r="E505" i="18"/>
  <c r="D505" i="18"/>
  <c r="B505" i="18"/>
  <c r="A505" i="18"/>
  <c r="G504" i="18"/>
  <c r="F504" i="18"/>
  <c r="E504" i="18"/>
  <c r="D504" i="18"/>
  <c r="B504" i="18"/>
  <c r="A504" i="18"/>
  <c r="G503" i="18"/>
  <c r="F503" i="18"/>
  <c r="E503" i="18"/>
  <c r="D503" i="18"/>
  <c r="B503" i="18"/>
  <c r="A503" i="18"/>
  <c r="G502" i="18"/>
  <c r="F502" i="18"/>
  <c r="E502" i="18"/>
  <c r="D502" i="18"/>
  <c r="B502" i="18"/>
  <c r="A502" i="18"/>
  <c r="G501" i="18"/>
  <c r="F501" i="18"/>
  <c r="E501" i="18"/>
  <c r="D501" i="18"/>
  <c r="B501" i="18"/>
  <c r="A501" i="18"/>
  <c r="G500" i="18"/>
  <c r="F500" i="18"/>
  <c r="E500" i="18"/>
  <c r="D500" i="18"/>
  <c r="B500" i="18"/>
  <c r="A500" i="18"/>
  <c r="G499" i="18"/>
  <c r="F499" i="18"/>
  <c r="E499" i="18"/>
  <c r="D499" i="18"/>
  <c r="B499" i="18"/>
  <c r="A499" i="18"/>
  <c r="G498" i="18"/>
  <c r="F498" i="18"/>
  <c r="E498" i="18"/>
  <c r="D498" i="18"/>
  <c r="B498" i="18"/>
  <c r="A498" i="18"/>
  <c r="G497" i="18"/>
  <c r="F497" i="18"/>
  <c r="E497" i="18"/>
  <c r="D497" i="18"/>
  <c r="B497" i="18"/>
  <c r="A497" i="18"/>
  <c r="G496" i="18"/>
  <c r="F496" i="18"/>
  <c r="E496" i="18"/>
  <c r="D496" i="18"/>
  <c r="B496" i="18"/>
  <c r="A496" i="18"/>
  <c r="G495" i="18"/>
  <c r="F495" i="18"/>
  <c r="E495" i="18"/>
  <c r="D495" i="18"/>
  <c r="B495" i="18"/>
  <c r="A495" i="18"/>
  <c r="G494" i="18"/>
  <c r="F494" i="18"/>
  <c r="E494" i="18"/>
  <c r="D494" i="18"/>
  <c r="B494" i="18"/>
  <c r="A494" i="18"/>
  <c r="G493" i="18"/>
  <c r="F493" i="18"/>
  <c r="E493" i="18"/>
  <c r="D493" i="18"/>
  <c r="B493" i="18"/>
  <c r="A493" i="18"/>
  <c r="G492" i="18"/>
  <c r="F492" i="18"/>
  <c r="E492" i="18"/>
  <c r="D492" i="18"/>
  <c r="B492" i="18"/>
  <c r="A492" i="18"/>
  <c r="G491" i="18"/>
  <c r="F491" i="18"/>
  <c r="E491" i="18"/>
  <c r="D491" i="18"/>
  <c r="B491" i="18"/>
  <c r="A491" i="18"/>
  <c r="G490" i="18"/>
  <c r="F490" i="18"/>
  <c r="E490" i="18"/>
  <c r="D490" i="18"/>
  <c r="B490" i="18"/>
  <c r="A490" i="18"/>
  <c r="G489" i="18"/>
  <c r="F489" i="18"/>
  <c r="E489" i="18"/>
  <c r="D489" i="18"/>
  <c r="B489" i="18"/>
  <c r="A489" i="18"/>
  <c r="G488" i="18"/>
  <c r="F488" i="18"/>
  <c r="E488" i="18"/>
  <c r="D488" i="18"/>
  <c r="B488" i="18"/>
  <c r="A488" i="18"/>
  <c r="G487" i="18"/>
  <c r="F487" i="18"/>
  <c r="E487" i="18"/>
  <c r="D487" i="18"/>
  <c r="B487" i="18"/>
  <c r="A487" i="18"/>
  <c r="G486" i="18"/>
  <c r="F486" i="18"/>
  <c r="E486" i="18"/>
  <c r="D486" i="18"/>
  <c r="B486" i="18"/>
  <c r="A486" i="18"/>
  <c r="G485" i="18"/>
  <c r="F485" i="18"/>
  <c r="E485" i="18"/>
  <c r="D485" i="18"/>
  <c r="B485" i="18"/>
  <c r="A485" i="18"/>
  <c r="G484" i="18"/>
  <c r="F484" i="18"/>
  <c r="E484" i="18"/>
  <c r="D484" i="18"/>
  <c r="B484" i="18"/>
  <c r="A484" i="18"/>
  <c r="G483" i="18"/>
  <c r="F483" i="18"/>
  <c r="E483" i="18"/>
  <c r="D483" i="18"/>
  <c r="B483" i="18"/>
  <c r="A483" i="18"/>
  <c r="G482" i="18"/>
  <c r="F482" i="18"/>
  <c r="E482" i="18"/>
  <c r="D482" i="18"/>
  <c r="B482" i="18"/>
  <c r="A482" i="18"/>
  <c r="G481" i="18"/>
  <c r="F481" i="18"/>
  <c r="E481" i="18"/>
  <c r="D481" i="18"/>
  <c r="B481" i="18"/>
  <c r="A481" i="18"/>
  <c r="G480" i="18"/>
  <c r="F480" i="18"/>
  <c r="E480" i="18"/>
  <c r="D480" i="18"/>
  <c r="B480" i="18"/>
  <c r="A480" i="18"/>
  <c r="G479" i="18"/>
  <c r="F479" i="18"/>
  <c r="E479" i="18"/>
  <c r="D479" i="18"/>
  <c r="B479" i="18"/>
  <c r="A479" i="18"/>
  <c r="G478" i="18"/>
  <c r="F478" i="18"/>
  <c r="E478" i="18"/>
  <c r="D478" i="18"/>
  <c r="B478" i="18"/>
  <c r="A478" i="18"/>
  <c r="G477" i="18"/>
  <c r="F477" i="18"/>
  <c r="E477" i="18"/>
  <c r="D477" i="18"/>
  <c r="B477" i="18"/>
  <c r="A477" i="18"/>
  <c r="G476" i="18"/>
  <c r="F476" i="18"/>
  <c r="E476" i="18"/>
  <c r="D476" i="18"/>
  <c r="B476" i="18"/>
  <c r="A476" i="18"/>
  <c r="G475" i="18"/>
  <c r="F475" i="18"/>
  <c r="E475" i="18"/>
  <c r="D475" i="18"/>
  <c r="B475" i="18"/>
  <c r="A475" i="18"/>
  <c r="G474" i="18"/>
  <c r="F474" i="18"/>
  <c r="E474" i="18"/>
  <c r="D474" i="18"/>
  <c r="B474" i="18"/>
  <c r="A474" i="18"/>
  <c r="G473" i="18"/>
  <c r="F473" i="18"/>
  <c r="E473" i="18"/>
  <c r="D473" i="18"/>
  <c r="B473" i="18"/>
  <c r="A473" i="18"/>
  <c r="G472" i="18"/>
  <c r="F472" i="18"/>
  <c r="E472" i="18"/>
  <c r="D472" i="18"/>
  <c r="B472" i="18"/>
  <c r="A472" i="18"/>
  <c r="G471" i="18"/>
  <c r="F471" i="18"/>
  <c r="E471" i="18"/>
  <c r="D471" i="18"/>
  <c r="B471" i="18"/>
  <c r="A471" i="18"/>
  <c r="G470" i="18"/>
  <c r="F470" i="18"/>
  <c r="E470" i="18"/>
  <c r="D470" i="18"/>
  <c r="B470" i="18"/>
  <c r="A470" i="18"/>
  <c r="G469" i="18"/>
  <c r="F469" i="18"/>
  <c r="E469" i="18"/>
  <c r="D469" i="18"/>
  <c r="B469" i="18"/>
  <c r="A469" i="18"/>
  <c r="G468" i="18"/>
  <c r="F468" i="18"/>
  <c r="E468" i="18"/>
  <c r="D468" i="18"/>
  <c r="B468" i="18"/>
  <c r="A468" i="18"/>
  <c r="G467" i="18"/>
  <c r="F467" i="18"/>
  <c r="E467" i="18"/>
  <c r="D467" i="18"/>
  <c r="B467" i="18"/>
  <c r="A467" i="18"/>
  <c r="G466" i="18"/>
  <c r="F466" i="18"/>
  <c r="E466" i="18"/>
  <c r="D466" i="18"/>
  <c r="B466" i="18"/>
  <c r="A466" i="18"/>
  <c r="G465" i="18"/>
  <c r="F465" i="18"/>
  <c r="E465" i="18"/>
  <c r="D465" i="18"/>
  <c r="B465" i="18"/>
  <c r="A465" i="18"/>
  <c r="G464" i="18"/>
  <c r="F464" i="18"/>
  <c r="E464" i="18"/>
  <c r="D464" i="18"/>
  <c r="B464" i="18"/>
  <c r="A464" i="18"/>
  <c r="G463" i="18"/>
  <c r="F463" i="18"/>
  <c r="E463" i="18"/>
  <c r="D463" i="18"/>
  <c r="B463" i="18"/>
  <c r="A463" i="18"/>
  <c r="G462" i="18"/>
  <c r="F462" i="18"/>
  <c r="E462" i="18"/>
  <c r="D462" i="18"/>
  <c r="B462" i="18"/>
  <c r="A462" i="18"/>
  <c r="G461" i="18"/>
  <c r="F461" i="18"/>
  <c r="E461" i="18"/>
  <c r="D461" i="18"/>
  <c r="B461" i="18"/>
  <c r="A461" i="18"/>
  <c r="G460" i="18"/>
  <c r="F460" i="18"/>
  <c r="E460" i="18"/>
  <c r="D460" i="18"/>
  <c r="B460" i="18"/>
  <c r="A460" i="18"/>
  <c r="G459" i="18"/>
  <c r="F459" i="18"/>
  <c r="E459" i="18"/>
  <c r="D459" i="18"/>
  <c r="B459" i="18"/>
  <c r="A459" i="18"/>
  <c r="G458" i="18"/>
  <c r="F458" i="18"/>
  <c r="E458" i="18"/>
  <c r="D458" i="18"/>
  <c r="B458" i="18"/>
  <c r="A458" i="18"/>
  <c r="G457" i="18"/>
  <c r="F457" i="18"/>
  <c r="E457" i="18"/>
  <c r="D457" i="18"/>
  <c r="B457" i="18"/>
  <c r="A457" i="18"/>
  <c r="G456" i="18"/>
  <c r="F456" i="18"/>
  <c r="E456" i="18"/>
  <c r="D456" i="18"/>
  <c r="B456" i="18"/>
  <c r="A456" i="18"/>
  <c r="G455" i="18"/>
  <c r="F455" i="18"/>
  <c r="E455" i="18"/>
  <c r="D455" i="18"/>
  <c r="B455" i="18"/>
  <c r="A455" i="18"/>
  <c r="G454" i="18"/>
  <c r="F454" i="18"/>
  <c r="E454" i="18"/>
  <c r="D454" i="18"/>
  <c r="B454" i="18"/>
  <c r="A454" i="18"/>
  <c r="G453" i="18"/>
  <c r="F453" i="18"/>
  <c r="E453" i="18"/>
  <c r="D453" i="18"/>
  <c r="B453" i="18"/>
  <c r="A453" i="18"/>
  <c r="G452" i="18"/>
  <c r="F452" i="18"/>
  <c r="E452" i="18"/>
  <c r="D452" i="18"/>
  <c r="B452" i="18"/>
  <c r="A452" i="18"/>
  <c r="G451" i="18"/>
  <c r="F451" i="18"/>
  <c r="E451" i="18"/>
  <c r="D451" i="18"/>
  <c r="B451" i="18"/>
  <c r="A451" i="18"/>
  <c r="G450" i="18"/>
  <c r="F450" i="18"/>
  <c r="E450" i="18"/>
  <c r="D450" i="18"/>
  <c r="B450" i="18"/>
  <c r="A450" i="18"/>
  <c r="G449" i="18"/>
  <c r="F449" i="18"/>
  <c r="E449" i="18"/>
  <c r="D449" i="18"/>
  <c r="B449" i="18"/>
  <c r="A449" i="18"/>
  <c r="G448" i="18"/>
  <c r="F448" i="18"/>
  <c r="E448" i="18"/>
  <c r="D448" i="18"/>
  <c r="B448" i="18"/>
  <c r="A448" i="18"/>
  <c r="G447" i="18"/>
  <c r="F447" i="18"/>
  <c r="E447" i="18"/>
  <c r="D447" i="18"/>
  <c r="B447" i="18"/>
  <c r="A447" i="18"/>
  <c r="G446" i="18"/>
  <c r="F446" i="18"/>
  <c r="E446" i="18"/>
  <c r="D446" i="18"/>
  <c r="B446" i="18"/>
  <c r="A446" i="18"/>
  <c r="G445" i="18"/>
  <c r="F445" i="18"/>
  <c r="E445" i="18"/>
  <c r="D445" i="18"/>
  <c r="B445" i="18"/>
  <c r="A445" i="18"/>
  <c r="G444" i="18"/>
  <c r="F444" i="18"/>
  <c r="E444" i="18"/>
  <c r="D444" i="18"/>
  <c r="B444" i="18"/>
  <c r="A444" i="18"/>
  <c r="G443" i="18"/>
  <c r="F443" i="18"/>
  <c r="E443" i="18"/>
  <c r="D443" i="18"/>
  <c r="B443" i="18"/>
  <c r="A443" i="18"/>
  <c r="G442" i="18"/>
  <c r="F442" i="18"/>
  <c r="E442" i="18"/>
  <c r="D442" i="18"/>
  <c r="B442" i="18"/>
  <c r="A442" i="18"/>
  <c r="G441" i="18"/>
  <c r="F441" i="18"/>
  <c r="E441" i="18"/>
  <c r="D441" i="18"/>
  <c r="B441" i="18"/>
  <c r="A441" i="18"/>
  <c r="G440" i="18"/>
  <c r="F440" i="18"/>
  <c r="E440" i="18"/>
  <c r="D440" i="18"/>
  <c r="B440" i="18"/>
  <c r="A440" i="18"/>
  <c r="G439" i="18"/>
  <c r="F439" i="18"/>
  <c r="E439" i="18"/>
  <c r="D439" i="18"/>
  <c r="B439" i="18"/>
  <c r="A439" i="18"/>
  <c r="G438" i="18"/>
  <c r="F438" i="18"/>
  <c r="E438" i="18"/>
  <c r="D438" i="18"/>
  <c r="B438" i="18"/>
  <c r="A438" i="18"/>
  <c r="G437" i="18"/>
  <c r="F437" i="18"/>
  <c r="E437" i="18"/>
  <c r="D437" i="18"/>
  <c r="B437" i="18"/>
  <c r="A437" i="18"/>
  <c r="G436" i="18"/>
  <c r="F436" i="18"/>
  <c r="E436" i="18"/>
  <c r="D436" i="18"/>
  <c r="B436" i="18"/>
  <c r="A436" i="18"/>
  <c r="G435" i="18"/>
  <c r="F435" i="18"/>
  <c r="E435" i="18"/>
  <c r="D435" i="18"/>
  <c r="B435" i="18"/>
  <c r="A435" i="18"/>
  <c r="G434" i="18"/>
  <c r="F434" i="18"/>
  <c r="E434" i="18"/>
  <c r="D434" i="18"/>
  <c r="B434" i="18"/>
  <c r="A434" i="18"/>
  <c r="G433" i="18"/>
  <c r="F433" i="18"/>
  <c r="E433" i="18"/>
  <c r="D433" i="18"/>
  <c r="B433" i="18"/>
  <c r="A433" i="18"/>
  <c r="G432" i="18"/>
  <c r="F432" i="18"/>
  <c r="E432" i="18"/>
  <c r="D432" i="18"/>
  <c r="B432" i="18"/>
  <c r="A432" i="18"/>
  <c r="G431" i="18"/>
  <c r="F431" i="18"/>
  <c r="E431" i="18"/>
  <c r="D431" i="18"/>
  <c r="B431" i="18"/>
  <c r="A431" i="18"/>
  <c r="G430" i="18"/>
  <c r="F430" i="18"/>
  <c r="E430" i="18"/>
  <c r="D430" i="18"/>
  <c r="B430" i="18"/>
  <c r="A430" i="18"/>
  <c r="G429" i="18"/>
  <c r="F429" i="18"/>
  <c r="E429" i="18"/>
  <c r="D429" i="18"/>
  <c r="B429" i="18"/>
  <c r="A429" i="18"/>
  <c r="G428" i="18"/>
  <c r="F428" i="18"/>
  <c r="E428" i="18"/>
  <c r="D428" i="18"/>
  <c r="B428" i="18"/>
  <c r="A428" i="18"/>
  <c r="G427" i="18"/>
  <c r="F427" i="18"/>
  <c r="E427" i="18"/>
  <c r="D427" i="18"/>
  <c r="B427" i="18"/>
  <c r="A427" i="18"/>
  <c r="G426" i="18"/>
  <c r="F426" i="18"/>
  <c r="E426" i="18"/>
  <c r="D426" i="18"/>
  <c r="B426" i="18"/>
  <c r="A426" i="18"/>
  <c r="G425" i="18"/>
  <c r="F425" i="18"/>
  <c r="E425" i="18"/>
  <c r="D425" i="18"/>
  <c r="B425" i="18"/>
  <c r="A425" i="18"/>
  <c r="G424" i="18"/>
  <c r="F424" i="18"/>
  <c r="E424" i="18"/>
  <c r="D424" i="18"/>
  <c r="B424" i="18"/>
  <c r="A424" i="18"/>
  <c r="G423" i="18"/>
  <c r="F423" i="18"/>
  <c r="E423" i="18"/>
  <c r="D423" i="18"/>
  <c r="B423" i="18"/>
  <c r="A423" i="18"/>
  <c r="G422" i="18"/>
  <c r="F422" i="18"/>
  <c r="E422" i="18"/>
  <c r="D422" i="18"/>
  <c r="B422" i="18"/>
  <c r="A422" i="18"/>
  <c r="G421" i="18"/>
  <c r="F421" i="18"/>
  <c r="E421" i="18"/>
  <c r="D421" i="18"/>
  <c r="B421" i="18"/>
  <c r="A421" i="18"/>
  <c r="G420" i="18"/>
  <c r="F420" i="18"/>
  <c r="E420" i="18"/>
  <c r="D420" i="18"/>
  <c r="B420" i="18"/>
  <c r="A420" i="18"/>
  <c r="G419" i="18"/>
  <c r="F419" i="18"/>
  <c r="E419" i="18"/>
  <c r="D419" i="18"/>
  <c r="B419" i="18"/>
  <c r="A419" i="18"/>
  <c r="G418" i="18"/>
  <c r="F418" i="18"/>
  <c r="E418" i="18"/>
  <c r="D418" i="18"/>
  <c r="B418" i="18"/>
  <c r="A418" i="18"/>
  <c r="G417" i="18"/>
  <c r="F417" i="18"/>
  <c r="E417" i="18"/>
  <c r="D417" i="18"/>
  <c r="B417" i="18"/>
  <c r="A417" i="18"/>
  <c r="G416" i="18"/>
  <c r="F416" i="18"/>
  <c r="E416" i="18"/>
  <c r="D416" i="18"/>
  <c r="B416" i="18"/>
  <c r="A416" i="18"/>
  <c r="G415" i="18"/>
  <c r="F415" i="18"/>
  <c r="E415" i="18"/>
  <c r="D415" i="18"/>
  <c r="B415" i="18"/>
  <c r="A415" i="18"/>
  <c r="G414" i="18"/>
  <c r="F414" i="18"/>
  <c r="E414" i="18"/>
  <c r="D414" i="18"/>
  <c r="B414" i="18"/>
  <c r="A414" i="18"/>
  <c r="G413" i="18"/>
  <c r="F413" i="18"/>
  <c r="E413" i="18"/>
  <c r="D413" i="18"/>
  <c r="B413" i="18"/>
  <c r="A413" i="18"/>
  <c r="G412" i="18"/>
  <c r="F412" i="18"/>
  <c r="E412" i="18"/>
  <c r="D412" i="18"/>
  <c r="B412" i="18"/>
  <c r="A412" i="18"/>
  <c r="G411" i="18"/>
  <c r="F411" i="18"/>
  <c r="E411" i="18"/>
  <c r="D411" i="18"/>
  <c r="B411" i="18"/>
  <c r="A411" i="18"/>
  <c r="G410" i="18"/>
  <c r="F410" i="18"/>
  <c r="E410" i="18"/>
  <c r="D410" i="18"/>
  <c r="B410" i="18"/>
  <c r="A410" i="18"/>
  <c r="G409" i="18"/>
  <c r="F409" i="18"/>
  <c r="E409" i="18"/>
  <c r="D409" i="18"/>
  <c r="B409" i="18"/>
  <c r="A409" i="18"/>
  <c r="G408" i="18"/>
  <c r="F408" i="18"/>
  <c r="E408" i="18"/>
  <c r="D408" i="18"/>
  <c r="B408" i="18"/>
  <c r="A408" i="18"/>
  <c r="G407" i="18"/>
  <c r="F407" i="18"/>
  <c r="E407" i="18"/>
  <c r="D407" i="18"/>
  <c r="B407" i="18"/>
  <c r="A407" i="18"/>
  <c r="G406" i="18"/>
  <c r="F406" i="18"/>
  <c r="E406" i="18"/>
  <c r="D406" i="18"/>
  <c r="B406" i="18"/>
  <c r="A406" i="18"/>
  <c r="G405" i="18"/>
  <c r="F405" i="18"/>
  <c r="E405" i="18"/>
  <c r="D405" i="18"/>
  <c r="B405" i="18"/>
  <c r="A405" i="18"/>
  <c r="G404" i="18"/>
  <c r="F404" i="18"/>
  <c r="E404" i="18"/>
  <c r="D404" i="18"/>
  <c r="B404" i="18"/>
  <c r="A404" i="18"/>
  <c r="G403" i="18"/>
  <c r="F403" i="18"/>
  <c r="E403" i="18"/>
  <c r="D403" i="18"/>
  <c r="B403" i="18"/>
  <c r="A403" i="18"/>
  <c r="G402" i="18"/>
  <c r="F402" i="18"/>
  <c r="E402" i="18"/>
  <c r="D402" i="18"/>
  <c r="B402" i="18"/>
  <c r="A402" i="18"/>
  <c r="G401" i="18"/>
  <c r="F401" i="18"/>
  <c r="E401" i="18"/>
  <c r="D401" i="18"/>
  <c r="B401" i="18"/>
  <c r="A401" i="18"/>
  <c r="G400" i="18"/>
  <c r="F400" i="18"/>
  <c r="E400" i="18"/>
  <c r="D400" i="18"/>
  <c r="B400" i="18"/>
  <c r="A400" i="18"/>
  <c r="G399" i="18"/>
  <c r="F399" i="18"/>
  <c r="E399" i="18"/>
  <c r="D399" i="18"/>
  <c r="B399" i="18"/>
  <c r="A399" i="18"/>
  <c r="G398" i="18"/>
  <c r="F398" i="18"/>
  <c r="E398" i="18"/>
  <c r="D398" i="18"/>
  <c r="B398" i="18"/>
  <c r="A398" i="18"/>
  <c r="G397" i="18"/>
  <c r="F397" i="18"/>
  <c r="E397" i="18"/>
  <c r="D397" i="18"/>
  <c r="B397" i="18"/>
  <c r="A397" i="18"/>
  <c r="G396" i="18"/>
  <c r="F396" i="18"/>
  <c r="E396" i="18"/>
  <c r="D396" i="18"/>
  <c r="B396" i="18"/>
  <c r="A396" i="18"/>
  <c r="G395" i="18"/>
  <c r="F395" i="18"/>
  <c r="E395" i="18"/>
  <c r="D395" i="18"/>
  <c r="B395" i="18"/>
  <c r="A395" i="18"/>
  <c r="G394" i="18"/>
  <c r="F394" i="18"/>
  <c r="E394" i="18"/>
  <c r="D394" i="18"/>
  <c r="B394" i="18"/>
  <c r="A394" i="18"/>
  <c r="G393" i="18"/>
  <c r="F393" i="18"/>
  <c r="E393" i="18"/>
  <c r="D393" i="18"/>
  <c r="B393" i="18"/>
  <c r="A393" i="18"/>
  <c r="G392" i="18"/>
  <c r="F392" i="18"/>
  <c r="E392" i="18"/>
  <c r="D392" i="18"/>
  <c r="B392" i="18"/>
  <c r="A392" i="18"/>
  <c r="G391" i="18"/>
  <c r="F391" i="18"/>
  <c r="E391" i="18"/>
  <c r="D391" i="18"/>
  <c r="B391" i="18"/>
  <c r="A391" i="18"/>
  <c r="G390" i="18"/>
  <c r="F390" i="18"/>
  <c r="E390" i="18"/>
  <c r="D390" i="18"/>
  <c r="B390" i="18"/>
  <c r="A390" i="18"/>
  <c r="G389" i="18"/>
  <c r="F389" i="18"/>
  <c r="E389" i="18"/>
  <c r="D389" i="18"/>
  <c r="B389" i="18"/>
  <c r="A389" i="18"/>
  <c r="G388" i="18"/>
  <c r="F388" i="18"/>
  <c r="E388" i="18"/>
  <c r="D388" i="18"/>
  <c r="B388" i="18"/>
  <c r="A388" i="18"/>
  <c r="G387" i="18"/>
  <c r="F387" i="18"/>
  <c r="E387" i="18"/>
  <c r="D387" i="18"/>
  <c r="B387" i="18"/>
  <c r="A387" i="18"/>
  <c r="G386" i="18"/>
  <c r="F386" i="18"/>
  <c r="E386" i="18"/>
  <c r="D386" i="18"/>
  <c r="B386" i="18"/>
  <c r="A386" i="18"/>
  <c r="G385" i="18"/>
  <c r="F385" i="18"/>
  <c r="E385" i="18"/>
  <c r="D385" i="18"/>
  <c r="B385" i="18"/>
  <c r="A385" i="18"/>
  <c r="G384" i="18"/>
  <c r="F384" i="18"/>
  <c r="E384" i="18"/>
  <c r="D384" i="18"/>
  <c r="B384" i="18"/>
  <c r="A384" i="18"/>
  <c r="G383" i="18"/>
  <c r="F383" i="18"/>
  <c r="E383" i="18"/>
  <c r="D383" i="18"/>
  <c r="B383" i="18"/>
  <c r="A383" i="18"/>
  <c r="G382" i="18"/>
  <c r="F382" i="18"/>
  <c r="E382" i="18"/>
  <c r="D382" i="18"/>
  <c r="B382" i="18"/>
  <c r="A382" i="18"/>
  <c r="G381" i="18"/>
  <c r="F381" i="18"/>
  <c r="E381" i="18"/>
  <c r="D381" i="18"/>
  <c r="B381" i="18"/>
  <c r="A381" i="18"/>
  <c r="G380" i="18"/>
  <c r="F380" i="18"/>
  <c r="E380" i="18"/>
  <c r="D380" i="18"/>
  <c r="B380" i="18"/>
  <c r="A380" i="18"/>
  <c r="G379" i="18"/>
  <c r="F379" i="18"/>
  <c r="E379" i="18"/>
  <c r="D379" i="18"/>
  <c r="B379" i="18"/>
  <c r="A379" i="18"/>
  <c r="G378" i="18"/>
  <c r="F378" i="18"/>
  <c r="E378" i="18"/>
  <c r="D378" i="18"/>
  <c r="B378" i="18"/>
  <c r="A378" i="18"/>
  <c r="G377" i="18"/>
  <c r="F377" i="18"/>
  <c r="E377" i="18"/>
  <c r="D377" i="18"/>
  <c r="B377" i="18"/>
  <c r="A377" i="18"/>
  <c r="G376" i="18"/>
  <c r="F376" i="18"/>
  <c r="E376" i="18"/>
  <c r="D376" i="18"/>
  <c r="B376" i="18"/>
  <c r="A376" i="18"/>
  <c r="G375" i="18"/>
  <c r="F375" i="18"/>
  <c r="E375" i="18"/>
  <c r="D375" i="18"/>
  <c r="B375" i="18"/>
  <c r="A375" i="18"/>
  <c r="G374" i="18"/>
  <c r="F374" i="18"/>
  <c r="E374" i="18"/>
  <c r="D374" i="18"/>
  <c r="B374" i="18"/>
  <c r="A374" i="18"/>
  <c r="G373" i="18"/>
  <c r="F373" i="18"/>
  <c r="E373" i="18"/>
  <c r="D373" i="18"/>
  <c r="B373" i="18"/>
  <c r="A373" i="18"/>
  <c r="G372" i="18"/>
  <c r="F372" i="18"/>
  <c r="E372" i="18"/>
  <c r="D372" i="18"/>
  <c r="B372" i="18"/>
  <c r="A372" i="18"/>
  <c r="G371" i="18"/>
  <c r="F371" i="18"/>
  <c r="E371" i="18"/>
  <c r="D371" i="18"/>
  <c r="B371" i="18"/>
  <c r="A371" i="18"/>
  <c r="G370" i="18"/>
  <c r="F370" i="18"/>
  <c r="E370" i="18"/>
  <c r="D370" i="18"/>
  <c r="B370" i="18"/>
  <c r="A370" i="18"/>
  <c r="G369" i="18"/>
  <c r="F369" i="18"/>
  <c r="E369" i="18"/>
  <c r="D369" i="18"/>
  <c r="B369" i="18"/>
  <c r="A369" i="18"/>
  <c r="G368" i="18"/>
  <c r="F368" i="18"/>
  <c r="E368" i="18"/>
  <c r="D368" i="18"/>
  <c r="B368" i="18"/>
  <c r="A368" i="18"/>
  <c r="G367" i="18"/>
  <c r="F367" i="18"/>
  <c r="E367" i="18"/>
  <c r="D367" i="18"/>
  <c r="B367" i="18"/>
  <c r="A367" i="18"/>
  <c r="G366" i="18"/>
  <c r="F366" i="18"/>
  <c r="E366" i="18"/>
  <c r="D366" i="18"/>
  <c r="B366" i="18"/>
  <c r="A366" i="18"/>
  <c r="G365" i="18"/>
  <c r="F365" i="18"/>
  <c r="E365" i="18"/>
  <c r="D365" i="18"/>
  <c r="B365" i="18"/>
  <c r="A365" i="18"/>
  <c r="G364" i="18"/>
  <c r="F364" i="18"/>
  <c r="E364" i="18"/>
  <c r="D364" i="18"/>
  <c r="B364" i="18"/>
  <c r="A364" i="18"/>
  <c r="G363" i="18"/>
  <c r="F363" i="18"/>
  <c r="E363" i="18"/>
  <c r="D363" i="18"/>
  <c r="B363" i="18"/>
  <c r="A363" i="18"/>
  <c r="G362" i="18"/>
  <c r="F362" i="18"/>
  <c r="E362" i="18"/>
  <c r="D362" i="18"/>
  <c r="B362" i="18"/>
  <c r="A362" i="18"/>
  <c r="G361" i="18"/>
  <c r="F361" i="18"/>
  <c r="E361" i="18"/>
  <c r="D361" i="18"/>
  <c r="B361" i="18"/>
  <c r="A361" i="18"/>
  <c r="G360" i="18"/>
  <c r="F360" i="18"/>
  <c r="E360" i="18"/>
  <c r="D360" i="18"/>
  <c r="B360" i="18"/>
  <c r="A360" i="18"/>
  <c r="G359" i="18"/>
  <c r="F359" i="18"/>
  <c r="E359" i="18"/>
  <c r="D359" i="18"/>
  <c r="B359" i="18"/>
  <c r="A359" i="18"/>
  <c r="G358" i="18"/>
  <c r="F358" i="18"/>
  <c r="E358" i="18"/>
  <c r="D358" i="18"/>
  <c r="B358" i="18"/>
  <c r="A358" i="18"/>
  <c r="G357" i="18"/>
  <c r="F357" i="18"/>
  <c r="E357" i="18"/>
  <c r="D357" i="18"/>
  <c r="B357" i="18"/>
  <c r="A357" i="18"/>
  <c r="G356" i="18"/>
  <c r="F356" i="18"/>
  <c r="E356" i="18"/>
  <c r="D356" i="18"/>
  <c r="B356" i="18"/>
  <c r="A356" i="18"/>
  <c r="G355" i="18"/>
  <c r="F355" i="18"/>
  <c r="E355" i="18"/>
  <c r="D355" i="18"/>
  <c r="B355" i="18"/>
  <c r="A355" i="18"/>
  <c r="G354" i="18"/>
  <c r="F354" i="18"/>
  <c r="E354" i="18"/>
  <c r="D354" i="18"/>
  <c r="B354" i="18"/>
  <c r="A354" i="18"/>
  <c r="G353" i="18"/>
  <c r="F353" i="18"/>
  <c r="E353" i="18"/>
  <c r="D353" i="18"/>
  <c r="B353" i="18"/>
  <c r="A353" i="18"/>
  <c r="G352" i="18"/>
  <c r="F352" i="18"/>
  <c r="E352" i="18"/>
  <c r="D352" i="18"/>
  <c r="B352" i="18"/>
  <c r="A352" i="18"/>
  <c r="G351" i="18"/>
  <c r="F351" i="18"/>
  <c r="E351" i="18"/>
  <c r="D351" i="18"/>
  <c r="B351" i="18"/>
  <c r="A351" i="18"/>
  <c r="G350" i="18"/>
  <c r="F350" i="18"/>
  <c r="E350" i="18"/>
  <c r="D350" i="18"/>
  <c r="B350" i="18"/>
  <c r="A350" i="18"/>
  <c r="G349" i="18"/>
  <c r="F349" i="18"/>
  <c r="E349" i="18"/>
  <c r="D349" i="18"/>
  <c r="B349" i="18"/>
  <c r="A349" i="18"/>
  <c r="G348" i="18"/>
  <c r="F348" i="18"/>
  <c r="E348" i="18"/>
  <c r="D348" i="18"/>
  <c r="B348" i="18"/>
  <c r="A348" i="18"/>
  <c r="G347" i="18"/>
  <c r="F347" i="18"/>
  <c r="E347" i="18"/>
  <c r="D347" i="18"/>
  <c r="B347" i="18"/>
  <c r="A347" i="18"/>
  <c r="G346" i="18"/>
  <c r="F346" i="18"/>
  <c r="E346" i="18"/>
  <c r="D346" i="18"/>
  <c r="B346" i="18"/>
  <c r="A346" i="18"/>
  <c r="G345" i="18"/>
  <c r="F345" i="18"/>
  <c r="E345" i="18"/>
  <c r="D345" i="18"/>
  <c r="B345" i="18"/>
  <c r="A345" i="18"/>
  <c r="G344" i="18"/>
  <c r="F344" i="18"/>
  <c r="E344" i="18"/>
  <c r="D344" i="18"/>
  <c r="B344" i="18"/>
  <c r="A344" i="18"/>
  <c r="G343" i="18"/>
  <c r="F343" i="18"/>
  <c r="E343" i="18"/>
  <c r="D343" i="18"/>
  <c r="B343" i="18"/>
  <c r="A343" i="18"/>
  <c r="G342" i="18"/>
  <c r="F342" i="18"/>
  <c r="E342" i="18"/>
  <c r="D342" i="18"/>
  <c r="B342" i="18"/>
  <c r="A342" i="18"/>
  <c r="G341" i="18"/>
  <c r="F341" i="18"/>
  <c r="E341" i="18"/>
  <c r="D341" i="18"/>
  <c r="B341" i="18"/>
  <c r="A341" i="18"/>
  <c r="G340" i="18"/>
  <c r="F340" i="18"/>
  <c r="E340" i="18"/>
  <c r="D340" i="18"/>
  <c r="B340" i="18"/>
  <c r="A340" i="18"/>
  <c r="G339" i="18"/>
  <c r="F339" i="18"/>
  <c r="E339" i="18"/>
  <c r="D339" i="18"/>
  <c r="B339" i="18"/>
  <c r="A339" i="18"/>
  <c r="G338" i="18"/>
  <c r="F338" i="18"/>
  <c r="E338" i="18"/>
  <c r="D338" i="18"/>
  <c r="B338" i="18"/>
  <c r="A338" i="18"/>
  <c r="G337" i="18"/>
  <c r="F337" i="18"/>
  <c r="E337" i="18"/>
  <c r="D337" i="18"/>
  <c r="B337" i="18"/>
  <c r="A337" i="18"/>
  <c r="G336" i="18"/>
  <c r="F336" i="18"/>
  <c r="E336" i="18"/>
  <c r="D336" i="18"/>
  <c r="B336" i="18"/>
  <c r="A336" i="18"/>
  <c r="G335" i="18"/>
  <c r="F335" i="18"/>
  <c r="E335" i="18"/>
  <c r="D335" i="18"/>
  <c r="B335" i="18"/>
  <c r="A335" i="18"/>
  <c r="G334" i="18"/>
  <c r="F334" i="18"/>
  <c r="E334" i="18"/>
  <c r="D334" i="18"/>
  <c r="B334" i="18"/>
  <c r="A334" i="18"/>
  <c r="G333" i="18"/>
  <c r="F333" i="18"/>
  <c r="E333" i="18"/>
  <c r="D333" i="18"/>
  <c r="B333" i="18"/>
  <c r="A333" i="18"/>
  <c r="G332" i="18"/>
  <c r="F332" i="18"/>
  <c r="E332" i="18"/>
  <c r="D332" i="18"/>
  <c r="B332" i="18"/>
  <c r="A332" i="18"/>
  <c r="G331" i="18"/>
  <c r="F331" i="18"/>
  <c r="E331" i="18"/>
  <c r="D331" i="18"/>
  <c r="B331" i="18"/>
  <c r="A331" i="18"/>
  <c r="G330" i="18"/>
  <c r="F330" i="18"/>
  <c r="E330" i="18"/>
  <c r="D330" i="18"/>
  <c r="B330" i="18"/>
  <c r="A330" i="18"/>
  <c r="G329" i="18"/>
  <c r="F329" i="18"/>
  <c r="E329" i="18"/>
  <c r="D329" i="18"/>
  <c r="B329" i="18"/>
  <c r="A329" i="18"/>
  <c r="G328" i="18"/>
  <c r="F328" i="18"/>
  <c r="E328" i="18"/>
  <c r="D328" i="18"/>
  <c r="B328" i="18"/>
  <c r="A328" i="18"/>
  <c r="G327" i="18"/>
  <c r="F327" i="18"/>
  <c r="E327" i="18"/>
  <c r="D327" i="18"/>
  <c r="B327" i="18"/>
  <c r="A327" i="18"/>
  <c r="G326" i="18"/>
  <c r="F326" i="18"/>
  <c r="E326" i="18"/>
  <c r="D326" i="18"/>
  <c r="B326" i="18"/>
  <c r="A326" i="18"/>
  <c r="G325" i="18"/>
  <c r="F325" i="18"/>
  <c r="E325" i="18"/>
  <c r="D325" i="18"/>
  <c r="B325" i="18"/>
  <c r="A325" i="18"/>
  <c r="G324" i="18"/>
  <c r="F324" i="18"/>
  <c r="E324" i="18"/>
  <c r="D324" i="18"/>
  <c r="B324" i="18"/>
  <c r="A324" i="18"/>
  <c r="G323" i="18"/>
  <c r="F323" i="18"/>
  <c r="E323" i="18"/>
  <c r="D323" i="18"/>
  <c r="B323" i="18"/>
  <c r="A323" i="18"/>
  <c r="G322" i="18"/>
  <c r="F322" i="18"/>
  <c r="E322" i="18"/>
  <c r="D322" i="18"/>
  <c r="B322" i="18"/>
  <c r="A322" i="18"/>
  <c r="G321" i="18"/>
  <c r="F321" i="18"/>
  <c r="E321" i="18"/>
  <c r="D321" i="18"/>
  <c r="B321" i="18"/>
  <c r="A321" i="18"/>
  <c r="G320" i="18"/>
  <c r="F320" i="18"/>
  <c r="E320" i="18"/>
  <c r="D320" i="18"/>
  <c r="B320" i="18"/>
  <c r="A320" i="18"/>
  <c r="G319" i="18"/>
  <c r="F319" i="18"/>
  <c r="E319" i="18"/>
  <c r="D319" i="18"/>
  <c r="B319" i="18"/>
  <c r="A319" i="18"/>
  <c r="G318" i="18"/>
  <c r="F318" i="18"/>
  <c r="E318" i="18"/>
  <c r="D318" i="18"/>
  <c r="B318" i="18"/>
  <c r="A318" i="18"/>
  <c r="G317" i="18"/>
  <c r="F317" i="18"/>
  <c r="E317" i="18"/>
  <c r="D317" i="18"/>
  <c r="B317" i="18"/>
  <c r="A317" i="18"/>
  <c r="G316" i="18"/>
  <c r="F316" i="18"/>
  <c r="E316" i="18"/>
  <c r="D316" i="18"/>
  <c r="B316" i="18"/>
  <c r="A316" i="18"/>
  <c r="G315" i="18"/>
  <c r="F315" i="18"/>
  <c r="E315" i="18"/>
  <c r="D315" i="18"/>
  <c r="B315" i="18"/>
  <c r="A315" i="18"/>
  <c r="G314" i="18"/>
  <c r="F314" i="18"/>
  <c r="E314" i="18"/>
  <c r="D314" i="18"/>
  <c r="B314" i="18"/>
  <c r="A314" i="18"/>
  <c r="G313" i="18"/>
  <c r="F313" i="18"/>
  <c r="E313" i="18"/>
  <c r="D313" i="18"/>
  <c r="B313" i="18"/>
  <c r="A313" i="18"/>
  <c r="G312" i="18"/>
  <c r="F312" i="18"/>
  <c r="E312" i="18"/>
  <c r="D312" i="18"/>
  <c r="B312" i="18"/>
  <c r="A312" i="18"/>
  <c r="G311" i="18"/>
  <c r="F311" i="18"/>
  <c r="E311" i="18"/>
  <c r="D311" i="18"/>
  <c r="B311" i="18"/>
  <c r="A311" i="18"/>
  <c r="G310" i="18"/>
  <c r="F310" i="18"/>
  <c r="E310" i="18"/>
  <c r="D310" i="18"/>
  <c r="B310" i="18"/>
  <c r="A310" i="18"/>
  <c r="G309" i="18"/>
  <c r="F309" i="18"/>
  <c r="E309" i="18"/>
  <c r="D309" i="18"/>
  <c r="B309" i="18"/>
  <c r="A309" i="18"/>
  <c r="G308" i="18"/>
  <c r="F308" i="18"/>
  <c r="E308" i="18"/>
  <c r="D308" i="18"/>
  <c r="B308" i="18"/>
  <c r="A308" i="18"/>
  <c r="G307" i="18"/>
  <c r="F307" i="18"/>
  <c r="E307" i="18"/>
  <c r="D307" i="18"/>
  <c r="B307" i="18"/>
  <c r="A307" i="18"/>
  <c r="G306" i="18"/>
  <c r="F306" i="18"/>
  <c r="E306" i="18"/>
  <c r="D306" i="18"/>
  <c r="B306" i="18"/>
  <c r="A306" i="18"/>
  <c r="G305" i="18"/>
  <c r="F305" i="18"/>
  <c r="E305" i="18"/>
  <c r="D305" i="18"/>
  <c r="B305" i="18"/>
  <c r="A305" i="18"/>
  <c r="G304" i="18"/>
  <c r="F304" i="18"/>
  <c r="E304" i="18"/>
  <c r="D304" i="18"/>
  <c r="B304" i="18"/>
  <c r="A304" i="18"/>
  <c r="G303" i="18"/>
  <c r="F303" i="18"/>
  <c r="E303" i="18"/>
  <c r="D303" i="18"/>
  <c r="B303" i="18"/>
  <c r="A303" i="18"/>
  <c r="G302" i="18"/>
  <c r="F302" i="18"/>
  <c r="E302" i="18"/>
  <c r="D302" i="18"/>
  <c r="B302" i="18"/>
  <c r="A302" i="18"/>
  <c r="G301" i="18"/>
  <c r="F301" i="18"/>
  <c r="E301" i="18"/>
  <c r="D301" i="18"/>
  <c r="B301" i="18"/>
  <c r="A301" i="18"/>
  <c r="G300" i="18"/>
  <c r="F300" i="18"/>
  <c r="E300" i="18"/>
  <c r="D300" i="18"/>
  <c r="B300" i="18"/>
  <c r="A300" i="18"/>
  <c r="G299" i="18"/>
  <c r="F299" i="18"/>
  <c r="E299" i="18"/>
  <c r="D299" i="18"/>
  <c r="B299" i="18"/>
  <c r="A299" i="18"/>
  <c r="G298" i="18"/>
  <c r="F298" i="18"/>
  <c r="E298" i="18"/>
  <c r="D298" i="18"/>
  <c r="B298" i="18"/>
  <c r="A298" i="18"/>
  <c r="G297" i="18"/>
  <c r="F297" i="18"/>
  <c r="E297" i="18"/>
  <c r="D297" i="18"/>
  <c r="B297" i="18"/>
  <c r="A297" i="18"/>
  <c r="G296" i="18"/>
  <c r="F296" i="18"/>
  <c r="E296" i="18"/>
  <c r="D296" i="18"/>
  <c r="B296" i="18"/>
  <c r="A296" i="18"/>
  <c r="G295" i="18"/>
  <c r="F295" i="18"/>
  <c r="E295" i="18"/>
  <c r="D295" i="18"/>
  <c r="B295" i="18"/>
  <c r="A295" i="18"/>
  <c r="G294" i="18"/>
  <c r="F294" i="18"/>
  <c r="E294" i="18"/>
  <c r="D294" i="18"/>
  <c r="B294" i="18"/>
  <c r="A294" i="18"/>
  <c r="G293" i="18"/>
  <c r="F293" i="18"/>
  <c r="E293" i="18"/>
  <c r="D293" i="18"/>
  <c r="B293" i="18"/>
  <c r="A293" i="18"/>
  <c r="G292" i="18"/>
  <c r="F292" i="18"/>
  <c r="E292" i="18"/>
  <c r="D292" i="18"/>
  <c r="B292" i="18"/>
  <c r="A292" i="18"/>
  <c r="G291" i="18"/>
  <c r="F291" i="18"/>
  <c r="E291" i="18"/>
  <c r="D291" i="18"/>
  <c r="B291" i="18"/>
  <c r="A291" i="18"/>
  <c r="G290" i="18"/>
  <c r="F290" i="18"/>
  <c r="E290" i="18"/>
  <c r="D290" i="18"/>
  <c r="B290" i="18"/>
  <c r="A290" i="18"/>
  <c r="G289" i="18"/>
  <c r="F289" i="18"/>
  <c r="E289" i="18"/>
  <c r="D289" i="18"/>
  <c r="B289" i="18"/>
  <c r="A289" i="18"/>
  <c r="G288" i="18"/>
  <c r="F288" i="18"/>
  <c r="E288" i="18"/>
  <c r="D288" i="18"/>
  <c r="B288" i="18"/>
  <c r="A288" i="18"/>
  <c r="G287" i="18"/>
  <c r="F287" i="18"/>
  <c r="E287" i="18"/>
  <c r="D287" i="18"/>
  <c r="B287" i="18"/>
  <c r="A287" i="18"/>
  <c r="G286" i="18"/>
  <c r="F286" i="18"/>
  <c r="E286" i="18"/>
  <c r="D286" i="18"/>
  <c r="B286" i="18"/>
  <c r="A286" i="18"/>
  <c r="G285" i="18"/>
  <c r="F285" i="18"/>
  <c r="E285" i="18"/>
  <c r="D285" i="18"/>
  <c r="B285" i="18"/>
  <c r="A285" i="18"/>
  <c r="G284" i="18"/>
  <c r="F284" i="18"/>
  <c r="E284" i="18"/>
  <c r="D284" i="18"/>
  <c r="B284" i="18"/>
  <c r="A284" i="18"/>
  <c r="G283" i="18"/>
  <c r="F283" i="18"/>
  <c r="E283" i="18"/>
  <c r="D283" i="18"/>
  <c r="B283" i="18"/>
  <c r="A283" i="18"/>
  <c r="G282" i="18"/>
  <c r="F282" i="18"/>
  <c r="E282" i="18"/>
  <c r="D282" i="18"/>
  <c r="B282" i="18"/>
  <c r="A282" i="18"/>
  <c r="G281" i="18"/>
  <c r="F281" i="18"/>
  <c r="E281" i="18"/>
  <c r="D281" i="18"/>
  <c r="B281" i="18"/>
  <c r="A281" i="18"/>
  <c r="G280" i="18"/>
  <c r="F280" i="18"/>
  <c r="E280" i="18"/>
  <c r="D280" i="18"/>
  <c r="B280" i="18"/>
  <c r="A280" i="18"/>
  <c r="G279" i="18"/>
  <c r="F279" i="18"/>
  <c r="E279" i="18"/>
  <c r="D279" i="18"/>
  <c r="B279" i="18"/>
  <c r="A279" i="18"/>
  <c r="G278" i="18"/>
  <c r="F278" i="18"/>
  <c r="E278" i="18"/>
  <c r="D278" i="18"/>
  <c r="B278" i="18"/>
  <c r="A278" i="18"/>
  <c r="G277" i="18"/>
  <c r="F277" i="18"/>
  <c r="E277" i="18"/>
  <c r="D277" i="18"/>
  <c r="B277" i="18"/>
  <c r="A277" i="18"/>
  <c r="G276" i="18"/>
  <c r="F276" i="18"/>
  <c r="E276" i="18"/>
  <c r="D276" i="18"/>
  <c r="B276" i="18"/>
  <c r="A276" i="18"/>
  <c r="G275" i="18"/>
  <c r="F275" i="18"/>
  <c r="E275" i="18"/>
  <c r="D275" i="18"/>
  <c r="B275" i="18"/>
  <c r="A275" i="18"/>
  <c r="G274" i="18"/>
  <c r="F274" i="18"/>
  <c r="E274" i="18"/>
  <c r="D274" i="18"/>
  <c r="B274" i="18"/>
  <c r="A274" i="18"/>
  <c r="G273" i="18"/>
  <c r="F273" i="18"/>
  <c r="E273" i="18"/>
  <c r="D273" i="18"/>
  <c r="B273" i="18"/>
  <c r="A273" i="18"/>
  <c r="G272" i="18"/>
  <c r="F272" i="18"/>
  <c r="E272" i="18"/>
  <c r="D272" i="18"/>
  <c r="B272" i="18"/>
  <c r="A272" i="18"/>
  <c r="G271" i="18"/>
  <c r="F271" i="18"/>
  <c r="E271" i="18"/>
  <c r="D271" i="18"/>
  <c r="B271" i="18"/>
  <c r="A271" i="18"/>
  <c r="G270" i="18"/>
  <c r="F270" i="18"/>
  <c r="E270" i="18"/>
  <c r="D270" i="18"/>
  <c r="B270" i="18"/>
  <c r="A270" i="18"/>
  <c r="G269" i="18"/>
  <c r="F269" i="18"/>
  <c r="E269" i="18"/>
  <c r="D269" i="18"/>
  <c r="B269" i="18"/>
  <c r="A269" i="18"/>
  <c r="G268" i="18"/>
  <c r="F268" i="18"/>
  <c r="E268" i="18"/>
  <c r="D268" i="18"/>
  <c r="B268" i="18"/>
  <c r="A268" i="18"/>
  <c r="G267" i="18"/>
  <c r="F267" i="18"/>
  <c r="E267" i="18"/>
  <c r="D267" i="18"/>
  <c r="B267" i="18"/>
  <c r="A267" i="18"/>
  <c r="G266" i="18"/>
  <c r="F266" i="18"/>
  <c r="E266" i="18"/>
  <c r="D266" i="18"/>
  <c r="B266" i="18"/>
  <c r="A266" i="18"/>
  <c r="G265" i="18"/>
  <c r="F265" i="18"/>
  <c r="E265" i="18"/>
  <c r="D265" i="18"/>
  <c r="B265" i="18"/>
  <c r="A265" i="18"/>
  <c r="G264" i="18"/>
  <c r="F264" i="18"/>
  <c r="E264" i="18"/>
  <c r="D264" i="18"/>
  <c r="B264" i="18"/>
  <c r="A264" i="18"/>
  <c r="G263" i="18"/>
  <c r="F263" i="18"/>
  <c r="E263" i="18"/>
  <c r="D263" i="18"/>
  <c r="B263" i="18"/>
  <c r="A263" i="18"/>
  <c r="G262" i="18"/>
  <c r="F262" i="18"/>
  <c r="E262" i="18"/>
  <c r="D262" i="18"/>
  <c r="B262" i="18"/>
  <c r="A262" i="18"/>
  <c r="G261" i="18"/>
  <c r="F261" i="18"/>
  <c r="E261" i="18"/>
  <c r="D261" i="18"/>
  <c r="B261" i="18"/>
  <c r="A261" i="18"/>
  <c r="G260" i="18"/>
  <c r="F260" i="18"/>
  <c r="E260" i="18"/>
  <c r="D260" i="18"/>
  <c r="B260" i="18"/>
  <c r="A260" i="18"/>
  <c r="G259" i="18"/>
  <c r="F259" i="18"/>
  <c r="E259" i="18"/>
  <c r="D259" i="18"/>
  <c r="B259" i="18"/>
  <c r="A259" i="18"/>
  <c r="G258" i="18"/>
  <c r="F258" i="18"/>
  <c r="E258" i="18"/>
  <c r="D258" i="18"/>
  <c r="B258" i="18"/>
  <c r="A258" i="18"/>
  <c r="G257" i="18"/>
  <c r="F257" i="18"/>
  <c r="E257" i="18"/>
  <c r="D257" i="18"/>
  <c r="B257" i="18"/>
  <c r="A257" i="18"/>
  <c r="G256" i="18"/>
  <c r="F256" i="18"/>
  <c r="E256" i="18"/>
  <c r="D256" i="18"/>
  <c r="B256" i="18"/>
  <c r="A256" i="18"/>
  <c r="G255" i="18"/>
  <c r="F255" i="18"/>
  <c r="E255" i="18"/>
  <c r="D255" i="18"/>
  <c r="B255" i="18"/>
  <c r="A255" i="18"/>
  <c r="G254" i="18"/>
  <c r="F254" i="18"/>
  <c r="E254" i="18"/>
  <c r="D254" i="18"/>
  <c r="B254" i="18"/>
  <c r="A254" i="18"/>
  <c r="G253" i="18"/>
  <c r="F253" i="18"/>
  <c r="E253" i="18"/>
  <c r="D253" i="18"/>
  <c r="B253" i="18"/>
  <c r="A253" i="18"/>
  <c r="G252" i="18"/>
  <c r="F252" i="18"/>
  <c r="E252" i="18"/>
  <c r="D252" i="18"/>
  <c r="B252" i="18"/>
  <c r="A252" i="18"/>
  <c r="G251" i="18"/>
  <c r="F251" i="18"/>
  <c r="E251" i="18"/>
  <c r="D251" i="18"/>
  <c r="B251" i="18"/>
  <c r="A251" i="18"/>
  <c r="G250" i="18"/>
  <c r="F250" i="18"/>
  <c r="E250" i="18"/>
  <c r="D250" i="18"/>
  <c r="B250" i="18"/>
  <c r="A250" i="18"/>
  <c r="G249" i="18"/>
  <c r="F249" i="18"/>
  <c r="E249" i="18"/>
  <c r="D249" i="18"/>
  <c r="B249" i="18"/>
  <c r="A249" i="18"/>
  <c r="G248" i="18"/>
  <c r="F248" i="18"/>
  <c r="E248" i="18"/>
  <c r="D248" i="18"/>
  <c r="B248" i="18"/>
  <c r="A248" i="18"/>
  <c r="G247" i="18"/>
  <c r="F247" i="18"/>
  <c r="E247" i="18"/>
  <c r="D247" i="18"/>
  <c r="B247" i="18"/>
  <c r="A247" i="18"/>
  <c r="G246" i="18"/>
  <c r="F246" i="18"/>
  <c r="E246" i="18"/>
  <c r="D246" i="18"/>
  <c r="B246" i="18"/>
  <c r="A246" i="18"/>
  <c r="G245" i="18"/>
  <c r="F245" i="18"/>
  <c r="E245" i="18"/>
  <c r="D245" i="18"/>
  <c r="B245" i="18"/>
  <c r="A245" i="18"/>
  <c r="G244" i="18"/>
  <c r="F244" i="18"/>
  <c r="E244" i="18"/>
  <c r="D244" i="18"/>
  <c r="B244" i="18"/>
  <c r="A244" i="18"/>
  <c r="G243" i="18"/>
  <c r="F243" i="18"/>
  <c r="E243" i="18"/>
  <c r="D243" i="18"/>
  <c r="B243" i="18"/>
  <c r="A243" i="18"/>
  <c r="G242" i="18"/>
  <c r="F242" i="18"/>
  <c r="E242" i="18"/>
  <c r="D242" i="18"/>
  <c r="B242" i="18"/>
  <c r="A242" i="18"/>
  <c r="G241" i="18"/>
  <c r="F241" i="18"/>
  <c r="E241" i="18"/>
  <c r="D241" i="18"/>
  <c r="B241" i="18"/>
  <c r="A241" i="18"/>
  <c r="G240" i="18"/>
  <c r="F240" i="18"/>
  <c r="E240" i="18"/>
  <c r="D240" i="18"/>
  <c r="B240" i="18"/>
  <c r="A240" i="18"/>
  <c r="G239" i="18"/>
  <c r="F239" i="18"/>
  <c r="E239" i="18"/>
  <c r="D239" i="18"/>
  <c r="B239" i="18"/>
  <c r="A239" i="18"/>
  <c r="G238" i="18"/>
  <c r="F238" i="18"/>
  <c r="E238" i="18"/>
  <c r="D238" i="18"/>
  <c r="B238" i="18"/>
  <c r="A238" i="18"/>
  <c r="G237" i="18"/>
  <c r="F237" i="18"/>
  <c r="E237" i="18"/>
  <c r="D237" i="18"/>
  <c r="B237" i="18"/>
  <c r="A237" i="18"/>
  <c r="G236" i="18"/>
  <c r="F236" i="18"/>
  <c r="E236" i="18"/>
  <c r="D236" i="18"/>
  <c r="B236" i="18"/>
  <c r="A236" i="18"/>
  <c r="G235" i="18"/>
  <c r="F235" i="18"/>
  <c r="E235" i="18"/>
  <c r="D235" i="18"/>
  <c r="B235" i="18"/>
  <c r="A235" i="18"/>
  <c r="G234" i="18"/>
  <c r="F234" i="18"/>
  <c r="E234" i="18"/>
  <c r="D234" i="18"/>
  <c r="B234" i="18"/>
  <c r="A234" i="18"/>
  <c r="G233" i="18"/>
  <c r="F233" i="18"/>
  <c r="E233" i="18"/>
  <c r="D233" i="18"/>
  <c r="B233" i="18"/>
  <c r="A233" i="18"/>
  <c r="G232" i="18"/>
  <c r="F232" i="18"/>
  <c r="E232" i="18"/>
  <c r="D232" i="18"/>
  <c r="B232" i="18"/>
  <c r="A232" i="18"/>
  <c r="G231" i="18"/>
  <c r="F231" i="18"/>
  <c r="E231" i="18"/>
  <c r="D231" i="18"/>
  <c r="B231" i="18"/>
  <c r="A231" i="18"/>
  <c r="G230" i="18"/>
  <c r="F230" i="18"/>
  <c r="E230" i="18"/>
  <c r="D230" i="18"/>
  <c r="B230" i="18"/>
  <c r="A230" i="18"/>
  <c r="G229" i="18"/>
  <c r="F229" i="18"/>
  <c r="E229" i="18"/>
  <c r="D229" i="18"/>
  <c r="B229" i="18"/>
  <c r="A229" i="18"/>
  <c r="G228" i="18"/>
  <c r="F228" i="18"/>
  <c r="E228" i="18"/>
  <c r="D228" i="18"/>
  <c r="B228" i="18"/>
  <c r="A228" i="18"/>
  <c r="G227" i="18"/>
  <c r="F227" i="18"/>
  <c r="E227" i="18"/>
  <c r="D227" i="18"/>
  <c r="B227" i="18"/>
  <c r="A227" i="18"/>
  <c r="G226" i="18"/>
  <c r="F226" i="18"/>
  <c r="E226" i="18"/>
  <c r="D226" i="18"/>
  <c r="B226" i="18"/>
  <c r="A226" i="18"/>
  <c r="G225" i="18"/>
  <c r="F225" i="18"/>
  <c r="E225" i="18"/>
  <c r="D225" i="18"/>
  <c r="B225" i="18"/>
  <c r="A225" i="18"/>
  <c r="G224" i="18"/>
  <c r="F224" i="18"/>
  <c r="E224" i="18"/>
  <c r="D224" i="18"/>
  <c r="B224" i="18"/>
  <c r="A224" i="18"/>
  <c r="G223" i="18"/>
  <c r="F223" i="18"/>
  <c r="E223" i="18"/>
  <c r="D223" i="18"/>
  <c r="B223" i="18"/>
  <c r="A223" i="18"/>
  <c r="G222" i="18"/>
  <c r="F222" i="18"/>
  <c r="E222" i="18"/>
  <c r="D222" i="18"/>
  <c r="B222" i="18"/>
  <c r="A222" i="18"/>
  <c r="G221" i="18"/>
  <c r="F221" i="18"/>
  <c r="E221" i="18"/>
  <c r="D221" i="18"/>
  <c r="B221" i="18"/>
  <c r="A221" i="18"/>
  <c r="G220" i="18"/>
  <c r="F220" i="18"/>
  <c r="E220" i="18"/>
  <c r="D220" i="18"/>
  <c r="B220" i="18"/>
  <c r="A220" i="18"/>
  <c r="G219" i="18"/>
  <c r="F219" i="18"/>
  <c r="E219" i="18"/>
  <c r="D219" i="18"/>
  <c r="B219" i="18"/>
  <c r="A219" i="18"/>
  <c r="G218" i="18"/>
  <c r="F218" i="18"/>
  <c r="E218" i="18"/>
  <c r="D218" i="18"/>
  <c r="B218" i="18"/>
  <c r="A218" i="18"/>
  <c r="G217" i="18"/>
  <c r="F217" i="18"/>
  <c r="E217" i="18"/>
  <c r="D217" i="18"/>
  <c r="B217" i="18"/>
  <c r="A217" i="18"/>
  <c r="G216" i="18"/>
  <c r="F216" i="18"/>
  <c r="E216" i="18"/>
  <c r="D216" i="18"/>
  <c r="B216" i="18"/>
  <c r="A216" i="18"/>
  <c r="G215" i="18"/>
  <c r="F215" i="18"/>
  <c r="E215" i="18"/>
  <c r="D215" i="18"/>
  <c r="B215" i="18"/>
  <c r="A215" i="18"/>
  <c r="G214" i="18"/>
  <c r="F214" i="18"/>
  <c r="E214" i="18"/>
  <c r="D214" i="18"/>
  <c r="B214" i="18"/>
  <c r="A214" i="18"/>
  <c r="G213" i="18"/>
  <c r="F213" i="18"/>
  <c r="E213" i="18"/>
  <c r="D213" i="18"/>
  <c r="B213" i="18"/>
  <c r="A213" i="18"/>
  <c r="G212" i="18"/>
  <c r="F212" i="18"/>
  <c r="E212" i="18"/>
  <c r="D212" i="18"/>
  <c r="B212" i="18"/>
  <c r="A212" i="18"/>
  <c r="G211" i="18"/>
  <c r="F211" i="18"/>
  <c r="E211" i="18"/>
  <c r="D211" i="18"/>
  <c r="B211" i="18"/>
  <c r="A211" i="18"/>
  <c r="G210" i="18"/>
  <c r="F210" i="18"/>
  <c r="E210" i="18"/>
  <c r="D210" i="18"/>
  <c r="B210" i="18"/>
  <c r="A210" i="18"/>
  <c r="G209" i="18"/>
  <c r="F209" i="18"/>
  <c r="E209" i="18"/>
  <c r="D209" i="18"/>
  <c r="B209" i="18"/>
  <c r="A209" i="18"/>
  <c r="G208" i="18"/>
  <c r="F208" i="18"/>
  <c r="E208" i="18"/>
  <c r="D208" i="18"/>
  <c r="B208" i="18"/>
  <c r="A208" i="18"/>
  <c r="G207" i="18"/>
  <c r="F207" i="18"/>
  <c r="E207" i="18"/>
  <c r="D207" i="18"/>
  <c r="B207" i="18"/>
  <c r="A207" i="18"/>
  <c r="G206" i="18"/>
  <c r="F206" i="18"/>
  <c r="E206" i="18"/>
  <c r="D206" i="18"/>
  <c r="B206" i="18"/>
  <c r="A206" i="18"/>
  <c r="G205" i="18"/>
  <c r="F205" i="18"/>
  <c r="E205" i="18"/>
  <c r="D205" i="18"/>
  <c r="B205" i="18"/>
  <c r="A205" i="18"/>
  <c r="G204" i="18"/>
  <c r="F204" i="18"/>
  <c r="E204" i="18"/>
  <c r="D204" i="18"/>
  <c r="B204" i="18"/>
  <c r="A204" i="18"/>
  <c r="G203" i="18"/>
  <c r="F203" i="18"/>
  <c r="E203" i="18"/>
  <c r="D203" i="18"/>
  <c r="B203" i="18"/>
  <c r="A203" i="18"/>
  <c r="G202" i="18"/>
  <c r="F202" i="18"/>
  <c r="E202" i="18"/>
  <c r="D202" i="18"/>
  <c r="B202" i="18"/>
  <c r="A202" i="18"/>
  <c r="G201" i="18"/>
  <c r="F201" i="18"/>
  <c r="E201" i="18"/>
  <c r="D201" i="18"/>
  <c r="B201" i="18"/>
  <c r="A201" i="18"/>
  <c r="G200" i="18"/>
  <c r="F200" i="18"/>
  <c r="E200" i="18"/>
  <c r="D200" i="18"/>
  <c r="B200" i="18"/>
  <c r="A200" i="18"/>
  <c r="G199" i="18"/>
  <c r="F199" i="18"/>
  <c r="E199" i="18"/>
  <c r="D199" i="18"/>
  <c r="B199" i="18"/>
  <c r="A199" i="18"/>
  <c r="G198" i="18"/>
  <c r="F198" i="18"/>
  <c r="E198" i="18"/>
  <c r="D198" i="18"/>
  <c r="B198" i="18"/>
  <c r="A198" i="18"/>
  <c r="G197" i="18"/>
  <c r="F197" i="18"/>
  <c r="E197" i="18"/>
  <c r="D197" i="18"/>
  <c r="B197" i="18"/>
  <c r="A197" i="18"/>
  <c r="G196" i="18"/>
  <c r="F196" i="18"/>
  <c r="E196" i="18"/>
  <c r="D196" i="18"/>
  <c r="B196" i="18"/>
  <c r="A196" i="18"/>
  <c r="G195" i="18"/>
  <c r="F195" i="18"/>
  <c r="E195" i="18"/>
  <c r="D195" i="18"/>
  <c r="B195" i="18"/>
  <c r="A195" i="18"/>
  <c r="G194" i="18"/>
  <c r="F194" i="18"/>
  <c r="E194" i="18"/>
  <c r="D194" i="18"/>
  <c r="B194" i="18"/>
  <c r="A194" i="18"/>
  <c r="G193" i="18"/>
  <c r="F193" i="18"/>
  <c r="E193" i="18"/>
  <c r="D193" i="18"/>
  <c r="B193" i="18"/>
  <c r="A193" i="18"/>
  <c r="G192" i="18"/>
  <c r="F192" i="18"/>
  <c r="E192" i="18"/>
  <c r="D192" i="18"/>
  <c r="B192" i="18"/>
  <c r="A192" i="18"/>
  <c r="G191" i="18"/>
  <c r="F191" i="18"/>
  <c r="E191" i="18"/>
  <c r="D191" i="18"/>
  <c r="B191" i="18"/>
  <c r="A191" i="18"/>
  <c r="G190" i="18"/>
  <c r="F190" i="18"/>
  <c r="E190" i="18"/>
  <c r="D190" i="18"/>
  <c r="B190" i="18"/>
  <c r="A190" i="18"/>
  <c r="G189" i="18"/>
  <c r="F189" i="18"/>
  <c r="E189" i="18"/>
  <c r="D189" i="18"/>
  <c r="B189" i="18"/>
  <c r="A189" i="18"/>
  <c r="G188" i="18"/>
  <c r="F188" i="18"/>
  <c r="E188" i="18"/>
  <c r="D188" i="18"/>
  <c r="B188" i="18"/>
  <c r="A188" i="18"/>
  <c r="G187" i="18"/>
  <c r="F187" i="18"/>
  <c r="E187" i="18"/>
  <c r="D187" i="18"/>
  <c r="B187" i="18"/>
  <c r="A187" i="18"/>
  <c r="G186" i="18"/>
  <c r="F186" i="18"/>
  <c r="E186" i="18"/>
  <c r="D186" i="18"/>
  <c r="B186" i="18"/>
  <c r="A186" i="18"/>
  <c r="G185" i="18"/>
  <c r="F185" i="18"/>
  <c r="E185" i="18"/>
  <c r="D185" i="18"/>
  <c r="B185" i="18"/>
  <c r="A185" i="18"/>
  <c r="G184" i="18"/>
  <c r="F184" i="18"/>
  <c r="E184" i="18"/>
  <c r="D184" i="18"/>
  <c r="B184" i="18"/>
  <c r="A184" i="18"/>
  <c r="G183" i="18"/>
  <c r="F183" i="18"/>
  <c r="E183" i="18"/>
  <c r="D183" i="18"/>
  <c r="B183" i="18"/>
  <c r="A183" i="18"/>
  <c r="G182" i="18"/>
  <c r="F182" i="18"/>
  <c r="E182" i="18"/>
  <c r="D182" i="18"/>
  <c r="B182" i="18"/>
  <c r="A182" i="18"/>
  <c r="G181" i="18"/>
  <c r="F181" i="18"/>
  <c r="E181" i="18"/>
  <c r="D181" i="18"/>
  <c r="B181" i="18"/>
  <c r="A181" i="18"/>
  <c r="G180" i="18"/>
  <c r="F180" i="18"/>
  <c r="E180" i="18"/>
  <c r="D180" i="18"/>
  <c r="B180" i="18"/>
  <c r="A180" i="18"/>
  <c r="G179" i="18"/>
  <c r="F179" i="18"/>
  <c r="E179" i="18"/>
  <c r="D179" i="18"/>
  <c r="B179" i="18"/>
  <c r="A179" i="18"/>
  <c r="G178" i="18"/>
  <c r="F178" i="18"/>
  <c r="E178" i="18"/>
  <c r="D178" i="18"/>
  <c r="B178" i="18"/>
  <c r="A178" i="18"/>
  <c r="G177" i="18"/>
  <c r="F177" i="18"/>
  <c r="E177" i="18"/>
  <c r="D177" i="18"/>
  <c r="B177" i="18"/>
  <c r="A177" i="18"/>
  <c r="G176" i="18"/>
  <c r="F176" i="18"/>
  <c r="E176" i="18"/>
  <c r="D176" i="18"/>
  <c r="B176" i="18"/>
  <c r="A176" i="18"/>
  <c r="G175" i="18"/>
  <c r="F175" i="18"/>
  <c r="E175" i="18"/>
  <c r="D175" i="18"/>
  <c r="B175" i="18"/>
  <c r="A175" i="18"/>
  <c r="G174" i="18"/>
  <c r="F174" i="18"/>
  <c r="E174" i="18"/>
  <c r="D174" i="18"/>
  <c r="B174" i="18"/>
  <c r="A174" i="18"/>
  <c r="G173" i="18"/>
  <c r="F173" i="18"/>
  <c r="E173" i="18"/>
  <c r="D173" i="18"/>
  <c r="B173" i="18"/>
  <c r="A173" i="18"/>
  <c r="G172" i="18"/>
  <c r="F172" i="18"/>
  <c r="E172" i="18"/>
  <c r="D172" i="18"/>
  <c r="B172" i="18"/>
  <c r="A172" i="18"/>
  <c r="G171" i="18"/>
  <c r="F171" i="18"/>
  <c r="E171" i="18"/>
  <c r="D171" i="18"/>
  <c r="B171" i="18"/>
  <c r="A171" i="18"/>
  <c r="G170" i="18"/>
  <c r="F170" i="18"/>
  <c r="E170" i="18"/>
  <c r="D170" i="18"/>
  <c r="B170" i="18"/>
  <c r="A170" i="18"/>
  <c r="G169" i="18"/>
  <c r="F169" i="18"/>
  <c r="E169" i="18"/>
  <c r="D169" i="18"/>
  <c r="B169" i="18"/>
  <c r="A169" i="18"/>
  <c r="G168" i="18"/>
  <c r="F168" i="18"/>
  <c r="E168" i="18"/>
  <c r="D168" i="18"/>
  <c r="B168" i="18"/>
  <c r="A168" i="18"/>
  <c r="G167" i="18"/>
  <c r="F167" i="18"/>
  <c r="E167" i="18"/>
  <c r="D167" i="18"/>
  <c r="B167" i="18"/>
  <c r="A167" i="18"/>
  <c r="G166" i="18"/>
  <c r="F166" i="18"/>
  <c r="E166" i="18"/>
  <c r="D166" i="18"/>
  <c r="B166" i="18"/>
  <c r="A166" i="18"/>
  <c r="G165" i="18"/>
  <c r="F165" i="18"/>
  <c r="E165" i="18"/>
  <c r="D165" i="18"/>
  <c r="B165" i="18"/>
  <c r="A165" i="18"/>
  <c r="G164" i="18"/>
  <c r="F164" i="18"/>
  <c r="E164" i="18"/>
  <c r="D164" i="18"/>
  <c r="B164" i="18"/>
  <c r="A164" i="18"/>
  <c r="G163" i="18"/>
  <c r="F163" i="18"/>
  <c r="E163" i="18"/>
  <c r="D163" i="18"/>
  <c r="B163" i="18"/>
  <c r="A163" i="18"/>
  <c r="G162" i="18"/>
  <c r="F162" i="18"/>
  <c r="E162" i="18"/>
  <c r="D162" i="18"/>
  <c r="B162" i="18"/>
  <c r="A162" i="18"/>
  <c r="G161" i="18"/>
  <c r="F161" i="18"/>
  <c r="E161" i="18"/>
  <c r="D161" i="18"/>
  <c r="B161" i="18"/>
  <c r="A161" i="18"/>
  <c r="G160" i="18"/>
  <c r="F160" i="18"/>
  <c r="E160" i="18"/>
  <c r="D160" i="18"/>
  <c r="B160" i="18"/>
  <c r="A160" i="18"/>
  <c r="G159" i="18"/>
  <c r="F159" i="18"/>
  <c r="E159" i="18"/>
  <c r="D159" i="18"/>
  <c r="B159" i="18"/>
  <c r="A159" i="18"/>
  <c r="G158" i="18"/>
  <c r="F158" i="18"/>
  <c r="E158" i="18"/>
  <c r="D158" i="18"/>
  <c r="B158" i="18"/>
  <c r="A158" i="18"/>
  <c r="G157" i="18"/>
  <c r="F157" i="18"/>
  <c r="E157" i="18"/>
  <c r="D157" i="18"/>
  <c r="B157" i="18"/>
  <c r="A157" i="18"/>
  <c r="G156" i="18"/>
  <c r="F156" i="18"/>
  <c r="E156" i="18"/>
  <c r="D156" i="18"/>
  <c r="B156" i="18"/>
  <c r="A156" i="18"/>
  <c r="G155" i="18"/>
  <c r="F155" i="18"/>
  <c r="E155" i="18"/>
  <c r="D155" i="18"/>
  <c r="B155" i="18"/>
  <c r="A155" i="18"/>
  <c r="G154" i="18"/>
  <c r="F154" i="18"/>
  <c r="E154" i="18"/>
  <c r="D154" i="18"/>
  <c r="B154" i="18"/>
  <c r="A154" i="18"/>
  <c r="G153" i="18"/>
  <c r="F153" i="18"/>
  <c r="E153" i="18"/>
  <c r="D153" i="18"/>
  <c r="B153" i="18"/>
  <c r="A153" i="18"/>
  <c r="G152" i="18"/>
  <c r="F152" i="18"/>
  <c r="E152" i="18"/>
  <c r="D152" i="18"/>
  <c r="B152" i="18"/>
  <c r="A152" i="18"/>
  <c r="G151" i="18"/>
  <c r="F151" i="18"/>
  <c r="E151" i="18"/>
  <c r="D151" i="18"/>
  <c r="B151" i="18"/>
  <c r="A151" i="18"/>
  <c r="G150" i="18"/>
  <c r="F150" i="18"/>
  <c r="E150" i="18"/>
  <c r="D150" i="18"/>
  <c r="B150" i="18"/>
  <c r="A150" i="18"/>
  <c r="G149" i="18"/>
  <c r="F149" i="18"/>
  <c r="E149" i="18"/>
  <c r="D149" i="18"/>
  <c r="B149" i="18"/>
  <c r="A149" i="18"/>
  <c r="G148" i="18"/>
  <c r="F148" i="18"/>
  <c r="E148" i="18"/>
  <c r="D148" i="18"/>
  <c r="B148" i="18"/>
  <c r="A148" i="18"/>
  <c r="G147" i="18"/>
  <c r="F147" i="18"/>
  <c r="E147" i="18"/>
  <c r="D147" i="18"/>
  <c r="B147" i="18"/>
  <c r="A147" i="18"/>
  <c r="G146" i="18"/>
  <c r="F146" i="18"/>
  <c r="E146" i="18"/>
  <c r="D146" i="18"/>
  <c r="B146" i="18"/>
  <c r="A146" i="18"/>
  <c r="G145" i="18"/>
  <c r="F145" i="18"/>
  <c r="E145" i="18"/>
  <c r="D145" i="18"/>
  <c r="B145" i="18"/>
  <c r="A145" i="18"/>
  <c r="G144" i="18"/>
  <c r="F144" i="18"/>
  <c r="E144" i="18"/>
  <c r="D144" i="18"/>
  <c r="B144" i="18"/>
  <c r="A144" i="18"/>
  <c r="G143" i="18"/>
  <c r="F143" i="18"/>
  <c r="E143" i="18"/>
  <c r="D143" i="18"/>
  <c r="B143" i="18"/>
  <c r="A143" i="18"/>
  <c r="G142" i="18"/>
  <c r="F142" i="18"/>
  <c r="E142" i="18"/>
  <c r="D142" i="18"/>
  <c r="B142" i="18"/>
  <c r="A142" i="18"/>
  <c r="G141" i="18"/>
  <c r="F141" i="18"/>
  <c r="E141" i="18"/>
  <c r="D141" i="18"/>
  <c r="B141" i="18"/>
  <c r="A141" i="18"/>
  <c r="G140" i="18"/>
  <c r="F140" i="18"/>
  <c r="E140" i="18"/>
  <c r="D140" i="18"/>
  <c r="B140" i="18"/>
  <c r="A140" i="18"/>
  <c r="G139" i="18"/>
  <c r="F139" i="18"/>
  <c r="E139" i="18"/>
  <c r="D139" i="18"/>
  <c r="B139" i="18"/>
  <c r="A139" i="18"/>
  <c r="G138" i="18"/>
  <c r="F138" i="18"/>
  <c r="E138" i="18"/>
  <c r="D138" i="18"/>
  <c r="B138" i="18"/>
  <c r="A138" i="18"/>
  <c r="G137" i="18"/>
  <c r="F137" i="18"/>
  <c r="E137" i="18"/>
  <c r="D137" i="18"/>
  <c r="B137" i="18"/>
  <c r="A137" i="18"/>
  <c r="G136" i="18"/>
  <c r="F136" i="18"/>
  <c r="E136" i="18"/>
  <c r="D136" i="18"/>
  <c r="B136" i="18"/>
  <c r="A136" i="18"/>
  <c r="G135" i="18"/>
  <c r="F135" i="18"/>
  <c r="E135" i="18"/>
  <c r="D135" i="18"/>
  <c r="B135" i="18"/>
  <c r="A135" i="18"/>
  <c r="G134" i="18"/>
  <c r="F134" i="18"/>
  <c r="E134" i="18"/>
  <c r="D134" i="18"/>
  <c r="B134" i="18"/>
  <c r="A134" i="18"/>
  <c r="G133" i="18"/>
  <c r="F133" i="18"/>
  <c r="E133" i="18"/>
  <c r="D133" i="18"/>
  <c r="B133" i="18"/>
  <c r="A133" i="18"/>
  <c r="G132" i="18"/>
  <c r="F132" i="18"/>
  <c r="E132" i="18"/>
  <c r="D132" i="18"/>
  <c r="B132" i="18"/>
  <c r="A132" i="18"/>
  <c r="G131" i="18"/>
  <c r="F131" i="18"/>
  <c r="E131" i="18"/>
  <c r="D131" i="18"/>
  <c r="B131" i="18"/>
  <c r="A131" i="18"/>
  <c r="G130" i="18"/>
  <c r="F130" i="18"/>
  <c r="E130" i="18"/>
  <c r="D130" i="18"/>
  <c r="B130" i="18"/>
  <c r="A130" i="18"/>
  <c r="G129" i="18"/>
  <c r="F129" i="18"/>
  <c r="E129" i="18"/>
  <c r="D129" i="18"/>
  <c r="B129" i="18"/>
  <c r="A129" i="18"/>
  <c r="G128" i="18"/>
  <c r="F128" i="18"/>
  <c r="E128" i="18"/>
  <c r="D128" i="18"/>
  <c r="B128" i="18"/>
  <c r="A128" i="18"/>
  <c r="G127" i="18"/>
  <c r="F127" i="18"/>
  <c r="E127" i="18"/>
  <c r="D127" i="18"/>
  <c r="B127" i="18"/>
  <c r="A127" i="18"/>
  <c r="G126" i="18"/>
  <c r="F126" i="18"/>
  <c r="E126" i="18"/>
  <c r="D126" i="18"/>
  <c r="B126" i="18"/>
  <c r="A126" i="18"/>
  <c r="G125" i="18"/>
  <c r="F125" i="18"/>
  <c r="E125" i="18"/>
  <c r="D125" i="18"/>
  <c r="B125" i="18"/>
  <c r="A125" i="18"/>
  <c r="G124" i="18"/>
  <c r="F124" i="18"/>
  <c r="E124" i="18"/>
  <c r="D124" i="18"/>
  <c r="B124" i="18"/>
  <c r="A124" i="18"/>
  <c r="G123" i="18"/>
  <c r="F123" i="18"/>
  <c r="E123" i="18"/>
  <c r="D123" i="18"/>
  <c r="B123" i="18"/>
  <c r="A123" i="18"/>
  <c r="G122" i="18"/>
  <c r="F122" i="18"/>
  <c r="E122" i="18"/>
  <c r="D122" i="18"/>
  <c r="B122" i="18"/>
  <c r="A122" i="18"/>
  <c r="G121" i="18"/>
  <c r="F121" i="18"/>
  <c r="E121" i="18"/>
  <c r="D121" i="18"/>
  <c r="B121" i="18"/>
  <c r="A121" i="18"/>
  <c r="G120" i="18"/>
  <c r="F120" i="18"/>
  <c r="E120" i="18"/>
  <c r="D120" i="18"/>
  <c r="B120" i="18"/>
  <c r="A120" i="18"/>
  <c r="G119" i="18"/>
  <c r="F119" i="18"/>
  <c r="E119" i="18"/>
  <c r="D119" i="18"/>
  <c r="B119" i="18"/>
  <c r="A119" i="18"/>
  <c r="G118" i="18"/>
  <c r="F118" i="18"/>
  <c r="E118" i="18"/>
  <c r="D118" i="18"/>
  <c r="B118" i="18"/>
  <c r="A118" i="18"/>
  <c r="G117" i="18"/>
  <c r="F117" i="18"/>
  <c r="E117" i="18"/>
  <c r="D117" i="18"/>
  <c r="B117" i="18"/>
  <c r="A117" i="18"/>
  <c r="G116" i="18"/>
  <c r="F116" i="18"/>
  <c r="E116" i="18"/>
  <c r="D116" i="18"/>
  <c r="B116" i="18"/>
  <c r="A116" i="18"/>
  <c r="G115" i="18"/>
  <c r="F115" i="18"/>
  <c r="E115" i="18"/>
  <c r="D115" i="18"/>
  <c r="B115" i="18"/>
  <c r="A115" i="18"/>
  <c r="G114" i="18"/>
  <c r="F114" i="18"/>
  <c r="E114" i="18"/>
  <c r="D114" i="18"/>
  <c r="B114" i="18"/>
  <c r="A114" i="18"/>
  <c r="G113" i="18"/>
  <c r="F113" i="18"/>
  <c r="E113" i="18"/>
  <c r="D113" i="18"/>
  <c r="B113" i="18"/>
  <c r="A113" i="18"/>
  <c r="G112" i="18"/>
  <c r="F112" i="18"/>
  <c r="E112" i="18"/>
  <c r="D112" i="18"/>
  <c r="B112" i="18"/>
  <c r="A112" i="18"/>
  <c r="G111" i="18"/>
  <c r="F111" i="18"/>
  <c r="E111" i="18"/>
  <c r="D111" i="18"/>
  <c r="B111" i="18"/>
  <c r="A111" i="18"/>
  <c r="G110" i="18"/>
  <c r="F110" i="18"/>
  <c r="E110" i="18"/>
  <c r="D110" i="18"/>
  <c r="B110" i="18"/>
  <c r="A110" i="18"/>
  <c r="G109" i="18"/>
  <c r="F109" i="18"/>
  <c r="E109" i="18"/>
  <c r="D109" i="18"/>
  <c r="B109" i="18"/>
  <c r="A109" i="18"/>
  <c r="G108" i="18"/>
  <c r="F108" i="18"/>
  <c r="E108" i="18"/>
  <c r="D108" i="18"/>
  <c r="B108" i="18"/>
  <c r="A108" i="18"/>
  <c r="G107" i="18"/>
  <c r="F107" i="18"/>
  <c r="E107" i="18"/>
  <c r="D107" i="18"/>
  <c r="B107" i="18"/>
  <c r="A107" i="18"/>
  <c r="G106" i="18"/>
  <c r="F106" i="18"/>
  <c r="E106" i="18"/>
  <c r="D106" i="18"/>
  <c r="B106" i="18"/>
  <c r="A106" i="18"/>
  <c r="G105" i="18"/>
  <c r="F105" i="18"/>
  <c r="E105" i="18"/>
  <c r="D105" i="18"/>
  <c r="B105" i="18"/>
  <c r="A105" i="18"/>
  <c r="G104" i="18"/>
  <c r="F104" i="18"/>
  <c r="E104" i="18"/>
  <c r="D104" i="18"/>
  <c r="B104" i="18"/>
  <c r="A104" i="18"/>
  <c r="G103" i="18"/>
  <c r="F103" i="18"/>
  <c r="E103" i="18"/>
  <c r="D103" i="18"/>
  <c r="B103" i="18"/>
  <c r="A103" i="18"/>
  <c r="G102" i="18"/>
  <c r="F102" i="18"/>
  <c r="E102" i="18"/>
  <c r="D102" i="18"/>
  <c r="B102" i="18"/>
  <c r="A102" i="18"/>
  <c r="G101" i="18"/>
  <c r="F101" i="18"/>
  <c r="E101" i="18"/>
  <c r="D101" i="18"/>
  <c r="B101" i="18"/>
  <c r="A101" i="18"/>
  <c r="G100" i="18"/>
  <c r="F100" i="18"/>
  <c r="E100" i="18"/>
  <c r="D100" i="18"/>
  <c r="B100" i="18"/>
  <c r="A100" i="18"/>
  <c r="G99" i="18"/>
  <c r="F99" i="18"/>
  <c r="E99" i="18"/>
  <c r="D99" i="18"/>
  <c r="B99" i="18"/>
  <c r="A99" i="18"/>
  <c r="G98" i="18"/>
  <c r="F98" i="18"/>
  <c r="E98" i="18"/>
  <c r="D98" i="18"/>
  <c r="B98" i="18"/>
  <c r="A98" i="18"/>
  <c r="G97" i="18"/>
  <c r="F97" i="18"/>
  <c r="E97" i="18"/>
  <c r="D97" i="18"/>
  <c r="B97" i="18"/>
  <c r="A97" i="18"/>
  <c r="G96" i="18"/>
  <c r="F96" i="18"/>
  <c r="E96" i="18"/>
  <c r="D96" i="18"/>
  <c r="B96" i="18"/>
  <c r="A96" i="18"/>
  <c r="G95" i="18"/>
  <c r="F95" i="18"/>
  <c r="E95" i="18"/>
  <c r="D95" i="18"/>
  <c r="B95" i="18"/>
  <c r="A95" i="18"/>
  <c r="G94" i="18"/>
  <c r="F94" i="18"/>
  <c r="E94" i="18"/>
  <c r="D94" i="18"/>
  <c r="B94" i="18"/>
  <c r="A94" i="18"/>
  <c r="G93" i="18"/>
  <c r="F93" i="18"/>
  <c r="E93" i="18"/>
  <c r="D93" i="18"/>
  <c r="B93" i="18"/>
  <c r="A93" i="18"/>
  <c r="G92" i="18"/>
  <c r="F92" i="18"/>
  <c r="E92" i="18"/>
  <c r="D92" i="18"/>
  <c r="B92" i="18"/>
  <c r="A92" i="18"/>
  <c r="G91" i="18"/>
  <c r="F91" i="18"/>
  <c r="E91" i="18"/>
  <c r="D91" i="18"/>
  <c r="B91" i="18"/>
  <c r="A91" i="18"/>
  <c r="G90" i="18"/>
  <c r="F90" i="18"/>
  <c r="E90" i="18"/>
  <c r="D90" i="18"/>
  <c r="B90" i="18"/>
  <c r="A90" i="18"/>
  <c r="G89" i="18"/>
  <c r="F89" i="18"/>
  <c r="E89" i="18"/>
  <c r="D89" i="18"/>
  <c r="B89" i="18"/>
  <c r="A89" i="18"/>
  <c r="G88" i="18"/>
  <c r="F88" i="18"/>
  <c r="E88" i="18"/>
  <c r="D88" i="18"/>
  <c r="B88" i="18"/>
  <c r="A88" i="18"/>
  <c r="G87" i="18"/>
  <c r="F87" i="18"/>
  <c r="E87" i="18"/>
  <c r="D87" i="18"/>
  <c r="B87" i="18"/>
  <c r="A87" i="18"/>
  <c r="G86" i="18"/>
  <c r="F86" i="18"/>
  <c r="E86" i="18"/>
  <c r="D86" i="18"/>
  <c r="B86" i="18"/>
  <c r="A86" i="18"/>
  <c r="G85" i="18"/>
  <c r="F85" i="18"/>
  <c r="E85" i="18"/>
  <c r="D85" i="18"/>
  <c r="B85" i="18"/>
  <c r="A85" i="18"/>
  <c r="G84" i="18"/>
  <c r="F84" i="18"/>
  <c r="E84" i="18"/>
  <c r="D84" i="18"/>
  <c r="B84" i="18"/>
  <c r="A84" i="18"/>
  <c r="G83" i="18"/>
  <c r="F83" i="18"/>
  <c r="E83" i="18"/>
  <c r="D83" i="18"/>
  <c r="B83" i="18"/>
  <c r="A83" i="18"/>
  <c r="G82" i="18"/>
  <c r="F82" i="18"/>
  <c r="E82" i="18"/>
  <c r="D82" i="18"/>
  <c r="B82" i="18"/>
  <c r="A82" i="18"/>
  <c r="G81" i="18"/>
  <c r="F81" i="18"/>
  <c r="E81" i="18"/>
  <c r="D81" i="18"/>
  <c r="B81" i="18"/>
  <c r="A81" i="18"/>
  <c r="G80" i="18"/>
  <c r="F80" i="18"/>
  <c r="E80" i="18"/>
  <c r="D80" i="18"/>
  <c r="B80" i="18"/>
  <c r="A80" i="18"/>
  <c r="G79" i="18"/>
  <c r="F79" i="18"/>
  <c r="E79" i="18"/>
  <c r="D79" i="18"/>
  <c r="B79" i="18"/>
  <c r="A79" i="18"/>
  <c r="G78" i="18"/>
  <c r="F78" i="18"/>
  <c r="E78" i="18"/>
  <c r="D78" i="18"/>
  <c r="B78" i="18"/>
  <c r="A78" i="18"/>
  <c r="G77" i="18"/>
  <c r="F77" i="18"/>
  <c r="E77" i="18"/>
  <c r="D77" i="18"/>
  <c r="B77" i="18"/>
  <c r="A77" i="18"/>
  <c r="G76" i="18"/>
  <c r="F76" i="18"/>
  <c r="E76" i="18"/>
  <c r="D76" i="18"/>
  <c r="B76" i="18"/>
  <c r="A76" i="18"/>
  <c r="G75" i="18"/>
  <c r="F75" i="18"/>
  <c r="E75" i="18"/>
  <c r="D75" i="18"/>
  <c r="B75" i="18"/>
  <c r="A75" i="18"/>
  <c r="G74" i="18"/>
  <c r="F74" i="18"/>
  <c r="E74" i="18"/>
  <c r="D74" i="18"/>
  <c r="B74" i="18"/>
  <c r="A74" i="18"/>
  <c r="G73" i="18"/>
  <c r="F73" i="18"/>
  <c r="E73" i="18"/>
  <c r="D73" i="18"/>
  <c r="B73" i="18"/>
  <c r="A73" i="18"/>
  <c r="G72" i="18"/>
  <c r="F72" i="18"/>
  <c r="E72" i="18"/>
  <c r="D72" i="18"/>
  <c r="B72" i="18"/>
  <c r="A72" i="18"/>
  <c r="G71" i="18"/>
  <c r="F71" i="18"/>
  <c r="E71" i="18"/>
  <c r="D71" i="18"/>
  <c r="B71" i="18"/>
  <c r="A71" i="18"/>
  <c r="G70" i="18"/>
  <c r="F70" i="18"/>
  <c r="E70" i="18"/>
  <c r="D70" i="18"/>
  <c r="B70" i="18"/>
  <c r="A70" i="18"/>
  <c r="G69" i="18"/>
  <c r="F69" i="18"/>
  <c r="E69" i="18"/>
  <c r="D69" i="18"/>
  <c r="B69" i="18"/>
  <c r="A69" i="18"/>
  <c r="G68" i="18"/>
  <c r="F68" i="18"/>
  <c r="E68" i="18"/>
  <c r="D68" i="18"/>
  <c r="B68" i="18"/>
  <c r="A68" i="18"/>
  <c r="G67" i="18"/>
  <c r="F67" i="18"/>
  <c r="E67" i="18"/>
  <c r="D67" i="18"/>
  <c r="B67" i="18"/>
  <c r="A67" i="18"/>
  <c r="G66" i="18"/>
  <c r="F66" i="18"/>
  <c r="E66" i="18"/>
  <c r="D66" i="18"/>
  <c r="B66" i="18"/>
  <c r="A66" i="18"/>
  <c r="G65" i="18"/>
  <c r="F65" i="18"/>
  <c r="E65" i="18"/>
  <c r="D65" i="18"/>
  <c r="B65" i="18"/>
  <c r="A65" i="18"/>
  <c r="G64" i="18"/>
  <c r="F64" i="18"/>
  <c r="E64" i="18"/>
  <c r="D64" i="18"/>
  <c r="B64" i="18"/>
  <c r="A64" i="18"/>
  <c r="G63" i="18"/>
  <c r="F63" i="18"/>
  <c r="E63" i="18"/>
  <c r="D63" i="18"/>
  <c r="B63" i="18"/>
  <c r="A63" i="18"/>
  <c r="G62" i="18"/>
  <c r="F62" i="18"/>
  <c r="E62" i="18"/>
  <c r="D62" i="18"/>
  <c r="B62" i="18"/>
  <c r="A62" i="18"/>
  <c r="G61" i="18"/>
  <c r="F61" i="18"/>
  <c r="E61" i="18"/>
  <c r="D61" i="18"/>
  <c r="B61" i="18"/>
  <c r="A61" i="18"/>
  <c r="G60" i="18"/>
  <c r="F60" i="18"/>
  <c r="E60" i="18"/>
  <c r="D60" i="18"/>
  <c r="B60" i="18"/>
  <c r="A60" i="18"/>
  <c r="G59" i="18"/>
  <c r="F59" i="18"/>
  <c r="E59" i="18"/>
  <c r="D59" i="18"/>
  <c r="B59" i="18"/>
  <c r="A59" i="18"/>
  <c r="G58" i="18"/>
  <c r="F58" i="18"/>
  <c r="E58" i="18"/>
  <c r="D58" i="18"/>
  <c r="B58" i="18"/>
  <c r="A58" i="18"/>
  <c r="G57" i="18"/>
  <c r="F57" i="18"/>
  <c r="E57" i="18"/>
  <c r="D57" i="18"/>
  <c r="B57" i="18"/>
  <c r="A57" i="18"/>
  <c r="G56" i="18"/>
  <c r="F56" i="18"/>
  <c r="E56" i="18"/>
  <c r="D56" i="18"/>
  <c r="B56" i="18"/>
  <c r="A56" i="18"/>
  <c r="G55" i="18"/>
  <c r="F55" i="18"/>
  <c r="E55" i="18"/>
  <c r="D55" i="18"/>
  <c r="B55" i="18"/>
  <c r="A55" i="18"/>
  <c r="G54" i="18"/>
  <c r="F54" i="18"/>
  <c r="E54" i="18"/>
  <c r="D54" i="18"/>
  <c r="B54" i="18"/>
  <c r="A54" i="18"/>
  <c r="G53" i="18"/>
  <c r="F53" i="18"/>
  <c r="E53" i="18"/>
  <c r="D53" i="18"/>
  <c r="B53" i="18"/>
  <c r="A53" i="18"/>
  <c r="G52" i="18"/>
  <c r="F52" i="18"/>
  <c r="E52" i="18"/>
  <c r="D52" i="18"/>
  <c r="B52" i="18"/>
  <c r="A52" i="18"/>
  <c r="G51" i="18"/>
  <c r="F51" i="18"/>
  <c r="E51" i="18"/>
  <c r="D51" i="18"/>
  <c r="B51" i="18"/>
  <c r="A51" i="18"/>
  <c r="G50" i="18"/>
  <c r="F50" i="18"/>
  <c r="E50" i="18"/>
  <c r="D50" i="18"/>
  <c r="B50" i="18"/>
  <c r="A50" i="18"/>
  <c r="G49" i="18"/>
  <c r="F49" i="18"/>
  <c r="E49" i="18"/>
  <c r="D49" i="18"/>
  <c r="B49" i="18"/>
  <c r="A49" i="18"/>
  <c r="G48" i="18"/>
  <c r="F48" i="18"/>
  <c r="E48" i="18"/>
  <c r="D48" i="18"/>
  <c r="B48" i="18"/>
  <c r="A48" i="18"/>
  <c r="K47" i="18"/>
  <c r="K48" i="18" s="1"/>
  <c r="K49" i="18" s="1"/>
  <c r="G47" i="18"/>
  <c r="F47" i="18"/>
  <c r="E47" i="18"/>
  <c r="D47" i="18"/>
  <c r="B47" i="18"/>
  <c r="A47" i="18"/>
  <c r="G46" i="18"/>
  <c r="F46" i="18"/>
  <c r="E46" i="18"/>
  <c r="D46" i="18"/>
  <c r="B46" i="18"/>
  <c r="A46" i="18"/>
  <c r="G45" i="18"/>
  <c r="F45" i="18"/>
  <c r="E45" i="18"/>
  <c r="D45" i="18"/>
  <c r="B45" i="18"/>
  <c r="A45" i="18"/>
  <c r="K44" i="18"/>
  <c r="G44" i="18"/>
  <c r="F44" i="18"/>
  <c r="E44" i="18"/>
  <c r="D44" i="18"/>
  <c r="B44" i="18"/>
  <c r="A44" i="18"/>
  <c r="Q43" i="18"/>
  <c r="K43" i="18"/>
  <c r="G43" i="18"/>
  <c r="F43" i="18"/>
  <c r="E43" i="18"/>
  <c r="D43" i="18"/>
  <c r="B43" i="18"/>
  <c r="A43" i="18"/>
  <c r="K42" i="18"/>
  <c r="G42" i="18"/>
  <c r="F42" i="18"/>
  <c r="E42" i="18"/>
  <c r="D42" i="18"/>
  <c r="B42" i="18"/>
  <c r="A42" i="18"/>
  <c r="K41" i="18"/>
  <c r="G41" i="18"/>
  <c r="F41" i="18"/>
  <c r="E41" i="18"/>
  <c r="D41" i="18"/>
  <c r="C41" i="18"/>
  <c r="B41" i="18"/>
  <c r="A41" i="18"/>
  <c r="N5" i="18"/>
  <c r="A5" i="18"/>
  <c r="N3" i="18"/>
  <c r="N2" i="18"/>
  <c r="A2" i="18"/>
  <c r="N1" i="18"/>
  <c r="A1" i="18"/>
  <c r="G9" i="17"/>
  <c r="F9" i="17"/>
  <c r="E9" i="17"/>
  <c r="D9" i="17"/>
  <c r="D10" i="17" s="1"/>
  <c r="C9" i="17"/>
  <c r="C7" i="17"/>
  <c r="X301" i="17"/>
  <c r="W301" i="17"/>
  <c r="I301" i="17"/>
  <c r="I302" i="17" s="1"/>
  <c r="F301" i="17"/>
  <c r="F302" i="17" s="1"/>
  <c r="C301" i="17"/>
  <c r="C302" i="17" s="1"/>
  <c r="T298" i="17"/>
  <c r="R298" i="17"/>
  <c r="T297" i="17"/>
  <c r="R297" i="17"/>
  <c r="T296" i="17"/>
  <c r="R296" i="17"/>
  <c r="T295" i="17"/>
  <c r="R295" i="17"/>
  <c r="T294" i="17"/>
  <c r="R294" i="17"/>
  <c r="T293" i="17"/>
  <c r="R293" i="17"/>
  <c r="T292" i="17"/>
  <c r="R292" i="17"/>
  <c r="T291" i="17"/>
  <c r="R291" i="17"/>
  <c r="T290" i="17"/>
  <c r="R290" i="17"/>
  <c r="T289" i="17"/>
  <c r="R289" i="17"/>
  <c r="T288" i="17"/>
  <c r="R288" i="17"/>
  <c r="T287" i="17"/>
  <c r="R287" i="17"/>
  <c r="T286" i="17"/>
  <c r="R286" i="17"/>
  <c r="T285" i="17"/>
  <c r="R285" i="17"/>
  <c r="T284" i="17"/>
  <c r="R284" i="17"/>
  <c r="T283" i="17"/>
  <c r="R283" i="17"/>
  <c r="T282" i="17"/>
  <c r="R282" i="17"/>
  <c r="T281" i="17"/>
  <c r="R281" i="17"/>
  <c r="T280" i="17"/>
  <c r="R280" i="17"/>
  <c r="T279" i="17"/>
  <c r="R279" i="17"/>
  <c r="T278" i="17"/>
  <c r="R278" i="17"/>
  <c r="T277" i="17"/>
  <c r="R277" i="17"/>
  <c r="T276" i="17"/>
  <c r="R276" i="17"/>
  <c r="T275" i="17"/>
  <c r="R275" i="17"/>
  <c r="T274" i="17"/>
  <c r="R274" i="17"/>
  <c r="T273" i="17"/>
  <c r="R273" i="17"/>
  <c r="T272" i="17"/>
  <c r="R272" i="17"/>
  <c r="T271" i="17"/>
  <c r="R271" i="17"/>
  <c r="T270" i="17"/>
  <c r="R270" i="17"/>
  <c r="T269" i="17"/>
  <c r="R269" i="17"/>
  <c r="T268" i="17"/>
  <c r="R268" i="17"/>
  <c r="T267" i="17"/>
  <c r="R267" i="17"/>
  <c r="T266" i="17"/>
  <c r="R266" i="17"/>
  <c r="T265" i="17"/>
  <c r="R265" i="17"/>
  <c r="T264" i="17"/>
  <c r="R264" i="17"/>
  <c r="T263" i="17"/>
  <c r="R263" i="17"/>
  <c r="T262" i="17"/>
  <c r="R262" i="17"/>
  <c r="T261" i="17"/>
  <c r="R261" i="17"/>
  <c r="T260" i="17"/>
  <c r="R260" i="17"/>
  <c r="T259" i="17"/>
  <c r="R259" i="17"/>
  <c r="T258" i="17"/>
  <c r="R258" i="17"/>
  <c r="T257" i="17"/>
  <c r="R257" i="17"/>
  <c r="T256" i="17"/>
  <c r="R256" i="17"/>
  <c r="T255" i="17"/>
  <c r="R255" i="17"/>
  <c r="T254" i="17"/>
  <c r="R254" i="17"/>
  <c r="T253" i="17"/>
  <c r="R253" i="17"/>
  <c r="T252" i="17"/>
  <c r="R252" i="17"/>
  <c r="T250" i="17"/>
  <c r="R250" i="17"/>
  <c r="T249" i="17"/>
  <c r="R249" i="17"/>
  <c r="T248" i="17"/>
  <c r="R248" i="17"/>
  <c r="T247" i="17"/>
  <c r="R247" i="17"/>
  <c r="T246" i="17"/>
  <c r="R246" i="17"/>
  <c r="T245" i="17"/>
  <c r="R245" i="17"/>
  <c r="T244" i="17"/>
  <c r="R244" i="17"/>
  <c r="T243" i="17"/>
  <c r="R243" i="17"/>
  <c r="T241" i="17"/>
  <c r="R241" i="17"/>
  <c r="T240" i="17"/>
  <c r="R240" i="17"/>
  <c r="T239" i="17"/>
  <c r="R239" i="17"/>
  <c r="T238" i="17"/>
  <c r="R238" i="17"/>
  <c r="T237" i="17"/>
  <c r="R237" i="17"/>
  <c r="T236" i="17"/>
  <c r="R236" i="17"/>
  <c r="T235" i="17"/>
  <c r="R235" i="17"/>
  <c r="T234" i="17"/>
  <c r="R234" i="17"/>
  <c r="T233" i="17"/>
  <c r="R233" i="17"/>
  <c r="T232" i="17"/>
  <c r="R232" i="17"/>
  <c r="T231" i="17"/>
  <c r="R231" i="17"/>
  <c r="T230" i="17"/>
  <c r="R230" i="17"/>
  <c r="T229" i="17"/>
  <c r="R229" i="17"/>
  <c r="T228" i="17"/>
  <c r="R228" i="17"/>
  <c r="T226" i="17"/>
  <c r="R226" i="17"/>
  <c r="T224" i="17"/>
  <c r="R224" i="17"/>
  <c r="T223" i="17"/>
  <c r="R223" i="17"/>
  <c r="T220" i="17"/>
  <c r="R220" i="17"/>
  <c r="T219" i="17"/>
  <c r="R219" i="17"/>
  <c r="T217" i="17"/>
  <c r="R217" i="17"/>
  <c r="T216" i="17"/>
  <c r="R216" i="17"/>
  <c r="T213" i="17"/>
  <c r="R213" i="17"/>
  <c r="T212" i="17"/>
  <c r="R212" i="17"/>
  <c r="T211" i="17"/>
  <c r="R211" i="17"/>
  <c r="T210" i="17"/>
  <c r="R210" i="17"/>
  <c r="T208" i="17"/>
  <c r="R208" i="17"/>
  <c r="T207" i="17"/>
  <c r="R207" i="17"/>
  <c r="U206" i="17"/>
  <c r="S206" i="17"/>
  <c r="T201" i="17"/>
  <c r="R201" i="17"/>
  <c r="T198" i="17"/>
  <c r="R198" i="17"/>
  <c r="T197" i="17"/>
  <c r="R197" i="17"/>
  <c r="T196" i="17"/>
  <c r="R196" i="17"/>
  <c r="T195" i="17"/>
  <c r="R195" i="17"/>
  <c r="U194" i="17"/>
  <c r="S194" i="17"/>
  <c r="T193" i="17"/>
  <c r="R193" i="17"/>
  <c r="T192" i="17"/>
  <c r="R192" i="17"/>
  <c r="T190" i="17"/>
  <c r="R190" i="17"/>
  <c r="U187" i="17"/>
  <c r="S187" i="17"/>
  <c r="U186" i="17"/>
  <c r="S186" i="17"/>
  <c r="U185" i="17"/>
  <c r="S185" i="17"/>
  <c r="T184" i="17"/>
  <c r="R184" i="17"/>
  <c r="T182" i="17"/>
  <c r="R182" i="17"/>
  <c r="T181" i="17"/>
  <c r="R181" i="17"/>
  <c r="T180" i="17"/>
  <c r="R180" i="17"/>
  <c r="U178" i="17"/>
  <c r="S178" i="17"/>
  <c r="U177" i="17"/>
  <c r="S177" i="17"/>
  <c r="U176" i="17"/>
  <c r="S176" i="17"/>
  <c r="U175" i="17"/>
  <c r="S175" i="17"/>
  <c r="U174" i="17"/>
  <c r="S174" i="17"/>
  <c r="U171" i="17"/>
  <c r="S171" i="17"/>
  <c r="U170" i="17"/>
  <c r="S170" i="17"/>
  <c r="T169" i="17"/>
  <c r="R169" i="17"/>
  <c r="U168" i="17"/>
  <c r="S168" i="17"/>
  <c r="U167" i="17"/>
  <c r="S167" i="17"/>
  <c r="U166" i="17"/>
  <c r="S166" i="17"/>
  <c r="U165" i="17"/>
  <c r="S165" i="17"/>
  <c r="U164" i="17"/>
  <c r="S164" i="17"/>
  <c r="U163" i="17"/>
  <c r="S163" i="17"/>
  <c r="U162" i="17"/>
  <c r="S162" i="17"/>
  <c r="U161" i="17"/>
  <c r="S161" i="17"/>
  <c r="U160" i="17"/>
  <c r="S160" i="17"/>
  <c r="U159" i="17"/>
  <c r="S159" i="17"/>
  <c r="U158" i="17"/>
  <c r="S158" i="17"/>
  <c r="U155" i="17"/>
  <c r="S155" i="17"/>
  <c r="U154" i="17"/>
  <c r="S154" i="17"/>
  <c r="U153" i="17"/>
  <c r="S153" i="17"/>
  <c r="U152" i="17"/>
  <c r="S152" i="17"/>
  <c r="U151" i="17"/>
  <c r="S151" i="17"/>
  <c r="U150" i="17"/>
  <c r="S150" i="17"/>
  <c r="U149" i="17"/>
  <c r="S149" i="17"/>
  <c r="U148" i="17"/>
  <c r="S148" i="17"/>
  <c r="U147" i="17"/>
  <c r="S147" i="17"/>
  <c r="U146" i="17"/>
  <c r="S146" i="17"/>
  <c r="U145" i="17"/>
  <c r="S145" i="17"/>
  <c r="U144" i="17"/>
  <c r="S144" i="17"/>
  <c r="U143" i="17"/>
  <c r="S143" i="17"/>
  <c r="U142" i="17"/>
  <c r="S142" i="17"/>
  <c r="U141" i="17"/>
  <c r="S141" i="17"/>
  <c r="U139" i="17"/>
  <c r="S139" i="17"/>
  <c r="U138" i="17"/>
  <c r="S138" i="17"/>
  <c r="U137" i="17"/>
  <c r="S137" i="17"/>
  <c r="U136" i="17"/>
  <c r="S136" i="17"/>
  <c r="U135" i="17"/>
  <c r="S135" i="17"/>
  <c r="U134" i="17"/>
  <c r="S134" i="17"/>
  <c r="U133" i="17"/>
  <c r="S133" i="17"/>
  <c r="U132" i="17"/>
  <c r="S132" i="17"/>
  <c r="U131" i="17"/>
  <c r="S131" i="17"/>
  <c r="U130" i="17"/>
  <c r="S130" i="17"/>
  <c r="T129" i="17"/>
  <c r="R129" i="17"/>
  <c r="U128" i="17"/>
  <c r="S128" i="17"/>
  <c r="U127" i="17"/>
  <c r="S127" i="17"/>
  <c r="U126" i="17"/>
  <c r="S126" i="17"/>
  <c r="U125" i="17"/>
  <c r="S125" i="17"/>
  <c r="T124" i="17"/>
  <c r="R124" i="17"/>
  <c r="U123" i="17"/>
  <c r="S123" i="17"/>
  <c r="U122" i="17"/>
  <c r="S122" i="17"/>
  <c r="U121" i="17"/>
  <c r="S121" i="17"/>
  <c r="U120" i="17"/>
  <c r="S120" i="17"/>
  <c r="U119" i="17"/>
  <c r="S119" i="17"/>
  <c r="U118" i="17"/>
  <c r="S118" i="17"/>
  <c r="U117" i="17"/>
  <c r="S117" i="17"/>
  <c r="U116" i="17"/>
  <c r="S116" i="17"/>
  <c r="U115" i="17"/>
  <c r="S115" i="17"/>
  <c r="U114" i="17"/>
  <c r="S114" i="17"/>
  <c r="U113" i="17"/>
  <c r="S113" i="17"/>
  <c r="U112" i="17"/>
  <c r="S112" i="17"/>
  <c r="U111" i="17"/>
  <c r="S111" i="17"/>
  <c r="U110" i="17"/>
  <c r="S110" i="17"/>
  <c r="U109" i="17"/>
  <c r="S109" i="17"/>
  <c r="U108" i="17"/>
  <c r="S108" i="17"/>
  <c r="U107" i="17"/>
  <c r="S107" i="17"/>
  <c r="U106" i="17"/>
  <c r="S106" i="17"/>
  <c r="U105" i="17"/>
  <c r="S105" i="17"/>
  <c r="U104" i="17"/>
  <c r="S104" i="17"/>
  <c r="U103" i="17"/>
  <c r="S103" i="17"/>
  <c r="U102" i="17"/>
  <c r="S102" i="17"/>
  <c r="U101" i="17"/>
  <c r="S101" i="17"/>
  <c r="U100" i="17"/>
  <c r="S100" i="17"/>
  <c r="U99" i="17"/>
  <c r="S99" i="17"/>
  <c r="U98" i="17"/>
  <c r="S98" i="17"/>
  <c r="U97" i="17"/>
  <c r="S97" i="17"/>
  <c r="U96" i="17"/>
  <c r="S96" i="17"/>
  <c r="U95" i="17"/>
  <c r="S95" i="17"/>
  <c r="U94" i="17"/>
  <c r="S94" i="17"/>
  <c r="U93" i="17"/>
  <c r="S93" i="17"/>
  <c r="U92" i="17"/>
  <c r="S92" i="17"/>
  <c r="U91" i="17"/>
  <c r="S91" i="17"/>
  <c r="U90" i="17"/>
  <c r="S90" i="17"/>
  <c r="U89" i="17"/>
  <c r="S89" i="17"/>
  <c r="U88" i="17"/>
  <c r="S88" i="17"/>
  <c r="U87" i="17"/>
  <c r="S87" i="17"/>
  <c r="U86" i="17"/>
  <c r="S86" i="17"/>
  <c r="U85" i="17"/>
  <c r="S85" i="17"/>
  <c r="U84" i="17"/>
  <c r="S84" i="17"/>
  <c r="U83" i="17"/>
  <c r="S83" i="17"/>
  <c r="U82" i="17"/>
  <c r="S82" i="17"/>
  <c r="U81" i="17"/>
  <c r="S81" i="17"/>
  <c r="U80" i="17"/>
  <c r="S80" i="17"/>
  <c r="U79" i="17"/>
  <c r="S79" i="17"/>
  <c r="U78" i="17"/>
  <c r="S78" i="17"/>
  <c r="U77" i="17"/>
  <c r="S77" i="17"/>
  <c r="U76" i="17"/>
  <c r="S76" i="17"/>
  <c r="U75" i="17"/>
  <c r="S75" i="17"/>
  <c r="U74" i="17"/>
  <c r="S74" i="17"/>
  <c r="U73" i="17"/>
  <c r="S73" i="17"/>
  <c r="U72" i="17"/>
  <c r="S72" i="17"/>
  <c r="U71" i="17"/>
  <c r="S71" i="17"/>
  <c r="U70" i="17"/>
  <c r="S70" i="17"/>
  <c r="U69" i="17"/>
  <c r="S69" i="17"/>
  <c r="U68" i="17"/>
  <c r="S68" i="17"/>
  <c r="U67" i="17"/>
  <c r="S67" i="17"/>
  <c r="U66" i="17"/>
  <c r="S66" i="17"/>
  <c r="U65" i="17"/>
  <c r="S65" i="17"/>
  <c r="U64" i="17"/>
  <c r="S64" i="17"/>
  <c r="U63" i="17"/>
  <c r="S63" i="17"/>
  <c r="U62" i="17"/>
  <c r="S62" i="17"/>
  <c r="U61" i="17"/>
  <c r="S61" i="17"/>
  <c r="U60" i="17"/>
  <c r="S60" i="17"/>
  <c r="U59" i="17"/>
  <c r="S59" i="17"/>
  <c r="U58" i="17"/>
  <c r="S58" i="17"/>
  <c r="U57" i="17"/>
  <c r="S57" i="17"/>
  <c r="U56" i="17"/>
  <c r="S56" i="17"/>
  <c r="U55" i="17"/>
  <c r="S55" i="17"/>
  <c r="U54" i="17"/>
  <c r="S54" i="17"/>
  <c r="U53" i="17"/>
  <c r="S53" i="17"/>
  <c r="U52" i="17"/>
  <c r="S52" i="17"/>
  <c r="U51" i="17"/>
  <c r="S51" i="17"/>
  <c r="U50" i="17"/>
  <c r="S50" i="17"/>
  <c r="U49" i="17"/>
  <c r="S49" i="17"/>
  <c r="U48" i="17"/>
  <c r="S48" i="17"/>
  <c r="U47" i="17"/>
  <c r="S47" i="17"/>
  <c r="U46" i="17"/>
  <c r="S46" i="17"/>
  <c r="U45" i="17"/>
  <c r="S45" i="17"/>
  <c r="U44" i="17"/>
  <c r="S44" i="17"/>
  <c r="U43" i="17"/>
  <c r="S43" i="17"/>
  <c r="U42" i="17"/>
  <c r="S42" i="17"/>
  <c r="U41" i="17"/>
  <c r="S41" i="17"/>
  <c r="U40" i="17"/>
  <c r="S40" i="17"/>
  <c r="U39" i="17"/>
  <c r="S39" i="17"/>
  <c r="U38" i="17"/>
  <c r="S38" i="17"/>
  <c r="U37" i="17"/>
  <c r="S37" i="17"/>
  <c r="U36" i="17"/>
  <c r="S36" i="17"/>
  <c r="U35" i="17"/>
  <c r="S35" i="17"/>
  <c r="U34" i="17"/>
  <c r="S34" i="17"/>
  <c r="U33" i="17"/>
  <c r="S33" i="17"/>
  <c r="U32" i="17"/>
  <c r="S32" i="17"/>
  <c r="U31" i="17"/>
  <c r="S31" i="17"/>
  <c r="U30" i="17"/>
  <c r="S30" i="17"/>
  <c r="U29" i="17"/>
  <c r="S29" i="17"/>
  <c r="U28" i="17"/>
  <c r="S28" i="17"/>
  <c r="U27" i="17"/>
  <c r="S27" i="17"/>
  <c r="U26" i="17"/>
  <c r="S26" i="17"/>
  <c r="U25" i="17"/>
  <c r="S25" i="17"/>
  <c r="U24" i="17"/>
  <c r="S24" i="17"/>
  <c r="U23" i="17"/>
  <c r="S23" i="17"/>
  <c r="U22" i="17"/>
  <c r="S22" i="17"/>
  <c r="U21" i="17"/>
  <c r="S21" i="17"/>
  <c r="U20" i="17"/>
  <c r="S20" i="17"/>
  <c r="U19" i="17"/>
  <c r="S19" i="17"/>
  <c r="U18" i="17"/>
  <c r="S18" i="17"/>
  <c r="U17" i="17"/>
  <c r="S17" i="17"/>
  <c r="U16" i="17"/>
  <c r="S16" i="17"/>
  <c r="U15" i="17"/>
  <c r="S15" i="17"/>
  <c r="U14" i="17"/>
  <c r="S14" i="17"/>
  <c r="B11" i="17"/>
  <c r="C10" i="17"/>
  <c r="A5" i="17"/>
  <c r="A2" i="17"/>
  <c r="A1" i="17"/>
  <c r="G741" i="16"/>
  <c r="F741" i="16"/>
  <c r="E741" i="16"/>
  <c r="D741" i="16"/>
  <c r="B741" i="16"/>
  <c r="A741" i="16"/>
  <c r="G740" i="16"/>
  <c r="F740" i="16"/>
  <c r="E740" i="16"/>
  <c r="D740" i="16"/>
  <c r="B740" i="16"/>
  <c r="A740" i="16"/>
  <c r="G739" i="16"/>
  <c r="F739" i="16"/>
  <c r="E739" i="16"/>
  <c r="D739" i="16"/>
  <c r="B739" i="16"/>
  <c r="A739" i="16"/>
  <c r="G738" i="16"/>
  <c r="F738" i="16"/>
  <c r="E738" i="16"/>
  <c r="D738" i="16"/>
  <c r="B738" i="16"/>
  <c r="A738" i="16"/>
  <c r="G737" i="16"/>
  <c r="F737" i="16"/>
  <c r="E737" i="16"/>
  <c r="D737" i="16"/>
  <c r="B737" i="16"/>
  <c r="A737" i="16"/>
  <c r="G736" i="16"/>
  <c r="F736" i="16"/>
  <c r="E736" i="16"/>
  <c r="D736" i="16"/>
  <c r="B736" i="16"/>
  <c r="A736" i="16"/>
  <c r="G735" i="16"/>
  <c r="F735" i="16"/>
  <c r="E735" i="16"/>
  <c r="D735" i="16"/>
  <c r="B735" i="16"/>
  <c r="A735" i="16"/>
  <c r="G734" i="16"/>
  <c r="F734" i="16"/>
  <c r="E734" i="16"/>
  <c r="D734" i="16"/>
  <c r="B734" i="16"/>
  <c r="A734" i="16"/>
  <c r="G733" i="16"/>
  <c r="F733" i="16"/>
  <c r="E733" i="16"/>
  <c r="D733" i="16"/>
  <c r="B733" i="16"/>
  <c r="A733" i="16"/>
  <c r="G732" i="16"/>
  <c r="F732" i="16"/>
  <c r="E732" i="16"/>
  <c r="D732" i="16"/>
  <c r="B732" i="16"/>
  <c r="A732" i="16"/>
  <c r="G731" i="16"/>
  <c r="F731" i="16"/>
  <c r="E731" i="16"/>
  <c r="D731" i="16"/>
  <c r="B731" i="16"/>
  <c r="A731" i="16"/>
  <c r="G730" i="16"/>
  <c r="F730" i="16"/>
  <c r="E730" i="16"/>
  <c r="D730" i="16"/>
  <c r="B730" i="16"/>
  <c r="A730" i="16"/>
  <c r="G729" i="16"/>
  <c r="F729" i="16"/>
  <c r="E729" i="16"/>
  <c r="D729" i="16"/>
  <c r="B729" i="16"/>
  <c r="A729" i="16"/>
  <c r="G728" i="16"/>
  <c r="F728" i="16"/>
  <c r="E728" i="16"/>
  <c r="D728" i="16"/>
  <c r="B728" i="16"/>
  <c r="A728" i="16"/>
  <c r="G727" i="16"/>
  <c r="F727" i="16"/>
  <c r="E727" i="16"/>
  <c r="D727" i="16"/>
  <c r="B727" i="16"/>
  <c r="A727" i="16"/>
  <c r="G726" i="16"/>
  <c r="F726" i="16"/>
  <c r="E726" i="16"/>
  <c r="D726" i="16"/>
  <c r="B726" i="16"/>
  <c r="A726" i="16"/>
  <c r="G725" i="16"/>
  <c r="F725" i="16"/>
  <c r="E725" i="16"/>
  <c r="D725" i="16"/>
  <c r="B725" i="16"/>
  <c r="A725" i="16"/>
  <c r="G724" i="16"/>
  <c r="F724" i="16"/>
  <c r="E724" i="16"/>
  <c r="D724" i="16"/>
  <c r="B724" i="16"/>
  <c r="A724" i="16"/>
  <c r="G723" i="16"/>
  <c r="F723" i="16"/>
  <c r="E723" i="16"/>
  <c r="D723" i="16"/>
  <c r="B723" i="16"/>
  <c r="A723" i="16"/>
  <c r="G722" i="16"/>
  <c r="F722" i="16"/>
  <c r="E722" i="16"/>
  <c r="D722" i="16"/>
  <c r="B722" i="16"/>
  <c r="A722" i="16"/>
  <c r="G721" i="16"/>
  <c r="F721" i="16"/>
  <c r="E721" i="16"/>
  <c r="D721" i="16"/>
  <c r="B721" i="16"/>
  <c r="A721" i="16"/>
  <c r="G720" i="16"/>
  <c r="F720" i="16"/>
  <c r="E720" i="16"/>
  <c r="D720" i="16"/>
  <c r="B720" i="16"/>
  <c r="A720" i="16"/>
  <c r="G719" i="16"/>
  <c r="F719" i="16"/>
  <c r="E719" i="16"/>
  <c r="D719" i="16"/>
  <c r="B719" i="16"/>
  <c r="A719" i="16"/>
  <c r="G718" i="16"/>
  <c r="F718" i="16"/>
  <c r="E718" i="16"/>
  <c r="D718" i="16"/>
  <c r="B718" i="16"/>
  <c r="A718" i="16"/>
  <c r="G717" i="16"/>
  <c r="F717" i="16"/>
  <c r="E717" i="16"/>
  <c r="D717" i="16"/>
  <c r="B717" i="16"/>
  <c r="A717" i="16"/>
  <c r="G716" i="16"/>
  <c r="F716" i="16"/>
  <c r="E716" i="16"/>
  <c r="D716" i="16"/>
  <c r="B716" i="16"/>
  <c r="A716" i="16"/>
  <c r="G715" i="16"/>
  <c r="F715" i="16"/>
  <c r="E715" i="16"/>
  <c r="D715" i="16"/>
  <c r="B715" i="16"/>
  <c r="A715" i="16"/>
  <c r="G714" i="16"/>
  <c r="F714" i="16"/>
  <c r="E714" i="16"/>
  <c r="D714" i="16"/>
  <c r="B714" i="16"/>
  <c r="A714" i="16"/>
  <c r="G713" i="16"/>
  <c r="F713" i="16"/>
  <c r="E713" i="16"/>
  <c r="D713" i="16"/>
  <c r="B713" i="16"/>
  <c r="A713" i="16"/>
  <c r="G712" i="16"/>
  <c r="F712" i="16"/>
  <c r="E712" i="16"/>
  <c r="D712" i="16"/>
  <c r="B712" i="16"/>
  <c r="A712" i="16"/>
  <c r="G711" i="16"/>
  <c r="F711" i="16"/>
  <c r="E711" i="16"/>
  <c r="D711" i="16"/>
  <c r="B711" i="16"/>
  <c r="A711" i="16"/>
  <c r="G710" i="16"/>
  <c r="F710" i="16"/>
  <c r="E710" i="16"/>
  <c r="D710" i="16"/>
  <c r="B710" i="16"/>
  <c r="A710" i="16"/>
  <c r="G709" i="16"/>
  <c r="F709" i="16"/>
  <c r="E709" i="16"/>
  <c r="D709" i="16"/>
  <c r="B709" i="16"/>
  <c r="A709" i="16"/>
  <c r="G708" i="16"/>
  <c r="F708" i="16"/>
  <c r="E708" i="16"/>
  <c r="D708" i="16"/>
  <c r="B708" i="16"/>
  <c r="A708" i="16"/>
  <c r="G707" i="16"/>
  <c r="F707" i="16"/>
  <c r="E707" i="16"/>
  <c r="D707" i="16"/>
  <c r="B707" i="16"/>
  <c r="A707" i="16"/>
  <c r="G706" i="16"/>
  <c r="F706" i="16"/>
  <c r="E706" i="16"/>
  <c r="D706" i="16"/>
  <c r="B706" i="16"/>
  <c r="A706" i="16"/>
  <c r="G705" i="16"/>
  <c r="F705" i="16"/>
  <c r="E705" i="16"/>
  <c r="D705" i="16"/>
  <c r="B705" i="16"/>
  <c r="A705" i="16"/>
  <c r="G704" i="16"/>
  <c r="F704" i="16"/>
  <c r="E704" i="16"/>
  <c r="D704" i="16"/>
  <c r="B704" i="16"/>
  <c r="A704" i="16"/>
  <c r="G703" i="16"/>
  <c r="F703" i="16"/>
  <c r="E703" i="16"/>
  <c r="D703" i="16"/>
  <c r="B703" i="16"/>
  <c r="A703" i="16"/>
  <c r="G702" i="16"/>
  <c r="F702" i="16"/>
  <c r="E702" i="16"/>
  <c r="D702" i="16"/>
  <c r="B702" i="16"/>
  <c r="A702" i="16"/>
  <c r="G701" i="16"/>
  <c r="F701" i="16"/>
  <c r="E701" i="16"/>
  <c r="D701" i="16"/>
  <c r="B701" i="16"/>
  <c r="A701" i="16"/>
  <c r="G700" i="16"/>
  <c r="F700" i="16"/>
  <c r="E700" i="16"/>
  <c r="D700" i="16"/>
  <c r="B700" i="16"/>
  <c r="A700" i="16"/>
  <c r="G699" i="16"/>
  <c r="F699" i="16"/>
  <c r="E699" i="16"/>
  <c r="D699" i="16"/>
  <c r="B699" i="16"/>
  <c r="A699" i="16"/>
  <c r="G698" i="16"/>
  <c r="F698" i="16"/>
  <c r="E698" i="16"/>
  <c r="D698" i="16"/>
  <c r="B698" i="16"/>
  <c r="A698" i="16"/>
  <c r="G697" i="16"/>
  <c r="F697" i="16"/>
  <c r="E697" i="16"/>
  <c r="D697" i="16"/>
  <c r="B697" i="16"/>
  <c r="A697" i="16"/>
  <c r="G696" i="16"/>
  <c r="F696" i="16"/>
  <c r="E696" i="16"/>
  <c r="D696" i="16"/>
  <c r="B696" i="16"/>
  <c r="A696" i="16"/>
  <c r="G695" i="16"/>
  <c r="F695" i="16"/>
  <c r="E695" i="16"/>
  <c r="D695" i="16"/>
  <c r="B695" i="16"/>
  <c r="A695" i="16"/>
  <c r="G694" i="16"/>
  <c r="F694" i="16"/>
  <c r="E694" i="16"/>
  <c r="D694" i="16"/>
  <c r="B694" i="16"/>
  <c r="A694" i="16"/>
  <c r="G693" i="16"/>
  <c r="F693" i="16"/>
  <c r="E693" i="16"/>
  <c r="D693" i="16"/>
  <c r="B693" i="16"/>
  <c r="A693" i="16"/>
  <c r="G692" i="16"/>
  <c r="F692" i="16"/>
  <c r="E692" i="16"/>
  <c r="D692" i="16"/>
  <c r="B692" i="16"/>
  <c r="A692" i="16"/>
  <c r="G691" i="16"/>
  <c r="F691" i="16"/>
  <c r="E691" i="16"/>
  <c r="D691" i="16"/>
  <c r="B691" i="16"/>
  <c r="A691" i="16"/>
  <c r="G690" i="16"/>
  <c r="F690" i="16"/>
  <c r="E690" i="16"/>
  <c r="D690" i="16"/>
  <c r="B690" i="16"/>
  <c r="A690" i="16"/>
  <c r="G689" i="16"/>
  <c r="F689" i="16"/>
  <c r="E689" i="16"/>
  <c r="D689" i="16"/>
  <c r="B689" i="16"/>
  <c r="A689" i="16"/>
  <c r="G688" i="16"/>
  <c r="F688" i="16"/>
  <c r="E688" i="16"/>
  <c r="D688" i="16"/>
  <c r="B688" i="16"/>
  <c r="A688" i="16"/>
  <c r="G687" i="16"/>
  <c r="F687" i="16"/>
  <c r="E687" i="16"/>
  <c r="D687" i="16"/>
  <c r="B687" i="16"/>
  <c r="A687" i="16"/>
  <c r="G686" i="16"/>
  <c r="F686" i="16"/>
  <c r="E686" i="16"/>
  <c r="D686" i="16"/>
  <c r="B686" i="16"/>
  <c r="A686" i="16"/>
  <c r="G685" i="16"/>
  <c r="F685" i="16"/>
  <c r="E685" i="16"/>
  <c r="D685" i="16"/>
  <c r="B685" i="16"/>
  <c r="A685" i="16"/>
  <c r="G684" i="16"/>
  <c r="F684" i="16"/>
  <c r="E684" i="16"/>
  <c r="D684" i="16"/>
  <c r="B684" i="16"/>
  <c r="A684" i="16"/>
  <c r="G683" i="16"/>
  <c r="F683" i="16"/>
  <c r="E683" i="16"/>
  <c r="D683" i="16"/>
  <c r="B683" i="16"/>
  <c r="A683" i="16"/>
  <c r="G682" i="16"/>
  <c r="F682" i="16"/>
  <c r="E682" i="16"/>
  <c r="D682" i="16"/>
  <c r="B682" i="16"/>
  <c r="A682" i="16"/>
  <c r="G681" i="16"/>
  <c r="F681" i="16"/>
  <c r="E681" i="16"/>
  <c r="D681" i="16"/>
  <c r="B681" i="16"/>
  <c r="A681" i="16"/>
  <c r="G680" i="16"/>
  <c r="F680" i="16"/>
  <c r="E680" i="16"/>
  <c r="D680" i="16"/>
  <c r="B680" i="16"/>
  <c r="A680" i="16"/>
  <c r="G679" i="16"/>
  <c r="F679" i="16"/>
  <c r="E679" i="16"/>
  <c r="D679" i="16"/>
  <c r="B679" i="16"/>
  <c r="A679" i="16"/>
  <c r="G678" i="16"/>
  <c r="F678" i="16"/>
  <c r="E678" i="16"/>
  <c r="D678" i="16"/>
  <c r="B678" i="16"/>
  <c r="A678" i="16"/>
  <c r="G677" i="16"/>
  <c r="F677" i="16"/>
  <c r="E677" i="16"/>
  <c r="D677" i="16"/>
  <c r="B677" i="16"/>
  <c r="A677" i="16"/>
  <c r="G676" i="16"/>
  <c r="F676" i="16"/>
  <c r="E676" i="16"/>
  <c r="D676" i="16"/>
  <c r="B676" i="16"/>
  <c r="A676" i="16"/>
  <c r="G675" i="16"/>
  <c r="F675" i="16"/>
  <c r="E675" i="16"/>
  <c r="D675" i="16"/>
  <c r="B675" i="16"/>
  <c r="A675" i="16"/>
  <c r="G674" i="16"/>
  <c r="F674" i="16"/>
  <c r="E674" i="16"/>
  <c r="D674" i="16"/>
  <c r="B674" i="16"/>
  <c r="A674" i="16"/>
  <c r="G673" i="16"/>
  <c r="F673" i="16"/>
  <c r="E673" i="16"/>
  <c r="D673" i="16"/>
  <c r="B673" i="16"/>
  <c r="A673" i="16"/>
  <c r="G672" i="16"/>
  <c r="F672" i="16"/>
  <c r="E672" i="16"/>
  <c r="D672" i="16"/>
  <c r="B672" i="16"/>
  <c r="A672" i="16"/>
  <c r="G671" i="16"/>
  <c r="F671" i="16"/>
  <c r="E671" i="16"/>
  <c r="D671" i="16"/>
  <c r="B671" i="16"/>
  <c r="A671" i="16"/>
  <c r="G670" i="16"/>
  <c r="F670" i="16"/>
  <c r="E670" i="16"/>
  <c r="D670" i="16"/>
  <c r="B670" i="16"/>
  <c r="A670" i="16"/>
  <c r="G669" i="16"/>
  <c r="F669" i="16"/>
  <c r="E669" i="16"/>
  <c r="D669" i="16"/>
  <c r="B669" i="16"/>
  <c r="A669" i="16"/>
  <c r="G668" i="16"/>
  <c r="F668" i="16"/>
  <c r="E668" i="16"/>
  <c r="D668" i="16"/>
  <c r="B668" i="16"/>
  <c r="A668" i="16"/>
  <c r="G667" i="16"/>
  <c r="F667" i="16"/>
  <c r="E667" i="16"/>
  <c r="D667" i="16"/>
  <c r="B667" i="16"/>
  <c r="A667" i="16"/>
  <c r="G666" i="16"/>
  <c r="F666" i="16"/>
  <c r="E666" i="16"/>
  <c r="D666" i="16"/>
  <c r="B666" i="16"/>
  <c r="A666" i="16"/>
  <c r="G665" i="16"/>
  <c r="F665" i="16"/>
  <c r="E665" i="16"/>
  <c r="D665" i="16"/>
  <c r="B665" i="16"/>
  <c r="A665" i="16"/>
  <c r="G664" i="16"/>
  <c r="F664" i="16"/>
  <c r="E664" i="16"/>
  <c r="D664" i="16"/>
  <c r="B664" i="16"/>
  <c r="A664" i="16"/>
  <c r="G663" i="16"/>
  <c r="F663" i="16"/>
  <c r="E663" i="16"/>
  <c r="D663" i="16"/>
  <c r="B663" i="16"/>
  <c r="A663" i="16"/>
  <c r="G662" i="16"/>
  <c r="F662" i="16"/>
  <c r="E662" i="16"/>
  <c r="D662" i="16"/>
  <c r="B662" i="16"/>
  <c r="A662" i="16"/>
  <c r="G661" i="16"/>
  <c r="F661" i="16"/>
  <c r="E661" i="16"/>
  <c r="D661" i="16"/>
  <c r="B661" i="16"/>
  <c r="A661" i="16"/>
  <c r="G660" i="16"/>
  <c r="F660" i="16"/>
  <c r="E660" i="16"/>
  <c r="D660" i="16"/>
  <c r="B660" i="16"/>
  <c r="A660" i="16"/>
  <c r="G659" i="16"/>
  <c r="F659" i="16"/>
  <c r="E659" i="16"/>
  <c r="D659" i="16"/>
  <c r="B659" i="16"/>
  <c r="A659" i="16"/>
  <c r="G658" i="16"/>
  <c r="F658" i="16"/>
  <c r="E658" i="16"/>
  <c r="D658" i="16"/>
  <c r="B658" i="16"/>
  <c r="A658" i="16"/>
  <c r="G657" i="16"/>
  <c r="F657" i="16"/>
  <c r="E657" i="16"/>
  <c r="D657" i="16"/>
  <c r="B657" i="16"/>
  <c r="A657" i="16"/>
  <c r="G656" i="16"/>
  <c r="F656" i="16"/>
  <c r="E656" i="16"/>
  <c r="D656" i="16"/>
  <c r="B656" i="16"/>
  <c r="A656" i="16"/>
  <c r="G655" i="16"/>
  <c r="F655" i="16"/>
  <c r="E655" i="16"/>
  <c r="D655" i="16"/>
  <c r="B655" i="16"/>
  <c r="A655" i="16"/>
  <c r="G654" i="16"/>
  <c r="F654" i="16"/>
  <c r="E654" i="16"/>
  <c r="D654" i="16"/>
  <c r="B654" i="16"/>
  <c r="A654" i="16"/>
  <c r="G653" i="16"/>
  <c r="F653" i="16"/>
  <c r="E653" i="16"/>
  <c r="D653" i="16"/>
  <c r="B653" i="16"/>
  <c r="A653" i="16"/>
  <c r="G652" i="16"/>
  <c r="F652" i="16"/>
  <c r="E652" i="16"/>
  <c r="D652" i="16"/>
  <c r="B652" i="16"/>
  <c r="A652" i="16"/>
  <c r="G651" i="16"/>
  <c r="F651" i="16"/>
  <c r="E651" i="16"/>
  <c r="D651" i="16"/>
  <c r="B651" i="16"/>
  <c r="A651" i="16"/>
  <c r="G650" i="16"/>
  <c r="F650" i="16"/>
  <c r="E650" i="16"/>
  <c r="D650" i="16"/>
  <c r="B650" i="16"/>
  <c r="A650" i="16"/>
  <c r="G649" i="16"/>
  <c r="F649" i="16"/>
  <c r="E649" i="16"/>
  <c r="D649" i="16"/>
  <c r="B649" i="16"/>
  <c r="A649" i="16"/>
  <c r="G648" i="16"/>
  <c r="F648" i="16"/>
  <c r="E648" i="16"/>
  <c r="D648" i="16"/>
  <c r="B648" i="16"/>
  <c r="A648" i="16"/>
  <c r="G647" i="16"/>
  <c r="F647" i="16"/>
  <c r="E647" i="16"/>
  <c r="D647" i="16"/>
  <c r="B647" i="16"/>
  <c r="A647" i="16"/>
  <c r="G646" i="16"/>
  <c r="F646" i="16"/>
  <c r="E646" i="16"/>
  <c r="D646" i="16"/>
  <c r="B646" i="16"/>
  <c r="A646" i="16"/>
  <c r="G645" i="16"/>
  <c r="F645" i="16"/>
  <c r="E645" i="16"/>
  <c r="D645" i="16"/>
  <c r="B645" i="16"/>
  <c r="A645" i="16"/>
  <c r="G644" i="16"/>
  <c r="F644" i="16"/>
  <c r="E644" i="16"/>
  <c r="D644" i="16"/>
  <c r="B644" i="16"/>
  <c r="A644" i="16"/>
  <c r="G643" i="16"/>
  <c r="F643" i="16"/>
  <c r="E643" i="16"/>
  <c r="D643" i="16"/>
  <c r="B643" i="16"/>
  <c r="A643" i="16"/>
  <c r="G642" i="16"/>
  <c r="F642" i="16"/>
  <c r="E642" i="16"/>
  <c r="D642" i="16"/>
  <c r="B642" i="16"/>
  <c r="A642" i="16"/>
  <c r="G641" i="16"/>
  <c r="F641" i="16"/>
  <c r="E641" i="16"/>
  <c r="D641" i="16"/>
  <c r="B641" i="16"/>
  <c r="A641" i="16"/>
  <c r="G640" i="16"/>
  <c r="F640" i="16"/>
  <c r="E640" i="16"/>
  <c r="D640" i="16"/>
  <c r="B640" i="16"/>
  <c r="A640" i="16"/>
  <c r="G639" i="16"/>
  <c r="F639" i="16"/>
  <c r="E639" i="16"/>
  <c r="D639" i="16"/>
  <c r="B639" i="16"/>
  <c r="A639" i="16"/>
  <c r="G638" i="16"/>
  <c r="F638" i="16"/>
  <c r="E638" i="16"/>
  <c r="D638" i="16"/>
  <c r="B638" i="16"/>
  <c r="A638" i="16"/>
  <c r="G637" i="16"/>
  <c r="F637" i="16"/>
  <c r="E637" i="16"/>
  <c r="D637" i="16"/>
  <c r="B637" i="16"/>
  <c r="A637" i="16"/>
  <c r="G636" i="16"/>
  <c r="F636" i="16"/>
  <c r="E636" i="16"/>
  <c r="D636" i="16"/>
  <c r="B636" i="16"/>
  <c r="A636" i="16"/>
  <c r="G635" i="16"/>
  <c r="F635" i="16"/>
  <c r="E635" i="16"/>
  <c r="D635" i="16"/>
  <c r="B635" i="16"/>
  <c r="A635" i="16"/>
  <c r="G634" i="16"/>
  <c r="F634" i="16"/>
  <c r="E634" i="16"/>
  <c r="D634" i="16"/>
  <c r="B634" i="16"/>
  <c r="A634" i="16"/>
  <c r="G633" i="16"/>
  <c r="F633" i="16"/>
  <c r="E633" i="16"/>
  <c r="D633" i="16"/>
  <c r="B633" i="16"/>
  <c r="A633" i="16"/>
  <c r="G632" i="16"/>
  <c r="F632" i="16"/>
  <c r="E632" i="16"/>
  <c r="D632" i="16"/>
  <c r="B632" i="16"/>
  <c r="A632" i="16"/>
  <c r="G631" i="16"/>
  <c r="F631" i="16"/>
  <c r="E631" i="16"/>
  <c r="D631" i="16"/>
  <c r="B631" i="16"/>
  <c r="A631" i="16"/>
  <c r="G630" i="16"/>
  <c r="F630" i="16"/>
  <c r="E630" i="16"/>
  <c r="D630" i="16"/>
  <c r="B630" i="16"/>
  <c r="A630" i="16"/>
  <c r="G629" i="16"/>
  <c r="F629" i="16"/>
  <c r="E629" i="16"/>
  <c r="D629" i="16"/>
  <c r="B629" i="16"/>
  <c r="A629" i="16"/>
  <c r="G628" i="16"/>
  <c r="F628" i="16"/>
  <c r="E628" i="16"/>
  <c r="D628" i="16"/>
  <c r="B628" i="16"/>
  <c r="A628" i="16"/>
  <c r="G627" i="16"/>
  <c r="F627" i="16"/>
  <c r="E627" i="16"/>
  <c r="D627" i="16"/>
  <c r="B627" i="16"/>
  <c r="A627" i="16"/>
  <c r="G626" i="16"/>
  <c r="F626" i="16"/>
  <c r="E626" i="16"/>
  <c r="D626" i="16"/>
  <c r="B626" i="16"/>
  <c r="A626" i="16"/>
  <c r="G625" i="16"/>
  <c r="F625" i="16"/>
  <c r="E625" i="16"/>
  <c r="D625" i="16"/>
  <c r="B625" i="16"/>
  <c r="A625" i="16"/>
  <c r="G624" i="16"/>
  <c r="F624" i="16"/>
  <c r="E624" i="16"/>
  <c r="D624" i="16"/>
  <c r="B624" i="16"/>
  <c r="A624" i="16"/>
  <c r="G623" i="16"/>
  <c r="F623" i="16"/>
  <c r="E623" i="16"/>
  <c r="D623" i="16"/>
  <c r="B623" i="16"/>
  <c r="A623" i="16"/>
  <c r="G622" i="16"/>
  <c r="F622" i="16"/>
  <c r="E622" i="16"/>
  <c r="D622" i="16"/>
  <c r="B622" i="16"/>
  <c r="A622" i="16"/>
  <c r="G621" i="16"/>
  <c r="F621" i="16"/>
  <c r="E621" i="16"/>
  <c r="D621" i="16"/>
  <c r="B621" i="16"/>
  <c r="A621" i="16"/>
  <c r="G620" i="16"/>
  <c r="F620" i="16"/>
  <c r="E620" i="16"/>
  <c r="D620" i="16"/>
  <c r="B620" i="16"/>
  <c r="A620" i="16"/>
  <c r="G619" i="16"/>
  <c r="F619" i="16"/>
  <c r="E619" i="16"/>
  <c r="D619" i="16"/>
  <c r="B619" i="16"/>
  <c r="A619" i="16"/>
  <c r="G618" i="16"/>
  <c r="F618" i="16"/>
  <c r="E618" i="16"/>
  <c r="D618" i="16"/>
  <c r="B618" i="16"/>
  <c r="A618" i="16"/>
  <c r="G617" i="16"/>
  <c r="F617" i="16"/>
  <c r="E617" i="16"/>
  <c r="D617" i="16"/>
  <c r="B617" i="16"/>
  <c r="A617" i="16"/>
  <c r="G616" i="16"/>
  <c r="F616" i="16"/>
  <c r="E616" i="16"/>
  <c r="D616" i="16"/>
  <c r="B616" i="16"/>
  <c r="A616" i="16"/>
  <c r="G615" i="16"/>
  <c r="F615" i="16"/>
  <c r="E615" i="16"/>
  <c r="D615" i="16"/>
  <c r="B615" i="16"/>
  <c r="A615" i="16"/>
  <c r="G614" i="16"/>
  <c r="F614" i="16"/>
  <c r="E614" i="16"/>
  <c r="D614" i="16"/>
  <c r="B614" i="16"/>
  <c r="A614" i="16"/>
  <c r="G613" i="16"/>
  <c r="F613" i="16"/>
  <c r="E613" i="16"/>
  <c r="D613" i="16"/>
  <c r="B613" i="16"/>
  <c r="A613" i="16"/>
  <c r="G612" i="16"/>
  <c r="F612" i="16"/>
  <c r="E612" i="16"/>
  <c r="D612" i="16"/>
  <c r="B612" i="16"/>
  <c r="A612" i="16"/>
  <c r="G611" i="16"/>
  <c r="F611" i="16"/>
  <c r="E611" i="16"/>
  <c r="D611" i="16"/>
  <c r="B611" i="16"/>
  <c r="A611" i="16"/>
  <c r="G610" i="16"/>
  <c r="F610" i="16"/>
  <c r="E610" i="16"/>
  <c r="D610" i="16"/>
  <c r="B610" i="16"/>
  <c r="A610" i="16"/>
  <c r="G609" i="16"/>
  <c r="F609" i="16"/>
  <c r="E609" i="16"/>
  <c r="D609" i="16"/>
  <c r="B609" i="16"/>
  <c r="A609" i="16"/>
  <c r="G608" i="16"/>
  <c r="F608" i="16"/>
  <c r="E608" i="16"/>
  <c r="D608" i="16"/>
  <c r="B608" i="16"/>
  <c r="A608" i="16"/>
  <c r="G607" i="16"/>
  <c r="F607" i="16"/>
  <c r="E607" i="16"/>
  <c r="D607" i="16"/>
  <c r="B607" i="16"/>
  <c r="A607" i="16"/>
  <c r="G606" i="16"/>
  <c r="F606" i="16"/>
  <c r="E606" i="16"/>
  <c r="D606" i="16"/>
  <c r="B606" i="16"/>
  <c r="A606" i="16"/>
  <c r="G605" i="16"/>
  <c r="F605" i="16"/>
  <c r="E605" i="16"/>
  <c r="D605" i="16"/>
  <c r="B605" i="16"/>
  <c r="A605" i="16"/>
  <c r="G604" i="16"/>
  <c r="F604" i="16"/>
  <c r="E604" i="16"/>
  <c r="D604" i="16"/>
  <c r="B604" i="16"/>
  <c r="A604" i="16"/>
  <c r="G603" i="16"/>
  <c r="F603" i="16"/>
  <c r="E603" i="16"/>
  <c r="D603" i="16"/>
  <c r="B603" i="16"/>
  <c r="A603" i="16"/>
  <c r="G602" i="16"/>
  <c r="F602" i="16"/>
  <c r="E602" i="16"/>
  <c r="D602" i="16"/>
  <c r="B602" i="16"/>
  <c r="A602" i="16"/>
  <c r="G601" i="16"/>
  <c r="F601" i="16"/>
  <c r="E601" i="16"/>
  <c r="D601" i="16"/>
  <c r="B601" i="16"/>
  <c r="A601" i="16"/>
  <c r="G600" i="16"/>
  <c r="F600" i="16"/>
  <c r="E600" i="16"/>
  <c r="D600" i="16"/>
  <c r="B600" i="16"/>
  <c r="A600" i="16"/>
  <c r="G599" i="16"/>
  <c r="F599" i="16"/>
  <c r="E599" i="16"/>
  <c r="D599" i="16"/>
  <c r="B599" i="16"/>
  <c r="A599" i="16"/>
  <c r="G598" i="16"/>
  <c r="F598" i="16"/>
  <c r="E598" i="16"/>
  <c r="D598" i="16"/>
  <c r="B598" i="16"/>
  <c r="A598" i="16"/>
  <c r="G597" i="16"/>
  <c r="F597" i="16"/>
  <c r="E597" i="16"/>
  <c r="D597" i="16"/>
  <c r="B597" i="16"/>
  <c r="A597" i="16"/>
  <c r="G596" i="16"/>
  <c r="F596" i="16"/>
  <c r="E596" i="16"/>
  <c r="D596" i="16"/>
  <c r="B596" i="16"/>
  <c r="A596" i="16"/>
  <c r="G595" i="16"/>
  <c r="F595" i="16"/>
  <c r="E595" i="16"/>
  <c r="D595" i="16"/>
  <c r="B595" i="16"/>
  <c r="A595" i="16"/>
  <c r="G594" i="16"/>
  <c r="F594" i="16"/>
  <c r="E594" i="16"/>
  <c r="D594" i="16"/>
  <c r="B594" i="16"/>
  <c r="A594" i="16"/>
  <c r="G593" i="16"/>
  <c r="F593" i="16"/>
  <c r="E593" i="16"/>
  <c r="D593" i="16"/>
  <c r="B593" i="16"/>
  <c r="A593" i="16"/>
  <c r="G592" i="16"/>
  <c r="F592" i="16"/>
  <c r="E592" i="16"/>
  <c r="D592" i="16"/>
  <c r="B592" i="16"/>
  <c r="A592" i="16"/>
  <c r="G591" i="16"/>
  <c r="F591" i="16"/>
  <c r="E591" i="16"/>
  <c r="D591" i="16"/>
  <c r="B591" i="16"/>
  <c r="A591" i="16"/>
  <c r="G590" i="16"/>
  <c r="F590" i="16"/>
  <c r="E590" i="16"/>
  <c r="D590" i="16"/>
  <c r="B590" i="16"/>
  <c r="A590" i="16"/>
  <c r="G589" i="16"/>
  <c r="F589" i="16"/>
  <c r="E589" i="16"/>
  <c r="D589" i="16"/>
  <c r="B589" i="16"/>
  <c r="A589" i="16"/>
  <c r="G588" i="16"/>
  <c r="F588" i="16"/>
  <c r="E588" i="16"/>
  <c r="D588" i="16"/>
  <c r="B588" i="16"/>
  <c r="A588" i="16"/>
  <c r="G587" i="16"/>
  <c r="F587" i="16"/>
  <c r="E587" i="16"/>
  <c r="D587" i="16"/>
  <c r="B587" i="16"/>
  <c r="A587" i="16"/>
  <c r="G586" i="16"/>
  <c r="F586" i="16"/>
  <c r="E586" i="16"/>
  <c r="D586" i="16"/>
  <c r="B586" i="16"/>
  <c r="A586" i="16"/>
  <c r="G585" i="16"/>
  <c r="F585" i="16"/>
  <c r="E585" i="16"/>
  <c r="D585" i="16"/>
  <c r="B585" i="16"/>
  <c r="A585" i="16"/>
  <c r="G584" i="16"/>
  <c r="F584" i="16"/>
  <c r="E584" i="16"/>
  <c r="D584" i="16"/>
  <c r="B584" i="16"/>
  <c r="A584" i="16"/>
  <c r="G583" i="16"/>
  <c r="F583" i="16"/>
  <c r="E583" i="16"/>
  <c r="D583" i="16"/>
  <c r="B583" i="16"/>
  <c r="A583" i="16"/>
  <c r="G582" i="16"/>
  <c r="F582" i="16"/>
  <c r="E582" i="16"/>
  <c r="D582" i="16"/>
  <c r="B582" i="16"/>
  <c r="A582" i="16"/>
  <c r="G581" i="16"/>
  <c r="F581" i="16"/>
  <c r="E581" i="16"/>
  <c r="D581" i="16"/>
  <c r="B581" i="16"/>
  <c r="A581" i="16"/>
  <c r="G580" i="16"/>
  <c r="F580" i="16"/>
  <c r="E580" i="16"/>
  <c r="D580" i="16"/>
  <c r="B580" i="16"/>
  <c r="A580" i="16"/>
  <c r="G579" i="16"/>
  <c r="F579" i="16"/>
  <c r="E579" i="16"/>
  <c r="D579" i="16"/>
  <c r="B579" i="16"/>
  <c r="A579" i="16"/>
  <c r="G578" i="16"/>
  <c r="F578" i="16"/>
  <c r="E578" i="16"/>
  <c r="D578" i="16"/>
  <c r="B578" i="16"/>
  <c r="A578" i="16"/>
  <c r="G577" i="16"/>
  <c r="F577" i="16"/>
  <c r="E577" i="16"/>
  <c r="D577" i="16"/>
  <c r="B577" i="16"/>
  <c r="A577" i="16"/>
  <c r="G576" i="16"/>
  <c r="F576" i="16"/>
  <c r="E576" i="16"/>
  <c r="D576" i="16"/>
  <c r="B576" i="16"/>
  <c r="A576" i="16"/>
  <c r="G575" i="16"/>
  <c r="F575" i="16"/>
  <c r="E575" i="16"/>
  <c r="D575" i="16"/>
  <c r="B575" i="16"/>
  <c r="A575" i="16"/>
  <c r="G574" i="16"/>
  <c r="F574" i="16"/>
  <c r="E574" i="16"/>
  <c r="D574" i="16"/>
  <c r="B574" i="16"/>
  <c r="A574" i="16"/>
  <c r="G573" i="16"/>
  <c r="F573" i="16"/>
  <c r="E573" i="16"/>
  <c r="D573" i="16"/>
  <c r="B573" i="16"/>
  <c r="A573" i="16"/>
  <c r="G572" i="16"/>
  <c r="F572" i="16"/>
  <c r="E572" i="16"/>
  <c r="D572" i="16"/>
  <c r="B572" i="16"/>
  <c r="A572" i="16"/>
  <c r="G571" i="16"/>
  <c r="F571" i="16"/>
  <c r="E571" i="16"/>
  <c r="D571" i="16"/>
  <c r="B571" i="16"/>
  <c r="A571" i="16"/>
  <c r="G570" i="16"/>
  <c r="F570" i="16"/>
  <c r="E570" i="16"/>
  <c r="D570" i="16"/>
  <c r="B570" i="16"/>
  <c r="A570" i="16"/>
  <c r="G569" i="16"/>
  <c r="F569" i="16"/>
  <c r="E569" i="16"/>
  <c r="D569" i="16"/>
  <c r="B569" i="16"/>
  <c r="A569" i="16"/>
  <c r="G568" i="16"/>
  <c r="F568" i="16"/>
  <c r="E568" i="16"/>
  <c r="D568" i="16"/>
  <c r="B568" i="16"/>
  <c r="A568" i="16"/>
  <c r="G567" i="16"/>
  <c r="F567" i="16"/>
  <c r="E567" i="16"/>
  <c r="D567" i="16"/>
  <c r="B567" i="16"/>
  <c r="A567" i="16"/>
  <c r="G566" i="16"/>
  <c r="F566" i="16"/>
  <c r="E566" i="16"/>
  <c r="D566" i="16"/>
  <c r="B566" i="16"/>
  <c r="A566" i="16"/>
  <c r="G565" i="16"/>
  <c r="F565" i="16"/>
  <c r="E565" i="16"/>
  <c r="D565" i="16"/>
  <c r="B565" i="16"/>
  <c r="A565" i="16"/>
  <c r="G564" i="16"/>
  <c r="F564" i="16"/>
  <c r="E564" i="16"/>
  <c r="D564" i="16"/>
  <c r="B564" i="16"/>
  <c r="A564" i="16"/>
  <c r="G563" i="16"/>
  <c r="F563" i="16"/>
  <c r="E563" i="16"/>
  <c r="D563" i="16"/>
  <c r="B563" i="16"/>
  <c r="A563" i="16"/>
  <c r="G562" i="16"/>
  <c r="F562" i="16"/>
  <c r="E562" i="16"/>
  <c r="D562" i="16"/>
  <c r="B562" i="16"/>
  <c r="A562" i="16"/>
  <c r="G561" i="16"/>
  <c r="F561" i="16"/>
  <c r="E561" i="16"/>
  <c r="D561" i="16"/>
  <c r="B561" i="16"/>
  <c r="A561" i="16"/>
  <c r="G560" i="16"/>
  <c r="F560" i="16"/>
  <c r="E560" i="16"/>
  <c r="D560" i="16"/>
  <c r="B560" i="16"/>
  <c r="A560" i="16"/>
  <c r="G559" i="16"/>
  <c r="F559" i="16"/>
  <c r="E559" i="16"/>
  <c r="D559" i="16"/>
  <c r="B559" i="16"/>
  <c r="A559" i="16"/>
  <c r="G558" i="16"/>
  <c r="F558" i="16"/>
  <c r="E558" i="16"/>
  <c r="D558" i="16"/>
  <c r="B558" i="16"/>
  <c r="A558" i="16"/>
  <c r="G557" i="16"/>
  <c r="F557" i="16"/>
  <c r="E557" i="16"/>
  <c r="D557" i="16"/>
  <c r="B557" i="16"/>
  <c r="A557" i="16"/>
  <c r="G556" i="16"/>
  <c r="F556" i="16"/>
  <c r="E556" i="16"/>
  <c r="D556" i="16"/>
  <c r="B556" i="16"/>
  <c r="A556" i="16"/>
  <c r="G555" i="16"/>
  <c r="F555" i="16"/>
  <c r="E555" i="16"/>
  <c r="D555" i="16"/>
  <c r="B555" i="16"/>
  <c r="A555" i="16"/>
  <c r="G554" i="16"/>
  <c r="F554" i="16"/>
  <c r="E554" i="16"/>
  <c r="D554" i="16"/>
  <c r="B554" i="16"/>
  <c r="A554" i="16"/>
  <c r="G553" i="16"/>
  <c r="F553" i="16"/>
  <c r="E553" i="16"/>
  <c r="D553" i="16"/>
  <c r="B553" i="16"/>
  <c r="A553" i="16"/>
  <c r="G552" i="16"/>
  <c r="F552" i="16"/>
  <c r="E552" i="16"/>
  <c r="D552" i="16"/>
  <c r="B552" i="16"/>
  <c r="A552" i="16"/>
  <c r="G551" i="16"/>
  <c r="F551" i="16"/>
  <c r="E551" i="16"/>
  <c r="D551" i="16"/>
  <c r="B551" i="16"/>
  <c r="A551" i="16"/>
  <c r="G550" i="16"/>
  <c r="F550" i="16"/>
  <c r="E550" i="16"/>
  <c r="D550" i="16"/>
  <c r="B550" i="16"/>
  <c r="A550" i="16"/>
  <c r="G549" i="16"/>
  <c r="F549" i="16"/>
  <c r="E549" i="16"/>
  <c r="D549" i="16"/>
  <c r="B549" i="16"/>
  <c r="A549" i="16"/>
  <c r="G548" i="16"/>
  <c r="F548" i="16"/>
  <c r="E548" i="16"/>
  <c r="D548" i="16"/>
  <c r="B548" i="16"/>
  <c r="A548" i="16"/>
  <c r="G547" i="16"/>
  <c r="F547" i="16"/>
  <c r="E547" i="16"/>
  <c r="D547" i="16"/>
  <c r="B547" i="16"/>
  <c r="A547" i="16"/>
  <c r="G546" i="16"/>
  <c r="F546" i="16"/>
  <c r="E546" i="16"/>
  <c r="D546" i="16"/>
  <c r="B546" i="16"/>
  <c r="A546" i="16"/>
  <c r="G545" i="16"/>
  <c r="F545" i="16"/>
  <c r="E545" i="16"/>
  <c r="D545" i="16"/>
  <c r="B545" i="16"/>
  <c r="A545" i="16"/>
  <c r="G544" i="16"/>
  <c r="F544" i="16"/>
  <c r="E544" i="16"/>
  <c r="D544" i="16"/>
  <c r="B544" i="16"/>
  <c r="A544" i="16"/>
  <c r="G543" i="16"/>
  <c r="F543" i="16"/>
  <c r="E543" i="16"/>
  <c r="D543" i="16"/>
  <c r="B543" i="16"/>
  <c r="A543" i="16"/>
  <c r="G542" i="16"/>
  <c r="F542" i="16"/>
  <c r="E542" i="16"/>
  <c r="D542" i="16"/>
  <c r="B542" i="16"/>
  <c r="A542" i="16"/>
  <c r="G541" i="16"/>
  <c r="F541" i="16"/>
  <c r="E541" i="16"/>
  <c r="D541" i="16"/>
  <c r="B541" i="16"/>
  <c r="A541" i="16"/>
  <c r="G540" i="16"/>
  <c r="F540" i="16"/>
  <c r="E540" i="16"/>
  <c r="D540" i="16"/>
  <c r="B540" i="16"/>
  <c r="A540" i="16"/>
  <c r="G539" i="16"/>
  <c r="F539" i="16"/>
  <c r="E539" i="16"/>
  <c r="D539" i="16"/>
  <c r="B539" i="16"/>
  <c r="A539" i="16"/>
  <c r="G538" i="16"/>
  <c r="F538" i="16"/>
  <c r="E538" i="16"/>
  <c r="D538" i="16"/>
  <c r="B538" i="16"/>
  <c r="A538" i="16"/>
  <c r="G537" i="16"/>
  <c r="F537" i="16"/>
  <c r="E537" i="16"/>
  <c r="D537" i="16"/>
  <c r="B537" i="16"/>
  <c r="A537" i="16"/>
  <c r="G536" i="16"/>
  <c r="F536" i="16"/>
  <c r="E536" i="16"/>
  <c r="D536" i="16"/>
  <c r="B536" i="16"/>
  <c r="A536" i="16"/>
  <c r="G535" i="16"/>
  <c r="F535" i="16"/>
  <c r="E535" i="16"/>
  <c r="D535" i="16"/>
  <c r="B535" i="16"/>
  <c r="A535" i="16"/>
  <c r="G534" i="16"/>
  <c r="F534" i="16"/>
  <c r="E534" i="16"/>
  <c r="D534" i="16"/>
  <c r="B534" i="16"/>
  <c r="A534" i="16"/>
  <c r="G533" i="16"/>
  <c r="F533" i="16"/>
  <c r="E533" i="16"/>
  <c r="D533" i="16"/>
  <c r="B533" i="16"/>
  <c r="A533" i="16"/>
  <c r="G532" i="16"/>
  <c r="F532" i="16"/>
  <c r="E532" i="16"/>
  <c r="D532" i="16"/>
  <c r="B532" i="16"/>
  <c r="A532" i="16"/>
  <c r="G531" i="16"/>
  <c r="F531" i="16"/>
  <c r="E531" i="16"/>
  <c r="D531" i="16"/>
  <c r="B531" i="16"/>
  <c r="A531" i="16"/>
  <c r="G530" i="16"/>
  <c r="F530" i="16"/>
  <c r="E530" i="16"/>
  <c r="D530" i="16"/>
  <c r="B530" i="16"/>
  <c r="A530" i="16"/>
  <c r="G529" i="16"/>
  <c r="F529" i="16"/>
  <c r="E529" i="16"/>
  <c r="D529" i="16"/>
  <c r="B529" i="16"/>
  <c r="A529" i="16"/>
  <c r="G528" i="16"/>
  <c r="F528" i="16"/>
  <c r="E528" i="16"/>
  <c r="D528" i="16"/>
  <c r="B528" i="16"/>
  <c r="A528" i="16"/>
  <c r="G527" i="16"/>
  <c r="F527" i="16"/>
  <c r="E527" i="16"/>
  <c r="D527" i="16"/>
  <c r="B527" i="16"/>
  <c r="A527" i="16"/>
  <c r="G526" i="16"/>
  <c r="F526" i="16"/>
  <c r="E526" i="16"/>
  <c r="D526" i="16"/>
  <c r="B526" i="16"/>
  <c r="A526" i="16"/>
  <c r="G525" i="16"/>
  <c r="F525" i="16"/>
  <c r="E525" i="16"/>
  <c r="D525" i="16"/>
  <c r="B525" i="16"/>
  <c r="A525" i="16"/>
  <c r="G524" i="16"/>
  <c r="F524" i="16"/>
  <c r="E524" i="16"/>
  <c r="D524" i="16"/>
  <c r="B524" i="16"/>
  <c r="A524" i="16"/>
  <c r="G523" i="16"/>
  <c r="F523" i="16"/>
  <c r="E523" i="16"/>
  <c r="D523" i="16"/>
  <c r="B523" i="16"/>
  <c r="A523" i="16"/>
  <c r="G522" i="16"/>
  <c r="F522" i="16"/>
  <c r="E522" i="16"/>
  <c r="D522" i="16"/>
  <c r="B522" i="16"/>
  <c r="A522" i="16"/>
  <c r="G521" i="16"/>
  <c r="F521" i="16"/>
  <c r="E521" i="16"/>
  <c r="D521" i="16"/>
  <c r="B521" i="16"/>
  <c r="A521" i="16"/>
  <c r="G520" i="16"/>
  <c r="F520" i="16"/>
  <c r="E520" i="16"/>
  <c r="D520" i="16"/>
  <c r="B520" i="16"/>
  <c r="A520" i="16"/>
  <c r="G519" i="16"/>
  <c r="F519" i="16"/>
  <c r="E519" i="16"/>
  <c r="D519" i="16"/>
  <c r="B519" i="16"/>
  <c r="A519" i="16"/>
  <c r="G518" i="16"/>
  <c r="F518" i="16"/>
  <c r="E518" i="16"/>
  <c r="D518" i="16"/>
  <c r="B518" i="16"/>
  <c r="A518" i="16"/>
  <c r="G517" i="16"/>
  <c r="F517" i="16"/>
  <c r="E517" i="16"/>
  <c r="D517" i="16"/>
  <c r="B517" i="16"/>
  <c r="A517" i="16"/>
  <c r="G516" i="16"/>
  <c r="F516" i="16"/>
  <c r="E516" i="16"/>
  <c r="D516" i="16"/>
  <c r="B516" i="16"/>
  <c r="A516" i="16"/>
  <c r="G515" i="16"/>
  <c r="F515" i="16"/>
  <c r="E515" i="16"/>
  <c r="D515" i="16"/>
  <c r="B515" i="16"/>
  <c r="A515" i="16"/>
  <c r="G514" i="16"/>
  <c r="F514" i="16"/>
  <c r="E514" i="16"/>
  <c r="D514" i="16"/>
  <c r="B514" i="16"/>
  <c r="A514" i="16"/>
  <c r="G513" i="16"/>
  <c r="F513" i="16"/>
  <c r="E513" i="16"/>
  <c r="D513" i="16"/>
  <c r="B513" i="16"/>
  <c r="A513" i="16"/>
  <c r="G512" i="16"/>
  <c r="F512" i="16"/>
  <c r="E512" i="16"/>
  <c r="D512" i="16"/>
  <c r="B512" i="16"/>
  <c r="A512" i="16"/>
  <c r="G511" i="16"/>
  <c r="F511" i="16"/>
  <c r="E511" i="16"/>
  <c r="D511" i="16"/>
  <c r="B511" i="16"/>
  <c r="A511" i="16"/>
  <c r="G510" i="16"/>
  <c r="F510" i="16"/>
  <c r="E510" i="16"/>
  <c r="D510" i="16"/>
  <c r="B510" i="16"/>
  <c r="A510" i="16"/>
  <c r="G509" i="16"/>
  <c r="F509" i="16"/>
  <c r="E509" i="16"/>
  <c r="D509" i="16"/>
  <c r="B509" i="16"/>
  <c r="A509" i="16"/>
  <c r="G508" i="16"/>
  <c r="F508" i="16"/>
  <c r="E508" i="16"/>
  <c r="D508" i="16"/>
  <c r="B508" i="16"/>
  <c r="A508" i="16"/>
  <c r="G507" i="16"/>
  <c r="F507" i="16"/>
  <c r="E507" i="16"/>
  <c r="D507" i="16"/>
  <c r="B507" i="16"/>
  <c r="A507" i="16"/>
  <c r="G506" i="16"/>
  <c r="F506" i="16"/>
  <c r="E506" i="16"/>
  <c r="D506" i="16"/>
  <c r="B506" i="16"/>
  <c r="A506" i="16"/>
  <c r="G505" i="16"/>
  <c r="F505" i="16"/>
  <c r="E505" i="16"/>
  <c r="D505" i="16"/>
  <c r="B505" i="16"/>
  <c r="A505" i="16"/>
  <c r="G504" i="16"/>
  <c r="F504" i="16"/>
  <c r="E504" i="16"/>
  <c r="D504" i="16"/>
  <c r="B504" i="16"/>
  <c r="A504" i="16"/>
  <c r="G503" i="16"/>
  <c r="F503" i="16"/>
  <c r="E503" i="16"/>
  <c r="D503" i="16"/>
  <c r="B503" i="16"/>
  <c r="A503" i="16"/>
  <c r="G502" i="16"/>
  <c r="F502" i="16"/>
  <c r="E502" i="16"/>
  <c r="D502" i="16"/>
  <c r="B502" i="16"/>
  <c r="A502" i="16"/>
  <c r="G501" i="16"/>
  <c r="F501" i="16"/>
  <c r="E501" i="16"/>
  <c r="D501" i="16"/>
  <c r="B501" i="16"/>
  <c r="A501" i="16"/>
  <c r="G500" i="16"/>
  <c r="F500" i="16"/>
  <c r="E500" i="16"/>
  <c r="D500" i="16"/>
  <c r="B500" i="16"/>
  <c r="A500" i="16"/>
  <c r="G499" i="16"/>
  <c r="F499" i="16"/>
  <c r="E499" i="16"/>
  <c r="D499" i="16"/>
  <c r="B499" i="16"/>
  <c r="A499" i="16"/>
  <c r="G498" i="16"/>
  <c r="F498" i="16"/>
  <c r="E498" i="16"/>
  <c r="D498" i="16"/>
  <c r="B498" i="16"/>
  <c r="A498" i="16"/>
  <c r="G497" i="16"/>
  <c r="F497" i="16"/>
  <c r="E497" i="16"/>
  <c r="D497" i="16"/>
  <c r="B497" i="16"/>
  <c r="A497" i="16"/>
  <c r="G496" i="16"/>
  <c r="F496" i="16"/>
  <c r="E496" i="16"/>
  <c r="D496" i="16"/>
  <c r="B496" i="16"/>
  <c r="A496" i="16"/>
  <c r="G495" i="16"/>
  <c r="F495" i="16"/>
  <c r="E495" i="16"/>
  <c r="D495" i="16"/>
  <c r="B495" i="16"/>
  <c r="A495" i="16"/>
  <c r="G494" i="16"/>
  <c r="F494" i="16"/>
  <c r="E494" i="16"/>
  <c r="D494" i="16"/>
  <c r="B494" i="16"/>
  <c r="A494" i="16"/>
  <c r="G493" i="16"/>
  <c r="F493" i="16"/>
  <c r="E493" i="16"/>
  <c r="D493" i="16"/>
  <c r="B493" i="16"/>
  <c r="A493" i="16"/>
  <c r="G492" i="16"/>
  <c r="F492" i="16"/>
  <c r="E492" i="16"/>
  <c r="D492" i="16"/>
  <c r="B492" i="16"/>
  <c r="A492" i="16"/>
  <c r="G491" i="16"/>
  <c r="F491" i="16"/>
  <c r="E491" i="16"/>
  <c r="D491" i="16"/>
  <c r="B491" i="16"/>
  <c r="A491" i="16"/>
  <c r="G490" i="16"/>
  <c r="F490" i="16"/>
  <c r="E490" i="16"/>
  <c r="D490" i="16"/>
  <c r="B490" i="16"/>
  <c r="A490" i="16"/>
  <c r="G489" i="16"/>
  <c r="F489" i="16"/>
  <c r="E489" i="16"/>
  <c r="D489" i="16"/>
  <c r="B489" i="16"/>
  <c r="A489" i="16"/>
  <c r="G488" i="16"/>
  <c r="F488" i="16"/>
  <c r="E488" i="16"/>
  <c r="D488" i="16"/>
  <c r="B488" i="16"/>
  <c r="A488" i="16"/>
  <c r="G487" i="16"/>
  <c r="F487" i="16"/>
  <c r="E487" i="16"/>
  <c r="D487" i="16"/>
  <c r="B487" i="16"/>
  <c r="A487" i="16"/>
  <c r="G486" i="16"/>
  <c r="F486" i="16"/>
  <c r="E486" i="16"/>
  <c r="D486" i="16"/>
  <c r="B486" i="16"/>
  <c r="A486" i="16"/>
  <c r="G485" i="16"/>
  <c r="F485" i="16"/>
  <c r="E485" i="16"/>
  <c r="D485" i="16"/>
  <c r="B485" i="16"/>
  <c r="A485" i="16"/>
  <c r="G484" i="16"/>
  <c r="F484" i="16"/>
  <c r="E484" i="16"/>
  <c r="D484" i="16"/>
  <c r="B484" i="16"/>
  <c r="A484" i="16"/>
  <c r="G483" i="16"/>
  <c r="F483" i="16"/>
  <c r="E483" i="16"/>
  <c r="D483" i="16"/>
  <c r="B483" i="16"/>
  <c r="A483" i="16"/>
  <c r="G482" i="16"/>
  <c r="F482" i="16"/>
  <c r="E482" i="16"/>
  <c r="D482" i="16"/>
  <c r="B482" i="16"/>
  <c r="A482" i="16"/>
  <c r="G481" i="16"/>
  <c r="F481" i="16"/>
  <c r="E481" i="16"/>
  <c r="D481" i="16"/>
  <c r="B481" i="16"/>
  <c r="A481" i="16"/>
  <c r="G480" i="16"/>
  <c r="F480" i="16"/>
  <c r="E480" i="16"/>
  <c r="D480" i="16"/>
  <c r="B480" i="16"/>
  <c r="A480" i="16"/>
  <c r="G479" i="16"/>
  <c r="F479" i="16"/>
  <c r="E479" i="16"/>
  <c r="D479" i="16"/>
  <c r="B479" i="16"/>
  <c r="A479" i="16"/>
  <c r="G478" i="16"/>
  <c r="F478" i="16"/>
  <c r="E478" i="16"/>
  <c r="D478" i="16"/>
  <c r="B478" i="16"/>
  <c r="A478" i="16"/>
  <c r="G477" i="16"/>
  <c r="F477" i="16"/>
  <c r="E477" i="16"/>
  <c r="D477" i="16"/>
  <c r="B477" i="16"/>
  <c r="A477" i="16"/>
  <c r="G476" i="16"/>
  <c r="F476" i="16"/>
  <c r="E476" i="16"/>
  <c r="D476" i="16"/>
  <c r="B476" i="16"/>
  <c r="A476" i="16"/>
  <c r="G475" i="16"/>
  <c r="F475" i="16"/>
  <c r="E475" i="16"/>
  <c r="D475" i="16"/>
  <c r="B475" i="16"/>
  <c r="A475" i="16"/>
  <c r="G474" i="16"/>
  <c r="F474" i="16"/>
  <c r="E474" i="16"/>
  <c r="D474" i="16"/>
  <c r="B474" i="16"/>
  <c r="A474" i="16"/>
  <c r="G473" i="16"/>
  <c r="F473" i="16"/>
  <c r="E473" i="16"/>
  <c r="D473" i="16"/>
  <c r="B473" i="16"/>
  <c r="A473" i="16"/>
  <c r="G472" i="16"/>
  <c r="F472" i="16"/>
  <c r="E472" i="16"/>
  <c r="D472" i="16"/>
  <c r="B472" i="16"/>
  <c r="A472" i="16"/>
  <c r="G471" i="16"/>
  <c r="F471" i="16"/>
  <c r="E471" i="16"/>
  <c r="D471" i="16"/>
  <c r="B471" i="16"/>
  <c r="A471" i="16"/>
  <c r="G470" i="16"/>
  <c r="F470" i="16"/>
  <c r="E470" i="16"/>
  <c r="D470" i="16"/>
  <c r="B470" i="16"/>
  <c r="A470" i="16"/>
  <c r="G469" i="16"/>
  <c r="F469" i="16"/>
  <c r="E469" i="16"/>
  <c r="D469" i="16"/>
  <c r="B469" i="16"/>
  <c r="A469" i="16"/>
  <c r="G468" i="16"/>
  <c r="F468" i="16"/>
  <c r="E468" i="16"/>
  <c r="D468" i="16"/>
  <c r="B468" i="16"/>
  <c r="A468" i="16"/>
  <c r="G467" i="16"/>
  <c r="F467" i="16"/>
  <c r="E467" i="16"/>
  <c r="D467" i="16"/>
  <c r="B467" i="16"/>
  <c r="A467" i="16"/>
  <c r="G466" i="16"/>
  <c r="F466" i="16"/>
  <c r="E466" i="16"/>
  <c r="D466" i="16"/>
  <c r="B466" i="16"/>
  <c r="A466" i="16"/>
  <c r="G465" i="16"/>
  <c r="F465" i="16"/>
  <c r="E465" i="16"/>
  <c r="D465" i="16"/>
  <c r="B465" i="16"/>
  <c r="A465" i="16"/>
  <c r="G464" i="16"/>
  <c r="F464" i="16"/>
  <c r="E464" i="16"/>
  <c r="D464" i="16"/>
  <c r="B464" i="16"/>
  <c r="A464" i="16"/>
  <c r="G463" i="16"/>
  <c r="F463" i="16"/>
  <c r="E463" i="16"/>
  <c r="D463" i="16"/>
  <c r="B463" i="16"/>
  <c r="A463" i="16"/>
  <c r="G462" i="16"/>
  <c r="F462" i="16"/>
  <c r="E462" i="16"/>
  <c r="D462" i="16"/>
  <c r="B462" i="16"/>
  <c r="A462" i="16"/>
  <c r="G461" i="16"/>
  <c r="F461" i="16"/>
  <c r="E461" i="16"/>
  <c r="D461" i="16"/>
  <c r="B461" i="16"/>
  <c r="A461" i="16"/>
  <c r="G460" i="16"/>
  <c r="F460" i="16"/>
  <c r="E460" i="16"/>
  <c r="D460" i="16"/>
  <c r="B460" i="16"/>
  <c r="A460" i="16"/>
  <c r="G459" i="16"/>
  <c r="F459" i="16"/>
  <c r="E459" i="16"/>
  <c r="D459" i="16"/>
  <c r="B459" i="16"/>
  <c r="A459" i="16"/>
  <c r="G458" i="16"/>
  <c r="F458" i="16"/>
  <c r="E458" i="16"/>
  <c r="D458" i="16"/>
  <c r="B458" i="16"/>
  <c r="A458" i="16"/>
  <c r="G457" i="16"/>
  <c r="F457" i="16"/>
  <c r="E457" i="16"/>
  <c r="D457" i="16"/>
  <c r="B457" i="16"/>
  <c r="A457" i="16"/>
  <c r="G456" i="16"/>
  <c r="F456" i="16"/>
  <c r="E456" i="16"/>
  <c r="D456" i="16"/>
  <c r="B456" i="16"/>
  <c r="A456" i="16"/>
  <c r="G455" i="16"/>
  <c r="F455" i="16"/>
  <c r="E455" i="16"/>
  <c r="D455" i="16"/>
  <c r="B455" i="16"/>
  <c r="A455" i="16"/>
  <c r="G454" i="16"/>
  <c r="F454" i="16"/>
  <c r="E454" i="16"/>
  <c r="D454" i="16"/>
  <c r="B454" i="16"/>
  <c r="A454" i="16"/>
  <c r="G453" i="16"/>
  <c r="F453" i="16"/>
  <c r="E453" i="16"/>
  <c r="D453" i="16"/>
  <c r="B453" i="16"/>
  <c r="A453" i="16"/>
  <c r="G452" i="16"/>
  <c r="F452" i="16"/>
  <c r="E452" i="16"/>
  <c r="D452" i="16"/>
  <c r="B452" i="16"/>
  <c r="A452" i="16"/>
  <c r="G451" i="16"/>
  <c r="F451" i="16"/>
  <c r="E451" i="16"/>
  <c r="D451" i="16"/>
  <c r="B451" i="16"/>
  <c r="A451" i="16"/>
  <c r="G450" i="16"/>
  <c r="F450" i="16"/>
  <c r="E450" i="16"/>
  <c r="D450" i="16"/>
  <c r="B450" i="16"/>
  <c r="A450" i="16"/>
  <c r="G449" i="16"/>
  <c r="F449" i="16"/>
  <c r="E449" i="16"/>
  <c r="D449" i="16"/>
  <c r="B449" i="16"/>
  <c r="A449" i="16"/>
  <c r="G448" i="16"/>
  <c r="F448" i="16"/>
  <c r="E448" i="16"/>
  <c r="D448" i="16"/>
  <c r="B448" i="16"/>
  <c r="A448" i="16"/>
  <c r="G447" i="16"/>
  <c r="F447" i="16"/>
  <c r="E447" i="16"/>
  <c r="D447" i="16"/>
  <c r="B447" i="16"/>
  <c r="A447" i="16"/>
  <c r="G446" i="16"/>
  <c r="F446" i="16"/>
  <c r="E446" i="16"/>
  <c r="D446" i="16"/>
  <c r="B446" i="16"/>
  <c r="A446" i="16"/>
  <c r="G445" i="16"/>
  <c r="F445" i="16"/>
  <c r="E445" i="16"/>
  <c r="D445" i="16"/>
  <c r="B445" i="16"/>
  <c r="A445" i="16"/>
  <c r="G444" i="16"/>
  <c r="F444" i="16"/>
  <c r="E444" i="16"/>
  <c r="D444" i="16"/>
  <c r="B444" i="16"/>
  <c r="A444" i="16"/>
  <c r="G443" i="16"/>
  <c r="F443" i="16"/>
  <c r="E443" i="16"/>
  <c r="D443" i="16"/>
  <c r="B443" i="16"/>
  <c r="A443" i="16"/>
  <c r="G442" i="16"/>
  <c r="F442" i="16"/>
  <c r="E442" i="16"/>
  <c r="D442" i="16"/>
  <c r="B442" i="16"/>
  <c r="A442" i="16"/>
  <c r="G441" i="16"/>
  <c r="F441" i="16"/>
  <c r="E441" i="16"/>
  <c r="D441" i="16"/>
  <c r="B441" i="16"/>
  <c r="A441" i="16"/>
  <c r="G440" i="16"/>
  <c r="F440" i="16"/>
  <c r="E440" i="16"/>
  <c r="D440" i="16"/>
  <c r="B440" i="16"/>
  <c r="A440" i="16"/>
  <c r="G439" i="16"/>
  <c r="F439" i="16"/>
  <c r="E439" i="16"/>
  <c r="D439" i="16"/>
  <c r="B439" i="16"/>
  <c r="A439" i="16"/>
  <c r="G438" i="16"/>
  <c r="F438" i="16"/>
  <c r="E438" i="16"/>
  <c r="D438" i="16"/>
  <c r="B438" i="16"/>
  <c r="A438" i="16"/>
  <c r="G437" i="16"/>
  <c r="F437" i="16"/>
  <c r="E437" i="16"/>
  <c r="D437" i="16"/>
  <c r="B437" i="16"/>
  <c r="A437" i="16"/>
  <c r="G436" i="16"/>
  <c r="F436" i="16"/>
  <c r="E436" i="16"/>
  <c r="D436" i="16"/>
  <c r="B436" i="16"/>
  <c r="A436" i="16"/>
  <c r="G435" i="16"/>
  <c r="F435" i="16"/>
  <c r="E435" i="16"/>
  <c r="D435" i="16"/>
  <c r="B435" i="16"/>
  <c r="A435" i="16"/>
  <c r="G434" i="16"/>
  <c r="F434" i="16"/>
  <c r="E434" i="16"/>
  <c r="D434" i="16"/>
  <c r="B434" i="16"/>
  <c r="A434" i="16"/>
  <c r="G433" i="16"/>
  <c r="F433" i="16"/>
  <c r="E433" i="16"/>
  <c r="D433" i="16"/>
  <c r="B433" i="16"/>
  <c r="A433" i="16"/>
  <c r="G432" i="16"/>
  <c r="F432" i="16"/>
  <c r="E432" i="16"/>
  <c r="D432" i="16"/>
  <c r="B432" i="16"/>
  <c r="A432" i="16"/>
  <c r="G431" i="16"/>
  <c r="F431" i="16"/>
  <c r="E431" i="16"/>
  <c r="D431" i="16"/>
  <c r="B431" i="16"/>
  <c r="A431" i="16"/>
  <c r="G430" i="16"/>
  <c r="F430" i="16"/>
  <c r="E430" i="16"/>
  <c r="D430" i="16"/>
  <c r="B430" i="16"/>
  <c r="A430" i="16"/>
  <c r="G429" i="16"/>
  <c r="F429" i="16"/>
  <c r="E429" i="16"/>
  <c r="D429" i="16"/>
  <c r="B429" i="16"/>
  <c r="A429" i="16"/>
  <c r="G428" i="16"/>
  <c r="F428" i="16"/>
  <c r="E428" i="16"/>
  <c r="D428" i="16"/>
  <c r="B428" i="16"/>
  <c r="A428" i="16"/>
  <c r="G427" i="16"/>
  <c r="F427" i="16"/>
  <c r="E427" i="16"/>
  <c r="D427" i="16"/>
  <c r="B427" i="16"/>
  <c r="A427" i="16"/>
  <c r="G426" i="16"/>
  <c r="F426" i="16"/>
  <c r="E426" i="16"/>
  <c r="D426" i="16"/>
  <c r="B426" i="16"/>
  <c r="A426" i="16"/>
  <c r="G425" i="16"/>
  <c r="F425" i="16"/>
  <c r="E425" i="16"/>
  <c r="D425" i="16"/>
  <c r="B425" i="16"/>
  <c r="A425" i="16"/>
  <c r="G424" i="16"/>
  <c r="F424" i="16"/>
  <c r="E424" i="16"/>
  <c r="D424" i="16"/>
  <c r="B424" i="16"/>
  <c r="A424" i="16"/>
  <c r="G423" i="16"/>
  <c r="F423" i="16"/>
  <c r="E423" i="16"/>
  <c r="D423" i="16"/>
  <c r="B423" i="16"/>
  <c r="A423" i="16"/>
  <c r="G422" i="16"/>
  <c r="F422" i="16"/>
  <c r="E422" i="16"/>
  <c r="D422" i="16"/>
  <c r="B422" i="16"/>
  <c r="A422" i="16"/>
  <c r="G421" i="16"/>
  <c r="F421" i="16"/>
  <c r="E421" i="16"/>
  <c r="D421" i="16"/>
  <c r="B421" i="16"/>
  <c r="A421" i="16"/>
  <c r="G420" i="16"/>
  <c r="F420" i="16"/>
  <c r="E420" i="16"/>
  <c r="D420" i="16"/>
  <c r="B420" i="16"/>
  <c r="A420" i="16"/>
  <c r="G419" i="16"/>
  <c r="F419" i="16"/>
  <c r="E419" i="16"/>
  <c r="D419" i="16"/>
  <c r="B419" i="16"/>
  <c r="A419" i="16"/>
  <c r="G418" i="16"/>
  <c r="F418" i="16"/>
  <c r="E418" i="16"/>
  <c r="D418" i="16"/>
  <c r="B418" i="16"/>
  <c r="A418" i="16"/>
  <c r="G417" i="16"/>
  <c r="F417" i="16"/>
  <c r="E417" i="16"/>
  <c r="D417" i="16"/>
  <c r="B417" i="16"/>
  <c r="A417" i="16"/>
  <c r="G416" i="16"/>
  <c r="F416" i="16"/>
  <c r="E416" i="16"/>
  <c r="D416" i="16"/>
  <c r="B416" i="16"/>
  <c r="A416" i="16"/>
  <c r="G415" i="16"/>
  <c r="F415" i="16"/>
  <c r="E415" i="16"/>
  <c r="D415" i="16"/>
  <c r="B415" i="16"/>
  <c r="A415" i="16"/>
  <c r="G414" i="16"/>
  <c r="F414" i="16"/>
  <c r="E414" i="16"/>
  <c r="D414" i="16"/>
  <c r="B414" i="16"/>
  <c r="A414" i="16"/>
  <c r="G413" i="16"/>
  <c r="F413" i="16"/>
  <c r="E413" i="16"/>
  <c r="D413" i="16"/>
  <c r="B413" i="16"/>
  <c r="A413" i="16"/>
  <c r="G412" i="16"/>
  <c r="F412" i="16"/>
  <c r="E412" i="16"/>
  <c r="D412" i="16"/>
  <c r="B412" i="16"/>
  <c r="A412" i="16"/>
  <c r="G411" i="16"/>
  <c r="F411" i="16"/>
  <c r="E411" i="16"/>
  <c r="D411" i="16"/>
  <c r="B411" i="16"/>
  <c r="A411" i="16"/>
  <c r="G410" i="16"/>
  <c r="F410" i="16"/>
  <c r="E410" i="16"/>
  <c r="D410" i="16"/>
  <c r="B410" i="16"/>
  <c r="A410" i="16"/>
  <c r="G409" i="16"/>
  <c r="F409" i="16"/>
  <c r="E409" i="16"/>
  <c r="D409" i="16"/>
  <c r="B409" i="16"/>
  <c r="A409" i="16"/>
  <c r="G408" i="16"/>
  <c r="F408" i="16"/>
  <c r="E408" i="16"/>
  <c r="D408" i="16"/>
  <c r="B408" i="16"/>
  <c r="A408" i="16"/>
  <c r="G407" i="16"/>
  <c r="F407" i="16"/>
  <c r="E407" i="16"/>
  <c r="D407" i="16"/>
  <c r="B407" i="16"/>
  <c r="A407" i="16"/>
  <c r="G406" i="16"/>
  <c r="F406" i="16"/>
  <c r="E406" i="16"/>
  <c r="D406" i="16"/>
  <c r="B406" i="16"/>
  <c r="A406" i="16"/>
  <c r="G405" i="16"/>
  <c r="F405" i="16"/>
  <c r="E405" i="16"/>
  <c r="D405" i="16"/>
  <c r="B405" i="16"/>
  <c r="A405" i="16"/>
  <c r="G404" i="16"/>
  <c r="F404" i="16"/>
  <c r="E404" i="16"/>
  <c r="D404" i="16"/>
  <c r="B404" i="16"/>
  <c r="A404" i="16"/>
  <c r="G403" i="16"/>
  <c r="F403" i="16"/>
  <c r="E403" i="16"/>
  <c r="D403" i="16"/>
  <c r="B403" i="16"/>
  <c r="A403" i="16"/>
  <c r="G402" i="16"/>
  <c r="F402" i="16"/>
  <c r="E402" i="16"/>
  <c r="D402" i="16"/>
  <c r="B402" i="16"/>
  <c r="A402" i="16"/>
  <c r="G401" i="16"/>
  <c r="F401" i="16"/>
  <c r="E401" i="16"/>
  <c r="D401" i="16"/>
  <c r="B401" i="16"/>
  <c r="A401" i="16"/>
  <c r="G400" i="16"/>
  <c r="F400" i="16"/>
  <c r="E400" i="16"/>
  <c r="D400" i="16"/>
  <c r="B400" i="16"/>
  <c r="A400" i="16"/>
  <c r="G399" i="16"/>
  <c r="F399" i="16"/>
  <c r="E399" i="16"/>
  <c r="D399" i="16"/>
  <c r="B399" i="16"/>
  <c r="A399" i="16"/>
  <c r="G398" i="16"/>
  <c r="F398" i="16"/>
  <c r="E398" i="16"/>
  <c r="D398" i="16"/>
  <c r="B398" i="16"/>
  <c r="A398" i="16"/>
  <c r="G397" i="16"/>
  <c r="F397" i="16"/>
  <c r="E397" i="16"/>
  <c r="D397" i="16"/>
  <c r="B397" i="16"/>
  <c r="A397" i="16"/>
  <c r="G396" i="16"/>
  <c r="F396" i="16"/>
  <c r="E396" i="16"/>
  <c r="D396" i="16"/>
  <c r="B396" i="16"/>
  <c r="A396" i="16"/>
  <c r="G395" i="16"/>
  <c r="F395" i="16"/>
  <c r="E395" i="16"/>
  <c r="D395" i="16"/>
  <c r="B395" i="16"/>
  <c r="A395" i="16"/>
  <c r="G394" i="16"/>
  <c r="F394" i="16"/>
  <c r="E394" i="16"/>
  <c r="D394" i="16"/>
  <c r="B394" i="16"/>
  <c r="A394" i="16"/>
  <c r="G393" i="16"/>
  <c r="F393" i="16"/>
  <c r="E393" i="16"/>
  <c r="D393" i="16"/>
  <c r="B393" i="16"/>
  <c r="A393" i="16"/>
  <c r="G392" i="16"/>
  <c r="F392" i="16"/>
  <c r="E392" i="16"/>
  <c r="D392" i="16"/>
  <c r="B392" i="16"/>
  <c r="A392" i="16"/>
  <c r="G391" i="16"/>
  <c r="F391" i="16"/>
  <c r="E391" i="16"/>
  <c r="D391" i="16"/>
  <c r="B391" i="16"/>
  <c r="A391" i="16"/>
  <c r="G390" i="16"/>
  <c r="F390" i="16"/>
  <c r="E390" i="16"/>
  <c r="D390" i="16"/>
  <c r="B390" i="16"/>
  <c r="A390" i="16"/>
  <c r="G389" i="16"/>
  <c r="F389" i="16"/>
  <c r="E389" i="16"/>
  <c r="D389" i="16"/>
  <c r="B389" i="16"/>
  <c r="A389" i="16"/>
  <c r="G388" i="16"/>
  <c r="F388" i="16"/>
  <c r="E388" i="16"/>
  <c r="D388" i="16"/>
  <c r="B388" i="16"/>
  <c r="A388" i="16"/>
  <c r="G387" i="16"/>
  <c r="F387" i="16"/>
  <c r="E387" i="16"/>
  <c r="D387" i="16"/>
  <c r="B387" i="16"/>
  <c r="A387" i="16"/>
  <c r="G386" i="16"/>
  <c r="F386" i="16"/>
  <c r="E386" i="16"/>
  <c r="D386" i="16"/>
  <c r="B386" i="16"/>
  <c r="A386" i="16"/>
  <c r="G385" i="16"/>
  <c r="F385" i="16"/>
  <c r="E385" i="16"/>
  <c r="D385" i="16"/>
  <c r="B385" i="16"/>
  <c r="A385" i="16"/>
  <c r="G384" i="16"/>
  <c r="F384" i="16"/>
  <c r="E384" i="16"/>
  <c r="D384" i="16"/>
  <c r="B384" i="16"/>
  <c r="A384" i="16"/>
  <c r="G383" i="16"/>
  <c r="F383" i="16"/>
  <c r="E383" i="16"/>
  <c r="D383" i="16"/>
  <c r="B383" i="16"/>
  <c r="A383" i="16"/>
  <c r="G382" i="16"/>
  <c r="F382" i="16"/>
  <c r="E382" i="16"/>
  <c r="D382" i="16"/>
  <c r="B382" i="16"/>
  <c r="A382" i="16"/>
  <c r="G381" i="16"/>
  <c r="F381" i="16"/>
  <c r="E381" i="16"/>
  <c r="D381" i="16"/>
  <c r="B381" i="16"/>
  <c r="A381" i="16"/>
  <c r="G380" i="16"/>
  <c r="F380" i="16"/>
  <c r="E380" i="16"/>
  <c r="D380" i="16"/>
  <c r="B380" i="16"/>
  <c r="A380" i="16"/>
  <c r="G379" i="16"/>
  <c r="F379" i="16"/>
  <c r="E379" i="16"/>
  <c r="D379" i="16"/>
  <c r="B379" i="16"/>
  <c r="A379" i="16"/>
  <c r="G378" i="16"/>
  <c r="F378" i="16"/>
  <c r="E378" i="16"/>
  <c r="D378" i="16"/>
  <c r="B378" i="16"/>
  <c r="A378" i="16"/>
  <c r="G377" i="16"/>
  <c r="F377" i="16"/>
  <c r="E377" i="16"/>
  <c r="D377" i="16"/>
  <c r="B377" i="16"/>
  <c r="A377" i="16"/>
  <c r="G376" i="16"/>
  <c r="F376" i="16"/>
  <c r="E376" i="16"/>
  <c r="D376" i="16"/>
  <c r="B376" i="16"/>
  <c r="A376" i="16"/>
  <c r="G375" i="16"/>
  <c r="F375" i="16"/>
  <c r="E375" i="16"/>
  <c r="D375" i="16"/>
  <c r="B375" i="16"/>
  <c r="A375" i="16"/>
  <c r="G374" i="16"/>
  <c r="F374" i="16"/>
  <c r="E374" i="16"/>
  <c r="D374" i="16"/>
  <c r="B374" i="16"/>
  <c r="A374" i="16"/>
  <c r="G373" i="16"/>
  <c r="F373" i="16"/>
  <c r="E373" i="16"/>
  <c r="D373" i="16"/>
  <c r="B373" i="16"/>
  <c r="A373" i="16"/>
  <c r="G372" i="16"/>
  <c r="F372" i="16"/>
  <c r="E372" i="16"/>
  <c r="D372" i="16"/>
  <c r="B372" i="16"/>
  <c r="A372" i="16"/>
  <c r="G371" i="16"/>
  <c r="F371" i="16"/>
  <c r="E371" i="16"/>
  <c r="D371" i="16"/>
  <c r="B371" i="16"/>
  <c r="A371" i="16"/>
  <c r="G370" i="16"/>
  <c r="F370" i="16"/>
  <c r="E370" i="16"/>
  <c r="D370" i="16"/>
  <c r="B370" i="16"/>
  <c r="A370" i="16"/>
  <c r="G369" i="16"/>
  <c r="F369" i="16"/>
  <c r="E369" i="16"/>
  <c r="D369" i="16"/>
  <c r="B369" i="16"/>
  <c r="A369" i="16"/>
  <c r="G368" i="16"/>
  <c r="F368" i="16"/>
  <c r="E368" i="16"/>
  <c r="D368" i="16"/>
  <c r="B368" i="16"/>
  <c r="A368" i="16"/>
  <c r="G367" i="16"/>
  <c r="F367" i="16"/>
  <c r="E367" i="16"/>
  <c r="D367" i="16"/>
  <c r="B367" i="16"/>
  <c r="A367" i="16"/>
  <c r="G366" i="16"/>
  <c r="F366" i="16"/>
  <c r="E366" i="16"/>
  <c r="D366" i="16"/>
  <c r="B366" i="16"/>
  <c r="A366" i="16"/>
  <c r="G365" i="16"/>
  <c r="F365" i="16"/>
  <c r="E365" i="16"/>
  <c r="D365" i="16"/>
  <c r="B365" i="16"/>
  <c r="A365" i="16"/>
  <c r="G364" i="16"/>
  <c r="F364" i="16"/>
  <c r="E364" i="16"/>
  <c r="D364" i="16"/>
  <c r="B364" i="16"/>
  <c r="A364" i="16"/>
  <c r="G363" i="16"/>
  <c r="F363" i="16"/>
  <c r="E363" i="16"/>
  <c r="D363" i="16"/>
  <c r="B363" i="16"/>
  <c r="A363" i="16"/>
  <c r="G362" i="16"/>
  <c r="F362" i="16"/>
  <c r="E362" i="16"/>
  <c r="D362" i="16"/>
  <c r="B362" i="16"/>
  <c r="A362" i="16"/>
  <c r="G361" i="16"/>
  <c r="F361" i="16"/>
  <c r="E361" i="16"/>
  <c r="D361" i="16"/>
  <c r="B361" i="16"/>
  <c r="A361" i="16"/>
  <c r="G360" i="16"/>
  <c r="F360" i="16"/>
  <c r="E360" i="16"/>
  <c r="D360" i="16"/>
  <c r="B360" i="16"/>
  <c r="A360" i="16"/>
  <c r="G359" i="16"/>
  <c r="F359" i="16"/>
  <c r="E359" i="16"/>
  <c r="D359" i="16"/>
  <c r="B359" i="16"/>
  <c r="A359" i="16"/>
  <c r="G358" i="16"/>
  <c r="F358" i="16"/>
  <c r="E358" i="16"/>
  <c r="D358" i="16"/>
  <c r="B358" i="16"/>
  <c r="A358" i="16"/>
  <c r="G357" i="16"/>
  <c r="F357" i="16"/>
  <c r="E357" i="16"/>
  <c r="D357" i="16"/>
  <c r="B357" i="16"/>
  <c r="A357" i="16"/>
  <c r="G356" i="16"/>
  <c r="F356" i="16"/>
  <c r="E356" i="16"/>
  <c r="D356" i="16"/>
  <c r="B356" i="16"/>
  <c r="A356" i="16"/>
  <c r="G355" i="16"/>
  <c r="F355" i="16"/>
  <c r="E355" i="16"/>
  <c r="D355" i="16"/>
  <c r="B355" i="16"/>
  <c r="A355" i="16"/>
  <c r="G354" i="16"/>
  <c r="F354" i="16"/>
  <c r="E354" i="16"/>
  <c r="D354" i="16"/>
  <c r="B354" i="16"/>
  <c r="A354" i="16"/>
  <c r="G353" i="16"/>
  <c r="F353" i="16"/>
  <c r="E353" i="16"/>
  <c r="D353" i="16"/>
  <c r="B353" i="16"/>
  <c r="A353" i="16"/>
  <c r="G352" i="16"/>
  <c r="F352" i="16"/>
  <c r="E352" i="16"/>
  <c r="D352" i="16"/>
  <c r="B352" i="16"/>
  <c r="A352" i="16"/>
  <c r="G351" i="16"/>
  <c r="F351" i="16"/>
  <c r="E351" i="16"/>
  <c r="D351" i="16"/>
  <c r="B351" i="16"/>
  <c r="A351" i="16"/>
  <c r="G350" i="16"/>
  <c r="F350" i="16"/>
  <c r="E350" i="16"/>
  <c r="D350" i="16"/>
  <c r="B350" i="16"/>
  <c r="A350" i="16"/>
  <c r="G349" i="16"/>
  <c r="F349" i="16"/>
  <c r="E349" i="16"/>
  <c r="D349" i="16"/>
  <c r="B349" i="16"/>
  <c r="A349" i="16"/>
  <c r="G348" i="16"/>
  <c r="F348" i="16"/>
  <c r="E348" i="16"/>
  <c r="D348" i="16"/>
  <c r="B348" i="16"/>
  <c r="A348" i="16"/>
  <c r="G347" i="16"/>
  <c r="F347" i="16"/>
  <c r="E347" i="16"/>
  <c r="D347" i="16"/>
  <c r="B347" i="16"/>
  <c r="A347" i="16"/>
  <c r="G346" i="16"/>
  <c r="F346" i="16"/>
  <c r="E346" i="16"/>
  <c r="D346" i="16"/>
  <c r="B346" i="16"/>
  <c r="A346" i="16"/>
  <c r="G345" i="16"/>
  <c r="F345" i="16"/>
  <c r="E345" i="16"/>
  <c r="D345" i="16"/>
  <c r="B345" i="16"/>
  <c r="A345" i="16"/>
  <c r="G344" i="16"/>
  <c r="F344" i="16"/>
  <c r="E344" i="16"/>
  <c r="D344" i="16"/>
  <c r="B344" i="16"/>
  <c r="A344" i="16"/>
  <c r="G343" i="16"/>
  <c r="F343" i="16"/>
  <c r="E343" i="16"/>
  <c r="D343" i="16"/>
  <c r="B343" i="16"/>
  <c r="A343" i="16"/>
  <c r="G342" i="16"/>
  <c r="F342" i="16"/>
  <c r="E342" i="16"/>
  <c r="D342" i="16"/>
  <c r="B342" i="16"/>
  <c r="A342" i="16"/>
  <c r="G341" i="16"/>
  <c r="F341" i="16"/>
  <c r="E341" i="16"/>
  <c r="D341" i="16"/>
  <c r="B341" i="16"/>
  <c r="A341" i="16"/>
  <c r="G340" i="16"/>
  <c r="F340" i="16"/>
  <c r="E340" i="16"/>
  <c r="D340" i="16"/>
  <c r="B340" i="16"/>
  <c r="A340" i="16"/>
  <c r="G339" i="16"/>
  <c r="F339" i="16"/>
  <c r="E339" i="16"/>
  <c r="D339" i="16"/>
  <c r="B339" i="16"/>
  <c r="A339" i="16"/>
  <c r="G338" i="16"/>
  <c r="F338" i="16"/>
  <c r="E338" i="16"/>
  <c r="D338" i="16"/>
  <c r="B338" i="16"/>
  <c r="A338" i="16"/>
  <c r="G337" i="16"/>
  <c r="F337" i="16"/>
  <c r="E337" i="16"/>
  <c r="D337" i="16"/>
  <c r="B337" i="16"/>
  <c r="A337" i="16"/>
  <c r="G336" i="16"/>
  <c r="F336" i="16"/>
  <c r="E336" i="16"/>
  <c r="D336" i="16"/>
  <c r="B336" i="16"/>
  <c r="A336" i="16"/>
  <c r="G335" i="16"/>
  <c r="F335" i="16"/>
  <c r="E335" i="16"/>
  <c r="D335" i="16"/>
  <c r="B335" i="16"/>
  <c r="A335" i="16"/>
  <c r="G334" i="16"/>
  <c r="F334" i="16"/>
  <c r="E334" i="16"/>
  <c r="D334" i="16"/>
  <c r="B334" i="16"/>
  <c r="A334" i="16"/>
  <c r="G333" i="16"/>
  <c r="F333" i="16"/>
  <c r="E333" i="16"/>
  <c r="D333" i="16"/>
  <c r="B333" i="16"/>
  <c r="A333" i="16"/>
  <c r="G332" i="16"/>
  <c r="F332" i="16"/>
  <c r="E332" i="16"/>
  <c r="D332" i="16"/>
  <c r="B332" i="16"/>
  <c r="A332" i="16"/>
  <c r="G331" i="16"/>
  <c r="F331" i="16"/>
  <c r="E331" i="16"/>
  <c r="D331" i="16"/>
  <c r="B331" i="16"/>
  <c r="A331" i="16"/>
  <c r="G330" i="16"/>
  <c r="F330" i="16"/>
  <c r="E330" i="16"/>
  <c r="D330" i="16"/>
  <c r="B330" i="16"/>
  <c r="A330" i="16"/>
  <c r="G329" i="16"/>
  <c r="F329" i="16"/>
  <c r="E329" i="16"/>
  <c r="D329" i="16"/>
  <c r="B329" i="16"/>
  <c r="A329" i="16"/>
  <c r="G328" i="16"/>
  <c r="F328" i="16"/>
  <c r="E328" i="16"/>
  <c r="D328" i="16"/>
  <c r="B328" i="16"/>
  <c r="A328" i="16"/>
  <c r="G327" i="16"/>
  <c r="F327" i="16"/>
  <c r="E327" i="16"/>
  <c r="D327" i="16"/>
  <c r="B327" i="16"/>
  <c r="A327" i="16"/>
  <c r="G326" i="16"/>
  <c r="F326" i="16"/>
  <c r="E326" i="16"/>
  <c r="D326" i="16"/>
  <c r="B326" i="16"/>
  <c r="A326" i="16"/>
  <c r="G325" i="16"/>
  <c r="F325" i="16"/>
  <c r="E325" i="16"/>
  <c r="D325" i="16"/>
  <c r="B325" i="16"/>
  <c r="A325" i="16"/>
  <c r="G324" i="16"/>
  <c r="F324" i="16"/>
  <c r="E324" i="16"/>
  <c r="D324" i="16"/>
  <c r="B324" i="16"/>
  <c r="A324" i="16"/>
  <c r="G323" i="16"/>
  <c r="F323" i="16"/>
  <c r="E323" i="16"/>
  <c r="D323" i="16"/>
  <c r="B323" i="16"/>
  <c r="A323" i="16"/>
  <c r="G322" i="16"/>
  <c r="F322" i="16"/>
  <c r="E322" i="16"/>
  <c r="D322" i="16"/>
  <c r="B322" i="16"/>
  <c r="A322" i="16"/>
  <c r="G321" i="16"/>
  <c r="F321" i="16"/>
  <c r="E321" i="16"/>
  <c r="D321" i="16"/>
  <c r="B321" i="16"/>
  <c r="A321" i="16"/>
  <c r="G320" i="16"/>
  <c r="F320" i="16"/>
  <c r="E320" i="16"/>
  <c r="D320" i="16"/>
  <c r="B320" i="16"/>
  <c r="A320" i="16"/>
  <c r="G319" i="16"/>
  <c r="F319" i="16"/>
  <c r="E319" i="16"/>
  <c r="D319" i="16"/>
  <c r="B319" i="16"/>
  <c r="A319" i="16"/>
  <c r="G318" i="16"/>
  <c r="F318" i="16"/>
  <c r="E318" i="16"/>
  <c r="D318" i="16"/>
  <c r="B318" i="16"/>
  <c r="A318" i="16"/>
  <c r="G317" i="16"/>
  <c r="F317" i="16"/>
  <c r="E317" i="16"/>
  <c r="D317" i="16"/>
  <c r="B317" i="16"/>
  <c r="A317" i="16"/>
  <c r="G316" i="16"/>
  <c r="F316" i="16"/>
  <c r="E316" i="16"/>
  <c r="D316" i="16"/>
  <c r="B316" i="16"/>
  <c r="A316" i="16"/>
  <c r="G315" i="16"/>
  <c r="F315" i="16"/>
  <c r="E315" i="16"/>
  <c r="D315" i="16"/>
  <c r="B315" i="16"/>
  <c r="A315" i="16"/>
  <c r="G314" i="16"/>
  <c r="F314" i="16"/>
  <c r="E314" i="16"/>
  <c r="D314" i="16"/>
  <c r="B314" i="16"/>
  <c r="A314" i="16"/>
  <c r="G313" i="16"/>
  <c r="F313" i="16"/>
  <c r="E313" i="16"/>
  <c r="D313" i="16"/>
  <c r="B313" i="16"/>
  <c r="A313" i="16"/>
  <c r="G312" i="16"/>
  <c r="F312" i="16"/>
  <c r="E312" i="16"/>
  <c r="D312" i="16"/>
  <c r="B312" i="16"/>
  <c r="A312" i="16"/>
  <c r="G311" i="16"/>
  <c r="F311" i="16"/>
  <c r="E311" i="16"/>
  <c r="D311" i="16"/>
  <c r="B311" i="16"/>
  <c r="A311" i="16"/>
  <c r="G310" i="16"/>
  <c r="F310" i="16"/>
  <c r="E310" i="16"/>
  <c r="D310" i="16"/>
  <c r="B310" i="16"/>
  <c r="A310" i="16"/>
  <c r="G309" i="16"/>
  <c r="F309" i="16"/>
  <c r="E309" i="16"/>
  <c r="D309" i="16"/>
  <c r="B309" i="16"/>
  <c r="A309" i="16"/>
  <c r="G308" i="16"/>
  <c r="F308" i="16"/>
  <c r="E308" i="16"/>
  <c r="D308" i="16"/>
  <c r="B308" i="16"/>
  <c r="A308" i="16"/>
  <c r="G307" i="16"/>
  <c r="F307" i="16"/>
  <c r="E307" i="16"/>
  <c r="D307" i="16"/>
  <c r="B307" i="16"/>
  <c r="A307" i="16"/>
  <c r="G306" i="16"/>
  <c r="F306" i="16"/>
  <c r="E306" i="16"/>
  <c r="D306" i="16"/>
  <c r="B306" i="16"/>
  <c r="A306" i="16"/>
  <c r="G305" i="16"/>
  <c r="F305" i="16"/>
  <c r="E305" i="16"/>
  <c r="D305" i="16"/>
  <c r="B305" i="16"/>
  <c r="A305" i="16"/>
  <c r="G304" i="16"/>
  <c r="F304" i="16"/>
  <c r="E304" i="16"/>
  <c r="D304" i="16"/>
  <c r="B304" i="16"/>
  <c r="A304" i="16"/>
  <c r="G303" i="16"/>
  <c r="F303" i="16"/>
  <c r="E303" i="16"/>
  <c r="D303" i="16"/>
  <c r="B303" i="16"/>
  <c r="A303" i="16"/>
  <c r="G302" i="16"/>
  <c r="F302" i="16"/>
  <c r="E302" i="16"/>
  <c r="D302" i="16"/>
  <c r="B302" i="16"/>
  <c r="A302" i="16"/>
  <c r="G301" i="16"/>
  <c r="F301" i="16"/>
  <c r="E301" i="16"/>
  <c r="D301" i="16"/>
  <c r="B301" i="16"/>
  <c r="A301" i="16"/>
  <c r="G300" i="16"/>
  <c r="F300" i="16"/>
  <c r="E300" i="16"/>
  <c r="D300" i="16"/>
  <c r="B300" i="16"/>
  <c r="A300" i="16"/>
  <c r="G299" i="16"/>
  <c r="F299" i="16"/>
  <c r="E299" i="16"/>
  <c r="D299" i="16"/>
  <c r="B299" i="16"/>
  <c r="A299" i="16"/>
  <c r="G298" i="16"/>
  <c r="F298" i="16"/>
  <c r="E298" i="16"/>
  <c r="D298" i="16"/>
  <c r="B298" i="16"/>
  <c r="A298" i="16"/>
  <c r="G297" i="16"/>
  <c r="F297" i="16"/>
  <c r="E297" i="16"/>
  <c r="D297" i="16"/>
  <c r="B297" i="16"/>
  <c r="A297" i="16"/>
  <c r="G296" i="16"/>
  <c r="F296" i="16"/>
  <c r="E296" i="16"/>
  <c r="D296" i="16"/>
  <c r="B296" i="16"/>
  <c r="A296" i="16"/>
  <c r="G295" i="16"/>
  <c r="F295" i="16"/>
  <c r="E295" i="16"/>
  <c r="D295" i="16"/>
  <c r="B295" i="16"/>
  <c r="A295" i="16"/>
  <c r="G294" i="16"/>
  <c r="F294" i="16"/>
  <c r="E294" i="16"/>
  <c r="D294" i="16"/>
  <c r="B294" i="16"/>
  <c r="A294" i="16"/>
  <c r="G293" i="16"/>
  <c r="F293" i="16"/>
  <c r="E293" i="16"/>
  <c r="D293" i="16"/>
  <c r="B293" i="16"/>
  <c r="A293" i="16"/>
  <c r="G292" i="16"/>
  <c r="F292" i="16"/>
  <c r="E292" i="16"/>
  <c r="D292" i="16"/>
  <c r="B292" i="16"/>
  <c r="A292" i="16"/>
  <c r="G291" i="16"/>
  <c r="F291" i="16"/>
  <c r="E291" i="16"/>
  <c r="D291" i="16"/>
  <c r="B291" i="16"/>
  <c r="A291" i="16"/>
  <c r="G290" i="16"/>
  <c r="F290" i="16"/>
  <c r="E290" i="16"/>
  <c r="D290" i="16"/>
  <c r="B290" i="16"/>
  <c r="A290" i="16"/>
  <c r="G289" i="16"/>
  <c r="F289" i="16"/>
  <c r="E289" i="16"/>
  <c r="D289" i="16"/>
  <c r="B289" i="16"/>
  <c r="A289" i="16"/>
  <c r="G288" i="16"/>
  <c r="F288" i="16"/>
  <c r="E288" i="16"/>
  <c r="D288" i="16"/>
  <c r="B288" i="16"/>
  <c r="A288" i="16"/>
  <c r="G287" i="16"/>
  <c r="F287" i="16"/>
  <c r="E287" i="16"/>
  <c r="D287" i="16"/>
  <c r="B287" i="16"/>
  <c r="A287" i="16"/>
  <c r="G286" i="16"/>
  <c r="F286" i="16"/>
  <c r="E286" i="16"/>
  <c r="D286" i="16"/>
  <c r="B286" i="16"/>
  <c r="A286" i="16"/>
  <c r="G285" i="16"/>
  <c r="F285" i="16"/>
  <c r="E285" i="16"/>
  <c r="D285" i="16"/>
  <c r="B285" i="16"/>
  <c r="A285" i="16"/>
  <c r="G284" i="16"/>
  <c r="F284" i="16"/>
  <c r="E284" i="16"/>
  <c r="D284" i="16"/>
  <c r="B284" i="16"/>
  <c r="A284" i="16"/>
  <c r="G283" i="16"/>
  <c r="F283" i="16"/>
  <c r="E283" i="16"/>
  <c r="D283" i="16"/>
  <c r="B283" i="16"/>
  <c r="A283" i="16"/>
  <c r="G282" i="16"/>
  <c r="F282" i="16"/>
  <c r="E282" i="16"/>
  <c r="D282" i="16"/>
  <c r="B282" i="16"/>
  <c r="A282" i="16"/>
  <c r="G281" i="16"/>
  <c r="F281" i="16"/>
  <c r="E281" i="16"/>
  <c r="D281" i="16"/>
  <c r="B281" i="16"/>
  <c r="A281" i="16"/>
  <c r="G280" i="16"/>
  <c r="F280" i="16"/>
  <c r="E280" i="16"/>
  <c r="D280" i="16"/>
  <c r="B280" i="16"/>
  <c r="A280" i="16"/>
  <c r="G279" i="16"/>
  <c r="F279" i="16"/>
  <c r="E279" i="16"/>
  <c r="D279" i="16"/>
  <c r="B279" i="16"/>
  <c r="A279" i="16"/>
  <c r="G278" i="16"/>
  <c r="F278" i="16"/>
  <c r="E278" i="16"/>
  <c r="D278" i="16"/>
  <c r="B278" i="16"/>
  <c r="A278" i="16"/>
  <c r="G277" i="16"/>
  <c r="F277" i="16"/>
  <c r="E277" i="16"/>
  <c r="D277" i="16"/>
  <c r="B277" i="16"/>
  <c r="A277" i="16"/>
  <c r="G276" i="16"/>
  <c r="F276" i="16"/>
  <c r="E276" i="16"/>
  <c r="D276" i="16"/>
  <c r="B276" i="16"/>
  <c r="A276" i="16"/>
  <c r="G275" i="16"/>
  <c r="F275" i="16"/>
  <c r="E275" i="16"/>
  <c r="D275" i="16"/>
  <c r="B275" i="16"/>
  <c r="A275" i="16"/>
  <c r="G274" i="16"/>
  <c r="F274" i="16"/>
  <c r="E274" i="16"/>
  <c r="D274" i="16"/>
  <c r="B274" i="16"/>
  <c r="A274" i="16"/>
  <c r="G273" i="16"/>
  <c r="F273" i="16"/>
  <c r="E273" i="16"/>
  <c r="D273" i="16"/>
  <c r="B273" i="16"/>
  <c r="A273" i="16"/>
  <c r="G272" i="16"/>
  <c r="F272" i="16"/>
  <c r="E272" i="16"/>
  <c r="D272" i="16"/>
  <c r="B272" i="16"/>
  <c r="A272" i="16"/>
  <c r="G271" i="16"/>
  <c r="F271" i="16"/>
  <c r="E271" i="16"/>
  <c r="D271" i="16"/>
  <c r="B271" i="16"/>
  <c r="A271" i="16"/>
  <c r="G270" i="16"/>
  <c r="F270" i="16"/>
  <c r="E270" i="16"/>
  <c r="D270" i="16"/>
  <c r="B270" i="16"/>
  <c r="A270" i="16"/>
  <c r="G269" i="16"/>
  <c r="F269" i="16"/>
  <c r="E269" i="16"/>
  <c r="D269" i="16"/>
  <c r="B269" i="16"/>
  <c r="A269" i="16"/>
  <c r="G268" i="16"/>
  <c r="F268" i="16"/>
  <c r="E268" i="16"/>
  <c r="D268" i="16"/>
  <c r="B268" i="16"/>
  <c r="A268" i="16"/>
  <c r="G267" i="16"/>
  <c r="F267" i="16"/>
  <c r="E267" i="16"/>
  <c r="D267" i="16"/>
  <c r="B267" i="16"/>
  <c r="A267" i="16"/>
  <c r="G266" i="16"/>
  <c r="F266" i="16"/>
  <c r="E266" i="16"/>
  <c r="D266" i="16"/>
  <c r="B266" i="16"/>
  <c r="A266" i="16"/>
  <c r="G265" i="16"/>
  <c r="F265" i="16"/>
  <c r="E265" i="16"/>
  <c r="D265" i="16"/>
  <c r="B265" i="16"/>
  <c r="A265" i="16"/>
  <c r="G264" i="16"/>
  <c r="F264" i="16"/>
  <c r="E264" i="16"/>
  <c r="D264" i="16"/>
  <c r="B264" i="16"/>
  <c r="A264" i="16"/>
  <c r="G263" i="16"/>
  <c r="F263" i="16"/>
  <c r="E263" i="16"/>
  <c r="D263" i="16"/>
  <c r="B263" i="16"/>
  <c r="A263" i="16"/>
  <c r="G262" i="16"/>
  <c r="F262" i="16"/>
  <c r="E262" i="16"/>
  <c r="D262" i="16"/>
  <c r="B262" i="16"/>
  <c r="A262" i="16"/>
  <c r="G261" i="16"/>
  <c r="F261" i="16"/>
  <c r="E261" i="16"/>
  <c r="D261" i="16"/>
  <c r="B261" i="16"/>
  <c r="A261" i="16"/>
  <c r="G260" i="16"/>
  <c r="F260" i="16"/>
  <c r="E260" i="16"/>
  <c r="D260" i="16"/>
  <c r="B260" i="16"/>
  <c r="A260" i="16"/>
  <c r="G259" i="16"/>
  <c r="F259" i="16"/>
  <c r="E259" i="16"/>
  <c r="D259" i="16"/>
  <c r="B259" i="16"/>
  <c r="A259" i="16"/>
  <c r="G258" i="16"/>
  <c r="F258" i="16"/>
  <c r="E258" i="16"/>
  <c r="D258" i="16"/>
  <c r="B258" i="16"/>
  <c r="A258" i="16"/>
  <c r="G257" i="16"/>
  <c r="F257" i="16"/>
  <c r="E257" i="16"/>
  <c r="D257" i="16"/>
  <c r="B257" i="16"/>
  <c r="A257" i="16"/>
  <c r="G256" i="16"/>
  <c r="F256" i="16"/>
  <c r="E256" i="16"/>
  <c r="D256" i="16"/>
  <c r="B256" i="16"/>
  <c r="A256" i="16"/>
  <c r="G255" i="16"/>
  <c r="F255" i="16"/>
  <c r="E255" i="16"/>
  <c r="D255" i="16"/>
  <c r="B255" i="16"/>
  <c r="A255" i="16"/>
  <c r="G254" i="16"/>
  <c r="F254" i="16"/>
  <c r="E254" i="16"/>
  <c r="D254" i="16"/>
  <c r="B254" i="16"/>
  <c r="A254" i="16"/>
  <c r="G253" i="16"/>
  <c r="F253" i="16"/>
  <c r="E253" i="16"/>
  <c r="D253" i="16"/>
  <c r="B253" i="16"/>
  <c r="A253" i="16"/>
  <c r="G252" i="16"/>
  <c r="F252" i="16"/>
  <c r="E252" i="16"/>
  <c r="D252" i="16"/>
  <c r="B252" i="16"/>
  <c r="A252" i="16"/>
  <c r="G251" i="16"/>
  <c r="F251" i="16"/>
  <c r="E251" i="16"/>
  <c r="D251" i="16"/>
  <c r="B251" i="16"/>
  <c r="A251" i="16"/>
  <c r="G250" i="16"/>
  <c r="F250" i="16"/>
  <c r="E250" i="16"/>
  <c r="D250" i="16"/>
  <c r="B250" i="16"/>
  <c r="A250" i="16"/>
  <c r="G249" i="16"/>
  <c r="F249" i="16"/>
  <c r="E249" i="16"/>
  <c r="D249" i="16"/>
  <c r="B249" i="16"/>
  <c r="A249" i="16"/>
  <c r="G248" i="16"/>
  <c r="F248" i="16"/>
  <c r="E248" i="16"/>
  <c r="D248" i="16"/>
  <c r="B248" i="16"/>
  <c r="A248" i="16"/>
  <c r="G247" i="16"/>
  <c r="F247" i="16"/>
  <c r="E247" i="16"/>
  <c r="D247" i="16"/>
  <c r="B247" i="16"/>
  <c r="A247" i="16"/>
  <c r="G246" i="16"/>
  <c r="F246" i="16"/>
  <c r="E246" i="16"/>
  <c r="D246" i="16"/>
  <c r="B246" i="16"/>
  <c r="A246" i="16"/>
  <c r="G245" i="16"/>
  <c r="F245" i="16"/>
  <c r="E245" i="16"/>
  <c r="D245" i="16"/>
  <c r="B245" i="16"/>
  <c r="A245" i="16"/>
  <c r="G244" i="16"/>
  <c r="F244" i="16"/>
  <c r="E244" i="16"/>
  <c r="D244" i="16"/>
  <c r="B244" i="16"/>
  <c r="A244" i="16"/>
  <c r="G243" i="16"/>
  <c r="F243" i="16"/>
  <c r="E243" i="16"/>
  <c r="D243" i="16"/>
  <c r="B243" i="16"/>
  <c r="A243" i="16"/>
  <c r="G242" i="16"/>
  <c r="F242" i="16"/>
  <c r="E242" i="16"/>
  <c r="D242" i="16"/>
  <c r="B242" i="16"/>
  <c r="A242" i="16"/>
  <c r="G241" i="16"/>
  <c r="F241" i="16"/>
  <c r="E241" i="16"/>
  <c r="D241" i="16"/>
  <c r="B241" i="16"/>
  <c r="A241" i="16"/>
  <c r="G240" i="16"/>
  <c r="F240" i="16"/>
  <c r="E240" i="16"/>
  <c r="D240" i="16"/>
  <c r="B240" i="16"/>
  <c r="A240" i="16"/>
  <c r="G239" i="16"/>
  <c r="F239" i="16"/>
  <c r="E239" i="16"/>
  <c r="D239" i="16"/>
  <c r="B239" i="16"/>
  <c r="A239" i="16"/>
  <c r="G238" i="16"/>
  <c r="F238" i="16"/>
  <c r="E238" i="16"/>
  <c r="D238" i="16"/>
  <c r="B238" i="16"/>
  <c r="A238" i="16"/>
  <c r="G237" i="16"/>
  <c r="F237" i="16"/>
  <c r="E237" i="16"/>
  <c r="D237" i="16"/>
  <c r="B237" i="16"/>
  <c r="A237" i="16"/>
  <c r="G236" i="16"/>
  <c r="F236" i="16"/>
  <c r="E236" i="16"/>
  <c r="D236" i="16"/>
  <c r="B236" i="16"/>
  <c r="A236" i="16"/>
  <c r="G235" i="16"/>
  <c r="F235" i="16"/>
  <c r="E235" i="16"/>
  <c r="D235" i="16"/>
  <c r="B235" i="16"/>
  <c r="A235" i="16"/>
  <c r="G234" i="16"/>
  <c r="F234" i="16"/>
  <c r="E234" i="16"/>
  <c r="D234" i="16"/>
  <c r="B234" i="16"/>
  <c r="A234" i="16"/>
  <c r="G233" i="16"/>
  <c r="F233" i="16"/>
  <c r="E233" i="16"/>
  <c r="D233" i="16"/>
  <c r="B233" i="16"/>
  <c r="A233" i="16"/>
  <c r="G232" i="16"/>
  <c r="F232" i="16"/>
  <c r="E232" i="16"/>
  <c r="D232" i="16"/>
  <c r="B232" i="16"/>
  <c r="A232" i="16"/>
  <c r="G231" i="16"/>
  <c r="F231" i="16"/>
  <c r="E231" i="16"/>
  <c r="D231" i="16"/>
  <c r="B231" i="16"/>
  <c r="A231" i="16"/>
  <c r="G230" i="16"/>
  <c r="F230" i="16"/>
  <c r="E230" i="16"/>
  <c r="D230" i="16"/>
  <c r="B230" i="16"/>
  <c r="A230" i="16"/>
  <c r="G229" i="16"/>
  <c r="F229" i="16"/>
  <c r="E229" i="16"/>
  <c r="D229" i="16"/>
  <c r="B229" i="16"/>
  <c r="A229" i="16"/>
  <c r="G228" i="16"/>
  <c r="F228" i="16"/>
  <c r="E228" i="16"/>
  <c r="D228" i="16"/>
  <c r="B228" i="16"/>
  <c r="A228" i="16"/>
  <c r="G227" i="16"/>
  <c r="F227" i="16"/>
  <c r="E227" i="16"/>
  <c r="D227" i="16"/>
  <c r="B227" i="16"/>
  <c r="A227" i="16"/>
  <c r="G226" i="16"/>
  <c r="F226" i="16"/>
  <c r="E226" i="16"/>
  <c r="D226" i="16"/>
  <c r="B226" i="16"/>
  <c r="A226" i="16"/>
  <c r="G225" i="16"/>
  <c r="F225" i="16"/>
  <c r="E225" i="16"/>
  <c r="D225" i="16"/>
  <c r="B225" i="16"/>
  <c r="A225" i="16"/>
  <c r="G224" i="16"/>
  <c r="F224" i="16"/>
  <c r="E224" i="16"/>
  <c r="D224" i="16"/>
  <c r="B224" i="16"/>
  <c r="A224" i="16"/>
  <c r="G223" i="16"/>
  <c r="F223" i="16"/>
  <c r="E223" i="16"/>
  <c r="D223" i="16"/>
  <c r="B223" i="16"/>
  <c r="A223" i="16"/>
  <c r="G222" i="16"/>
  <c r="F222" i="16"/>
  <c r="E222" i="16"/>
  <c r="D222" i="16"/>
  <c r="B222" i="16"/>
  <c r="A222" i="16"/>
  <c r="G221" i="16"/>
  <c r="F221" i="16"/>
  <c r="E221" i="16"/>
  <c r="D221" i="16"/>
  <c r="B221" i="16"/>
  <c r="A221" i="16"/>
  <c r="G220" i="16"/>
  <c r="F220" i="16"/>
  <c r="E220" i="16"/>
  <c r="D220" i="16"/>
  <c r="B220" i="16"/>
  <c r="A220" i="16"/>
  <c r="G219" i="16"/>
  <c r="F219" i="16"/>
  <c r="E219" i="16"/>
  <c r="D219" i="16"/>
  <c r="B219" i="16"/>
  <c r="A219" i="16"/>
  <c r="G218" i="16"/>
  <c r="F218" i="16"/>
  <c r="E218" i="16"/>
  <c r="D218" i="16"/>
  <c r="B218" i="16"/>
  <c r="A218" i="16"/>
  <c r="G217" i="16"/>
  <c r="F217" i="16"/>
  <c r="E217" i="16"/>
  <c r="D217" i="16"/>
  <c r="B217" i="16"/>
  <c r="A217" i="16"/>
  <c r="G216" i="16"/>
  <c r="F216" i="16"/>
  <c r="E216" i="16"/>
  <c r="D216" i="16"/>
  <c r="B216" i="16"/>
  <c r="A216" i="16"/>
  <c r="G215" i="16"/>
  <c r="F215" i="16"/>
  <c r="E215" i="16"/>
  <c r="D215" i="16"/>
  <c r="B215" i="16"/>
  <c r="A215" i="16"/>
  <c r="G214" i="16"/>
  <c r="F214" i="16"/>
  <c r="E214" i="16"/>
  <c r="D214" i="16"/>
  <c r="B214" i="16"/>
  <c r="A214" i="16"/>
  <c r="G213" i="16"/>
  <c r="F213" i="16"/>
  <c r="E213" i="16"/>
  <c r="D213" i="16"/>
  <c r="B213" i="16"/>
  <c r="A213" i="16"/>
  <c r="G212" i="16"/>
  <c r="F212" i="16"/>
  <c r="E212" i="16"/>
  <c r="D212" i="16"/>
  <c r="B212" i="16"/>
  <c r="A212" i="16"/>
  <c r="G211" i="16"/>
  <c r="F211" i="16"/>
  <c r="E211" i="16"/>
  <c r="D211" i="16"/>
  <c r="B211" i="16"/>
  <c r="A211" i="16"/>
  <c r="G210" i="16"/>
  <c r="F210" i="16"/>
  <c r="E210" i="16"/>
  <c r="D210" i="16"/>
  <c r="B210" i="16"/>
  <c r="A210" i="16"/>
  <c r="G209" i="16"/>
  <c r="F209" i="16"/>
  <c r="E209" i="16"/>
  <c r="D209" i="16"/>
  <c r="B209" i="16"/>
  <c r="A209" i="16"/>
  <c r="G208" i="16"/>
  <c r="F208" i="16"/>
  <c r="E208" i="16"/>
  <c r="D208" i="16"/>
  <c r="B208" i="16"/>
  <c r="A208" i="16"/>
  <c r="G207" i="16"/>
  <c r="F207" i="16"/>
  <c r="E207" i="16"/>
  <c r="D207" i="16"/>
  <c r="B207" i="16"/>
  <c r="A207" i="16"/>
  <c r="G206" i="16"/>
  <c r="F206" i="16"/>
  <c r="E206" i="16"/>
  <c r="D206" i="16"/>
  <c r="B206" i="16"/>
  <c r="A206" i="16"/>
  <c r="G205" i="16"/>
  <c r="F205" i="16"/>
  <c r="E205" i="16"/>
  <c r="D205" i="16"/>
  <c r="B205" i="16"/>
  <c r="A205" i="16"/>
  <c r="G204" i="16"/>
  <c r="F204" i="16"/>
  <c r="E204" i="16"/>
  <c r="D204" i="16"/>
  <c r="B204" i="16"/>
  <c r="A204" i="16"/>
  <c r="G203" i="16"/>
  <c r="F203" i="16"/>
  <c r="E203" i="16"/>
  <c r="D203" i="16"/>
  <c r="B203" i="16"/>
  <c r="A203" i="16"/>
  <c r="G202" i="16"/>
  <c r="F202" i="16"/>
  <c r="E202" i="16"/>
  <c r="D202" i="16"/>
  <c r="B202" i="16"/>
  <c r="A202" i="16"/>
  <c r="G201" i="16"/>
  <c r="F201" i="16"/>
  <c r="E201" i="16"/>
  <c r="D201" i="16"/>
  <c r="B201" i="16"/>
  <c r="A201" i="16"/>
  <c r="G200" i="16"/>
  <c r="F200" i="16"/>
  <c r="E200" i="16"/>
  <c r="D200" i="16"/>
  <c r="B200" i="16"/>
  <c r="A200" i="16"/>
  <c r="G199" i="16"/>
  <c r="F199" i="16"/>
  <c r="E199" i="16"/>
  <c r="D199" i="16"/>
  <c r="B199" i="16"/>
  <c r="A199" i="16"/>
  <c r="G198" i="16"/>
  <c r="F198" i="16"/>
  <c r="E198" i="16"/>
  <c r="D198" i="16"/>
  <c r="B198" i="16"/>
  <c r="A198" i="16"/>
  <c r="G197" i="16"/>
  <c r="F197" i="16"/>
  <c r="E197" i="16"/>
  <c r="D197" i="16"/>
  <c r="B197" i="16"/>
  <c r="A197" i="16"/>
  <c r="G196" i="16"/>
  <c r="F196" i="16"/>
  <c r="E196" i="16"/>
  <c r="D196" i="16"/>
  <c r="B196" i="16"/>
  <c r="A196" i="16"/>
  <c r="G195" i="16"/>
  <c r="F195" i="16"/>
  <c r="E195" i="16"/>
  <c r="D195" i="16"/>
  <c r="B195" i="16"/>
  <c r="A195" i="16"/>
  <c r="G194" i="16"/>
  <c r="F194" i="16"/>
  <c r="E194" i="16"/>
  <c r="D194" i="16"/>
  <c r="B194" i="16"/>
  <c r="A194" i="16"/>
  <c r="G193" i="16"/>
  <c r="F193" i="16"/>
  <c r="E193" i="16"/>
  <c r="D193" i="16"/>
  <c r="B193" i="16"/>
  <c r="A193" i="16"/>
  <c r="G192" i="16"/>
  <c r="F192" i="16"/>
  <c r="E192" i="16"/>
  <c r="D192" i="16"/>
  <c r="B192" i="16"/>
  <c r="A192" i="16"/>
  <c r="G191" i="16"/>
  <c r="F191" i="16"/>
  <c r="E191" i="16"/>
  <c r="D191" i="16"/>
  <c r="B191" i="16"/>
  <c r="A191" i="16"/>
  <c r="G190" i="16"/>
  <c r="F190" i="16"/>
  <c r="E190" i="16"/>
  <c r="D190" i="16"/>
  <c r="B190" i="16"/>
  <c r="A190" i="16"/>
  <c r="G189" i="16"/>
  <c r="F189" i="16"/>
  <c r="E189" i="16"/>
  <c r="D189" i="16"/>
  <c r="B189" i="16"/>
  <c r="A189" i="16"/>
  <c r="G188" i="16"/>
  <c r="F188" i="16"/>
  <c r="E188" i="16"/>
  <c r="D188" i="16"/>
  <c r="B188" i="16"/>
  <c r="A188" i="16"/>
  <c r="G187" i="16"/>
  <c r="F187" i="16"/>
  <c r="E187" i="16"/>
  <c r="D187" i="16"/>
  <c r="B187" i="16"/>
  <c r="A187" i="16"/>
  <c r="G186" i="16"/>
  <c r="F186" i="16"/>
  <c r="E186" i="16"/>
  <c r="D186" i="16"/>
  <c r="B186" i="16"/>
  <c r="A186" i="16"/>
  <c r="G185" i="16"/>
  <c r="F185" i="16"/>
  <c r="E185" i="16"/>
  <c r="D185" i="16"/>
  <c r="B185" i="16"/>
  <c r="A185" i="16"/>
  <c r="G184" i="16"/>
  <c r="F184" i="16"/>
  <c r="E184" i="16"/>
  <c r="D184" i="16"/>
  <c r="B184" i="16"/>
  <c r="A184" i="16"/>
  <c r="G183" i="16"/>
  <c r="F183" i="16"/>
  <c r="E183" i="16"/>
  <c r="D183" i="16"/>
  <c r="B183" i="16"/>
  <c r="A183" i="16"/>
  <c r="G182" i="16"/>
  <c r="F182" i="16"/>
  <c r="E182" i="16"/>
  <c r="D182" i="16"/>
  <c r="B182" i="16"/>
  <c r="A182" i="16"/>
  <c r="G181" i="16"/>
  <c r="F181" i="16"/>
  <c r="E181" i="16"/>
  <c r="D181" i="16"/>
  <c r="B181" i="16"/>
  <c r="A181" i="16"/>
  <c r="G180" i="16"/>
  <c r="F180" i="16"/>
  <c r="E180" i="16"/>
  <c r="D180" i="16"/>
  <c r="B180" i="16"/>
  <c r="A180" i="16"/>
  <c r="G179" i="16"/>
  <c r="F179" i="16"/>
  <c r="E179" i="16"/>
  <c r="D179" i="16"/>
  <c r="B179" i="16"/>
  <c r="A179" i="16"/>
  <c r="G178" i="16"/>
  <c r="F178" i="16"/>
  <c r="E178" i="16"/>
  <c r="D178" i="16"/>
  <c r="B178" i="16"/>
  <c r="A178" i="16"/>
  <c r="G177" i="16"/>
  <c r="F177" i="16"/>
  <c r="E177" i="16"/>
  <c r="D177" i="16"/>
  <c r="B177" i="16"/>
  <c r="A177" i="16"/>
  <c r="G176" i="16"/>
  <c r="F176" i="16"/>
  <c r="E176" i="16"/>
  <c r="D176" i="16"/>
  <c r="B176" i="16"/>
  <c r="A176" i="16"/>
  <c r="G175" i="16"/>
  <c r="F175" i="16"/>
  <c r="E175" i="16"/>
  <c r="D175" i="16"/>
  <c r="B175" i="16"/>
  <c r="A175" i="16"/>
  <c r="G174" i="16"/>
  <c r="F174" i="16"/>
  <c r="E174" i="16"/>
  <c r="D174" i="16"/>
  <c r="B174" i="16"/>
  <c r="A174" i="16"/>
  <c r="G173" i="16"/>
  <c r="F173" i="16"/>
  <c r="E173" i="16"/>
  <c r="D173" i="16"/>
  <c r="B173" i="16"/>
  <c r="A173" i="16"/>
  <c r="G172" i="16"/>
  <c r="F172" i="16"/>
  <c r="E172" i="16"/>
  <c r="D172" i="16"/>
  <c r="B172" i="16"/>
  <c r="A172" i="16"/>
  <c r="G171" i="16"/>
  <c r="F171" i="16"/>
  <c r="E171" i="16"/>
  <c r="D171" i="16"/>
  <c r="B171" i="16"/>
  <c r="A171" i="16"/>
  <c r="G170" i="16"/>
  <c r="F170" i="16"/>
  <c r="E170" i="16"/>
  <c r="D170" i="16"/>
  <c r="B170" i="16"/>
  <c r="A170" i="16"/>
  <c r="G169" i="16"/>
  <c r="F169" i="16"/>
  <c r="E169" i="16"/>
  <c r="D169" i="16"/>
  <c r="B169" i="16"/>
  <c r="A169" i="16"/>
  <c r="G168" i="16"/>
  <c r="F168" i="16"/>
  <c r="E168" i="16"/>
  <c r="D168" i="16"/>
  <c r="B168" i="16"/>
  <c r="A168" i="16"/>
  <c r="G167" i="16"/>
  <c r="F167" i="16"/>
  <c r="E167" i="16"/>
  <c r="D167" i="16"/>
  <c r="B167" i="16"/>
  <c r="A167" i="16"/>
  <c r="G166" i="16"/>
  <c r="F166" i="16"/>
  <c r="E166" i="16"/>
  <c r="D166" i="16"/>
  <c r="B166" i="16"/>
  <c r="A166" i="16"/>
  <c r="G165" i="16"/>
  <c r="F165" i="16"/>
  <c r="E165" i="16"/>
  <c r="D165" i="16"/>
  <c r="B165" i="16"/>
  <c r="A165" i="16"/>
  <c r="G164" i="16"/>
  <c r="F164" i="16"/>
  <c r="E164" i="16"/>
  <c r="D164" i="16"/>
  <c r="B164" i="16"/>
  <c r="A164" i="16"/>
  <c r="G163" i="16"/>
  <c r="F163" i="16"/>
  <c r="E163" i="16"/>
  <c r="D163" i="16"/>
  <c r="B163" i="16"/>
  <c r="A163" i="16"/>
  <c r="G162" i="16"/>
  <c r="F162" i="16"/>
  <c r="E162" i="16"/>
  <c r="D162" i="16"/>
  <c r="B162" i="16"/>
  <c r="A162" i="16"/>
  <c r="G161" i="16"/>
  <c r="F161" i="16"/>
  <c r="E161" i="16"/>
  <c r="D161" i="16"/>
  <c r="B161" i="16"/>
  <c r="A161" i="16"/>
  <c r="G160" i="16"/>
  <c r="F160" i="16"/>
  <c r="E160" i="16"/>
  <c r="D160" i="16"/>
  <c r="B160" i="16"/>
  <c r="A160" i="16"/>
  <c r="G159" i="16"/>
  <c r="F159" i="16"/>
  <c r="E159" i="16"/>
  <c r="D159" i="16"/>
  <c r="B159" i="16"/>
  <c r="A159" i="16"/>
  <c r="G158" i="16"/>
  <c r="F158" i="16"/>
  <c r="E158" i="16"/>
  <c r="D158" i="16"/>
  <c r="B158" i="16"/>
  <c r="A158" i="16"/>
  <c r="G157" i="16"/>
  <c r="F157" i="16"/>
  <c r="E157" i="16"/>
  <c r="D157" i="16"/>
  <c r="B157" i="16"/>
  <c r="A157" i="16"/>
  <c r="G156" i="16"/>
  <c r="F156" i="16"/>
  <c r="E156" i="16"/>
  <c r="D156" i="16"/>
  <c r="B156" i="16"/>
  <c r="A156" i="16"/>
  <c r="G155" i="16"/>
  <c r="F155" i="16"/>
  <c r="E155" i="16"/>
  <c r="D155" i="16"/>
  <c r="B155" i="16"/>
  <c r="A155" i="16"/>
  <c r="G154" i="16"/>
  <c r="F154" i="16"/>
  <c r="E154" i="16"/>
  <c r="D154" i="16"/>
  <c r="B154" i="16"/>
  <c r="A154" i="16"/>
  <c r="G153" i="16"/>
  <c r="F153" i="16"/>
  <c r="E153" i="16"/>
  <c r="D153" i="16"/>
  <c r="B153" i="16"/>
  <c r="A153" i="16"/>
  <c r="G152" i="16"/>
  <c r="F152" i="16"/>
  <c r="E152" i="16"/>
  <c r="D152" i="16"/>
  <c r="B152" i="16"/>
  <c r="A152" i="16"/>
  <c r="G151" i="16"/>
  <c r="F151" i="16"/>
  <c r="E151" i="16"/>
  <c r="D151" i="16"/>
  <c r="B151" i="16"/>
  <c r="A151" i="16"/>
  <c r="G150" i="16"/>
  <c r="F150" i="16"/>
  <c r="E150" i="16"/>
  <c r="D150" i="16"/>
  <c r="B150" i="16"/>
  <c r="A150" i="16"/>
  <c r="G149" i="16"/>
  <c r="F149" i="16"/>
  <c r="E149" i="16"/>
  <c r="D149" i="16"/>
  <c r="B149" i="16"/>
  <c r="A149" i="16"/>
  <c r="G148" i="16"/>
  <c r="F148" i="16"/>
  <c r="E148" i="16"/>
  <c r="D148" i="16"/>
  <c r="B148" i="16"/>
  <c r="A148" i="16"/>
  <c r="G147" i="16"/>
  <c r="F147" i="16"/>
  <c r="E147" i="16"/>
  <c r="D147" i="16"/>
  <c r="B147" i="16"/>
  <c r="A147" i="16"/>
  <c r="G146" i="16"/>
  <c r="F146" i="16"/>
  <c r="E146" i="16"/>
  <c r="D146" i="16"/>
  <c r="B146" i="16"/>
  <c r="A146" i="16"/>
  <c r="G145" i="16"/>
  <c r="F145" i="16"/>
  <c r="E145" i="16"/>
  <c r="D145" i="16"/>
  <c r="B145" i="16"/>
  <c r="A145" i="16"/>
  <c r="G144" i="16"/>
  <c r="F144" i="16"/>
  <c r="E144" i="16"/>
  <c r="D144" i="16"/>
  <c r="B144" i="16"/>
  <c r="A144" i="16"/>
  <c r="G143" i="16"/>
  <c r="F143" i="16"/>
  <c r="E143" i="16"/>
  <c r="D143" i="16"/>
  <c r="B143" i="16"/>
  <c r="A143" i="16"/>
  <c r="G142" i="16"/>
  <c r="F142" i="16"/>
  <c r="E142" i="16"/>
  <c r="D142" i="16"/>
  <c r="B142" i="16"/>
  <c r="A142" i="16"/>
  <c r="G141" i="16"/>
  <c r="F141" i="16"/>
  <c r="E141" i="16"/>
  <c r="D141" i="16"/>
  <c r="B141" i="16"/>
  <c r="A141" i="16"/>
  <c r="G140" i="16"/>
  <c r="F140" i="16"/>
  <c r="E140" i="16"/>
  <c r="D140" i="16"/>
  <c r="B140" i="16"/>
  <c r="A140" i="16"/>
  <c r="G139" i="16"/>
  <c r="F139" i="16"/>
  <c r="E139" i="16"/>
  <c r="D139" i="16"/>
  <c r="B139" i="16"/>
  <c r="A139" i="16"/>
  <c r="G138" i="16"/>
  <c r="F138" i="16"/>
  <c r="E138" i="16"/>
  <c r="D138" i="16"/>
  <c r="B138" i="16"/>
  <c r="A138" i="16"/>
  <c r="G137" i="16"/>
  <c r="F137" i="16"/>
  <c r="E137" i="16"/>
  <c r="D137" i="16"/>
  <c r="B137" i="16"/>
  <c r="A137" i="16"/>
  <c r="G136" i="16"/>
  <c r="F136" i="16"/>
  <c r="E136" i="16"/>
  <c r="D136" i="16"/>
  <c r="B136" i="16"/>
  <c r="A136" i="16"/>
  <c r="G135" i="16"/>
  <c r="F135" i="16"/>
  <c r="E135" i="16"/>
  <c r="D135" i="16"/>
  <c r="B135" i="16"/>
  <c r="A135" i="16"/>
  <c r="G134" i="16"/>
  <c r="F134" i="16"/>
  <c r="E134" i="16"/>
  <c r="D134" i="16"/>
  <c r="B134" i="16"/>
  <c r="A134" i="16"/>
  <c r="G133" i="16"/>
  <c r="F133" i="16"/>
  <c r="E133" i="16"/>
  <c r="D133" i="16"/>
  <c r="B133" i="16"/>
  <c r="A133" i="16"/>
  <c r="G132" i="16"/>
  <c r="F132" i="16"/>
  <c r="E132" i="16"/>
  <c r="D132" i="16"/>
  <c r="B132" i="16"/>
  <c r="A132" i="16"/>
  <c r="G131" i="16"/>
  <c r="F131" i="16"/>
  <c r="E131" i="16"/>
  <c r="D131" i="16"/>
  <c r="B131" i="16"/>
  <c r="A131" i="16"/>
  <c r="G130" i="16"/>
  <c r="F130" i="16"/>
  <c r="E130" i="16"/>
  <c r="D130" i="16"/>
  <c r="B130" i="16"/>
  <c r="A130" i="16"/>
  <c r="G129" i="16"/>
  <c r="F129" i="16"/>
  <c r="E129" i="16"/>
  <c r="D129" i="16"/>
  <c r="B129" i="16"/>
  <c r="A129" i="16"/>
  <c r="G128" i="16"/>
  <c r="F128" i="16"/>
  <c r="E128" i="16"/>
  <c r="D128" i="16"/>
  <c r="B128" i="16"/>
  <c r="A128" i="16"/>
  <c r="G127" i="16"/>
  <c r="F127" i="16"/>
  <c r="E127" i="16"/>
  <c r="D127" i="16"/>
  <c r="B127" i="16"/>
  <c r="A127" i="16"/>
  <c r="G126" i="16"/>
  <c r="F126" i="16"/>
  <c r="E126" i="16"/>
  <c r="D126" i="16"/>
  <c r="B126" i="16"/>
  <c r="A126" i="16"/>
  <c r="G125" i="16"/>
  <c r="F125" i="16"/>
  <c r="E125" i="16"/>
  <c r="D125" i="16"/>
  <c r="B125" i="16"/>
  <c r="A125" i="16"/>
  <c r="G124" i="16"/>
  <c r="F124" i="16"/>
  <c r="E124" i="16"/>
  <c r="D124" i="16"/>
  <c r="B124" i="16"/>
  <c r="A124" i="16"/>
  <c r="G123" i="16"/>
  <c r="F123" i="16"/>
  <c r="E123" i="16"/>
  <c r="D123" i="16"/>
  <c r="B123" i="16"/>
  <c r="A123" i="16"/>
  <c r="G122" i="16"/>
  <c r="F122" i="16"/>
  <c r="E122" i="16"/>
  <c r="D122" i="16"/>
  <c r="B122" i="16"/>
  <c r="A122" i="16"/>
  <c r="G121" i="16"/>
  <c r="F121" i="16"/>
  <c r="E121" i="16"/>
  <c r="D121" i="16"/>
  <c r="B121" i="16"/>
  <c r="A121" i="16"/>
  <c r="G120" i="16"/>
  <c r="F120" i="16"/>
  <c r="E120" i="16"/>
  <c r="D120" i="16"/>
  <c r="B120" i="16"/>
  <c r="A120" i="16"/>
  <c r="G119" i="16"/>
  <c r="F119" i="16"/>
  <c r="E119" i="16"/>
  <c r="D119" i="16"/>
  <c r="B119" i="16"/>
  <c r="A119" i="16"/>
  <c r="G118" i="16"/>
  <c r="F118" i="16"/>
  <c r="E118" i="16"/>
  <c r="D118" i="16"/>
  <c r="B118" i="16"/>
  <c r="A118" i="16"/>
  <c r="G117" i="16"/>
  <c r="F117" i="16"/>
  <c r="E117" i="16"/>
  <c r="D117" i="16"/>
  <c r="B117" i="16"/>
  <c r="A117" i="16"/>
  <c r="G116" i="16"/>
  <c r="F116" i="16"/>
  <c r="E116" i="16"/>
  <c r="D116" i="16"/>
  <c r="B116" i="16"/>
  <c r="A116" i="16"/>
  <c r="G115" i="16"/>
  <c r="F115" i="16"/>
  <c r="E115" i="16"/>
  <c r="D115" i="16"/>
  <c r="B115" i="16"/>
  <c r="A115" i="16"/>
  <c r="G114" i="16"/>
  <c r="F114" i="16"/>
  <c r="E114" i="16"/>
  <c r="D114" i="16"/>
  <c r="B114" i="16"/>
  <c r="A114" i="16"/>
  <c r="G113" i="16"/>
  <c r="F113" i="16"/>
  <c r="E113" i="16"/>
  <c r="D113" i="16"/>
  <c r="B113" i="16"/>
  <c r="A113" i="16"/>
  <c r="G112" i="16"/>
  <c r="F112" i="16"/>
  <c r="E112" i="16"/>
  <c r="D112" i="16"/>
  <c r="B112" i="16"/>
  <c r="A112" i="16"/>
  <c r="G111" i="16"/>
  <c r="F111" i="16"/>
  <c r="E111" i="16"/>
  <c r="D111" i="16"/>
  <c r="B111" i="16"/>
  <c r="A111" i="16"/>
  <c r="G110" i="16"/>
  <c r="F110" i="16"/>
  <c r="E110" i="16"/>
  <c r="D110" i="16"/>
  <c r="B110" i="16"/>
  <c r="A110" i="16"/>
  <c r="G109" i="16"/>
  <c r="F109" i="16"/>
  <c r="E109" i="16"/>
  <c r="D109" i="16"/>
  <c r="B109" i="16"/>
  <c r="A109" i="16"/>
  <c r="G108" i="16"/>
  <c r="F108" i="16"/>
  <c r="E108" i="16"/>
  <c r="D108" i="16"/>
  <c r="B108" i="16"/>
  <c r="A108" i="16"/>
  <c r="G107" i="16"/>
  <c r="F107" i="16"/>
  <c r="E107" i="16"/>
  <c r="D107" i="16"/>
  <c r="B107" i="16"/>
  <c r="A107" i="16"/>
  <c r="G106" i="16"/>
  <c r="F106" i="16"/>
  <c r="E106" i="16"/>
  <c r="D106" i="16"/>
  <c r="B106" i="16"/>
  <c r="A106" i="16"/>
  <c r="G105" i="16"/>
  <c r="F105" i="16"/>
  <c r="E105" i="16"/>
  <c r="D105" i="16"/>
  <c r="B105" i="16"/>
  <c r="A105" i="16"/>
  <c r="G104" i="16"/>
  <c r="F104" i="16"/>
  <c r="E104" i="16"/>
  <c r="D104" i="16"/>
  <c r="B104" i="16"/>
  <c r="A104" i="16"/>
  <c r="G103" i="16"/>
  <c r="F103" i="16"/>
  <c r="E103" i="16"/>
  <c r="D103" i="16"/>
  <c r="B103" i="16"/>
  <c r="A103" i="16"/>
  <c r="G102" i="16"/>
  <c r="F102" i="16"/>
  <c r="E102" i="16"/>
  <c r="D102" i="16"/>
  <c r="B102" i="16"/>
  <c r="A102" i="16"/>
  <c r="G101" i="16"/>
  <c r="F101" i="16"/>
  <c r="E101" i="16"/>
  <c r="D101" i="16"/>
  <c r="B101" i="16"/>
  <c r="A101" i="16"/>
  <c r="G100" i="16"/>
  <c r="F100" i="16"/>
  <c r="E100" i="16"/>
  <c r="D100" i="16"/>
  <c r="B100" i="16"/>
  <c r="A100" i="16"/>
  <c r="G99" i="16"/>
  <c r="F99" i="16"/>
  <c r="E99" i="16"/>
  <c r="D99" i="16"/>
  <c r="B99" i="16"/>
  <c r="A99" i="16"/>
  <c r="G98" i="16"/>
  <c r="F98" i="16"/>
  <c r="E98" i="16"/>
  <c r="D98" i="16"/>
  <c r="B98" i="16"/>
  <c r="A98" i="16"/>
  <c r="G97" i="16"/>
  <c r="F97" i="16"/>
  <c r="E97" i="16"/>
  <c r="D97" i="16"/>
  <c r="B97" i="16"/>
  <c r="A97" i="16"/>
  <c r="G96" i="16"/>
  <c r="F96" i="16"/>
  <c r="E96" i="16"/>
  <c r="D96" i="16"/>
  <c r="B96" i="16"/>
  <c r="A96" i="16"/>
  <c r="G95" i="16"/>
  <c r="F95" i="16"/>
  <c r="E95" i="16"/>
  <c r="D95" i="16"/>
  <c r="B95" i="16"/>
  <c r="A95" i="16"/>
  <c r="G94" i="16"/>
  <c r="F94" i="16"/>
  <c r="E94" i="16"/>
  <c r="D94" i="16"/>
  <c r="B94" i="16"/>
  <c r="A94" i="16"/>
  <c r="G93" i="16"/>
  <c r="F93" i="16"/>
  <c r="E93" i="16"/>
  <c r="D93" i="16"/>
  <c r="B93" i="16"/>
  <c r="A93" i="16"/>
  <c r="G92" i="16"/>
  <c r="F92" i="16"/>
  <c r="E92" i="16"/>
  <c r="D92" i="16"/>
  <c r="B92" i="16"/>
  <c r="A92" i="16"/>
  <c r="G91" i="16"/>
  <c r="F91" i="16"/>
  <c r="E91" i="16"/>
  <c r="D91" i="16"/>
  <c r="B91" i="16"/>
  <c r="A91" i="16"/>
  <c r="G90" i="16"/>
  <c r="F90" i="16"/>
  <c r="E90" i="16"/>
  <c r="D90" i="16"/>
  <c r="B90" i="16"/>
  <c r="A90" i="16"/>
  <c r="G89" i="16"/>
  <c r="F89" i="16"/>
  <c r="E89" i="16"/>
  <c r="D89" i="16"/>
  <c r="B89" i="16"/>
  <c r="A89" i="16"/>
  <c r="G88" i="16"/>
  <c r="F88" i="16"/>
  <c r="E88" i="16"/>
  <c r="D88" i="16"/>
  <c r="B88" i="16"/>
  <c r="A88" i="16"/>
  <c r="G87" i="16"/>
  <c r="F87" i="16"/>
  <c r="E87" i="16"/>
  <c r="D87" i="16"/>
  <c r="B87" i="16"/>
  <c r="A87" i="16"/>
  <c r="G86" i="16"/>
  <c r="F86" i="16"/>
  <c r="E86" i="16"/>
  <c r="D86" i="16"/>
  <c r="B86" i="16"/>
  <c r="A86" i="16"/>
  <c r="G85" i="16"/>
  <c r="F85" i="16"/>
  <c r="E85" i="16"/>
  <c r="D85" i="16"/>
  <c r="B85" i="16"/>
  <c r="A85" i="16"/>
  <c r="G84" i="16"/>
  <c r="F84" i="16"/>
  <c r="E84" i="16"/>
  <c r="D84" i="16"/>
  <c r="B84" i="16"/>
  <c r="A84" i="16"/>
  <c r="G83" i="16"/>
  <c r="F83" i="16"/>
  <c r="E83" i="16"/>
  <c r="D83" i="16"/>
  <c r="B83" i="16"/>
  <c r="A83" i="16"/>
  <c r="G82" i="16"/>
  <c r="F82" i="16"/>
  <c r="E82" i="16"/>
  <c r="D82" i="16"/>
  <c r="B82" i="16"/>
  <c r="A82" i="16"/>
  <c r="G81" i="16"/>
  <c r="F81" i="16"/>
  <c r="E81" i="16"/>
  <c r="D81" i="16"/>
  <c r="B81" i="16"/>
  <c r="A81" i="16"/>
  <c r="G80" i="16"/>
  <c r="F80" i="16"/>
  <c r="E80" i="16"/>
  <c r="D80" i="16"/>
  <c r="B80" i="16"/>
  <c r="A80" i="16"/>
  <c r="G79" i="16"/>
  <c r="F79" i="16"/>
  <c r="E79" i="16"/>
  <c r="D79" i="16"/>
  <c r="B79" i="16"/>
  <c r="A79" i="16"/>
  <c r="G78" i="16"/>
  <c r="F78" i="16"/>
  <c r="E78" i="16"/>
  <c r="D78" i="16"/>
  <c r="B78" i="16"/>
  <c r="A78" i="16"/>
  <c r="G77" i="16"/>
  <c r="F77" i="16"/>
  <c r="E77" i="16"/>
  <c r="D77" i="16"/>
  <c r="B77" i="16"/>
  <c r="A77" i="16"/>
  <c r="G76" i="16"/>
  <c r="F76" i="16"/>
  <c r="E76" i="16"/>
  <c r="D76" i="16"/>
  <c r="B76" i="16"/>
  <c r="A76" i="16"/>
  <c r="G75" i="16"/>
  <c r="F75" i="16"/>
  <c r="E75" i="16"/>
  <c r="D75" i="16"/>
  <c r="B75" i="16"/>
  <c r="A75" i="16"/>
  <c r="G74" i="16"/>
  <c r="F74" i="16"/>
  <c r="E74" i="16"/>
  <c r="D74" i="16"/>
  <c r="B74" i="16"/>
  <c r="A74" i="16"/>
  <c r="G73" i="16"/>
  <c r="F73" i="16"/>
  <c r="E73" i="16"/>
  <c r="D73" i="16"/>
  <c r="B73" i="16"/>
  <c r="A73" i="16"/>
  <c r="G72" i="16"/>
  <c r="F72" i="16"/>
  <c r="E72" i="16"/>
  <c r="D72" i="16"/>
  <c r="B72" i="16"/>
  <c r="A72" i="16"/>
  <c r="G71" i="16"/>
  <c r="F71" i="16"/>
  <c r="E71" i="16"/>
  <c r="D71" i="16"/>
  <c r="B71" i="16"/>
  <c r="A71" i="16"/>
  <c r="G70" i="16"/>
  <c r="F70" i="16"/>
  <c r="E70" i="16"/>
  <c r="D70" i="16"/>
  <c r="B70" i="16"/>
  <c r="A70" i="16"/>
  <c r="G69" i="16"/>
  <c r="F69" i="16"/>
  <c r="E69" i="16"/>
  <c r="D69" i="16"/>
  <c r="B69" i="16"/>
  <c r="A69" i="16"/>
  <c r="G68" i="16"/>
  <c r="F68" i="16"/>
  <c r="E68" i="16"/>
  <c r="D68" i="16"/>
  <c r="B68" i="16"/>
  <c r="A68" i="16"/>
  <c r="G67" i="16"/>
  <c r="F67" i="16"/>
  <c r="E67" i="16"/>
  <c r="D67" i="16"/>
  <c r="B67" i="16"/>
  <c r="A67" i="16"/>
  <c r="G66" i="16"/>
  <c r="F66" i="16"/>
  <c r="E66" i="16"/>
  <c r="D66" i="16"/>
  <c r="B66" i="16"/>
  <c r="A66" i="16"/>
  <c r="G65" i="16"/>
  <c r="F65" i="16"/>
  <c r="E65" i="16"/>
  <c r="D65" i="16"/>
  <c r="B65" i="16"/>
  <c r="A65" i="16"/>
  <c r="G64" i="16"/>
  <c r="F64" i="16"/>
  <c r="E64" i="16"/>
  <c r="D64" i="16"/>
  <c r="B64" i="16"/>
  <c r="A64" i="16"/>
  <c r="G63" i="16"/>
  <c r="F63" i="16"/>
  <c r="E63" i="16"/>
  <c r="D63" i="16"/>
  <c r="B63" i="16"/>
  <c r="A63" i="16"/>
  <c r="G62" i="16"/>
  <c r="F62" i="16"/>
  <c r="E62" i="16"/>
  <c r="D62" i="16"/>
  <c r="B62" i="16"/>
  <c r="A62" i="16"/>
  <c r="G61" i="16"/>
  <c r="F61" i="16"/>
  <c r="E61" i="16"/>
  <c r="D61" i="16"/>
  <c r="B61" i="16"/>
  <c r="A61" i="16"/>
  <c r="G60" i="16"/>
  <c r="F60" i="16"/>
  <c r="E60" i="16"/>
  <c r="D60" i="16"/>
  <c r="B60" i="16"/>
  <c r="A60" i="16"/>
  <c r="G59" i="16"/>
  <c r="F59" i="16"/>
  <c r="E59" i="16"/>
  <c r="D59" i="16"/>
  <c r="B59" i="16"/>
  <c r="A59" i="16"/>
  <c r="G58" i="16"/>
  <c r="F58" i="16"/>
  <c r="E58" i="16"/>
  <c r="D58" i="16"/>
  <c r="B58" i="16"/>
  <c r="A58" i="16"/>
  <c r="G57" i="16"/>
  <c r="F57" i="16"/>
  <c r="E57" i="16"/>
  <c r="D57" i="16"/>
  <c r="B57" i="16"/>
  <c r="A57" i="16"/>
  <c r="G56" i="16"/>
  <c r="F56" i="16"/>
  <c r="E56" i="16"/>
  <c r="D56" i="16"/>
  <c r="B56" i="16"/>
  <c r="A56" i="16"/>
  <c r="G55" i="16"/>
  <c r="F55" i="16"/>
  <c r="E55" i="16"/>
  <c r="D55" i="16"/>
  <c r="B55" i="16"/>
  <c r="A55" i="16"/>
  <c r="G54" i="16"/>
  <c r="F54" i="16"/>
  <c r="E54" i="16"/>
  <c r="D54" i="16"/>
  <c r="B54" i="16"/>
  <c r="A54" i="16"/>
  <c r="G53" i="16"/>
  <c r="F53" i="16"/>
  <c r="E53" i="16"/>
  <c r="D53" i="16"/>
  <c r="B53" i="16"/>
  <c r="A53" i="16"/>
  <c r="G52" i="16"/>
  <c r="F52" i="16"/>
  <c r="E52" i="16"/>
  <c r="D52" i="16"/>
  <c r="B52" i="16"/>
  <c r="A52" i="16"/>
  <c r="G51" i="16"/>
  <c r="F51" i="16"/>
  <c r="E51" i="16"/>
  <c r="D51" i="16"/>
  <c r="B51" i="16"/>
  <c r="A51" i="16"/>
  <c r="G50" i="16"/>
  <c r="F50" i="16"/>
  <c r="E50" i="16"/>
  <c r="D50" i="16"/>
  <c r="B50" i="16"/>
  <c r="A50" i="16"/>
  <c r="K49" i="16"/>
  <c r="G49" i="16"/>
  <c r="F49" i="16"/>
  <c r="E49" i="16"/>
  <c r="D49" i="16"/>
  <c r="B49" i="16"/>
  <c r="A49" i="16"/>
  <c r="G48" i="16"/>
  <c r="F48" i="16"/>
  <c r="E48" i="16"/>
  <c r="D48" i="16"/>
  <c r="B48" i="16"/>
  <c r="A48" i="16"/>
  <c r="K47" i="16"/>
  <c r="K48" i="16" s="1"/>
  <c r="G47" i="16"/>
  <c r="F47" i="16"/>
  <c r="E47" i="16"/>
  <c r="D47" i="16"/>
  <c r="B47" i="16"/>
  <c r="A47" i="16"/>
  <c r="G46" i="16"/>
  <c r="F46" i="16"/>
  <c r="E46" i="16"/>
  <c r="D46" i="16"/>
  <c r="B46" i="16"/>
  <c r="A46" i="16"/>
  <c r="G45" i="16"/>
  <c r="F45" i="16"/>
  <c r="E45" i="16"/>
  <c r="D45" i="16"/>
  <c r="B45" i="16"/>
  <c r="A45" i="16"/>
  <c r="K44" i="16"/>
  <c r="G44" i="16"/>
  <c r="F44" i="16"/>
  <c r="E44" i="16"/>
  <c r="D44" i="16"/>
  <c r="B44" i="16"/>
  <c r="A44" i="16"/>
  <c r="Q43" i="16"/>
  <c r="K43" i="16"/>
  <c r="G43" i="16"/>
  <c r="F43" i="16"/>
  <c r="E43" i="16"/>
  <c r="D43" i="16"/>
  <c r="B43" i="16"/>
  <c r="A43" i="16"/>
  <c r="K42" i="16"/>
  <c r="G42" i="16"/>
  <c r="F42" i="16"/>
  <c r="E42" i="16"/>
  <c r="D42" i="16"/>
  <c r="B42" i="16"/>
  <c r="A42" i="16"/>
  <c r="K41" i="16"/>
  <c r="G41" i="16"/>
  <c r="F41" i="16"/>
  <c r="E41" i="16"/>
  <c r="D41" i="16"/>
  <c r="C41" i="16"/>
  <c r="B41" i="16"/>
  <c r="A41" i="16"/>
  <c r="N5" i="16"/>
  <c r="A5" i="16"/>
  <c r="N3" i="16"/>
  <c r="N2" i="16"/>
  <c r="A2" i="16"/>
  <c r="N1" i="16"/>
  <c r="A1" i="16"/>
  <c r="C7" i="15"/>
  <c r="G9" i="15"/>
  <c r="F9" i="15"/>
  <c r="E9" i="15"/>
  <c r="D9" i="15"/>
  <c r="C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T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T266" i="15"/>
  <c r="R266" i="15"/>
  <c r="T265" i="15"/>
  <c r="R265" i="15"/>
  <c r="T264" i="15"/>
  <c r="R264" i="15"/>
  <c r="T263" i="15"/>
  <c r="R263" i="15"/>
  <c r="T262" i="15"/>
  <c r="R262" i="15"/>
  <c r="T261" i="15"/>
  <c r="R261" i="15"/>
  <c r="T260" i="15"/>
  <c r="R260" i="15"/>
  <c r="T258" i="15"/>
  <c r="T254" i="15"/>
  <c r="T250" i="15"/>
  <c r="T246" i="15"/>
  <c r="T238" i="15"/>
  <c r="T237" i="15"/>
  <c r="T236" i="15"/>
  <c r="T235" i="15"/>
  <c r="T234" i="15"/>
  <c r="T233" i="15"/>
  <c r="R231" i="15"/>
  <c r="R229" i="15"/>
  <c r="T228" i="15"/>
  <c r="T226" i="15"/>
  <c r="R223" i="15"/>
  <c r="R220" i="15"/>
  <c r="R219" i="15"/>
  <c r="R217" i="15"/>
  <c r="R216" i="15"/>
  <c r="R213" i="15"/>
  <c r="R212" i="15"/>
  <c r="R211" i="15"/>
  <c r="R210" i="15"/>
  <c r="R208" i="15"/>
  <c r="R207" i="15"/>
  <c r="U206" i="15"/>
  <c r="S206" i="15"/>
  <c r="R201" i="15"/>
  <c r="R198" i="15"/>
  <c r="R197" i="15"/>
  <c r="R196" i="15"/>
  <c r="R195" i="15"/>
  <c r="U194" i="15"/>
  <c r="S194" i="15"/>
  <c r="R193" i="15"/>
  <c r="R192" i="15"/>
  <c r="R190" i="15"/>
  <c r="U187" i="15"/>
  <c r="S187" i="15"/>
  <c r="U186" i="15"/>
  <c r="S186" i="15"/>
  <c r="U185" i="15"/>
  <c r="S185" i="15"/>
  <c r="R184" i="15"/>
  <c r="R182" i="15"/>
  <c r="R181" i="15"/>
  <c r="R180" i="15"/>
  <c r="U178" i="15"/>
  <c r="S178" i="15"/>
  <c r="U177" i="15"/>
  <c r="S177" i="15"/>
  <c r="U176" i="15"/>
  <c r="S176" i="15"/>
  <c r="U175" i="15"/>
  <c r="S175" i="15"/>
  <c r="U174" i="15"/>
  <c r="S174" i="15"/>
  <c r="U171" i="15"/>
  <c r="S171" i="15"/>
  <c r="U170" i="15"/>
  <c r="S170" i="15"/>
  <c r="R169" i="15"/>
  <c r="U168" i="15"/>
  <c r="S168" i="15"/>
  <c r="U167" i="15"/>
  <c r="S167" i="15"/>
  <c r="U166" i="15"/>
  <c r="S166" i="15"/>
  <c r="U165" i="15"/>
  <c r="S165" i="15"/>
  <c r="U164" i="15"/>
  <c r="S164" i="15"/>
  <c r="U163" i="15"/>
  <c r="S163" i="15"/>
  <c r="U162" i="15"/>
  <c r="S162" i="15"/>
  <c r="U161" i="15"/>
  <c r="S161" i="15"/>
  <c r="U160" i="15"/>
  <c r="S160" i="15"/>
  <c r="U159" i="15"/>
  <c r="S159" i="15"/>
  <c r="U158" i="15"/>
  <c r="S158" i="15"/>
  <c r="U155" i="15"/>
  <c r="S155" i="15"/>
  <c r="U154" i="15"/>
  <c r="S154" i="15"/>
  <c r="U153" i="15"/>
  <c r="S153" i="15"/>
  <c r="U152" i="15"/>
  <c r="S152" i="15"/>
  <c r="U151" i="15"/>
  <c r="S151" i="15"/>
  <c r="U150" i="15"/>
  <c r="S150" i="15"/>
  <c r="U149" i="15"/>
  <c r="S149" i="15"/>
  <c r="U148" i="15"/>
  <c r="S148" i="15"/>
  <c r="U147" i="15"/>
  <c r="S147" i="15"/>
  <c r="U146" i="15"/>
  <c r="S146" i="15"/>
  <c r="U145" i="15"/>
  <c r="S145" i="15"/>
  <c r="U144" i="15"/>
  <c r="S144" i="15"/>
  <c r="U143" i="15"/>
  <c r="S143" i="15"/>
  <c r="U142" i="15"/>
  <c r="S142" i="15"/>
  <c r="U141" i="15"/>
  <c r="S141" i="15"/>
  <c r="U139" i="15"/>
  <c r="S139" i="15"/>
  <c r="U138" i="15"/>
  <c r="S138" i="15"/>
  <c r="U137" i="15"/>
  <c r="S137" i="15"/>
  <c r="U136" i="15"/>
  <c r="S136" i="15"/>
  <c r="U135" i="15"/>
  <c r="S135" i="15"/>
  <c r="U134" i="15"/>
  <c r="S134" i="15"/>
  <c r="U133" i="15"/>
  <c r="S133" i="15"/>
  <c r="U132" i="15"/>
  <c r="S132" i="15"/>
  <c r="U131" i="15"/>
  <c r="S131" i="15"/>
  <c r="U130" i="15"/>
  <c r="S130" i="15"/>
  <c r="R129" i="15"/>
  <c r="U128" i="15"/>
  <c r="S128" i="15"/>
  <c r="U127" i="15"/>
  <c r="S127" i="15"/>
  <c r="U126" i="15"/>
  <c r="S126" i="15"/>
  <c r="U125" i="15"/>
  <c r="S125" i="15"/>
  <c r="R124" i="15"/>
  <c r="U123" i="15"/>
  <c r="S123" i="15"/>
  <c r="U122" i="15"/>
  <c r="S122" i="15"/>
  <c r="U121" i="15"/>
  <c r="S121" i="15"/>
  <c r="U120" i="15"/>
  <c r="S120" i="15"/>
  <c r="U119" i="15"/>
  <c r="S119" i="15"/>
  <c r="U118" i="15"/>
  <c r="S118" i="15"/>
  <c r="U117" i="15"/>
  <c r="S117" i="15"/>
  <c r="U116" i="15"/>
  <c r="S116" i="15"/>
  <c r="U115" i="15"/>
  <c r="S115" i="15"/>
  <c r="U114" i="15"/>
  <c r="S114" i="15"/>
  <c r="U113" i="15"/>
  <c r="S113" i="15"/>
  <c r="U112" i="15"/>
  <c r="S112" i="15"/>
  <c r="U111" i="15"/>
  <c r="S111" i="15"/>
  <c r="U110" i="15"/>
  <c r="S110" i="15"/>
  <c r="U109" i="15"/>
  <c r="S109" i="15"/>
  <c r="U108" i="15"/>
  <c r="S108" i="15"/>
  <c r="U107" i="15"/>
  <c r="S107" i="15"/>
  <c r="U106" i="15"/>
  <c r="S106" i="15"/>
  <c r="U105" i="15"/>
  <c r="S105" i="15"/>
  <c r="U104" i="15"/>
  <c r="S104" i="15"/>
  <c r="U103" i="15"/>
  <c r="S103" i="15"/>
  <c r="U102" i="15"/>
  <c r="S102" i="15"/>
  <c r="U101" i="15"/>
  <c r="S101" i="15"/>
  <c r="U100" i="15"/>
  <c r="S100" i="15"/>
  <c r="U99" i="15"/>
  <c r="S99" i="15"/>
  <c r="U98" i="15"/>
  <c r="S98" i="15"/>
  <c r="U97" i="15"/>
  <c r="S97" i="15"/>
  <c r="U96" i="15"/>
  <c r="S96" i="15"/>
  <c r="U95" i="15"/>
  <c r="S95" i="15"/>
  <c r="U94" i="15"/>
  <c r="S94" i="15"/>
  <c r="U93" i="15"/>
  <c r="S93" i="15"/>
  <c r="U92" i="15"/>
  <c r="S92" i="15"/>
  <c r="U91" i="15"/>
  <c r="S91" i="15"/>
  <c r="U90" i="15"/>
  <c r="S90" i="15"/>
  <c r="U89" i="15"/>
  <c r="S89" i="15"/>
  <c r="U88" i="15"/>
  <c r="S88" i="15"/>
  <c r="U87" i="15"/>
  <c r="S87" i="15"/>
  <c r="U86" i="15"/>
  <c r="S86" i="15"/>
  <c r="U85" i="15"/>
  <c r="S85" i="15"/>
  <c r="U84" i="15"/>
  <c r="S84" i="15"/>
  <c r="F10" i="15"/>
  <c r="A5" i="15"/>
  <c r="A2" i="15"/>
  <c r="A1" i="15"/>
  <c r="G741" i="14"/>
  <c r="F741" i="14"/>
  <c r="E741" i="14"/>
  <c r="D741" i="14"/>
  <c r="B741" i="14"/>
  <c r="A741" i="14"/>
  <c r="G740" i="14"/>
  <c r="F740" i="14"/>
  <c r="E740" i="14"/>
  <c r="D740" i="14"/>
  <c r="B740" i="14"/>
  <c r="A740" i="14"/>
  <c r="G739" i="14"/>
  <c r="F739" i="14"/>
  <c r="E739" i="14"/>
  <c r="D739" i="14"/>
  <c r="B739" i="14"/>
  <c r="A739" i="14"/>
  <c r="G738" i="14"/>
  <c r="F738" i="14"/>
  <c r="E738" i="14"/>
  <c r="D738" i="14"/>
  <c r="B738" i="14"/>
  <c r="A738" i="14"/>
  <c r="G737" i="14"/>
  <c r="F737" i="14"/>
  <c r="E737" i="14"/>
  <c r="D737" i="14"/>
  <c r="B737" i="14"/>
  <c r="A737" i="14"/>
  <c r="G736" i="14"/>
  <c r="F736" i="14"/>
  <c r="E736" i="14"/>
  <c r="D736" i="14"/>
  <c r="B736" i="14"/>
  <c r="A736" i="14"/>
  <c r="G735" i="14"/>
  <c r="F735" i="14"/>
  <c r="E735" i="14"/>
  <c r="D735" i="14"/>
  <c r="B735" i="14"/>
  <c r="A735" i="14"/>
  <c r="G734" i="14"/>
  <c r="F734" i="14"/>
  <c r="E734" i="14"/>
  <c r="D734" i="14"/>
  <c r="B734" i="14"/>
  <c r="A734" i="14"/>
  <c r="G733" i="14"/>
  <c r="F733" i="14"/>
  <c r="E733" i="14"/>
  <c r="D733" i="14"/>
  <c r="B733" i="14"/>
  <c r="A733" i="14"/>
  <c r="G732" i="14"/>
  <c r="F732" i="14"/>
  <c r="E732" i="14"/>
  <c r="D732" i="14"/>
  <c r="B732" i="14"/>
  <c r="A732" i="14"/>
  <c r="G731" i="14"/>
  <c r="F731" i="14"/>
  <c r="E731" i="14"/>
  <c r="D731" i="14"/>
  <c r="B731" i="14"/>
  <c r="A731" i="14"/>
  <c r="G730" i="14"/>
  <c r="F730" i="14"/>
  <c r="E730" i="14"/>
  <c r="D730" i="14"/>
  <c r="B730" i="14"/>
  <c r="A730" i="14"/>
  <c r="G729" i="14"/>
  <c r="F729" i="14"/>
  <c r="E729" i="14"/>
  <c r="D729" i="14"/>
  <c r="B729" i="14"/>
  <c r="A729" i="14"/>
  <c r="G728" i="14"/>
  <c r="F728" i="14"/>
  <c r="E728" i="14"/>
  <c r="D728" i="14"/>
  <c r="B728" i="14"/>
  <c r="A728" i="14"/>
  <c r="G727" i="14"/>
  <c r="F727" i="14"/>
  <c r="E727" i="14"/>
  <c r="D727" i="14"/>
  <c r="B727" i="14"/>
  <c r="A727" i="14"/>
  <c r="G726" i="14"/>
  <c r="F726" i="14"/>
  <c r="E726" i="14"/>
  <c r="D726" i="14"/>
  <c r="B726" i="14"/>
  <c r="A726" i="14"/>
  <c r="G725" i="14"/>
  <c r="F725" i="14"/>
  <c r="E725" i="14"/>
  <c r="D725" i="14"/>
  <c r="B725" i="14"/>
  <c r="A725" i="14"/>
  <c r="G724" i="14"/>
  <c r="F724" i="14"/>
  <c r="E724" i="14"/>
  <c r="D724" i="14"/>
  <c r="B724" i="14"/>
  <c r="A724" i="14"/>
  <c r="G723" i="14"/>
  <c r="F723" i="14"/>
  <c r="E723" i="14"/>
  <c r="D723" i="14"/>
  <c r="B723" i="14"/>
  <c r="A723" i="14"/>
  <c r="G722" i="14"/>
  <c r="F722" i="14"/>
  <c r="E722" i="14"/>
  <c r="D722" i="14"/>
  <c r="B722" i="14"/>
  <c r="A722" i="14"/>
  <c r="G721" i="14"/>
  <c r="F721" i="14"/>
  <c r="E721" i="14"/>
  <c r="D721" i="14"/>
  <c r="B721" i="14"/>
  <c r="A721" i="14"/>
  <c r="G720" i="14"/>
  <c r="F720" i="14"/>
  <c r="E720" i="14"/>
  <c r="D720" i="14"/>
  <c r="B720" i="14"/>
  <c r="A720" i="14"/>
  <c r="G719" i="14"/>
  <c r="F719" i="14"/>
  <c r="E719" i="14"/>
  <c r="D719" i="14"/>
  <c r="B719" i="14"/>
  <c r="A719" i="14"/>
  <c r="G718" i="14"/>
  <c r="F718" i="14"/>
  <c r="E718" i="14"/>
  <c r="D718" i="14"/>
  <c r="B718" i="14"/>
  <c r="A718" i="14"/>
  <c r="G717" i="14"/>
  <c r="F717" i="14"/>
  <c r="E717" i="14"/>
  <c r="D717" i="14"/>
  <c r="B717" i="14"/>
  <c r="A717" i="14"/>
  <c r="G716" i="14"/>
  <c r="F716" i="14"/>
  <c r="E716" i="14"/>
  <c r="D716" i="14"/>
  <c r="B716" i="14"/>
  <c r="A716" i="14"/>
  <c r="G715" i="14"/>
  <c r="F715" i="14"/>
  <c r="E715" i="14"/>
  <c r="D715" i="14"/>
  <c r="B715" i="14"/>
  <c r="A715" i="14"/>
  <c r="G714" i="14"/>
  <c r="F714" i="14"/>
  <c r="E714" i="14"/>
  <c r="D714" i="14"/>
  <c r="B714" i="14"/>
  <c r="A714" i="14"/>
  <c r="G713" i="14"/>
  <c r="F713" i="14"/>
  <c r="E713" i="14"/>
  <c r="D713" i="14"/>
  <c r="B713" i="14"/>
  <c r="A713" i="14"/>
  <c r="G712" i="14"/>
  <c r="F712" i="14"/>
  <c r="E712" i="14"/>
  <c r="D712" i="14"/>
  <c r="B712" i="14"/>
  <c r="A712" i="14"/>
  <c r="G711" i="14"/>
  <c r="F711" i="14"/>
  <c r="E711" i="14"/>
  <c r="D711" i="14"/>
  <c r="B711" i="14"/>
  <c r="A711" i="14"/>
  <c r="G710" i="14"/>
  <c r="F710" i="14"/>
  <c r="E710" i="14"/>
  <c r="D710" i="14"/>
  <c r="B710" i="14"/>
  <c r="A710" i="14"/>
  <c r="G709" i="14"/>
  <c r="F709" i="14"/>
  <c r="E709" i="14"/>
  <c r="D709" i="14"/>
  <c r="B709" i="14"/>
  <c r="A709" i="14"/>
  <c r="G708" i="14"/>
  <c r="F708" i="14"/>
  <c r="E708" i="14"/>
  <c r="D708" i="14"/>
  <c r="B708" i="14"/>
  <c r="A708" i="14"/>
  <c r="G707" i="14"/>
  <c r="F707" i="14"/>
  <c r="E707" i="14"/>
  <c r="D707" i="14"/>
  <c r="B707" i="14"/>
  <c r="A707" i="14"/>
  <c r="G706" i="14"/>
  <c r="F706" i="14"/>
  <c r="E706" i="14"/>
  <c r="D706" i="14"/>
  <c r="B706" i="14"/>
  <c r="A706" i="14"/>
  <c r="G705" i="14"/>
  <c r="F705" i="14"/>
  <c r="E705" i="14"/>
  <c r="D705" i="14"/>
  <c r="B705" i="14"/>
  <c r="A705" i="14"/>
  <c r="G704" i="14"/>
  <c r="F704" i="14"/>
  <c r="E704" i="14"/>
  <c r="D704" i="14"/>
  <c r="B704" i="14"/>
  <c r="A704" i="14"/>
  <c r="G703" i="14"/>
  <c r="F703" i="14"/>
  <c r="E703" i="14"/>
  <c r="D703" i="14"/>
  <c r="B703" i="14"/>
  <c r="A703" i="14"/>
  <c r="G702" i="14"/>
  <c r="F702" i="14"/>
  <c r="E702" i="14"/>
  <c r="D702" i="14"/>
  <c r="B702" i="14"/>
  <c r="A702" i="14"/>
  <c r="G701" i="14"/>
  <c r="F701" i="14"/>
  <c r="E701" i="14"/>
  <c r="D701" i="14"/>
  <c r="B701" i="14"/>
  <c r="A701" i="14"/>
  <c r="G700" i="14"/>
  <c r="F700" i="14"/>
  <c r="E700" i="14"/>
  <c r="D700" i="14"/>
  <c r="B700" i="14"/>
  <c r="A700" i="14"/>
  <c r="G699" i="14"/>
  <c r="F699" i="14"/>
  <c r="E699" i="14"/>
  <c r="D699" i="14"/>
  <c r="B699" i="14"/>
  <c r="A699" i="14"/>
  <c r="G698" i="14"/>
  <c r="F698" i="14"/>
  <c r="E698" i="14"/>
  <c r="D698" i="14"/>
  <c r="B698" i="14"/>
  <c r="A698" i="14"/>
  <c r="G697" i="14"/>
  <c r="F697" i="14"/>
  <c r="E697" i="14"/>
  <c r="D697" i="14"/>
  <c r="B697" i="14"/>
  <c r="A697" i="14"/>
  <c r="G696" i="14"/>
  <c r="F696" i="14"/>
  <c r="E696" i="14"/>
  <c r="D696" i="14"/>
  <c r="B696" i="14"/>
  <c r="A696" i="14"/>
  <c r="G695" i="14"/>
  <c r="F695" i="14"/>
  <c r="E695" i="14"/>
  <c r="D695" i="14"/>
  <c r="B695" i="14"/>
  <c r="A695" i="14"/>
  <c r="G694" i="14"/>
  <c r="F694" i="14"/>
  <c r="E694" i="14"/>
  <c r="D694" i="14"/>
  <c r="B694" i="14"/>
  <c r="A694" i="14"/>
  <c r="G693" i="14"/>
  <c r="F693" i="14"/>
  <c r="E693" i="14"/>
  <c r="D693" i="14"/>
  <c r="B693" i="14"/>
  <c r="A693" i="14"/>
  <c r="G692" i="14"/>
  <c r="F692" i="14"/>
  <c r="E692" i="14"/>
  <c r="D692" i="14"/>
  <c r="B692" i="14"/>
  <c r="A692" i="14"/>
  <c r="G691" i="14"/>
  <c r="F691" i="14"/>
  <c r="E691" i="14"/>
  <c r="D691" i="14"/>
  <c r="B691" i="14"/>
  <c r="A691" i="14"/>
  <c r="G690" i="14"/>
  <c r="F690" i="14"/>
  <c r="E690" i="14"/>
  <c r="D690" i="14"/>
  <c r="B690" i="14"/>
  <c r="A690" i="14"/>
  <c r="G689" i="14"/>
  <c r="F689" i="14"/>
  <c r="E689" i="14"/>
  <c r="D689" i="14"/>
  <c r="B689" i="14"/>
  <c r="A689" i="14"/>
  <c r="G688" i="14"/>
  <c r="F688" i="14"/>
  <c r="E688" i="14"/>
  <c r="D688" i="14"/>
  <c r="B688" i="14"/>
  <c r="A688" i="14"/>
  <c r="G687" i="14"/>
  <c r="F687" i="14"/>
  <c r="E687" i="14"/>
  <c r="D687" i="14"/>
  <c r="B687" i="14"/>
  <c r="A687" i="14"/>
  <c r="G686" i="14"/>
  <c r="F686" i="14"/>
  <c r="E686" i="14"/>
  <c r="D686" i="14"/>
  <c r="B686" i="14"/>
  <c r="A686" i="14"/>
  <c r="G685" i="14"/>
  <c r="F685" i="14"/>
  <c r="E685" i="14"/>
  <c r="D685" i="14"/>
  <c r="B685" i="14"/>
  <c r="A685" i="14"/>
  <c r="G684" i="14"/>
  <c r="F684" i="14"/>
  <c r="E684" i="14"/>
  <c r="D684" i="14"/>
  <c r="B684" i="14"/>
  <c r="A684" i="14"/>
  <c r="G683" i="14"/>
  <c r="F683" i="14"/>
  <c r="E683" i="14"/>
  <c r="D683" i="14"/>
  <c r="B683" i="14"/>
  <c r="A683" i="14"/>
  <c r="G682" i="14"/>
  <c r="F682" i="14"/>
  <c r="E682" i="14"/>
  <c r="D682" i="14"/>
  <c r="B682" i="14"/>
  <c r="A682" i="14"/>
  <c r="G681" i="14"/>
  <c r="F681" i="14"/>
  <c r="E681" i="14"/>
  <c r="D681" i="14"/>
  <c r="B681" i="14"/>
  <c r="A681" i="14"/>
  <c r="G680" i="14"/>
  <c r="F680" i="14"/>
  <c r="E680" i="14"/>
  <c r="D680" i="14"/>
  <c r="B680" i="14"/>
  <c r="A680" i="14"/>
  <c r="G679" i="14"/>
  <c r="F679" i="14"/>
  <c r="E679" i="14"/>
  <c r="D679" i="14"/>
  <c r="B679" i="14"/>
  <c r="A679" i="14"/>
  <c r="G678" i="14"/>
  <c r="F678" i="14"/>
  <c r="E678" i="14"/>
  <c r="D678" i="14"/>
  <c r="B678" i="14"/>
  <c r="A678" i="14"/>
  <c r="G677" i="14"/>
  <c r="F677" i="14"/>
  <c r="E677" i="14"/>
  <c r="D677" i="14"/>
  <c r="B677" i="14"/>
  <c r="A677" i="14"/>
  <c r="G676" i="14"/>
  <c r="F676" i="14"/>
  <c r="E676" i="14"/>
  <c r="D676" i="14"/>
  <c r="B676" i="14"/>
  <c r="A676" i="14"/>
  <c r="G675" i="14"/>
  <c r="F675" i="14"/>
  <c r="E675" i="14"/>
  <c r="D675" i="14"/>
  <c r="B675" i="14"/>
  <c r="A675" i="14"/>
  <c r="G674" i="14"/>
  <c r="F674" i="14"/>
  <c r="E674" i="14"/>
  <c r="D674" i="14"/>
  <c r="B674" i="14"/>
  <c r="A674" i="14"/>
  <c r="G673" i="14"/>
  <c r="F673" i="14"/>
  <c r="E673" i="14"/>
  <c r="D673" i="14"/>
  <c r="B673" i="14"/>
  <c r="A673" i="14"/>
  <c r="G672" i="14"/>
  <c r="F672" i="14"/>
  <c r="E672" i="14"/>
  <c r="D672" i="14"/>
  <c r="B672" i="14"/>
  <c r="A672" i="14"/>
  <c r="G671" i="14"/>
  <c r="F671" i="14"/>
  <c r="E671" i="14"/>
  <c r="D671" i="14"/>
  <c r="B671" i="14"/>
  <c r="A671" i="14"/>
  <c r="G670" i="14"/>
  <c r="F670" i="14"/>
  <c r="E670" i="14"/>
  <c r="D670" i="14"/>
  <c r="B670" i="14"/>
  <c r="A670" i="14"/>
  <c r="G669" i="14"/>
  <c r="F669" i="14"/>
  <c r="E669" i="14"/>
  <c r="D669" i="14"/>
  <c r="B669" i="14"/>
  <c r="A669" i="14"/>
  <c r="G668" i="14"/>
  <c r="F668" i="14"/>
  <c r="E668" i="14"/>
  <c r="D668" i="14"/>
  <c r="B668" i="14"/>
  <c r="A668" i="14"/>
  <c r="G667" i="14"/>
  <c r="F667" i="14"/>
  <c r="E667" i="14"/>
  <c r="D667" i="14"/>
  <c r="B667" i="14"/>
  <c r="A667" i="14"/>
  <c r="G666" i="14"/>
  <c r="F666" i="14"/>
  <c r="E666" i="14"/>
  <c r="D666" i="14"/>
  <c r="B666" i="14"/>
  <c r="A666" i="14"/>
  <c r="G665" i="14"/>
  <c r="F665" i="14"/>
  <c r="E665" i="14"/>
  <c r="D665" i="14"/>
  <c r="B665" i="14"/>
  <c r="A665" i="14"/>
  <c r="G664" i="14"/>
  <c r="F664" i="14"/>
  <c r="E664" i="14"/>
  <c r="D664" i="14"/>
  <c r="B664" i="14"/>
  <c r="A664" i="14"/>
  <c r="G663" i="14"/>
  <c r="F663" i="14"/>
  <c r="E663" i="14"/>
  <c r="D663" i="14"/>
  <c r="B663" i="14"/>
  <c r="A663" i="14"/>
  <c r="G662" i="14"/>
  <c r="F662" i="14"/>
  <c r="E662" i="14"/>
  <c r="D662" i="14"/>
  <c r="B662" i="14"/>
  <c r="A662" i="14"/>
  <c r="G661" i="14"/>
  <c r="F661" i="14"/>
  <c r="E661" i="14"/>
  <c r="D661" i="14"/>
  <c r="B661" i="14"/>
  <c r="A661" i="14"/>
  <c r="G660" i="14"/>
  <c r="F660" i="14"/>
  <c r="E660" i="14"/>
  <c r="D660" i="14"/>
  <c r="B660" i="14"/>
  <c r="A660" i="14"/>
  <c r="G659" i="14"/>
  <c r="F659" i="14"/>
  <c r="E659" i="14"/>
  <c r="D659" i="14"/>
  <c r="B659" i="14"/>
  <c r="A659" i="14"/>
  <c r="G658" i="14"/>
  <c r="F658" i="14"/>
  <c r="E658" i="14"/>
  <c r="D658" i="14"/>
  <c r="B658" i="14"/>
  <c r="A658" i="14"/>
  <c r="G657" i="14"/>
  <c r="F657" i="14"/>
  <c r="E657" i="14"/>
  <c r="D657" i="14"/>
  <c r="B657" i="14"/>
  <c r="A657" i="14"/>
  <c r="G656" i="14"/>
  <c r="F656" i="14"/>
  <c r="E656" i="14"/>
  <c r="D656" i="14"/>
  <c r="B656" i="14"/>
  <c r="A656" i="14"/>
  <c r="G655" i="14"/>
  <c r="F655" i="14"/>
  <c r="E655" i="14"/>
  <c r="D655" i="14"/>
  <c r="B655" i="14"/>
  <c r="A655" i="14"/>
  <c r="G654" i="14"/>
  <c r="F654" i="14"/>
  <c r="E654" i="14"/>
  <c r="D654" i="14"/>
  <c r="B654" i="14"/>
  <c r="A654" i="14"/>
  <c r="G653" i="14"/>
  <c r="F653" i="14"/>
  <c r="E653" i="14"/>
  <c r="D653" i="14"/>
  <c r="B653" i="14"/>
  <c r="A653" i="14"/>
  <c r="G652" i="14"/>
  <c r="F652" i="14"/>
  <c r="E652" i="14"/>
  <c r="D652" i="14"/>
  <c r="B652" i="14"/>
  <c r="A652" i="14"/>
  <c r="G651" i="14"/>
  <c r="F651" i="14"/>
  <c r="E651" i="14"/>
  <c r="D651" i="14"/>
  <c r="B651" i="14"/>
  <c r="A651" i="14"/>
  <c r="G650" i="14"/>
  <c r="F650" i="14"/>
  <c r="E650" i="14"/>
  <c r="D650" i="14"/>
  <c r="B650" i="14"/>
  <c r="A650" i="14"/>
  <c r="G649" i="14"/>
  <c r="F649" i="14"/>
  <c r="E649" i="14"/>
  <c r="D649" i="14"/>
  <c r="B649" i="14"/>
  <c r="A649" i="14"/>
  <c r="G648" i="14"/>
  <c r="F648" i="14"/>
  <c r="E648" i="14"/>
  <c r="D648" i="14"/>
  <c r="B648" i="14"/>
  <c r="A648" i="14"/>
  <c r="G647" i="14"/>
  <c r="F647" i="14"/>
  <c r="E647" i="14"/>
  <c r="D647" i="14"/>
  <c r="B647" i="14"/>
  <c r="A647" i="14"/>
  <c r="G646" i="14"/>
  <c r="F646" i="14"/>
  <c r="E646" i="14"/>
  <c r="D646" i="14"/>
  <c r="B646" i="14"/>
  <c r="A646" i="14"/>
  <c r="G645" i="14"/>
  <c r="F645" i="14"/>
  <c r="E645" i="14"/>
  <c r="D645" i="14"/>
  <c r="B645" i="14"/>
  <c r="A645" i="14"/>
  <c r="G644" i="14"/>
  <c r="F644" i="14"/>
  <c r="E644" i="14"/>
  <c r="D644" i="14"/>
  <c r="B644" i="14"/>
  <c r="A644" i="14"/>
  <c r="G643" i="14"/>
  <c r="F643" i="14"/>
  <c r="E643" i="14"/>
  <c r="D643" i="14"/>
  <c r="B643" i="14"/>
  <c r="A643" i="14"/>
  <c r="G642" i="14"/>
  <c r="F642" i="14"/>
  <c r="E642" i="14"/>
  <c r="D642" i="14"/>
  <c r="B642" i="14"/>
  <c r="A642" i="14"/>
  <c r="G641" i="14"/>
  <c r="F641" i="14"/>
  <c r="E641" i="14"/>
  <c r="D641" i="14"/>
  <c r="B641" i="14"/>
  <c r="A641" i="14"/>
  <c r="G640" i="14"/>
  <c r="F640" i="14"/>
  <c r="E640" i="14"/>
  <c r="D640" i="14"/>
  <c r="B640" i="14"/>
  <c r="A640" i="14"/>
  <c r="G639" i="14"/>
  <c r="F639" i="14"/>
  <c r="E639" i="14"/>
  <c r="D639" i="14"/>
  <c r="B639" i="14"/>
  <c r="A639" i="14"/>
  <c r="G638" i="14"/>
  <c r="F638" i="14"/>
  <c r="E638" i="14"/>
  <c r="D638" i="14"/>
  <c r="B638" i="14"/>
  <c r="A638" i="14"/>
  <c r="G637" i="14"/>
  <c r="F637" i="14"/>
  <c r="E637" i="14"/>
  <c r="D637" i="14"/>
  <c r="B637" i="14"/>
  <c r="A637" i="14"/>
  <c r="G636" i="14"/>
  <c r="F636" i="14"/>
  <c r="E636" i="14"/>
  <c r="D636" i="14"/>
  <c r="B636" i="14"/>
  <c r="A636" i="14"/>
  <c r="G635" i="14"/>
  <c r="F635" i="14"/>
  <c r="E635" i="14"/>
  <c r="D635" i="14"/>
  <c r="B635" i="14"/>
  <c r="A635" i="14"/>
  <c r="G634" i="14"/>
  <c r="F634" i="14"/>
  <c r="E634" i="14"/>
  <c r="D634" i="14"/>
  <c r="B634" i="14"/>
  <c r="A634" i="14"/>
  <c r="G633" i="14"/>
  <c r="F633" i="14"/>
  <c r="E633" i="14"/>
  <c r="D633" i="14"/>
  <c r="B633" i="14"/>
  <c r="A633" i="14"/>
  <c r="G632" i="14"/>
  <c r="F632" i="14"/>
  <c r="E632" i="14"/>
  <c r="D632" i="14"/>
  <c r="B632" i="14"/>
  <c r="A632" i="14"/>
  <c r="G631" i="14"/>
  <c r="F631" i="14"/>
  <c r="E631" i="14"/>
  <c r="D631" i="14"/>
  <c r="B631" i="14"/>
  <c r="A631" i="14"/>
  <c r="G630" i="14"/>
  <c r="F630" i="14"/>
  <c r="E630" i="14"/>
  <c r="D630" i="14"/>
  <c r="B630" i="14"/>
  <c r="A630" i="14"/>
  <c r="G629" i="14"/>
  <c r="F629" i="14"/>
  <c r="E629" i="14"/>
  <c r="D629" i="14"/>
  <c r="B629" i="14"/>
  <c r="A629" i="14"/>
  <c r="G628" i="14"/>
  <c r="F628" i="14"/>
  <c r="E628" i="14"/>
  <c r="D628" i="14"/>
  <c r="B628" i="14"/>
  <c r="A628" i="14"/>
  <c r="G627" i="14"/>
  <c r="F627" i="14"/>
  <c r="E627" i="14"/>
  <c r="D627" i="14"/>
  <c r="B627" i="14"/>
  <c r="A627" i="14"/>
  <c r="G626" i="14"/>
  <c r="F626" i="14"/>
  <c r="E626" i="14"/>
  <c r="D626" i="14"/>
  <c r="B626" i="14"/>
  <c r="A626" i="14"/>
  <c r="G625" i="14"/>
  <c r="F625" i="14"/>
  <c r="E625" i="14"/>
  <c r="D625" i="14"/>
  <c r="B625" i="14"/>
  <c r="A625" i="14"/>
  <c r="G624" i="14"/>
  <c r="F624" i="14"/>
  <c r="E624" i="14"/>
  <c r="D624" i="14"/>
  <c r="B624" i="14"/>
  <c r="A624" i="14"/>
  <c r="G623" i="14"/>
  <c r="F623" i="14"/>
  <c r="E623" i="14"/>
  <c r="D623" i="14"/>
  <c r="B623" i="14"/>
  <c r="A623" i="14"/>
  <c r="G622" i="14"/>
  <c r="F622" i="14"/>
  <c r="E622" i="14"/>
  <c r="D622" i="14"/>
  <c r="B622" i="14"/>
  <c r="A622" i="14"/>
  <c r="G621" i="14"/>
  <c r="F621" i="14"/>
  <c r="E621" i="14"/>
  <c r="D621" i="14"/>
  <c r="B621" i="14"/>
  <c r="A621" i="14"/>
  <c r="G620" i="14"/>
  <c r="F620" i="14"/>
  <c r="E620" i="14"/>
  <c r="D620" i="14"/>
  <c r="B620" i="14"/>
  <c r="A620" i="14"/>
  <c r="G619" i="14"/>
  <c r="F619" i="14"/>
  <c r="E619" i="14"/>
  <c r="D619" i="14"/>
  <c r="B619" i="14"/>
  <c r="A619" i="14"/>
  <c r="G618" i="14"/>
  <c r="F618" i="14"/>
  <c r="E618" i="14"/>
  <c r="D618" i="14"/>
  <c r="B618" i="14"/>
  <c r="A618" i="14"/>
  <c r="G617" i="14"/>
  <c r="F617" i="14"/>
  <c r="E617" i="14"/>
  <c r="D617" i="14"/>
  <c r="B617" i="14"/>
  <c r="A617" i="14"/>
  <c r="G616" i="14"/>
  <c r="F616" i="14"/>
  <c r="E616" i="14"/>
  <c r="D616" i="14"/>
  <c r="B616" i="14"/>
  <c r="A616" i="14"/>
  <c r="G615" i="14"/>
  <c r="F615" i="14"/>
  <c r="E615" i="14"/>
  <c r="D615" i="14"/>
  <c r="B615" i="14"/>
  <c r="A615" i="14"/>
  <c r="G614" i="14"/>
  <c r="F614" i="14"/>
  <c r="E614" i="14"/>
  <c r="D614" i="14"/>
  <c r="B614" i="14"/>
  <c r="A614" i="14"/>
  <c r="G613" i="14"/>
  <c r="F613" i="14"/>
  <c r="E613" i="14"/>
  <c r="D613" i="14"/>
  <c r="B613" i="14"/>
  <c r="A613" i="14"/>
  <c r="G612" i="14"/>
  <c r="F612" i="14"/>
  <c r="E612" i="14"/>
  <c r="D612" i="14"/>
  <c r="B612" i="14"/>
  <c r="A612" i="14"/>
  <c r="G611" i="14"/>
  <c r="F611" i="14"/>
  <c r="E611" i="14"/>
  <c r="D611" i="14"/>
  <c r="B611" i="14"/>
  <c r="A611" i="14"/>
  <c r="G610" i="14"/>
  <c r="F610" i="14"/>
  <c r="E610" i="14"/>
  <c r="D610" i="14"/>
  <c r="B610" i="14"/>
  <c r="A610" i="14"/>
  <c r="G609" i="14"/>
  <c r="F609" i="14"/>
  <c r="E609" i="14"/>
  <c r="D609" i="14"/>
  <c r="B609" i="14"/>
  <c r="A609" i="14"/>
  <c r="G608" i="14"/>
  <c r="F608" i="14"/>
  <c r="E608" i="14"/>
  <c r="D608" i="14"/>
  <c r="B608" i="14"/>
  <c r="A608" i="14"/>
  <c r="G607" i="14"/>
  <c r="F607" i="14"/>
  <c r="E607" i="14"/>
  <c r="D607" i="14"/>
  <c r="B607" i="14"/>
  <c r="A607" i="14"/>
  <c r="G606" i="14"/>
  <c r="F606" i="14"/>
  <c r="E606" i="14"/>
  <c r="D606" i="14"/>
  <c r="B606" i="14"/>
  <c r="A606" i="14"/>
  <c r="G605" i="14"/>
  <c r="F605" i="14"/>
  <c r="E605" i="14"/>
  <c r="D605" i="14"/>
  <c r="B605" i="14"/>
  <c r="A605" i="14"/>
  <c r="G604" i="14"/>
  <c r="F604" i="14"/>
  <c r="E604" i="14"/>
  <c r="D604" i="14"/>
  <c r="B604" i="14"/>
  <c r="A604" i="14"/>
  <c r="G603" i="14"/>
  <c r="F603" i="14"/>
  <c r="E603" i="14"/>
  <c r="D603" i="14"/>
  <c r="B603" i="14"/>
  <c r="A603" i="14"/>
  <c r="G602" i="14"/>
  <c r="F602" i="14"/>
  <c r="E602" i="14"/>
  <c r="D602" i="14"/>
  <c r="B602" i="14"/>
  <c r="A602" i="14"/>
  <c r="G601" i="14"/>
  <c r="F601" i="14"/>
  <c r="E601" i="14"/>
  <c r="D601" i="14"/>
  <c r="B601" i="14"/>
  <c r="A601" i="14"/>
  <c r="G600" i="14"/>
  <c r="F600" i="14"/>
  <c r="E600" i="14"/>
  <c r="D600" i="14"/>
  <c r="B600" i="14"/>
  <c r="A600" i="14"/>
  <c r="G599" i="14"/>
  <c r="F599" i="14"/>
  <c r="E599" i="14"/>
  <c r="D599" i="14"/>
  <c r="B599" i="14"/>
  <c r="A599" i="14"/>
  <c r="G598" i="14"/>
  <c r="F598" i="14"/>
  <c r="E598" i="14"/>
  <c r="D598" i="14"/>
  <c r="B598" i="14"/>
  <c r="A598" i="14"/>
  <c r="G597" i="14"/>
  <c r="F597" i="14"/>
  <c r="E597" i="14"/>
  <c r="D597" i="14"/>
  <c r="B597" i="14"/>
  <c r="A597" i="14"/>
  <c r="G596" i="14"/>
  <c r="F596" i="14"/>
  <c r="E596" i="14"/>
  <c r="D596" i="14"/>
  <c r="B596" i="14"/>
  <c r="A596" i="14"/>
  <c r="G595" i="14"/>
  <c r="F595" i="14"/>
  <c r="E595" i="14"/>
  <c r="D595" i="14"/>
  <c r="B595" i="14"/>
  <c r="A595" i="14"/>
  <c r="G594" i="14"/>
  <c r="F594" i="14"/>
  <c r="E594" i="14"/>
  <c r="D594" i="14"/>
  <c r="B594" i="14"/>
  <c r="A594" i="14"/>
  <c r="G593" i="14"/>
  <c r="F593" i="14"/>
  <c r="E593" i="14"/>
  <c r="D593" i="14"/>
  <c r="B593" i="14"/>
  <c r="A593" i="14"/>
  <c r="G592" i="14"/>
  <c r="F592" i="14"/>
  <c r="E592" i="14"/>
  <c r="D592" i="14"/>
  <c r="B592" i="14"/>
  <c r="A592" i="14"/>
  <c r="G591" i="14"/>
  <c r="F591" i="14"/>
  <c r="E591" i="14"/>
  <c r="D591" i="14"/>
  <c r="B591" i="14"/>
  <c r="A591" i="14"/>
  <c r="G590" i="14"/>
  <c r="F590" i="14"/>
  <c r="E590" i="14"/>
  <c r="D590" i="14"/>
  <c r="B590" i="14"/>
  <c r="A590" i="14"/>
  <c r="G589" i="14"/>
  <c r="F589" i="14"/>
  <c r="E589" i="14"/>
  <c r="D589" i="14"/>
  <c r="B589" i="14"/>
  <c r="A589" i="14"/>
  <c r="G588" i="14"/>
  <c r="F588" i="14"/>
  <c r="E588" i="14"/>
  <c r="D588" i="14"/>
  <c r="B588" i="14"/>
  <c r="A588" i="14"/>
  <c r="G587" i="14"/>
  <c r="F587" i="14"/>
  <c r="E587" i="14"/>
  <c r="D587" i="14"/>
  <c r="B587" i="14"/>
  <c r="A587" i="14"/>
  <c r="G586" i="14"/>
  <c r="F586" i="14"/>
  <c r="E586" i="14"/>
  <c r="D586" i="14"/>
  <c r="B586" i="14"/>
  <c r="A586" i="14"/>
  <c r="G585" i="14"/>
  <c r="F585" i="14"/>
  <c r="E585" i="14"/>
  <c r="D585" i="14"/>
  <c r="B585" i="14"/>
  <c r="A585" i="14"/>
  <c r="G584" i="14"/>
  <c r="F584" i="14"/>
  <c r="E584" i="14"/>
  <c r="D584" i="14"/>
  <c r="B584" i="14"/>
  <c r="A584" i="14"/>
  <c r="G583" i="14"/>
  <c r="F583" i="14"/>
  <c r="E583" i="14"/>
  <c r="D583" i="14"/>
  <c r="B583" i="14"/>
  <c r="A583" i="14"/>
  <c r="G582" i="14"/>
  <c r="F582" i="14"/>
  <c r="E582" i="14"/>
  <c r="D582" i="14"/>
  <c r="B582" i="14"/>
  <c r="A582" i="14"/>
  <c r="G581" i="14"/>
  <c r="F581" i="14"/>
  <c r="E581" i="14"/>
  <c r="D581" i="14"/>
  <c r="B581" i="14"/>
  <c r="A581" i="14"/>
  <c r="G580" i="14"/>
  <c r="F580" i="14"/>
  <c r="E580" i="14"/>
  <c r="D580" i="14"/>
  <c r="B580" i="14"/>
  <c r="A580" i="14"/>
  <c r="G579" i="14"/>
  <c r="F579" i="14"/>
  <c r="E579" i="14"/>
  <c r="D579" i="14"/>
  <c r="B579" i="14"/>
  <c r="A579" i="14"/>
  <c r="G578" i="14"/>
  <c r="F578" i="14"/>
  <c r="E578" i="14"/>
  <c r="D578" i="14"/>
  <c r="B578" i="14"/>
  <c r="A578" i="14"/>
  <c r="G577" i="14"/>
  <c r="F577" i="14"/>
  <c r="E577" i="14"/>
  <c r="D577" i="14"/>
  <c r="B577" i="14"/>
  <c r="A577" i="14"/>
  <c r="G576" i="14"/>
  <c r="F576" i="14"/>
  <c r="E576" i="14"/>
  <c r="D576" i="14"/>
  <c r="B576" i="14"/>
  <c r="A576" i="14"/>
  <c r="G575" i="14"/>
  <c r="F575" i="14"/>
  <c r="E575" i="14"/>
  <c r="D575" i="14"/>
  <c r="B575" i="14"/>
  <c r="A575" i="14"/>
  <c r="G574" i="14"/>
  <c r="F574" i="14"/>
  <c r="E574" i="14"/>
  <c r="D574" i="14"/>
  <c r="B574" i="14"/>
  <c r="A574" i="14"/>
  <c r="G573" i="14"/>
  <c r="F573" i="14"/>
  <c r="E573" i="14"/>
  <c r="D573" i="14"/>
  <c r="B573" i="14"/>
  <c r="A573" i="14"/>
  <c r="G572" i="14"/>
  <c r="F572" i="14"/>
  <c r="E572" i="14"/>
  <c r="D572" i="14"/>
  <c r="B572" i="14"/>
  <c r="A572" i="14"/>
  <c r="G571" i="14"/>
  <c r="F571" i="14"/>
  <c r="E571" i="14"/>
  <c r="D571" i="14"/>
  <c r="B571" i="14"/>
  <c r="A571" i="14"/>
  <c r="G570" i="14"/>
  <c r="F570" i="14"/>
  <c r="E570" i="14"/>
  <c r="D570" i="14"/>
  <c r="B570" i="14"/>
  <c r="A570" i="14"/>
  <c r="G569" i="14"/>
  <c r="F569" i="14"/>
  <c r="E569" i="14"/>
  <c r="D569" i="14"/>
  <c r="B569" i="14"/>
  <c r="A569" i="14"/>
  <c r="G568" i="14"/>
  <c r="F568" i="14"/>
  <c r="E568" i="14"/>
  <c r="D568" i="14"/>
  <c r="B568" i="14"/>
  <c r="A568" i="14"/>
  <c r="G567" i="14"/>
  <c r="F567" i="14"/>
  <c r="E567" i="14"/>
  <c r="D567" i="14"/>
  <c r="B567" i="14"/>
  <c r="A567" i="14"/>
  <c r="G566" i="14"/>
  <c r="F566" i="14"/>
  <c r="E566" i="14"/>
  <c r="D566" i="14"/>
  <c r="B566" i="14"/>
  <c r="A566" i="14"/>
  <c r="G565" i="14"/>
  <c r="F565" i="14"/>
  <c r="E565" i="14"/>
  <c r="D565" i="14"/>
  <c r="B565" i="14"/>
  <c r="A565" i="14"/>
  <c r="G564" i="14"/>
  <c r="F564" i="14"/>
  <c r="E564" i="14"/>
  <c r="D564" i="14"/>
  <c r="B564" i="14"/>
  <c r="A564" i="14"/>
  <c r="G563" i="14"/>
  <c r="F563" i="14"/>
  <c r="E563" i="14"/>
  <c r="D563" i="14"/>
  <c r="B563" i="14"/>
  <c r="A563" i="14"/>
  <c r="G562" i="14"/>
  <c r="F562" i="14"/>
  <c r="E562" i="14"/>
  <c r="D562" i="14"/>
  <c r="B562" i="14"/>
  <c r="A562" i="14"/>
  <c r="G561" i="14"/>
  <c r="F561" i="14"/>
  <c r="E561" i="14"/>
  <c r="D561" i="14"/>
  <c r="B561" i="14"/>
  <c r="A561" i="14"/>
  <c r="G560" i="14"/>
  <c r="F560" i="14"/>
  <c r="E560" i="14"/>
  <c r="D560" i="14"/>
  <c r="B560" i="14"/>
  <c r="A560" i="14"/>
  <c r="G559" i="14"/>
  <c r="F559" i="14"/>
  <c r="E559" i="14"/>
  <c r="D559" i="14"/>
  <c r="B559" i="14"/>
  <c r="A559" i="14"/>
  <c r="G558" i="14"/>
  <c r="F558" i="14"/>
  <c r="E558" i="14"/>
  <c r="D558" i="14"/>
  <c r="B558" i="14"/>
  <c r="A558" i="14"/>
  <c r="G557" i="14"/>
  <c r="F557" i="14"/>
  <c r="E557" i="14"/>
  <c r="D557" i="14"/>
  <c r="B557" i="14"/>
  <c r="A557" i="14"/>
  <c r="G556" i="14"/>
  <c r="F556" i="14"/>
  <c r="E556" i="14"/>
  <c r="D556" i="14"/>
  <c r="B556" i="14"/>
  <c r="A556" i="14"/>
  <c r="G555" i="14"/>
  <c r="F555" i="14"/>
  <c r="E555" i="14"/>
  <c r="D555" i="14"/>
  <c r="B555" i="14"/>
  <c r="A555" i="14"/>
  <c r="G554" i="14"/>
  <c r="F554" i="14"/>
  <c r="E554" i="14"/>
  <c r="D554" i="14"/>
  <c r="B554" i="14"/>
  <c r="A554" i="14"/>
  <c r="G553" i="14"/>
  <c r="F553" i="14"/>
  <c r="E553" i="14"/>
  <c r="D553" i="14"/>
  <c r="B553" i="14"/>
  <c r="A553" i="14"/>
  <c r="G552" i="14"/>
  <c r="F552" i="14"/>
  <c r="E552" i="14"/>
  <c r="D552" i="14"/>
  <c r="B552" i="14"/>
  <c r="A552" i="14"/>
  <c r="G551" i="14"/>
  <c r="F551" i="14"/>
  <c r="E551" i="14"/>
  <c r="D551" i="14"/>
  <c r="B551" i="14"/>
  <c r="A551" i="14"/>
  <c r="G550" i="14"/>
  <c r="F550" i="14"/>
  <c r="E550" i="14"/>
  <c r="D550" i="14"/>
  <c r="B550" i="14"/>
  <c r="A550" i="14"/>
  <c r="G549" i="14"/>
  <c r="F549" i="14"/>
  <c r="E549" i="14"/>
  <c r="D549" i="14"/>
  <c r="B549" i="14"/>
  <c r="A549" i="14"/>
  <c r="G548" i="14"/>
  <c r="F548" i="14"/>
  <c r="E548" i="14"/>
  <c r="D548" i="14"/>
  <c r="B548" i="14"/>
  <c r="A548" i="14"/>
  <c r="G547" i="14"/>
  <c r="F547" i="14"/>
  <c r="E547" i="14"/>
  <c r="D547" i="14"/>
  <c r="B547" i="14"/>
  <c r="A547" i="14"/>
  <c r="G546" i="14"/>
  <c r="F546" i="14"/>
  <c r="E546" i="14"/>
  <c r="D546" i="14"/>
  <c r="B546" i="14"/>
  <c r="A546" i="14"/>
  <c r="G545" i="14"/>
  <c r="F545" i="14"/>
  <c r="E545" i="14"/>
  <c r="D545" i="14"/>
  <c r="B545" i="14"/>
  <c r="A545" i="14"/>
  <c r="G544" i="14"/>
  <c r="F544" i="14"/>
  <c r="E544" i="14"/>
  <c r="D544" i="14"/>
  <c r="B544" i="14"/>
  <c r="A544" i="14"/>
  <c r="G543" i="14"/>
  <c r="F543" i="14"/>
  <c r="E543" i="14"/>
  <c r="D543" i="14"/>
  <c r="B543" i="14"/>
  <c r="A543" i="14"/>
  <c r="G542" i="14"/>
  <c r="F542" i="14"/>
  <c r="E542" i="14"/>
  <c r="D542" i="14"/>
  <c r="B542" i="14"/>
  <c r="A542" i="14"/>
  <c r="G541" i="14"/>
  <c r="F541" i="14"/>
  <c r="E541" i="14"/>
  <c r="D541" i="14"/>
  <c r="B541" i="14"/>
  <c r="A541" i="14"/>
  <c r="G540" i="14"/>
  <c r="F540" i="14"/>
  <c r="E540" i="14"/>
  <c r="D540" i="14"/>
  <c r="B540" i="14"/>
  <c r="A540" i="14"/>
  <c r="G539" i="14"/>
  <c r="F539" i="14"/>
  <c r="E539" i="14"/>
  <c r="D539" i="14"/>
  <c r="B539" i="14"/>
  <c r="A539" i="14"/>
  <c r="G538" i="14"/>
  <c r="F538" i="14"/>
  <c r="E538" i="14"/>
  <c r="D538" i="14"/>
  <c r="B538" i="14"/>
  <c r="A538" i="14"/>
  <c r="G537" i="14"/>
  <c r="F537" i="14"/>
  <c r="E537" i="14"/>
  <c r="D537" i="14"/>
  <c r="B537" i="14"/>
  <c r="A537" i="14"/>
  <c r="G536" i="14"/>
  <c r="F536" i="14"/>
  <c r="E536" i="14"/>
  <c r="D536" i="14"/>
  <c r="B536" i="14"/>
  <c r="A536" i="14"/>
  <c r="G535" i="14"/>
  <c r="F535" i="14"/>
  <c r="E535" i="14"/>
  <c r="D535" i="14"/>
  <c r="B535" i="14"/>
  <c r="A535" i="14"/>
  <c r="G534" i="14"/>
  <c r="F534" i="14"/>
  <c r="E534" i="14"/>
  <c r="D534" i="14"/>
  <c r="B534" i="14"/>
  <c r="A534" i="14"/>
  <c r="G533" i="14"/>
  <c r="F533" i="14"/>
  <c r="E533" i="14"/>
  <c r="D533" i="14"/>
  <c r="B533" i="14"/>
  <c r="A533" i="14"/>
  <c r="G532" i="14"/>
  <c r="F532" i="14"/>
  <c r="E532" i="14"/>
  <c r="D532" i="14"/>
  <c r="B532" i="14"/>
  <c r="A532" i="14"/>
  <c r="G531" i="14"/>
  <c r="F531" i="14"/>
  <c r="E531" i="14"/>
  <c r="D531" i="14"/>
  <c r="B531" i="14"/>
  <c r="A531" i="14"/>
  <c r="G530" i="14"/>
  <c r="F530" i="14"/>
  <c r="E530" i="14"/>
  <c r="D530" i="14"/>
  <c r="B530" i="14"/>
  <c r="A530" i="14"/>
  <c r="G529" i="14"/>
  <c r="F529" i="14"/>
  <c r="E529" i="14"/>
  <c r="D529" i="14"/>
  <c r="B529" i="14"/>
  <c r="A529" i="14"/>
  <c r="G528" i="14"/>
  <c r="F528" i="14"/>
  <c r="E528" i="14"/>
  <c r="D528" i="14"/>
  <c r="B528" i="14"/>
  <c r="A528" i="14"/>
  <c r="G527" i="14"/>
  <c r="F527" i="14"/>
  <c r="E527" i="14"/>
  <c r="D527" i="14"/>
  <c r="B527" i="14"/>
  <c r="A527" i="14"/>
  <c r="G526" i="14"/>
  <c r="F526" i="14"/>
  <c r="E526" i="14"/>
  <c r="D526" i="14"/>
  <c r="B526" i="14"/>
  <c r="A526" i="14"/>
  <c r="G525" i="14"/>
  <c r="F525" i="14"/>
  <c r="E525" i="14"/>
  <c r="D525" i="14"/>
  <c r="B525" i="14"/>
  <c r="A525" i="14"/>
  <c r="G524" i="14"/>
  <c r="F524" i="14"/>
  <c r="E524" i="14"/>
  <c r="D524" i="14"/>
  <c r="B524" i="14"/>
  <c r="A524" i="14"/>
  <c r="G523" i="14"/>
  <c r="F523" i="14"/>
  <c r="E523" i="14"/>
  <c r="D523" i="14"/>
  <c r="B523" i="14"/>
  <c r="A523" i="14"/>
  <c r="G522" i="14"/>
  <c r="F522" i="14"/>
  <c r="E522" i="14"/>
  <c r="D522" i="14"/>
  <c r="B522" i="14"/>
  <c r="A522" i="14"/>
  <c r="G521" i="14"/>
  <c r="F521" i="14"/>
  <c r="E521" i="14"/>
  <c r="D521" i="14"/>
  <c r="B521" i="14"/>
  <c r="A521" i="14"/>
  <c r="G520" i="14"/>
  <c r="F520" i="14"/>
  <c r="E520" i="14"/>
  <c r="D520" i="14"/>
  <c r="B520" i="14"/>
  <c r="A520" i="14"/>
  <c r="G519" i="14"/>
  <c r="F519" i="14"/>
  <c r="E519" i="14"/>
  <c r="D519" i="14"/>
  <c r="B519" i="14"/>
  <c r="A519" i="14"/>
  <c r="G518" i="14"/>
  <c r="F518" i="14"/>
  <c r="E518" i="14"/>
  <c r="D518" i="14"/>
  <c r="B518" i="14"/>
  <c r="A518" i="14"/>
  <c r="G517" i="14"/>
  <c r="F517" i="14"/>
  <c r="E517" i="14"/>
  <c r="D517" i="14"/>
  <c r="B517" i="14"/>
  <c r="A517" i="14"/>
  <c r="G516" i="14"/>
  <c r="F516" i="14"/>
  <c r="E516" i="14"/>
  <c r="D516" i="14"/>
  <c r="B516" i="14"/>
  <c r="A516" i="14"/>
  <c r="G515" i="14"/>
  <c r="F515" i="14"/>
  <c r="E515" i="14"/>
  <c r="D515" i="14"/>
  <c r="B515" i="14"/>
  <c r="A515" i="14"/>
  <c r="G514" i="14"/>
  <c r="F514" i="14"/>
  <c r="E514" i="14"/>
  <c r="D514" i="14"/>
  <c r="B514" i="14"/>
  <c r="A514" i="14"/>
  <c r="G513" i="14"/>
  <c r="F513" i="14"/>
  <c r="E513" i="14"/>
  <c r="D513" i="14"/>
  <c r="B513" i="14"/>
  <c r="A513" i="14"/>
  <c r="G512" i="14"/>
  <c r="F512" i="14"/>
  <c r="E512" i="14"/>
  <c r="D512" i="14"/>
  <c r="B512" i="14"/>
  <c r="A512" i="14"/>
  <c r="G511" i="14"/>
  <c r="F511" i="14"/>
  <c r="E511" i="14"/>
  <c r="D511" i="14"/>
  <c r="B511" i="14"/>
  <c r="A511" i="14"/>
  <c r="G510" i="14"/>
  <c r="F510" i="14"/>
  <c r="E510" i="14"/>
  <c r="D510" i="14"/>
  <c r="B510" i="14"/>
  <c r="A510" i="14"/>
  <c r="G509" i="14"/>
  <c r="F509" i="14"/>
  <c r="E509" i="14"/>
  <c r="D509" i="14"/>
  <c r="B509" i="14"/>
  <c r="A509" i="14"/>
  <c r="G508" i="14"/>
  <c r="F508" i="14"/>
  <c r="E508" i="14"/>
  <c r="D508" i="14"/>
  <c r="B508" i="14"/>
  <c r="A508" i="14"/>
  <c r="G507" i="14"/>
  <c r="F507" i="14"/>
  <c r="E507" i="14"/>
  <c r="D507" i="14"/>
  <c r="B507" i="14"/>
  <c r="A507" i="14"/>
  <c r="G506" i="14"/>
  <c r="F506" i="14"/>
  <c r="E506" i="14"/>
  <c r="D506" i="14"/>
  <c r="B506" i="14"/>
  <c r="A506" i="14"/>
  <c r="G505" i="14"/>
  <c r="F505" i="14"/>
  <c r="E505" i="14"/>
  <c r="D505" i="14"/>
  <c r="B505" i="14"/>
  <c r="A505" i="14"/>
  <c r="G504" i="14"/>
  <c r="F504" i="14"/>
  <c r="E504" i="14"/>
  <c r="D504" i="14"/>
  <c r="B504" i="14"/>
  <c r="A504" i="14"/>
  <c r="G503" i="14"/>
  <c r="F503" i="14"/>
  <c r="E503" i="14"/>
  <c r="D503" i="14"/>
  <c r="B503" i="14"/>
  <c r="A503" i="14"/>
  <c r="G502" i="14"/>
  <c r="F502" i="14"/>
  <c r="E502" i="14"/>
  <c r="D502" i="14"/>
  <c r="B502" i="14"/>
  <c r="A502" i="14"/>
  <c r="G501" i="14"/>
  <c r="F501" i="14"/>
  <c r="E501" i="14"/>
  <c r="D501" i="14"/>
  <c r="B501" i="14"/>
  <c r="A501" i="14"/>
  <c r="G500" i="14"/>
  <c r="F500" i="14"/>
  <c r="E500" i="14"/>
  <c r="D500" i="14"/>
  <c r="B500" i="14"/>
  <c r="A500" i="14"/>
  <c r="G499" i="14"/>
  <c r="F499" i="14"/>
  <c r="E499" i="14"/>
  <c r="D499" i="14"/>
  <c r="B499" i="14"/>
  <c r="A499" i="14"/>
  <c r="G498" i="14"/>
  <c r="F498" i="14"/>
  <c r="E498" i="14"/>
  <c r="D498" i="14"/>
  <c r="B498" i="14"/>
  <c r="A498" i="14"/>
  <c r="G497" i="14"/>
  <c r="F497" i="14"/>
  <c r="E497" i="14"/>
  <c r="D497" i="14"/>
  <c r="B497" i="14"/>
  <c r="A497" i="14"/>
  <c r="G496" i="14"/>
  <c r="F496" i="14"/>
  <c r="E496" i="14"/>
  <c r="D496" i="14"/>
  <c r="B496" i="14"/>
  <c r="A496" i="14"/>
  <c r="G495" i="14"/>
  <c r="F495" i="14"/>
  <c r="E495" i="14"/>
  <c r="D495" i="14"/>
  <c r="B495" i="14"/>
  <c r="A495" i="14"/>
  <c r="G494" i="14"/>
  <c r="F494" i="14"/>
  <c r="E494" i="14"/>
  <c r="D494" i="14"/>
  <c r="B494" i="14"/>
  <c r="A494" i="14"/>
  <c r="G493" i="14"/>
  <c r="F493" i="14"/>
  <c r="E493" i="14"/>
  <c r="D493" i="14"/>
  <c r="B493" i="14"/>
  <c r="A493" i="14"/>
  <c r="G492" i="14"/>
  <c r="F492" i="14"/>
  <c r="E492" i="14"/>
  <c r="D492" i="14"/>
  <c r="B492" i="14"/>
  <c r="A492" i="14"/>
  <c r="G491" i="14"/>
  <c r="F491" i="14"/>
  <c r="E491" i="14"/>
  <c r="D491" i="14"/>
  <c r="B491" i="14"/>
  <c r="A491" i="14"/>
  <c r="G490" i="14"/>
  <c r="F490" i="14"/>
  <c r="E490" i="14"/>
  <c r="D490" i="14"/>
  <c r="B490" i="14"/>
  <c r="A490" i="14"/>
  <c r="G489" i="14"/>
  <c r="F489" i="14"/>
  <c r="E489" i="14"/>
  <c r="D489" i="14"/>
  <c r="B489" i="14"/>
  <c r="A489" i="14"/>
  <c r="G488" i="14"/>
  <c r="F488" i="14"/>
  <c r="E488" i="14"/>
  <c r="D488" i="14"/>
  <c r="B488" i="14"/>
  <c r="A488" i="14"/>
  <c r="G487" i="14"/>
  <c r="F487" i="14"/>
  <c r="E487" i="14"/>
  <c r="D487" i="14"/>
  <c r="B487" i="14"/>
  <c r="A487" i="14"/>
  <c r="G486" i="14"/>
  <c r="F486" i="14"/>
  <c r="E486" i="14"/>
  <c r="D486" i="14"/>
  <c r="B486" i="14"/>
  <c r="A486" i="14"/>
  <c r="G485" i="14"/>
  <c r="F485" i="14"/>
  <c r="E485" i="14"/>
  <c r="D485" i="14"/>
  <c r="B485" i="14"/>
  <c r="A485" i="14"/>
  <c r="G484" i="14"/>
  <c r="F484" i="14"/>
  <c r="E484" i="14"/>
  <c r="D484" i="14"/>
  <c r="B484" i="14"/>
  <c r="A484" i="14"/>
  <c r="G483" i="14"/>
  <c r="F483" i="14"/>
  <c r="E483" i="14"/>
  <c r="D483" i="14"/>
  <c r="B483" i="14"/>
  <c r="A483" i="14"/>
  <c r="G482" i="14"/>
  <c r="F482" i="14"/>
  <c r="E482" i="14"/>
  <c r="D482" i="14"/>
  <c r="B482" i="14"/>
  <c r="A482" i="14"/>
  <c r="G481" i="14"/>
  <c r="F481" i="14"/>
  <c r="E481" i="14"/>
  <c r="D481" i="14"/>
  <c r="B481" i="14"/>
  <c r="A481" i="14"/>
  <c r="G480" i="14"/>
  <c r="F480" i="14"/>
  <c r="E480" i="14"/>
  <c r="D480" i="14"/>
  <c r="B480" i="14"/>
  <c r="A480" i="14"/>
  <c r="G479" i="14"/>
  <c r="F479" i="14"/>
  <c r="E479" i="14"/>
  <c r="D479" i="14"/>
  <c r="B479" i="14"/>
  <c r="A479" i="14"/>
  <c r="G478" i="14"/>
  <c r="F478" i="14"/>
  <c r="E478" i="14"/>
  <c r="D478" i="14"/>
  <c r="B478" i="14"/>
  <c r="A478" i="14"/>
  <c r="G477" i="14"/>
  <c r="F477" i="14"/>
  <c r="E477" i="14"/>
  <c r="D477" i="14"/>
  <c r="B477" i="14"/>
  <c r="A477" i="14"/>
  <c r="G476" i="14"/>
  <c r="F476" i="14"/>
  <c r="E476" i="14"/>
  <c r="D476" i="14"/>
  <c r="B476" i="14"/>
  <c r="A476" i="14"/>
  <c r="G475" i="14"/>
  <c r="F475" i="14"/>
  <c r="E475" i="14"/>
  <c r="D475" i="14"/>
  <c r="B475" i="14"/>
  <c r="A475" i="14"/>
  <c r="G474" i="14"/>
  <c r="F474" i="14"/>
  <c r="E474" i="14"/>
  <c r="D474" i="14"/>
  <c r="B474" i="14"/>
  <c r="A474" i="14"/>
  <c r="G473" i="14"/>
  <c r="F473" i="14"/>
  <c r="E473" i="14"/>
  <c r="D473" i="14"/>
  <c r="B473" i="14"/>
  <c r="A473" i="14"/>
  <c r="G472" i="14"/>
  <c r="F472" i="14"/>
  <c r="E472" i="14"/>
  <c r="D472" i="14"/>
  <c r="B472" i="14"/>
  <c r="A472" i="14"/>
  <c r="G471" i="14"/>
  <c r="F471" i="14"/>
  <c r="E471" i="14"/>
  <c r="D471" i="14"/>
  <c r="B471" i="14"/>
  <c r="A471" i="14"/>
  <c r="G470" i="14"/>
  <c r="F470" i="14"/>
  <c r="E470" i="14"/>
  <c r="D470" i="14"/>
  <c r="B470" i="14"/>
  <c r="A470" i="14"/>
  <c r="G469" i="14"/>
  <c r="F469" i="14"/>
  <c r="E469" i="14"/>
  <c r="D469" i="14"/>
  <c r="B469" i="14"/>
  <c r="A469" i="14"/>
  <c r="G468" i="14"/>
  <c r="F468" i="14"/>
  <c r="E468" i="14"/>
  <c r="D468" i="14"/>
  <c r="B468" i="14"/>
  <c r="A468" i="14"/>
  <c r="G467" i="14"/>
  <c r="F467" i="14"/>
  <c r="E467" i="14"/>
  <c r="D467" i="14"/>
  <c r="B467" i="14"/>
  <c r="A467" i="14"/>
  <c r="G466" i="14"/>
  <c r="F466" i="14"/>
  <c r="E466" i="14"/>
  <c r="D466" i="14"/>
  <c r="B466" i="14"/>
  <c r="A466" i="14"/>
  <c r="G465" i="14"/>
  <c r="F465" i="14"/>
  <c r="E465" i="14"/>
  <c r="D465" i="14"/>
  <c r="B465" i="14"/>
  <c r="A465" i="14"/>
  <c r="G464" i="14"/>
  <c r="F464" i="14"/>
  <c r="E464" i="14"/>
  <c r="D464" i="14"/>
  <c r="B464" i="14"/>
  <c r="A464" i="14"/>
  <c r="G463" i="14"/>
  <c r="F463" i="14"/>
  <c r="E463" i="14"/>
  <c r="D463" i="14"/>
  <c r="B463" i="14"/>
  <c r="A463" i="14"/>
  <c r="G462" i="14"/>
  <c r="F462" i="14"/>
  <c r="E462" i="14"/>
  <c r="D462" i="14"/>
  <c r="B462" i="14"/>
  <c r="A462" i="14"/>
  <c r="G461" i="14"/>
  <c r="F461" i="14"/>
  <c r="E461" i="14"/>
  <c r="D461" i="14"/>
  <c r="B461" i="14"/>
  <c r="A461" i="14"/>
  <c r="G460" i="14"/>
  <c r="F460" i="14"/>
  <c r="E460" i="14"/>
  <c r="D460" i="14"/>
  <c r="B460" i="14"/>
  <c r="A460" i="14"/>
  <c r="G459" i="14"/>
  <c r="F459" i="14"/>
  <c r="E459" i="14"/>
  <c r="D459" i="14"/>
  <c r="B459" i="14"/>
  <c r="A459" i="14"/>
  <c r="G458" i="14"/>
  <c r="F458" i="14"/>
  <c r="E458" i="14"/>
  <c r="D458" i="14"/>
  <c r="B458" i="14"/>
  <c r="A458" i="14"/>
  <c r="G457" i="14"/>
  <c r="F457" i="14"/>
  <c r="E457" i="14"/>
  <c r="D457" i="14"/>
  <c r="B457" i="14"/>
  <c r="A457" i="14"/>
  <c r="G456" i="14"/>
  <c r="F456" i="14"/>
  <c r="E456" i="14"/>
  <c r="D456" i="14"/>
  <c r="B456" i="14"/>
  <c r="A456" i="14"/>
  <c r="G455" i="14"/>
  <c r="F455" i="14"/>
  <c r="E455" i="14"/>
  <c r="D455" i="14"/>
  <c r="B455" i="14"/>
  <c r="A455" i="14"/>
  <c r="G454" i="14"/>
  <c r="F454" i="14"/>
  <c r="E454" i="14"/>
  <c r="D454" i="14"/>
  <c r="B454" i="14"/>
  <c r="A454" i="14"/>
  <c r="G453" i="14"/>
  <c r="F453" i="14"/>
  <c r="E453" i="14"/>
  <c r="D453" i="14"/>
  <c r="B453" i="14"/>
  <c r="A453" i="14"/>
  <c r="G452" i="14"/>
  <c r="F452" i="14"/>
  <c r="E452" i="14"/>
  <c r="D452" i="14"/>
  <c r="B452" i="14"/>
  <c r="A452" i="14"/>
  <c r="G451" i="14"/>
  <c r="F451" i="14"/>
  <c r="E451" i="14"/>
  <c r="D451" i="14"/>
  <c r="B451" i="14"/>
  <c r="A451" i="14"/>
  <c r="G450" i="14"/>
  <c r="F450" i="14"/>
  <c r="E450" i="14"/>
  <c r="D450" i="14"/>
  <c r="B450" i="14"/>
  <c r="A450" i="14"/>
  <c r="G449" i="14"/>
  <c r="F449" i="14"/>
  <c r="E449" i="14"/>
  <c r="D449" i="14"/>
  <c r="B449" i="14"/>
  <c r="A449" i="14"/>
  <c r="G448" i="14"/>
  <c r="F448" i="14"/>
  <c r="E448" i="14"/>
  <c r="D448" i="14"/>
  <c r="B448" i="14"/>
  <c r="A448" i="14"/>
  <c r="G447" i="14"/>
  <c r="F447" i="14"/>
  <c r="E447" i="14"/>
  <c r="D447" i="14"/>
  <c r="B447" i="14"/>
  <c r="A447" i="14"/>
  <c r="G446" i="14"/>
  <c r="F446" i="14"/>
  <c r="E446" i="14"/>
  <c r="D446" i="14"/>
  <c r="B446" i="14"/>
  <c r="A446" i="14"/>
  <c r="G445" i="14"/>
  <c r="F445" i="14"/>
  <c r="E445" i="14"/>
  <c r="D445" i="14"/>
  <c r="B445" i="14"/>
  <c r="A445" i="14"/>
  <c r="G444" i="14"/>
  <c r="F444" i="14"/>
  <c r="E444" i="14"/>
  <c r="D444" i="14"/>
  <c r="B444" i="14"/>
  <c r="A444" i="14"/>
  <c r="G443" i="14"/>
  <c r="F443" i="14"/>
  <c r="E443" i="14"/>
  <c r="D443" i="14"/>
  <c r="B443" i="14"/>
  <c r="A443" i="14"/>
  <c r="G442" i="14"/>
  <c r="F442" i="14"/>
  <c r="E442" i="14"/>
  <c r="D442" i="14"/>
  <c r="B442" i="14"/>
  <c r="A442" i="14"/>
  <c r="G441" i="14"/>
  <c r="F441" i="14"/>
  <c r="E441" i="14"/>
  <c r="D441" i="14"/>
  <c r="B441" i="14"/>
  <c r="A441" i="14"/>
  <c r="G440" i="14"/>
  <c r="F440" i="14"/>
  <c r="E440" i="14"/>
  <c r="D440" i="14"/>
  <c r="B440" i="14"/>
  <c r="A440" i="14"/>
  <c r="G439" i="14"/>
  <c r="F439" i="14"/>
  <c r="E439" i="14"/>
  <c r="D439" i="14"/>
  <c r="B439" i="14"/>
  <c r="A439" i="14"/>
  <c r="G438" i="14"/>
  <c r="F438" i="14"/>
  <c r="E438" i="14"/>
  <c r="D438" i="14"/>
  <c r="B438" i="14"/>
  <c r="A438" i="14"/>
  <c r="G437" i="14"/>
  <c r="F437" i="14"/>
  <c r="E437" i="14"/>
  <c r="D437" i="14"/>
  <c r="B437" i="14"/>
  <c r="A437" i="14"/>
  <c r="G436" i="14"/>
  <c r="F436" i="14"/>
  <c r="E436" i="14"/>
  <c r="D436" i="14"/>
  <c r="B436" i="14"/>
  <c r="A436" i="14"/>
  <c r="G435" i="14"/>
  <c r="F435" i="14"/>
  <c r="E435" i="14"/>
  <c r="D435" i="14"/>
  <c r="B435" i="14"/>
  <c r="A435" i="14"/>
  <c r="G434" i="14"/>
  <c r="F434" i="14"/>
  <c r="E434" i="14"/>
  <c r="D434" i="14"/>
  <c r="B434" i="14"/>
  <c r="A434" i="14"/>
  <c r="G433" i="14"/>
  <c r="F433" i="14"/>
  <c r="E433" i="14"/>
  <c r="D433" i="14"/>
  <c r="B433" i="14"/>
  <c r="A433" i="14"/>
  <c r="G432" i="14"/>
  <c r="F432" i="14"/>
  <c r="E432" i="14"/>
  <c r="D432" i="14"/>
  <c r="B432" i="14"/>
  <c r="A432" i="14"/>
  <c r="G431" i="14"/>
  <c r="F431" i="14"/>
  <c r="E431" i="14"/>
  <c r="D431" i="14"/>
  <c r="B431" i="14"/>
  <c r="A431" i="14"/>
  <c r="G430" i="14"/>
  <c r="F430" i="14"/>
  <c r="E430" i="14"/>
  <c r="D430" i="14"/>
  <c r="B430" i="14"/>
  <c r="A430" i="14"/>
  <c r="G429" i="14"/>
  <c r="F429" i="14"/>
  <c r="E429" i="14"/>
  <c r="D429" i="14"/>
  <c r="B429" i="14"/>
  <c r="A429" i="14"/>
  <c r="G428" i="14"/>
  <c r="F428" i="14"/>
  <c r="E428" i="14"/>
  <c r="D428" i="14"/>
  <c r="B428" i="14"/>
  <c r="A428" i="14"/>
  <c r="G427" i="14"/>
  <c r="F427" i="14"/>
  <c r="E427" i="14"/>
  <c r="D427" i="14"/>
  <c r="B427" i="14"/>
  <c r="A427" i="14"/>
  <c r="G426" i="14"/>
  <c r="F426" i="14"/>
  <c r="E426" i="14"/>
  <c r="D426" i="14"/>
  <c r="B426" i="14"/>
  <c r="A426" i="14"/>
  <c r="G425" i="14"/>
  <c r="F425" i="14"/>
  <c r="E425" i="14"/>
  <c r="D425" i="14"/>
  <c r="B425" i="14"/>
  <c r="A425" i="14"/>
  <c r="G424" i="14"/>
  <c r="F424" i="14"/>
  <c r="E424" i="14"/>
  <c r="D424" i="14"/>
  <c r="B424" i="14"/>
  <c r="A424" i="14"/>
  <c r="G423" i="14"/>
  <c r="F423" i="14"/>
  <c r="E423" i="14"/>
  <c r="D423" i="14"/>
  <c r="B423" i="14"/>
  <c r="A423" i="14"/>
  <c r="G422" i="14"/>
  <c r="F422" i="14"/>
  <c r="E422" i="14"/>
  <c r="D422" i="14"/>
  <c r="B422" i="14"/>
  <c r="A422" i="14"/>
  <c r="G421" i="14"/>
  <c r="F421" i="14"/>
  <c r="E421" i="14"/>
  <c r="D421" i="14"/>
  <c r="B421" i="14"/>
  <c r="A421" i="14"/>
  <c r="G420" i="14"/>
  <c r="F420" i="14"/>
  <c r="E420" i="14"/>
  <c r="D420" i="14"/>
  <c r="B420" i="14"/>
  <c r="A420" i="14"/>
  <c r="G419" i="14"/>
  <c r="F419" i="14"/>
  <c r="E419" i="14"/>
  <c r="D419" i="14"/>
  <c r="B419" i="14"/>
  <c r="A419" i="14"/>
  <c r="G418" i="14"/>
  <c r="F418" i="14"/>
  <c r="E418" i="14"/>
  <c r="D418" i="14"/>
  <c r="B418" i="14"/>
  <c r="A418" i="14"/>
  <c r="G417" i="14"/>
  <c r="F417" i="14"/>
  <c r="E417" i="14"/>
  <c r="D417" i="14"/>
  <c r="B417" i="14"/>
  <c r="A417" i="14"/>
  <c r="G416" i="14"/>
  <c r="F416" i="14"/>
  <c r="E416" i="14"/>
  <c r="D416" i="14"/>
  <c r="B416" i="14"/>
  <c r="A416" i="14"/>
  <c r="G415" i="14"/>
  <c r="F415" i="14"/>
  <c r="E415" i="14"/>
  <c r="D415" i="14"/>
  <c r="B415" i="14"/>
  <c r="A415" i="14"/>
  <c r="G414" i="14"/>
  <c r="F414" i="14"/>
  <c r="E414" i="14"/>
  <c r="D414" i="14"/>
  <c r="B414" i="14"/>
  <c r="A414" i="14"/>
  <c r="G413" i="14"/>
  <c r="F413" i="14"/>
  <c r="E413" i="14"/>
  <c r="D413" i="14"/>
  <c r="B413" i="14"/>
  <c r="A413" i="14"/>
  <c r="G412" i="14"/>
  <c r="F412" i="14"/>
  <c r="E412" i="14"/>
  <c r="D412" i="14"/>
  <c r="B412" i="14"/>
  <c r="A412" i="14"/>
  <c r="G411" i="14"/>
  <c r="F411" i="14"/>
  <c r="E411" i="14"/>
  <c r="D411" i="14"/>
  <c r="B411" i="14"/>
  <c r="A411" i="14"/>
  <c r="G410" i="14"/>
  <c r="F410" i="14"/>
  <c r="E410" i="14"/>
  <c r="D410" i="14"/>
  <c r="B410" i="14"/>
  <c r="A410" i="14"/>
  <c r="G409" i="14"/>
  <c r="F409" i="14"/>
  <c r="E409" i="14"/>
  <c r="D409" i="14"/>
  <c r="B409" i="14"/>
  <c r="A409" i="14"/>
  <c r="G408" i="14"/>
  <c r="F408" i="14"/>
  <c r="E408" i="14"/>
  <c r="D408" i="14"/>
  <c r="B408" i="14"/>
  <c r="A408" i="14"/>
  <c r="G407" i="14"/>
  <c r="F407" i="14"/>
  <c r="E407" i="14"/>
  <c r="D407" i="14"/>
  <c r="B407" i="14"/>
  <c r="A407" i="14"/>
  <c r="G406" i="14"/>
  <c r="F406" i="14"/>
  <c r="E406" i="14"/>
  <c r="D406" i="14"/>
  <c r="B406" i="14"/>
  <c r="A406" i="14"/>
  <c r="G405" i="14"/>
  <c r="F405" i="14"/>
  <c r="E405" i="14"/>
  <c r="D405" i="14"/>
  <c r="B405" i="14"/>
  <c r="A405" i="14"/>
  <c r="G404" i="14"/>
  <c r="F404" i="14"/>
  <c r="E404" i="14"/>
  <c r="D404" i="14"/>
  <c r="B404" i="14"/>
  <c r="A404" i="14"/>
  <c r="G403" i="14"/>
  <c r="F403" i="14"/>
  <c r="E403" i="14"/>
  <c r="D403" i="14"/>
  <c r="B403" i="14"/>
  <c r="A403" i="14"/>
  <c r="G402" i="14"/>
  <c r="F402" i="14"/>
  <c r="E402" i="14"/>
  <c r="D402" i="14"/>
  <c r="B402" i="14"/>
  <c r="A402" i="14"/>
  <c r="G401" i="14"/>
  <c r="F401" i="14"/>
  <c r="E401" i="14"/>
  <c r="D401" i="14"/>
  <c r="B401" i="14"/>
  <c r="A401" i="14"/>
  <c r="G400" i="14"/>
  <c r="F400" i="14"/>
  <c r="E400" i="14"/>
  <c r="D400" i="14"/>
  <c r="B400" i="14"/>
  <c r="A400" i="14"/>
  <c r="G399" i="14"/>
  <c r="F399" i="14"/>
  <c r="E399" i="14"/>
  <c r="D399" i="14"/>
  <c r="B399" i="14"/>
  <c r="A399" i="14"/>
  <c r="G398" i="14"/>
  <c r="F398" i="14"/>
  <c r="E398" i="14"/>
  <c r="D398" i="14"/>
  <c r="B398" i="14"/>
  <c r="A398" i="14"/>
  <c r="G397" i="14"/>
  <c r="F397" i="14"/>
  <c r="E397" i="14"/>
  <c r="D397" i="14"/>
  <c r="B397" i="14"/>
  <c r="A397" i="14"/>
  <c r="G396" i="14"/>
  <c r="F396" i="14"/>
  <c r="E396" i="14"/>
  <c r="D396" i="14"/>
  <c r="B396" i="14"/>
  <c r="A396" i="14"/>
  <c r="G395" i="14"/>
  <c r="F395" i="14"/>
  <c r="E395" i="14"/>
  <c r="D395" i="14"/>
  <c r="B395" i="14"/>
  <c r="A395" i="14"/>
  <c r="G394" i="14"/>
  <c r="F394" i="14"/>
  <c r="E394" i="14"/>
  <c r="D394" i="14"/>
  <c r="B394" i="14"/>
  <c r="A394" i="14"/>
  <c r="G393" i="14"/>
  <c r="F393" i="14"/>
  <c r="E393" i="14"/>
  <c r="D393" i="14"/>
  <c r="B393" i="14"/>
  <c r="A393" i="14"/>
  <c r="G392" i="14"/>
  <c r="F392" i="14"/>
  <c r="E392" i="14"/>
  <c r="D392" i="14"/>
  <c r="B392" i="14"/>
  <c r="A392" i="14"/>
  <c r="G391" i="14"/>
  <c r="F391" i="14"/>
  <c r="E391" i="14"/>
  <c r="D391" i="14"/>
  <c r="B391" i="14"/>
  <c r="A391" i="14"/>
  <c r="G390" i="14"/>
  <c r="F390" i="14"/>
  <c r="E390" i="14"/>
  <c r="D390" i="14"/>
  <c r="B390" i="14"/>
  <c r="A390" i="14"/>
  <c r="G389" i="14"/>
  <c r="F389" i="14"/>
  <c r="E389" i="14"/>
  <c r="D389" i="14"/>
  <c r="B389" i="14"/>
  <c r="A389" i="14"/>
  <c r="G388" i="14"/>
  <c r="F388" i="14"/>
  <c r="E388" i="14"/>
  <c r="D388" i="14"/>
  <c r="B388" i="14"/>
  <c r="A388" i="14"/>
  <c r="G387" i="14"/>
  <c r="F387" i="14"/>
  <c r="E387" i="14"/>
  <c r="D387" i="14"/>
  <c r="B387" i="14"/>
  <c r="A387" i="14"/>
  <c r="G386" i="14"/>
  <c r="F386" i="14"/>
  <c r="E386" i="14"/>
  <c r="D386" i="14"/>
  <c r="B386" i="14"/>
  <c r="A386" i="14"/>
  <c r="G385" i="14"/>
  <c r="F385" i="14"/>
  <c r="E385" i="14"/>
  <c r="D385" i="14"/>
  <c r="B385" i="14"/>
  <c r="A385" i="14"/>
  <c r="G384" i="14"/>
  <c r="F384" i="14"/>
  <c r="E384" i="14"/>
  <c r="D384" i="14"/>
  <c r="B384" i="14"/>
  <c r="A384" i="14"/>
  <c r="G383" i="14"/>
  <c r="F383" i="14"/>
  <c r="E383" i="14"/>
  <c r="D383" i="14"/>
  <c r="B383" i="14"/>
  <c r="A383" i="14"/>
  <c r="G382" i="14"/>
  <c r="F382" i="14"/>
  <c r="E382" i="14"/>
  <c r="D382" i="14"/>
  <c r="B382" i="14"/>
  <c r="A382" i="14"/>
  <c r="G381" i="14"/>
  <c r="F381" i="14"/>
  <c r="E381" i="14"/>
  <c r="D381" i="14"/>
  <c r="B381" i="14"/>
  <c r="A381" i="14"/>
  <c r="G380" i="14"/>
  <c r="F380" i="14"/>
  <c r="E380" i="14"/>
  <c r="D380" i="14"/>
  <c r="B380" i="14"/>
  <c r="A380" i="14"/>
  <c r="G379" i="14"/>
  <c r="F379" i="14"/>
  <c r="E379" i="14"/>
  <c r="D379" i="14"/>
  <c r="B379" i="14"/>
  <c r="A379" i="14"/>
  <c r="G378" i="14"/>
  <c r="F378" i="14"/>
  <c r="E378" i="14"/>
  <c r="D378" i="14"/>
  <c r="B378" i="14"/>
  <c r="A378" i="14"/>
  <c r="G377" i="14"/>
  <c r="F377" i="14"/>
  <c r="E377" i="14"/>
  <c r="D377" i="14"/>
  <c r="B377" i="14"/>
  <c r="A377" i="14"/>
  <c r="G376" i="14"/>
  <c r="F376" i="14"/>
  <c r="E376" i="14"/>
  <c r="D376" i="14"/>
  <c r="B376" i="14"/>
  <c r="A376" i="14"/>
  <c r="G375" i="14"/>
  <c r="F375" i="14"/>
  <c r="E375" i="14"/>
  <c r="D375" i="14"/>
  <c r="B375" i="14"/>
  <c r="A375" i="14"/>
  <c r="G374" i="14"/>
  <c r="F374" i="14"/>
  <c r="E374" i="14"/>
  <c r="D374" i="14"/>
  <c r="B374" i="14"/>
  <c r="A374" i="14"/>
  <c r="G373" i="14"/>
  <c r="F373" i="14"/>
  <c r="E373" i="14"/>
  <c r="D373" i="14"/>
  <c r="B373" i="14"/>
  <c r="A373" i="14"/>
  <c r="G372" i="14"/>
  <c r="F372" i="14"/>
  <c r="E372" i="14"/>
  <c r="D372" i="14"/>
  <c r="B372" i="14"/>
  <c r="A372" i="14"/>
  <c r="G371" i="14"/>
  <c r="F371" i="14"/>
  <c r="E371" i="14"/>
  <c r="D371" i="14"/>
  <c r="B371" i="14"/>
  <c r="A371" i="14"/>
  <c r="G370" i="14"/>
  <c r="F370" i="14"/>
  <c r="E370" i="14"/>
  <c r="D370" i="14"/>
  <c r="B370" i="14"/>
  <c r="A370" i="14"/>
  <c r="G369" i="14"/>
  <c r="F369" i="14"/>
  <c r="E369" i="14"/>
  <c r="D369" i="14"/>
  <c r="B369" i="14"/>
  <c r="A369" i="14"/>
  <c r="G368" i="14"/>
  <c r="F368" i="14"/>
  <c r="E368" i="14"/>
  <c r="D368" i="14"/>
  <c r="B368" i="14"/>
  <c r="A368" i="14"/>
  <c r="G367" i="14"/>
  <c r="F367" i="14"/>
  <c r="E367" i="14"/>
  <c r="D367" i="14"/>
  <c r="B367" i="14"/>
  <c r="A367" i="14"/>
  <c r="G366" i="14"/>
  <c r="F366" i="14"/>
  <c r="E366" i="14"/>
  <c r="D366" i="14"/>
  <c r="B366" i="14"/>
  <c r="A366" i="14"/>
  <c r="G365" i="14"/>
  <c r="F365" i="14"/>
  <c r="E365" i="14"/>
  <c r="D365" i="14"/>
  <c r="B365" i="14"/>
  <c r="A365" i="14"/>
  <c r="G364" i="14"/>
  <c r="F364" i="14"/>
  <c r="E364" i="14"/>
  <c r="D364" i="14"/>
  <c r="B364" i="14"/>
  <c r="A364" i="14"/>
  <c r="G363" i="14"/>
  <c r="F363" i="14"/>
  <c r="E363" i="14"/>
  <c r="D363" i="14"/>
  <c r="B363" i="14"/>
  <c r="A363" i="14"/>
  <c r="G362" i="14"/>
  <c r="F362" i="14"/>
  <c r="E362" i="14"/>
  <c r="D362" i="14"/>
  <c r="B362" i="14"/>
  <c r="A362" i="14"/>
  <c r="G361" i="14"/>
  <c r="F361" i="14"/>
  <c r="E361" i="14"/>
  <c r="D361" i="14"/>
  <c r="B361" i="14"/>
  <c r="A361" i="14"/>
  <c r="G360" i="14"/>
  <c r="F360" i="14"/>
  <c r="E360" i="14"/>
  <c r="D360" i="14"/>
  <c r="B360" i="14"/>
  <c r="A360" i="14"/>
  <c r="G359" i="14"/>
  <c r="F359" i="14"/>
  <c r="E359" i="14"/>
  <c r="D359" i="14"/>
  <c r="B359" i="14"/>
  <c r="A359" i="14"/>
  <c r="G358" i="14"/>
  <c r="F358" i="14"/>
  <c r="E358" i="14"/>
  <c r="D358" i="14"/>
  <c r="B358" i="14"/>
  <c r="A358" i="14"/>
  <c r="G357" i="14"/>
  <c r="F357" i="14"/>
  <c r="E357" i="14"/>
  <c r="D357" i="14"/>
  <c r="B357" i="14"/>
  <c r="A357" i="14"/>
  <c r="G356" i="14"/>
  <c r="F356" i="14"/>
  <c r="E356" i="14"/>
  <c r="D356" i="14"/>
  <c r="B356" i="14"/>
  <c r="A356" i="14"/>
  <c r="G355" i="14"/>
  <c r="F355" i="14"/>
  <c r="E355" i="14"/>
  <c r="D355" i="14"/>
  <c r="B355" i="14"/>
  <c r="A355" i="14"/>
  <c r="G354" i="14"/>
  <c r="F354" i="14"/>
  <c r="E354" i="14"/>
  <c r="D354" i="14"/>
  <c r="B354" i="14"/>
  <c r="A354" i="14"/>
  <c r="G353" i="14"/>
  <c r="F353" i="14"/>
  <c r="E353" i="14"/>
  <c r="D353" i="14"/>
  <c r="B353" i="14"/>
  <c r="A353" i="14"/>
  <c r="G352" i="14"/>
  <c r="F352" i="14"/>
  <c r="E352" i="14"/>
  <c r="D352" i="14"/>
  <c r="B352" i="14"/>
  <c r="A352" i="14"/>
  <c r="G351" i="14"/>
  <c r="F351" i="14"/>
  <c r="E351" i="14"/>
  <c r="D351" i="14"/>
  <c r="B351" i="14"/>
  <c r="A351" i="14"/>
  <c r="G350" i="14"/>
  <c r="F350" i="14"/>
  <c r="E350" i="14"/>
  <c r="D350" i="14"/>
  <c r="B350" i="14"/>
  <c r="A350" i="14"/>
  <c r="G349" i="14"/>
  <c r="F349" i="14"/>
  <c r="E349" i="14"/>
  <c r="D349" i="14"/>
  <c r="B349" i="14"/>
  <c r="A349" i="14"/>
  <c r="G348" i="14"/>
  <c r="F348" i="14"/>
  <c r="E348" i="14"/>
  <c r="D348" i="14"/>
  <c r="B348" i="14"/>
  <c r="A348" i="14"/>
  <c r="G347" i="14"/>
  <c r="F347" i="14"/>
  <c r="E347" i="14"/>
  <c r="D347" i="14"/>
  <c r="B347" i="14"/>
  <c r="A347" i="14"/>
  <c r="G346" i="14"/>
  <c r="F346" i="14"/>
  <c r="E346" i="14"/>
  <c r="D346" i="14"/>
  <c r="B346" i="14"/>
  <c r="A346" i="14"/>
  <c r="G345" i="14"/>
  <c r="F345" i="14"/>
  <c r="E345" i="14"/>
  <c r="D345" i="14"/>
  <c r="B345" i="14"/>
  <c r="A345" i="14"/>
  <c r="G344" i="14"/>
  <c r="F344" i="14"/>
  <c r="E344" i="14"/>
  <c r="D344" i="14"/>
  <c r="B344" i="14"/>
  <c r="A344" i="14"/>
  <c r="G343" i="14"/>
  <c r="F343" i="14"/>
  <c r="E343" i="14"/>
  <c r="D343" i="14"/>
  <c r="B343" i="14"/>
  <c r="A343" i="14"/>
  <c r="G342" i="14"/>
  <c r="F342" i="14"/>
  <c r="E342" i="14"/>
  <c r="D342" i="14"/>
  <c r="B342" i="14"/>
  <c r="A342" i="14"/>
  <c r="G341" i="14"/>
  <c r="F341" i="14"/>
  <c r="E341" i="14"/>
  <c r="D341" i="14"/>
  <c r="B341" i="14"/>
  <c r="A341" i="14"/>
  <c r="G340" i="14"/>
  <c r="F340" i="14"/>
  <c r="E340" i="14"/>
  <c r="D340" i="14"/>
  <c r="B340" i="14"/>
  <c r="A340" i="14"/>
  <c r="G339" i="14"/>
  <c r="F339" i="14"/>
  <c r="E339" i="14"/>
  <c r="D339" i="14"/>
  <c r="B339" i="14"/>
  <c r="A339" i="14"/>
  <c r="G338" i="14"/>
  <c r="F338" i="14"/>
  <c r="E338" i="14"/>
  <c r="D338" i="14"/>
  <c r="B338" i="14"/>
  <c r="A338" i="14"/>
  <c r="G337" i="14"/>
  <c r="F337" i="14"/>
  <c r="E337" i="14"/>
  <c r="D337" i="14"/>
  <c r="B337" i="14"/>
  <c r="A337" i="14"/>
  <c r="G336" i="14"/>
  <c r="F336" i="14"/>
  <c r="E336" i="14"/>
  <c r="D336" i="14"/>
  <c r="B336" i="14"/>
  <c r="A336" i="14"/>
  <c r="G335" i="14"/>
  <c r="F335" i="14"/>
  <c r="E335" i="14"/>
  <c r="D335" i="14"/>
  <c r="B335" i="14"/>
  <c r="A335" i="14"/>
  <c r="G334" i="14"/>
  <c r="F334" i="14"/>
  <c r="E334" i="14"/>
  <c r="D334" i="14"/>
  <c r="B334" i="14"/>
  <c r="A334" i="14"/>
  <c r="G333" i="14"/>
  <c r="F333" i="14"/>
  <c r="E333" i="14"/>
  <c r="D333" i="14"/>
  <c r="B333" i="14"/>
  <c r="A333" i="14"/>
  <c r="G332" i="14"/>
  <c r="F332" i="14"/>
  <c r="E332" i="14"/>
  <c r="D332" i="14"/>
  <c r="B332" i="14"/>
  <c r="A332" i="14"/>
  <c r="G331" i="14"/>
  <c r="F331" i="14"/>
  <c r="E331" i="14"/>
  <c r="D331" i="14"/>
  <c r="B331" i="14"/>
  <c r="A331" i="14"/>
  <c r="G330" i="14"/>
  <c r="F330" i="14"/>
  <c r="E330" i="14"/>
  <c r="D330" i="14"/>
  <c r="B330" i="14"/>
  <c r="A330" i="14"/>
  <c r="G329" i="14"/>
  <c r="F329" i="14"/>
  <c r="E329" i="14"/>
  <c r="D329" i="14"/>
  <c r="B329" i="14"/>
  <c r="A329" i="14"/>
  <c r="G328" i="14"/>
  <c r="F328" i="14"/>
  <c r="E328" i="14"/>
  <c r="D328" i="14"/>
  <c r="B328" i="14"/>
  <c r="A328" i="14"/>
  <c r="G327" i="14"/>
  <c r="F327" i="14"/>
  <c r="E327" i="14"/>
  <c r="D327" i="14"/>
  <c r="B327" i="14"/>
  <c r="A327" i="14"/>
  <c r="G326" i="14"/>
  <c r="F326" i="14"/>
  <c r="E326" i="14"/>
  <c r="D326" i="14"/>
  <c r="B326" i="14"/>
  <c r="A326" i="14"/>
  <c r="G325" i="14"/>
  <c r="F325" i="14"/>
  <c r="E325" i="14"/>
  <c r="D325" i="14"/>
  <c r="B325" i="14"/>
  <c r="A325" i="14"/>
  <c r="G324" i="14"/>
  <c r="F324" i="14"/>
  <c r="E324" i="14"/>
  <c r="D324" i="14"/>
  <c r="B324" i="14"/>
  <c r="A324" i="14"/>
  <c r="G323" i="14"/>
  <c r="F323" i="14"/>
  <c r="E323" i="14"/>
  <c r="D323" i="14"/>
  <c r="B323" i="14"/>
  <c r="A323" i="14"/>
  <c r="G322" i="14"/>
  <c r="F322" i="14"/>
  <c r="E322" i="14"/>
  <c r="D322" i="14"/>
  <c r="B322" i="14"/>
  <c r="A322" i="14"/>
  <c r="G321" i="14"/>
  <c r="F321" i="14"/>
  <c r="E321" i="14"/>
  <c r="D321" i="14"/>
  <c r="B321" i="14"/>
  <c r="A321" i="14"/>
  <c r="G320" i="14"/>
  <c r="F320" i="14"/>
  <c r="E320" i="14"/>
  <c r="D320" i="14"/>
  <c r="B320" i="14"/>
  <c r="A320" i="14"/>
  <c r="G319" i="14"/>
  <c r="F319" i="14"/>
  <c r="E319" i="14"/>
  <c r="D319" i="14"/>
  <c r="B319" i="14"/>
  <c r="A319" i="14"/>
  <c r="G318" i="14"/>
  <c r="F318" i="14"/>
  <c r="E318" i="14"/>
  <c r="D318" i="14"/>
  <c r="B318" i="14"/>
  <c r="A318" i="14"/>
  <c r="G317" i="14"/>
  <c r="F317" i="14"/>
  <c r="E317" i="14"/>
  <c r="D317" i="14"/>
  <c r="B317" i="14"/>
  <c r="A317" i="14"/>
  <c r="G316" i="14"/>
  <c r="F316" i="14"/>
  <c r="E316" i="14"/>
  <c r="D316" i="14"/>
  <c r="B316" i="14"/>
  <c r="A316" i="14"/>
  <c r="G315" i="14"/>
  <c r="F315" i="14"/>
  <c r="E315" i="14"/>
  <c r="D315" i="14"/>
  <c r="B315" i="14"/>
  <c r="A315" i="14"/>
  <c r="G314" i="14"/>
  <c r="F314" i="14"/>
  <c r="E314" i="14"/>
  <c r="D314" i="14"/>
  <c r="B314" i="14"/>
  <c r="A314" i="14"/>
  <c r="G313" i="14"/>
  <c r="F313" i="14"/>
  <c r="E313" i="14"/>
  <c r="D313" i="14"/>
  <c r="B313" i="14"/>
  <c r="A313" i="14"/>
  <c r="G312" i="14"/>
  <c r="F312" i="14"/>
  <c r="E312" i="14"/>
  <c r="D312" i="14"/>
  <c r="B312" i="14"/>
  <c r="A312" i="14"/>
  <c r="G311" i="14"/>
  <c r="F311" i="14"/>
  <c r="E311" i="14"/>
  <c r="D311" i="14"/>
  <c r="B311" i="14"/>
  <c r="A311" i="14"/>
  <c r="G310" i="14"/>
  <c r="F310" i="14"/>
  <c r="E310" i="14"/>
  <c r="D310" i="14"/>
  <c r="B310" i="14"/>
  <c r="A310" i="14"/>
  <c r="G309" i="14"/>
  <c r="F309" i="14"/>
  <c r="E309" i="14"/>
  <c r="D309" i="14"/>
  <c r="B309" i="14"/>
  <c r="A309" i="14"/>
  <c r="G308" i="14"/>
  <c r="F308" i="14"/>
  <c r="E308" i="14"/>
  <c r="D308" i="14"/>
  <c r="B308" i="14"/>
  <c r="A308" i="14"/>
  <c r="G307" i="14"/>
  <c r="F307" i="14"/>
  <c r="E307" i="14"/>
  <c r="D307" i="14"/>
  <c r="B307" i="14"/>
  <c r="A307" i="14"/>
  <c r="G306" i="14"/>
  <c r="F306" i="14"/>
  <c r="E306" i="14"/>
  <c r="D306" i="14"/>
  <c r="B306" i="14"/>
  <c r="A306" i="14"/>
  <c r="G305" i="14"/>
  <c r="F305" i="14"/>
  <c r="E305" i="14"/>
  <c r="D305" i="14"/>
  <c r="B305" i="14"/>
  <c r="A305" i="14"/>
  <c r="G304" i="14"/>
  <c r="F304" i="14"/>
  <c r="E304" i="14"/>
  <c r="D304" i="14"/>
  <c r="B304" i="14"/>
  <c r="A304" i="14"/>
  <c r="G303" i="14"/>
  <c r="F303" i="14"/>
  <c r="E303" i="14"/>
  <c r="D303" i="14"/>
  <c r="B303" i="14"/>
  <c r="A303" i="14"/>
  <c r="G302" i="14"/>
  <c r="F302" i="14"/>
  <c r="E302" i="14"/>
  <c r="D302" i="14"/>
  <c r="B302" i="14"/>
  <c r="A302" i="14"/>
  <c r="G301" i="14"/>
  <c r="F301" i="14"/>
  <c r="E301" i="14"/>
  <c r="D301" i="14"/>
  <c r="B301" i="14"/>
  <c r="A301" i="14"/>
  <c r="G300" i="14"/>
  <c r="F300" i="14"/>
  <c r="E300" i="14"/>
  <c r="D300" i="14"/>
  <c r="B300" i="14"/>
  <c r="A300" i="14"/>
  <c r="G299" i="14"/>
  <c r="F299" i="14"/>
  <c r="E299" i="14"/>
  <c r="D299" i="14"/>
  <c r="B299" i="14"/>
  <c r="A299" i="14"/>
  <c r="G298" i="14"/>
  <c r="F298" i="14"/>
  <c r="E298" i="14"/>
  <c r="D298" i="14"/>
  <c r="B298" i="14"/>
  <c r="A298" i="14"/>
  <c r="G297" i="14"/>
  <c r="F297" i="14"/>
  <c r="E297" i="14"/>
  <c r="D297" i="14"/>
  <c r="B297" i="14"/>
  <c r="A297" i="14"/>
  <c r="G296" i="14"/>
  <c r="F296" i="14"/>
  <c r="E296" i="14"/>
  <c r="D296" i="14"/>
  <c r="B296" i="14"/>
  <c r="A296" i="14"/>
  <c r="G295" i="14"/>
  <c r="F295" i="14"/>
  <c r="E295" i="14"/>
  <c r="D295" i="14"/>
  <c r="B295" i="14"/>
  <c r="A295" i="14"/>
  <c r="G294" i="14"/>
  <c r="F294" i="14"/>
  <c r="E294" i="14"/>
  <c r="D294" i="14"/>
  <c r="B294" i="14"/>
  <c r="A294" i="14"/>
  <c r="G293" i="14"/>
  <c r="F293" i="14"/>
  <c r="E293" i="14"/>
  <c r="D293" i="14"/>
  <c r="B293" i="14"/>
  <c r="A293" i="14"/>
  <c r="G292" i="14"/>
  <c r="F292" i="14"/>
  <c r="E292" i="14"/>
  <c r="D292" i="14"/>
  <c r="B292" i="14"/>
  <c r="A292" i="14"/>
  <c r="G291" i="14"/>
  <c r="F291" i="14"/>
  <c r="E291" i="14"/>
  <c r="D291" i="14"/>
  <c r="B291" i="14"/>
  <c r="A291" i="14"/>
  <c r="G290" i="14"/>
  <c r="F290" i="14"/>
  <c r="E290" i="14"/>
  <c r="D290" i="14"/>
  <c r="B290" i="14"/>
  <c r="A290" i="14"/>
  <c r="G289" i="14"/>
  <c r="F289" i="14"/>
  <c r="E289" i="14"/>
  <c r="D289" i="14"/>
  <c r="B289" i="14"/>
  <c r="A289" i="14"/>
  <c r="G288" i="14"/>
  <c r="F288" i="14"/>
  <c r="E288" i="14"/>
  <c r="D288" i="14"/>
  <c r="B288" i="14"/>
  <c r="A288" i="14"/>
  <c r="G287" i="14"/>
  <c r="F287" i="14"/>
  <c r="E287" i="14"/>
  <c r="D287" i="14"/>
  <c r="B287" i="14"/>
  <c r="A287" i="14"/>
  <c r="G286" i="14"/>
  <c r="F286" i="14"/>
  <c r="E286" i="14"/>
  <c r="D286" i="14"/>
  <c r="B286" i="14"/>
  <c r="A286" i="14"/>
  <c r="G285" i="14"/>
  <c r="F285" i="14"/>
  <c r="E285" i="14"/>
  <c r="D285" i="14"/>
  <c r="B285" i="14"/>
  <c r="A285" i="14"/>
  <c r="G284" i="14"/>
  <c r="F284" i="14"/>
  <c r="E284" i="14"/>
  <c r="D284" i="14"/>
  <c r="B284" i="14"/>
  <c r="A284" i="14"/>
  <c r="G283" i="14"/>
  <c r="F283" i="14"/>
  <c r="E283" i="14"/>
  <c r="D283" i="14"/>
  <c r="B283" i="14"/>
  <c r="A283" i="14"/>
  <c r="G282" i="14"/>
  <c r="F282" i="14"/>
  <c r="E282" i="14"/>
  <c r="D282" i="14"/>
  <c r="B282" i="14"/>
  <c r="A282" i="14"/>
  <c r="G281" i="14"/>
  <c r="F281" i="14"/>
  <c r="E281" i="14"/>
  <c r="D281" i="14"/>
  <c r="B281" i="14"/>
  <c r="A281" i="14"/>
  <c r="G280" i="14"/>
  <c r="F280" i="14"/>
  <c r="E280" i="14"/>
  <c r="D280" i="14"/>
  <c r="B280" i="14"/>
  <c r="A280" i="14"/>
  <c r="G279" i="14"/>
  <c r="F279" i="14"/>
  <c r="E279" i="14"/>
  <c r="D279" i="14"/>
  <c r="B279" i="14"/>
  <c r="A279" i="14"/>
  <c r="G278" i="14"/>
  <c r="F278" i="14"/>
  <c r="E278" i="14"/>
  <c r="D278" i="14"/>
  <c r="B278" i="14"/>
  <c r="A278" i="14"/>
  <c r="G277" i="14"/>
  <c r="F277" i="14"/>
  <c r="E277" i="14"/>
  <c r="D277" i="14"/>
  <c r="B277" i="14"/>
  <c r="A277" i="14"/>
  <c r="G276" i="14"/>
  <c r="F276" i="14"/>
  <c r="E276" i="14"/>
  <c r="D276" i="14"/>
  <c r="B276" i="14"/>
  <c r="A276" i="14"/>
  <c r="G275" i="14"/>
  <c r="F275" i="14"/>
  <c r="E275" i="14"/>
  <c r="D275" i="14"/>
  <c r="B275" i="14"/>
  <c r="A275" i="14"/>
  <c r="G274" i="14"/>
  <c r="F274" i="14"/>
  <c r="E274" i="14"/>
  <c r="D274" i="14"/>
  <c r="B274" i="14"/>
  <c r="A274" i="14"/>
  <c r="G273" i="14"/>
  <c r="F273" i="14"/>
  <c r="E273" i="14"/>
  <c r="D273" i="14"/>
  <c r="B273" i="14"/>
  <c r="A273" i="14"/>
  <c r="G272" i="14"/>
  <c r="F272" i="14"/>
  <c r="E272" i="14"/>
  <c r="D272" i="14"/>
  <c r="B272" i="14"/>
  <c r="A272" i="14"/>
  <c r="G271" i="14"/>
  <c r="F271" i="14"/>
  <c r="E271" i="14"/>
  <c r="D271" i="14"/>
  <c r="B271" i="14"/>
  <c r="A271" i="14"/>
  <c r="G270" i="14"/>
  <c r="F270" i="14"/>
  <c r="E270" i="14"/>
  <c r="D270" i="14"/>
  <c r="B270" i="14"/>
  <c r="A270" i="14"/>
  <c r="G269" i="14"/>
  <c r="F269" i="14"/>
  <c r="E269" i="14"/>
  <c r="D269" i="14"/>
  <c r="B269" i="14"/>
  <c r="A269" i="14"/>
  <c r="G268" i="14"/>
  <c r="F268" i="14"/>
  <c r="E268" i="14"/>
  <c r="D268" i="14"/>
  <c r="B268" i="14"/>
  <c r="A268" i="14"/>
  <c r="G267" i="14"/>
  <c r="F267" i="14"/>
  <c r="E267" i="14"/>
  <c r="D267" i="14"/>
  <c r="B267" i="14"/>
  <c r="A267" i="14"/>
  <c r="G266" i="14"/>
  <c r="F266" i="14"/>
  <c r="E266" i="14"/>
  <c r="D266" i="14"/>
  <c r="B266" i="14"/>
  <c r="A266" i="14"/>
  <c r="G265" i="14"/>
  <c r="F265" i="14"/>
  <c r="E265" i="14"/>
  <c r="D265" i="14"/>
  <c r="B265" i="14"/>
  <c r="A265" i="14"/>
  <c r="G264" i="14"/>
  <c r="F264" i="14"/>
  <c r="E264" i="14"/>
  <c r="D264" i="14"/>
  <c r="B264" i="14"/>
  <c r="A264" i="14"/>
  <c r="G263" i="14"/>
  <c r="F263" i="14"/>
  <c r="E263" i="14"/>
  <c r="D263" i="14"/>
  <c r="B263" i="14"/>
  <c r="A263" i="14"/>
  <c r="G262" i="14"/>
  <c r="F262" i="14"/>
  <c r="E262" i="14"/>
  <c r="D262" i="14"/>
  <c r="B262" i="14"/>
  <c r="A262" i="14"/>
  <c r="G261" i="14"/>
  <c r="F261" i="14"/>
  <c r="E261" i="14"/>
  <c r="D261" i="14"/>
  <c r="B261" i="14"/>
  <c r="A261" i="14"/>
  <c r="G260" i="14"/>
  <c r="F260" i="14"/>
  <c r="E260" i="14"/>
  <c r="D260" i="14"/>
  <c r="B260" i="14"/>
  <c r="A260" i="14"/>
  <c r="G259" i="14"/>
  <c r="F259" i="14"/>
  <c r="E259" i="14"/>
  <c r="D259" i="14"/>
  <c r="B259" i="14"/>
  <c r="A259" i="14"/>
  <c r="G258" i="14"/>
  <c r="F258" i="14"/>
  <c r="E258" i="14"/>
  <c r="D258" i="14"/>
  <c r="B258" i="14"/>
  <c r="A258" i="14"/>
  <c r="G257" i="14"/>
  <c r="F257" i="14"/>
  <c r="E257" i="14"/>
  <c r="D257" i="14"/>
  <c r="B257" i="14"/>
  <c r="A257" i="14"/>
  <c r="G256" i="14"/>
  <c r="F256" i="14"/>
  <c r="E256" i="14"/>
  <c r="D256" i="14"/>
  <c r="B256" i="14"/>
  <c r="A256" i="14"/>
  <c r="G255" i="14"/>
  <c r="F255" i="14"/>
  <c r="E255" i="14"/>
  <c r="D255" i="14"/>
  <c r="B255" i="14"/>
  <c r="A255" i="14"/>
  <c r="G254" i="14"/>
  <c r="F254" i="14"/>
  <c r="E254" i="14"/>
  <c r="D254" i="14"/>
  <c r="B254" i="14"/>
  <c r="A254" i="14"/>
  <c r="G253" i="14"/>
  <c r="F253" i="14"/>
  <c r="E253" i="14"/>
  <c r="D253" i="14"/>
  <c r="B253" i="14"/>
  <c r="A253" i="14"/>
  <c r="G252" i="14"/>
  <c r="F252" i="14"/>
  <c r="E252" i="14"/>
  <c r="D252" i="14"/>
  <c r="B252" i="14"/>
  <c r="A252" i="14"/>
  <c r="G251" i="14"/>
  <c r="F251" i="14"/>
  <c r="E251" i="14"/>
  <c r="D251" i="14"/>
  <c r="B251" i="14"/>
  <c r="A251" i="14"/>
  <c r="G250" i="14"/>
  <c r="F250" i="14"/>
  <c r="E250" i="14"/>
  <c r="D250" i="14"/>
  <c r="B250" i="14"/>
  <c r="A250" i="14"/>
  <c r="G249" i="14"/>
  <c r="F249" i="14"/>
  <c r="E249" i="14"/>
  <c r="D249" i="14"/>
  <c r="B249" i="14"/>
  <c r="A249" i="14"/>
  <c r="G248" i="14"/>
  <c r="F248" i="14"/>
  <c r="E248" i="14"/>
  <c r="D248" i="14"/>
  <c r="B248" i="14"/>
  <c r="A248" i="14"/>
  <c r="G247" i="14"/>
  <c r="F247" i="14"/>
  <c r="E247" i="14"/>
  <c r="D247" i="14"/>
  <c r="B247" i="14"/>
  <c r="A247" i="14"/>
  <c r="G246" i="14"/>
  <c r="F246" i="14"/>
  <c r="E246" i="14"/>
  <c r="D246" i="14"/>
  <c r="B246" i="14"/>
  <c r="A246" i="14"/>
  <c r="G245" i="14"/>
  <c r="F245" i="14"/>
  <c r="E245" i="14"/>
  <c r="D245" i="14"/>
  <c r="B245" i="14"/>
  <c r="A245" i="14"/>
  <c r="G244" i="14"/>
  <c r="F244" i="14"/>
  <c r="E244" i="14"/>
  <c r="D244" i="14"/>
  <c r="B244" i="14"/>
  <c r="A244" i="14"/>
  <c r="G243" i="14"/>
  <c r="F243" i="14"/>
  <c r="E243" i="14"/>
  <c r="D243" i="14"/>
  <c r="B243" i="14"/>
  <c r="A243" i="14"/>
  <c r="G242" i="14"/>
  <c r="F242" i="14"/>
  <c r="E242" i="14"/>
  <c r="D242" i="14"/>
  <c r="B242" i="14"/>
  <c r="A242" i="14"/>
  <c r="G241" i="14"/>
  <c r="F241" i="14"/>
  <c r="E241" i="14"/>
  <c r="D241" i="14"/>
  <c r="B241" i="14"/>
  <c r="A241" i="14"/>
  <c r="G240" i="14"/>
  <c r="F240" i="14"/>
  <c r="E240" i="14"/>
  <c r="D240" i="14"/>
  <c r="B240" i="14"/>
  <c r="A240" i="14"/>
  <c r="G239" i="14"/>
  <c r="F239" i="14"/>
  <c r="E239" i="14"/>
  <c r="D239" i="14"/>
  <c r="B239" i="14"/>
  <c r="A239" i="14"/>
  <c r="G238" i="14"/>
  <c r="F238" i="14"/>
  <c r="E238" i="14"/>
  <c r="D238" i="14"/>
  <c r="B238" i="14"/>
  <c r="A238" i="14"/>
  <c r="G237" i="14"/>
  <c r="F237" i="14"/>
  <c r="E237" i="14"/>
  <c r="D237" i="14"/>
  <c r="B237" i="14"/>
  <c r="A237" i="14"/>
  <c r="G236" i="14"/>
  <c r="F236" i="14"/>
  <c r="E236" i="14"/>
  <c r="D236" i="14"/>
  <c r="B236" i="14"/>
  <c r="A236" i="14"/>
  <c r="G235" i="14"/>
  <c r="F235" i="14"/>
  <c r="E235" i="14"/>
  <c r="D235" i="14"/>
  <c r="B235" i="14"/>
  <c r="A235" i="14"/>
  <c r="G234" i="14"/>
  <c r="F234" i="14"/>
  <c r="E234" i="14"/>
  <c r="D234" i="14"/>
  <c r="B234" i="14"/>
  <c r="A234" i="14"/>
  <c r="G233" i="14"/>
  <c r="F233" i="14"/>
  <c r="E233" i="14"/>
  <c r="D233" i="14"/>
  <c r="B233" i="14"/>
  <c r="A233" i="14"/>
  <c r="G232" i="14"/>
  <c r="F232" i="14"/>
  <c r="E232" i="14"/>
  <c r="D232" i="14"/>
  <c r="B232" i="14"/>
  <c r="A232" i="14"/>
  <c r="G231" i="14"/>
  <c r="F231" i="14"/>
  <c r="E231" i="14"/>
  <c r="D231" i="14"/>
  <c r="B231" i="14"/>
  <c r="A231" i="14"/>
  <c r="G230" i="14"/>
  <c r="F230" i="14"/>
  <c r="E230" i="14"/>
  <c r="D230" i="14"/>
  <c r="B230" i="14"/>
  <c r="A230" i="14"/>
  <c r="G229" i="14"/>
  <c r="F229" i="14"/>
  <c r="E229" i="14"/>
  <c r="D229" i="14"/>
  <c r="B229" i="14"/>
  <c r="A229" i="14"/>
  <c r="G228" i="14"/>
  <c r="F228" i="14"/>
  <c r="E228" i="14"/>
  <c r="D228" i="14"/>
  <c r="B228" i="14"/>
  <c r="A228" i="14"/>
  <c r="G227" i="14"/>
  <c r="F227" i="14"/>
  <c r="E227" i="14"/>
  <c r="D227" i="14"/>
  <c r="B227" i="14"/>
  <c r="A227" i="14"/>
  <c r="G226" i="14"/>
  <c r="F226" i="14"/>
  <c r="E226" i="14"/>
  <c r="D226" i="14"/>
  <c r="B226" i="14"/>
  <c r="A226" i="14"/>
  <c r="G225" i="14"/>
  <c r="F225" i="14"/>
  <c r="E225" i="14"/>
  <c r="D225" i="14"/>
  <c r="B225" i="14"/>
  <c r="A225" i="14"/>
  <c r="G224" i="14"/>
  <c r="F224" i="14"/>
  <c r="E224" i="14"/>
  <c r="D224" i="14"/>
  <c r="B224" i="14"/>
  <c r="A224" i="14"/>
  <c r="G223" i="14"/>
  <c r="F223" i="14"/>
  <c r="E223" i="14"/>
  <c r="D223" i="14"/>
  <c r="B223" i="14"/>
  <c r="A223" i="14"/>
  <c r="G222" i="14"/>
  <c r="F222" i="14"/>
  <c r="E222" i="14"/>
  <c r="D222" i="14"/>
  <c r="B222" i="14"/>
  <c r="A222" i="14"/>
  <c r="G221" i="14"/>
  <c r="F221" i="14"/>
  <c r="E221" i="14"/>
  <c r="D221" i="14"/>
  <c r="B221" i="14"/>
  <c r="A221" i="14"/>
  <c r="G220" i="14"/>
  <c r="F220" i="14"/>
  <c r="E220" i="14"/>
  <c r="D220" i="14"/>
  <c r="B220" i="14"/>
  <c r="A220" i="14"/>
  <c r="G219" i="14"/>
  <c r="F219" i="14"/>
  <c r="E219" i="14"/>
  <c r="D219" i="14"/>
  <c r="B219" i="14"/>
  <c r="A219" i="14"/>
  <c r="G218" i="14"/>
  <c r="F218" i="14"/>
  <c r="E218" i="14"/>
  <c r="D218" i="14"/>
  <c r="B218" i="14"/>
  <c r="A218" i="14"/>
  <c r="G217" i="14"/>
  <c r="F217" i="14"/>
  <c r="E217" i="14"/>
  <c r="D217" i="14"/>
  <c r="B217" i="14"/>
  <c r="A217" i="14"/>
  <c r="G216" i="14"/>
  <c r="F216" i="14"/>
  <c r="E216" i="14"/>
  <c r="D216" i="14"/>
  <c r="B216" i="14"/>
  <c r="A216" i="14"/>
  <c r="G215" i="14"/>
  <c r="F215" i="14"/>
  <c r="E215" i="14"/>
  <c r="D215" i="14"/>
  <c r="B215" i="14"/>
  <c r="A215" i="14"/>
  <c r="G214" i="14"/>
  <c r="F214" i="14"/>
  <c r="E214" i="14"/>
  <c r="D214" i="14"/>
  <c r="B214" i="14"/>
  <c r="A214" i="14"/>
  <c r="G213" i="14"/>
  <c r="F213" i="14"/>
  <c r="E213" i="14"/>
  <c r="D213" i="14"/>
  <c r="B213" i="14"/>
  <c r="A213" i="14"/>
  <c r="G212" i="14"/>
  <c r="F212" i="14"/>
  <c r="E212" i="14"/>
  <c r="D212" i="14"/>
  <c r="B212" i="14"/>
  <c r="A212" i="14"/>
  <c r="G211" i="14"/>
  <c r="F211" i="14"/>
  <c r="E211" i="14"/>
  <c r="D211" i="14"/>
  <c r="B211" i="14"/>
  <c r="A211" i="14"/>
  <c r="G210" i="14"/>
  <c r="F210" i="14"/>
  <c r="E210" i="14"/>
  <c r="D210" i="14"/>
  <c r="B210" i="14"/>
  <c r="A210" i="14"/>
  <c r="G209" i="14"/>
  <c r="F209" i="14"/>
  <c r="E209" i="14"/>
  <c r="D209" i="14"/>
  <c r="B209" i="14"/>
  <c r="A209" i="14"/>
  <c r="G208" i="14"/>
  <c r="F208" i="14"/>
  <c r="E208" i="14"/>
  <c r="D208" i="14"/>
  <c r="B208" i="14"/>
  <c r="A208" i="14"/>
  <c r="G207" i="14"/>
  <c r="F207" i="14"/>
  <c r="E207" i="14"/>
  <c r="D207" i="14"/>
  <c r="B207" i="14"/>
  <c r="A207" i="14"/>
  <c r="G206" i="14"/>
  <c r="F206" i="14"/>
  <c r="E206" i="14"/>
  <c r="D206" i="14"/>
  <c r="B206" i="14"/>
  <c r="A206" i="14"/>
  <c r="G205" i="14"/>
  <c r="F205" i="14"/>
  <c r="E205" i="14"/>
  <c r="D205" i="14"/>
  <c r="B205" i="14"/>
  <c r="A205" i="14"/>
  <c r="G204" i="14"/>
  <c r="F204" i="14"/>
  <c r="E204" i="14"/>
  <c r="D204" i="14"/>
  <c r="B204" i="14"/>
  <c r="A204" i="14"/>
  <c r="G203" i="14"/>
  <c r="F203" i="14"/>
  <c r="E203" i="14"/>
  <c r="D203" i="14"/>
  <c r="B203" i="14"/>
  <c r="A203" i="14"/>
  <c r="G202" i="14"/>
  <c r="F202" i="14"/>
  <c r="E202" i="14"/>
  <c r="D202" i="14"/>
  <c r="B202" i="14"/>
  <c r="A202" i="14"/>
  <c r="G201" i="14"/>
  <c r="F201" i="14"/>
  <c r="E201" i="14"/>
  <c r="D201" i="14"/>
  <c r="B201" i="14"/>
  <c r="A201" i="14"/>
  <c r="G200" i="14"/>
  <c r="F200" i="14"/>
  <c r="E200" i="14"/>
  <c r="D200" i="14"/>
  <c r="B200" i="14"/>
  <c r="A200" i="14"/>
  <c r="G199" i="14"/>
  <c r="F199" i="14"/>
  <c r="E199" i="14"/>
  <c r="D199" i="14"/>
  <c r="B199" i="14"/>
  <c r="A199" i="14"/>
  <c r="G198" i="14"/>
  <c r="F198" i="14"/>
  <c r="E198" i="14"/>
  <c r="D198" i="14"/>
  <c r="B198" i="14"/>
  <c r="A198" i="14"/>
  <c r="G197" i="14"/>
  <c r="F197" i="14"/>
  <c r="E197" i="14"/>
  <c r="D197" i="14"/>
  <c r="B197" i="14"/>
  <c r="A197" i="14"/>
  <c r="G196" i="14"/>
  <c r="F196" i="14"/>
  <c r="E196" i="14"/>
  <c r="D196" i="14"/>
  <c r="B196" i="14"/>
  <c r="A196" i="14"/>
  <c r="G195" i="14"/>
  <c r="F195" i="14"/>
  <c r="E195" i="14"/>
  <c r="D195" i="14"/>
  <c r="B195" i="14"/>
  <c r="A195" i="14"/>
  <c r="G194" i="14"/>
  <c r="F194" i="14"/>
  <c r="E194" i="14"/>
  <c r="D194" i="14"/>
  <c r="B194" i="14"/>
  <c r="A194" i="14"/>
  <c r="G193" i="14"/>
  <c r="F193" i="14"/>
  <c r="E193" i="14"/>
  <c r="D193" i="14"/>
  <c r="B193" i="14"/>
  <c r="A193" i="14"/>
  <c r="G192" i="14"/>
  <c r="F192" i="14"/>
  <c r="E192" i="14"/>
  <c r="D192" i="14"/>
  <c r="B192" i="14"/>
  <c r="A192" i="14"/>
  <c r="G191" i="14"/>
  <c r="F191" i="14"/>
  <c r="E191" i="14"/>
  <c r="D191" i="14"/>
  <c r="B191" i="14"/>
  <c r="A191" i="14"/>
  <c r="G190" i="14"/>
  <c r="F190" i="14"/>
  <c r="E190" i="14"/>
  <c r="D190" i="14"/>
  <c r="B190" i="14"/>
  <c r="A190" i="14"/>
  <c r="G189" i="14"/>
  <c r="F189" i="14"/>
  <c r="E189" i="14"/>
  <c r="D189" i="14"/>
  <c r="B189" i="14"/>
  <c r="A189" i="14"/>
  <c r="G188" i="14"/>
  <c r="F188" i="14"/>
  <c r="E188" i="14"/>
  <c r="D188" i="14"/>
  <c r="B188" i="14"/>
  <c r="A188" i="14"/>
  <c r="G187" i="14"/>
  <c r="F187" i="14"/>
  <c r="E187" i="14"/>
  <c r="D187" i="14"/>
  <c r="B187" i="14"/>
  <c r="A187" i="14"/>
  <c r="G186" i="14"/>
  <c r="F186" i="14"/>
  <c r="E186" i="14"/>
  <c r="D186" i="14"/>
  <c r="B186" i="14"/>
  <c r="A186" i="14"/>
  <c r="G185" i="14"/>
  <c r="F185" i="14"/>
  <c r="E185" i="14"/>
  <c r="D185" i="14"/>
  <c r="B185" i="14"/>
  <c r="A185" i="14"/>
  <c r="G184" i="14"/>
  <c r="F184" i="14"/>
  <c r="E184" i="14"/>
  <c r="D184" i="14"/>
  <c r="B184" i="14"/>
  <c r="A184" i="14"/>
  <c r="G183" i="14"/>
  <c r="F183" i="14"/>
  <c r="E183" i="14"/>
  <c r="D183" i="14"/>
  <c r="B183" i="14"/>
  <c r="A183" i="14"/>
  <c r="G182" i="14"/>
  <c r="F182" i="14"/>
  <c r="E182" i="14"/>
  <c r="D182" i="14"/>
  <c r="B182" i="14"/>
  <c r="A182" i="14"/>
  <c r="G181" i="14"/>
  <c r="F181" i="14"/>
  <c r="E181" i="14"/>
  <c r="D181" i="14"/>
  <c r="B181" i="14"/>
  <c r="A181" i="14"/>
  <c r="G180" i="14"/>
  <c r="F180" i="14"/>
  <c r="E180" i="14"/>
  <c r="D180" i="14"/>
  <c r="B180" i="14"/>
  <c r="A180" i="14"/>
  <c r="G179" i="14"/>
  <c r="F179" i="14"/>
  <c r="E179" i="14"/>
  <c r="D179" i="14"/>
  <c r="B179" i="14"/>
  <c r="A179" i="14"/>
  <c r="G178" i="14"/>
  <c r="F178" i="14"/>
  <c r="E178" i="14"/>
  <c r="D178" i="14"/>
  <c r="B178" i="14"/>
  <c r="A178" i="14"/>
  <c r="G177" i="14"/>
  <c r="F177" i="14"/>
  <c r="E177" i="14"/>
  <c r="D177" i="14"/>
  <c r="B177" i="14"/>
  <c r="A177" i="14"/>
  <c r="G176" i="14"/>
  <c r="F176" i="14"/>
  <c r="E176" i="14"/>
  <c r="D176" i="14"/>
  <c r="B176" i="14"/>
  <c r="A176" i="14"/>
  <c r="G175" i="14"/>
  <c r="F175" i="14"/>
  <c r="E175" i="14"/>
  <c r="D175" i="14"/>
  <c r="B175" i="14"/>
  <c r="A175" i="14"/>
  <c r="G174" i="14"/>
  <c r="F174" i="14"/>
  <c r="E174" i="14"/>
  <c r="D174" i="14"/>
  <c r="B174" i="14"/>
  <c r="A174" i="14"/>
  <c r="G173" i="14"/>
  <c r="F173" i="14"/>
  <c r="E173" i="14"/>
  <c r="D173" i="14"/>
  <c r="B173" i="14"/>
  <c r="A173" i="14"/>
  <c r="G172" i="14"/>
  <c r="F172" i="14"/>
  <c r="E172" i="14"/>
  <c r="D172" i="14"/>
  <c r="B172" i="14"/>
  <c r="A172" i="14"/>
  <c r="G171" i="14"/>
  <c r="F171" i="14"/>
  <c r="E171" i="14"/>
  <c r="D171" i="14"/>
  <c r="B171" i="14"/>
  <c r="A171" i="14"/>
  <c r="G170" i="14"/>
  <c r="F170" i="14"/>
  <c r="E170" i="14"/>
  <c r="D170" i="14"/>
  <c r="B170" i="14"/>
  <c r="A170" i="14"/>
  <c r="G169" i="14"/>
  <c r="F169" i="14"/>
  <c r="E169" i="14"/>
  <c r="D169" i="14"/>
  <c r="B169" i="14"/>
  <c r="A169" i="14"/>
  <c r="G168" i="14"/>
  <c r="F168" i="14"/>
  <c r="E168" i="14"/>
  <c r="D168" i="14"/>
  <c r="B168" i="14"/>
  <c r="A168" i="14"/>
  <c r="G167" i="14"/>
  <c r="F167" i="14"/>
  <c r="E167" i="14"/>
  <c r="D167" i="14"/>
  <c r="B167" i="14"/>
  <c r="A167" i="14"/>
  <c r="G166" i="14"/>
  <c r="F166" i="14"/>
  <c r="E166" i="14"/>
  <c r="D166" i="14"/>
  <c r="B166" i="14"/>
  <c r="A166" i="14"/>
  <c r="G165" i="14"/>
  <c r="F165" i="14"/>
  <c r="E165" i="14"/>
  <c r="D165" i="14"/>
  <c r="B165" i="14"/>
  <c r="A165" i="14"/>
  <c r="G164" i="14"/>
  <c r="F164" i="14"/>
  <c r="E164" i="14"/>
  <c r="D164" i="14"/>
  <c r="B164" i="14"/>
  <c r="A164" i="14"/>
  <c r="G163" i="14"/>
  <c r="F163" i="14"/>
  <c r="E163" i="14"/>
  <c r="D163" i="14"/>
  <c r="B163" i="14"/>
  <c r="A163" i="14"/>
  <c r="G162" i="14"/>
  <c r="F162" i="14"/>
  <c r="E162" i="14"/>
  <c r="D162" i="14"/>
  <c r="B162" i="14"/>
  <c r="A162" i="14"/>
  <c r="G161" i="14"/>
  <c r="F161" i="14"/>
  <c r="E161" i="14"/>
  <c r="D161" i="14"/>
  <c r="B161" i="14"/>
  <c r="A161" i="14"/>
  <c r="G160" i="14"/>
  <c r="F160" i="14"/>
  <c r="E160" i="14"/>
  <c r="D160" i="14"/>
  <c r="B160" i="14"/>
  <c r="A160" i="14"/>
  <c r="G159" i="14"/>
  <c r="F159" i="14"/>
  <c r="E159" i="14"/>
  <c r="D159" i="14"/>
  <c r="B159" i="14"/>
  <c r="A159" i="14"/>
  <c r="G158" i="14"/>
  <c r="F158" i="14"/>
  <c r="E158" i="14"/>
  <c r="D158" i="14"/>
  <c r="B158" i="14"/>
  <c r="A158" i="14"/>
  <c r="G157" i="14"/>
  <c r="F157" i="14"/>
  <c r="E157" i="14"/>
  <c r="D157" i="14"/>
  <c r="B157" i="14"/>
  <c r="A157" i="14"/>
  <c r="G156" i="14"/>
  <c r="F156" i="14"/>
  <c r="E156" i="14"/>
  <c r="D156" i="14"/>
  <c r="B156" i="14"/>
  <c r="A156" i="14"/>
  <c r="G155" i="14"/>
  <c r="F155" i="14"/>
  <c r="E155" i="14"/>
  <c r="D155" i="14"/>
  <c r="B155" i="14"/>
  <c r="A155" i="14"/>
  <c r="G154" i="14"/>
  <c r="F154" i="14"/>
  <c r="E154" i="14"/>
  <c r="D154" i="14"/>
  <c r="B154" i="14"/>
  <c r="A154" i="14"/>
  <c r="G153" i="14"/>
  <c r="F153" i="14"/>
  <c r="E153" i="14"/>
  <c r="D153" i="14"/>
  <c r="B153" i="14"/>
  <c r="A153" i="14"/>
  <c r="G152" i="14"/>
  <c r="F152" i="14"/>
  <c r="E152" i="14"/>
  <c r="D152" i="14"/>
  <c r="B152" i="14"/>
  <c r="A152" i="14"/>
  <c r="G151" i="14"/>
  <c r="F151" i="14"/>
  <c r="E151" i="14"/>
  <c r="D151" i="14"/>
  <c r="B151" i="14"/>
  <c r="A151" i="14"/>
  <c r="G150" i="14"/>
  <c r="F150" i="14"/>
  <c r="E150" i="14"/>
  <c r="D150" i="14"/>
  <c r="B150" i="14"/>
  <c r="A150" i="14"/>
  <c r="G149" i="14"/>
  <c r="F149" i="14"/>
  <c r="E149" i="14"/>
  <c r="D149" i="14"/>
  <c r="B149" i="14"/>
  <c r="A149" i="14"/>
  <c r="G148" i="14"/>
  <c r="F148" i="14"/>
  <c r="E148" i="14"/>
  <c r="D148" i="14"/>
  <c r="B148" i="14"/>
  <c r="A148" i="14"/>
  <c r="G147" i="14"/>
  <c r="F147" i="14"/>
  <c r="E147" i="14"/>
  <c r="D147" i="14"/>
  <c r="B147" i="14"/>
  <c r="A147" i="14"/>
  <c r="G146" i="14"/>
  <c r="F146" i="14"/>
  <c r="E146" i="14"/>
  <c r="D146" i="14"/>
  <c r="B146" i="14"/>
  <c r="A146" i="14"/>
  <c r="G145" i="14"/>
  <c r="F145" i="14"/>
  <c r="E145" i="14"/>
  <c r="D145" i="14"/>
  <c r="B145" i="14"/>
  <c r="A145" i="14"/>
  <c r="G144" i="14"/>
  <c r="F144" i="14"/>
  <c r="E144" i="14"/>
  <c r="D144" i="14"/>
  <c r="B144" i="14"/>
  <c r="A144" i="14"/>
  <c r="G143" i="14"/>
  <c r="F143" i="14"/>
  <c r="E143" i="14"/>
  <c r="D143" i="14"/>
  <c r="B143" i="14"/>
  <c r="A143" i="14"/>
  <c r="G142" i="14"/>
  <c r="F142" i="14"/>
  <c r="E142" i="14"/>
  <c r="D142" i="14"/>
  <c r="B142" i="14"/>
  <c r="A142" i="14"/>
  <c r="G141" i="14"/>
  <c r="F141" i="14"/>
  <c r="E141" i="14"/>
  <c r="D141" i="14"/>
  <c r="B141" i="14"/>
  <c r="A141" i="14"/>
  <c r="G140" i="14"/>
  <c r="F140" i="14"/>
  <c r="E140" i="14"/>
  <c r="D140" i="14"/>
  <c r="B140" i="14"/>
  <c r="A140" i="14"/>
  <c r="G139" i="14"/>
  <c r="F139" i="14"/>
  <c r="E139" i="14"/>
  <c r="D139" i="14"/>
  <c r="B139" i="14"/>
  <c r="A139" i="14"/>
  <c r="G138" i="14"/>
  <c r="F138" i="14"/>
  <c r="E138" i="14"/>
  <c r="D138" i="14"/>
  <c r="B138" i="14"/>
  <c r="A138" i="14"/>
  <c r="G137" i="14"/>
  <c r="F137" i="14"/>
  <c r="E137" i="14"/>
  <c r="D137" i="14"/>
  <c r="B137" i="14"/>
  <c r="A137" i="14"/>
  <c r="G136" i="14"/>
  <c r="F136" i="14"/>
  <c r="E136" i="14"/>
  <c r="D136" i="14"/>
  <c r="B136" i="14"/>
  <c r="A136" i="14"/>
  <c r="G135" i="14"/>
  <c r="F135" i="14"/>
  <c r="E135" i="14"/>
  <c r="D135" i="14"/>
  <c r="B135" i="14"/>
  <c r="A135" i="14"/>
  <c r="G134" i="14"/>
  <c r="F134" i="14"/>
  <c r="E134" i="14"/>
  <c r="D134" i="14"/>
  <c r="B134" i="14"/>
  <c r="A134" i="14"/>
  <c r="G133" i="14"/>
  <c r="F133" i="14"/>
  <c r="E133" i="14"/>
  <c r="D133" i="14"/>
  <c r="B133" i="14"/>
  <c r="A133" i="14"/>
  <c r="G132" i="14"/>
  <c r="F132" i="14"/>
  <c r="E132" i="14"/>
  <c r="D132" i="14"/>
  <c r="B132" i="14"/>
  <c r="A132" i="14"/>
  <c r="G131" i="14"/>
  <c r="F131" i="14"/>
  <c r="E131" i="14"/>
  <c r="D131" i="14"/>
  <c r="B131" i="14"/>
  <c r="A131" i="14"/>
  <c r="G130" i="14"/>
  <c r="F130" i="14"/>
  <c r="E130" i="14"/>
  <c r="D130" i="14"/>
  <c r="B130" i="14"/>
  <c r="A130" i="14"/>
  <c r="G129" i="14"/>
  <c r="F129" i="14"/>
  <c r="E129" i="14"/>
  <c r="D129" i="14"/>
  <c r="B129" i="14"/>
  <c r="A129" i="14"/>
  <c r="G128" i="14"/>
  <c r="F128" i="14"/>
  <c r="E128" i="14"/>
  <c r="D128" i="14"/>
  <c r="B128" i="14"/>
  <c r="A128" i="14"/>
  <c r="G127" i="14"/>
  <c r="F127" i="14"/>
  <c r="E127" i="14"/>
  <c r="D127" i="14"/>
  <c r="B127" i="14"/>
  <c r="A127" i="14"/>
  <c r="G126" i="14"/>
  <c r="F126" i="14"/>
  <c r="E126" i="14"/>
  <c r="D126" i="14"/>
  <c r="B126" i="14"/>
  <c r="A126" i="14"/>
  <c r="G125" i="14"/>
  <c r="F125" i="14"/>
  <c r="E125" i="14"/>
  <c r="D125" i="14"/>
  <c r="B125" i="14"/>
  <c r="A125" i="14"/>
  <c r="G124" i="14"/>
  <c r="F124" i="14"/>
  <c r="E124" i="14"/>
  <c r="D124" i="14"/>
  <c r="B124" i="14"/>
  <c r="A124" i="14"/>
  <c r="G123" i="14"/>
  <c r="F123" i="14"/>
  <c r="E123" i="14"/>
  <c r="D123" i="14"/>
  <c r="B123" i="14"/>
  <c r="A123" i="14"/>
  <c r="G122" i="14"/>
  <c r="F122" i="14"/>
  <c r="E122" i="14"/>
  <c r="D122" i="14"/>
  <c r="B122" i="14"/>
  <c r="A122" i="14"/>
  <c r="G121" i="14"/>
  <c r="F121" i="14"/>
  <c r="E121" i="14"/>
  <c r="D121" i="14"/>
  <c r="B121" i="14"/>
  <c r="A121" i="14"/>
  <c r="G120" i="14"/>
  <c r="F120" i="14"/>
  <c r="E120" i="14"/>
  <c r="D120" i="14"/>
  <c r="B120" i="14"/>
  <c r="A120" i="14"/>
  <c r="G119" i="14"/>
  <c r="F119" i="14"/>
  <c r="E119" i="14"/>
  <c r="D119" i="14"/>
  <c r="B119" i="14"/>
  <c r="A119" i="14"/>
  <c r="G118" i="14"/>
  <c r="F118" i="14"/>
  <c r="E118" i="14"/>
  <c r="D118" i="14"/>
  <c r="B118" i="14"/>
  <c r="A118" i="14"/>
  <c r="G117" i="14"/>
  <c r="F117" i="14"/>
  <c r="E117" i="14"/>
  <c r="D117" i="14"/>
  <c r="B117" i="14"/>
  <c r="A117" i="14"/>
  <c r="G116" i="14"/>
  <c r="F116" i="14"/>
  <c r="E116" i="14"/>
  <c r="D116" i="14"/>
  <c r="B116" i="14"/>
  <c r="A116" i="14"/>
  <c r="G115" i="14"/>
  <c r="F115" i="14"/>
  <c r="E115" i="14"/>
  <c r="D115" i="14"/>
  <c r="B115" i="14"/>
  <c r="A115" i="14"/>
  <c r="G114" i="14"/>
  <c r="F114" i="14"/>
  <c r="E114" i="14"/>
  <c r="D114" i="14"/>
  <c r="B114" i="14"/>
  <c r="A114" i="14"/>
  <c r="G113" i="14"/>
  <c r="F113" i="14"/>
  <c r="E113" i="14"/>
  <c r="D113" i="14"/>
  <c r="B113" i="14"/>
  <c r="A113" i="14"/>
  <c r="G112" i="14"/>
  <c r="F112" i="14"/>
  <c r="E112" i="14"/>
  <c r="D112" i="14"/>
  <c r="B112" i="14"/>
  <c r="A112" i="14"/>
  <c r="G111" i="14"/>
  <c r="F111" i="14"/>
  <c r="E111" i="14"/>
  <c r="D111" i="14"/>
  <c r="B111" i="14"/>
  <c r="A111" i="14"/>
  <c r="G110" i="14"/>
  <c r="F110" i="14"/>
  <c r="E110" i="14"/>
  <c r="D110" i="14"/>
  <c r="B110" i="14"/>
  <c r="A110" i="14"/>
  <c r="G109" i="14"/>
  <c r="F109" i="14"/>
  <c r="E109" i="14"/>
  <c r="D109" i="14"/>
  <c r="B109" i="14"/>
  <c r="A109" i="14"/>
  <c r="G108" i="14"/>
  <c r="F108" i="14"/>
  <c r="E108" i="14"/>
  <c r="D108" i="14"/>
  <c r="B108" i="14"/>
  <c r="A108" i="14"/>
  <c r="G107" i="14"/>
  <c r="F107" i="14"/>
  <c r="E107" i="14"/>
  <c r="D107" i="14"/>
  <c r="B107" i="14"/>
  <c r="A107" i="14"/>
  <c r="G106" i="14"/>
  <c r="F106" i="14"/>
  <c r="E106" i="14"/>
  <c r="D106" i="14"/>
  <c r="B106" i="14"/>
  <c r="A106" i="14"/>
  <c r="G105" i="14"/>
  <c r="F105" i="14"/>
  <c r="E105" i="14"/>
  <c r="D105" i="14"/>
  <c r="B105" i="14"/>
  <c r="A105" i="14"/>
  <c r="G104" i="14"/>
  <c r="F104" i="14"/>
  <c r="E104" i="14"/>
  <c r="D104" i="14"/>
  <c r="B104" i="14"/>
  <c r="A104" i="14"/>
  <c r="G103" i="14"/>
  <c r="F103" i="14"/>
  <c r="E103" i="14"/>
  <c r="D103" i="14"/>
  <c r="B103" i="14"/>
  <c r="A103" i="14"/>
  <c r="G102" i="14"/>
  <c r="F102" i="14"/>
  <c r="E102" i="14"/>
  <c r="D102" i="14"/>
  <c r="B102" i="14"/>
  <c r="A102" i="14"/>
  <c r="G101" i="14"/>
  <c r="F101" i="14"/>
  <c r="E101" i="14"/>
  <c r="D101" i="14"/>
  <c r="B101" i="14"/>
  <c r="A101" i="14"/>
  <c r="G100" i="14"/>
  <c r="F100" i="14"/>
  <c r="E100" i="14"/>
  <c r="D100" i="14"/>
  <c r="B100" i="14"/>
  <c r="A100" i="14"/>
  <c r="G99" i="14"/>
  <c r="F99" i="14"/>
  <c r="E99" i="14"/>
  <c r="D99" i="14"/>
  <c r="B99" i="14"/>
  <c r="A99" i="14"/>
  <c r="G98" i="14"/>
  <c r="F98" i="14"/>
  <c r="E98" i="14"/>
  <c r="D98" i="14"/>
  <c r="B98" i="14"/>
  <c r="A98" i="14"/>
  <c r="G97" i="14"/>
  <c r="F97" i="14"/>
  <c r="E97" i="14"/>
  <c r="D97" i="14"/>
  <c r="B97" i="14"/>
  <c r="A97" i="14"/>
  <c r="G96" i="14"/>
  <c r="F96" i="14"/>
  <c r="E96" i="14"/>
  <c r="D96" i="14"/>
  <c r="B96" i="14"/>
  <c r="A96" i="14"/>
  <c r="G95" i="14"/>
  <c r="F95" i="14"/>
  <c r="E95" i="14"/>
  <c r="D95" i="14"/>
  <c r="B95" i="14"/>
  <c r="A95" i="14"/>
  <c r="G94" i="14"/>
  <c r="F94" i="14"/>
  <c r="E94" i="14"/>
  <c r="D94" i="14"/>
  <c r="B94" i="14"/>
  <c r="A94" i="14"/>
  <c r="G93" i="14"/>
  <c r="F93" i="14"/>
  <c r="E93" i="14"/>
  <c r="D93" i="14"/>
  <c r="B93" i="14"/>
  <c r="A93" i="14"/>
  <c r="G92" i="14"/>
  <c r="F92" i="14"/>
  <c r="E92" i="14"/>
  <c r="D92" i="14"/>
  <c r="B92" i="14"/>
  <c r="A92" i="14"/>
  <c r="G91" i="14"/>
  <c r="F91" i="14"/>
  <c r="E91" i="14"/>
  <c r="D91" i="14"/>
  <c r="B91" i="14"/>
  <c r="A91" i="14"/>
  <c r="G90" i="14"/>
  <c r="F90" i="14"/>
  <c r="E90" i="14"/>
  <c r="D90" i="14"/>
  <c r="B90" i="14"/>
  <c r="A90" i="14"/>
  <c r="G89" i="14"/>
  <c r="F89" i="14"/>
  <c r="E89" i="14"/>
  <c r="D89" i="14"/>
  <c r="B89" i="14"/>
  <c r="A89" i="14"/>
  <c r="G88" i="14"/>
  <c r="F88" i="14"/>
  <c r="E88" i="14"/>
  <c r="D88" i="14"/>
  <c r="B88" i="14"/>
  <c r="A88" i="14"/>
  <c r="G87" i="14"/>
  <c r="F87" i="14"/>
  <c r="E87" i="14"/>
  <c r="D87" i="14"/>
  <c r="B87" i="14"/>
  <c r="A87" i="14"/>
  <c r="G86" i="14"/>
  <c r="F86" i="14"/>
  <c r="E86" i="14"/>
  <c r="D86" i="14"/>
  <c r="B86" i="14"/>
  <c r="A86" i="14"/>
  <c r="G85" i="14"/>
  <c r="F85" i="14"/>
  <c r="E85" i="14"/>
  <c r="D85" i="14"/>
  <c r="B85" i="14"/>
  <c r="A85" i="14"/>
  <c r="G84" i="14"/>
  <c r="F84" i="14"/>
  <c r="E84" i="14"/>
  <c r="D84" i="14"/>
  <c r="B84" i="14"/>
  <c r="A84" i="14"/>
  <c r="G83" i="14"/>
  <c r="F83" i="14"/>
  <c r="E83" i="14"/>
  <c r="D83" i="14"/>
  <c r="B83" i="14"/>
  <c r="A83" i="14"/>
  <c r="G82" i="14"/>
  <c r="F82" i="14"/>
  <c r="E82" i="14"/>
  <c r="D82" i="14"/>
  <c r="B82" i="14"/>
  <c r="A82" i="14"/>
  <c r="G81" i="14"/>
  <c r="F81" i="14"/>
  <c r="E81" i="14"/>
  <c r="D81" i="14"/>
  <c r="B81" i="14"/>
  <c r="A81" i="14"/>
  <c r="G80" i="14"/>
  <c r="F80" i="14"/>
  <c r="E80" i="14"/>
  <c r="D80" i="14"/>
  <c r="B80" i="14"/>
  <c r="A80" i="14"/>
  <c r="G79" i="14"/>
  <c r="F79" i="14"/>
  <c r="E79" i="14"/>
  <c r="D79" i="14"/>
  <c r="B79" i="14"/>
  <c r="A79" i="14"/>
  <c r="G78" i="14"/>
  <c r="F78" i="14"/>
  <c r="E78" i="14"/>
  <c r="D78" i="14"/>
  <c r="B78" i="14"/>
  <c r="A78" i="14"/>
  <c r="G77" i="14"/>
  <c r="F77" i="14"/>
  <c r="E77" i="14"/>
  <c r="D77" i="14"/>
  <c r="B77" i="14"/>
  <c r="A77" i="14"/>
  <c r="G76" i="14"/>
  <c r="F76" i="14"/>
  <c r="E76" i="14"/>
  <c r="D76" i="14"/>
  <c r="B76" i="14"/>
  <c r="A76" i="14"/>
  <c r="G75" i="14"/>
  <c r="F75" i="14"/>
  <c r="E75" i="14"/>
  <c r="D75" i="14"/>
  <c r="B75" i="14"/>
  <c r="A75" i="14"/>
  <c r="G74" i="14"/>
  <c r="F74" i="14"/>
  <c r="E74" i="14"/>
  <c r="D74" i="14"/>
  <c r="B74" i="14"/>
  <c r="A74" i="14"/>
  <c r="G73" i="14"/>
  <c r="F73" i="14"/>
  <c r="E73" i="14"/>
  <c r="D73" i="14"/>
  <c r="B73" i="14"/>
  <c r="A73" i="14"/>
  <c r="G72" i="14"/>
  <c r="F72" i="14"/>
  <c r="E72" i="14"/>
  <c r="D72" i="14"/>
  <c r="B72" i="14"/>
  <c r="A72" i="14"/>
  <c r="G71" i="14"/>
  <c r="F71" i="14"/>
  <c r="E71" i="14"/>
  <c r="D71" i="14"/>
  <c r="B71" i="14"/>
  <c r="A71" i="14"/>
  <c r="G70" i="14"/>
  <c r="F70" i="14"/>
  <c r="E70" i="14"/>
  <c r="D70" i="14"/>
  <c r="B70" i="14"/>
  <c r="A70" i="14"/>
  <c r="G69" i="14"/>
  <c r="F69" i="14"/>
  <c r="E69" i="14"/>
  <c r="D69" i="14"/>
  <c r="B69" i="14"/>
  <c r="A69" i="14"/>
  <c r="G68" i="14"/>
  <c r="F68" i="14"/>
  <c r="E68" i="14"/>
  <c r="D68" i="14"/>
  <c r="B68" i="14"/>
  <c r="A68" i="14"/>
  <c r="G67" i="14"/>
  <c r="F67" i="14"/>
  <c r="E67" i="14"/>
  <c r="D67" i="14"/>
  <c r="B67" i="14"/>
  <c r="A67" i="14"/>
  <c r="G66" i="14"/>
  <c r="F66" i="14"/>
  <c r="E66" i="14"/>
  <c r="D66" i="14"/>
  <c r="B66" i="14"/>
  <c r="A66" i="14"/>
  <c r="G65" i="14"/>
  <c r="F65" i="14"/>
  <c r="E65" i="14"/>
  <c r="D65" i="14"/>
  <c r="B65" i="14"/>
  <c r="A65" i="14"/>
  <c r="G64" i="14"/>
  <c r="F64" i="14"/>
  <c r="E64" i="14"/>
  <c r="D64" i="14"/>
  <c r="B64" i="14"/>
  <c r="A64" i="14"/>
  <c r="G63" i="14"/>
  <c r="F63" i="14"/>
  <c r="E63" i="14"/>
  <c r="D63" i="14"/>
  <c r="B63" i="14"/>
  <c r="A63" i="14"/>
  <c r="G62" i="14"/>
  <c r="F62" i="14"/>
  <c r="E62" i="14"/>
  <c r="D62" i="14"/>
  <c r="B62" i="14"/>
  <c r="A62" i="14"/>
  <c r="G61" i="14"/>
  <c r="F61" i="14"/>
  <c r="E61" i="14"/>
  <c r="D61" i="14"/>
  <c r="B61" i="14"/>
  <c r="A61" i="14"/>
  <c r="G60" i="14"/>
  <c r="F60" i="14"/>
  <c r="E60" i="14"/>
  <c r="D60" i="14"/>
  <c r="B60" i="14"/>
  <c r="A60" i="14"/>
  <c r="G59" i="14"/>
  <c r="F59" i="14"/>
  <c r="E59" i="14"/>
  <c r="D59" i="14"/>
  <c r="B59" i="14"/>
  <c r="A59" i="14"/>
  <c r="G58" i="14"/>
  <c r="F58" i="14"/>
  <c r="E58" i="14"/>
  <c r="D58" i="14"/>
  <c r="B58" i="14"/>
  <c r="A58" i="14"/>
  <c r="G57" i="14"/>
  <c r="F57" i="14"/>
  <c r="E57" i="14"/>
  <c r="D57" i="14"/>
  <c r="B57" i="14"/>
  <c r="A57" i="14"/>
  <c r="G56" i="14"/>
  <c r="F56" i="14"/>
  <c r="E56" i="14"/>
  <c r="D56" i="14"/>
  <c r="B56" i="14"/>
  <c r="A56" i="14"/>
  <c r="G55" i="14"/>
  <c r="F55" i="14"/>
  <c r="E55" i="14"/>
  <c r="D55" i="14"/>
  <c r="B55" i="14"/>
  <c r="A55" i="14"/>
  <c r="G54" i="14"/>
  <c r="F54" i="14"/>
  <c r="E54" i="14"/>
  <c r="D54" i="14"/>
  <c r="B54" i="14"/>
  <c r="A54" i="14"/>
  <c r="G53" i="14"/>
  <c r="F53" i="14"/>
  <c r="E53" i="14"/>
  <c r="D53" i="14"/>
  <c r="B53" i="14"/>
  <c r="A53" i="14"/>
  <c r="G52" i="14"/>
  <c r="F52" i="14"/>
  <c r="E52" i="14"/>
  <c r="D52" i="14"/>
  <c r="B52" i="14"/>
  <c r="A52" i="14"/>
  <c r="G51" i="14"/>
  <c r="F51" i="14"/>
  <c r="E51" i="14"/>
  <c r="D51" i="14"/>
  <c r="B51" i="14"/>
  <c r="A51" i="14"/>
  <c r="G50" i="14"/>
  <c r="F50" i="14"/>
  <c r="E50" i="14"/>
  <c r="D50" i="14"/>
  <c r="B50" i="14"/>
  <c r="A50" i="14"/>
  <c r="K49" i="14"/>
  <c r="G49" i="14"/>
  <c r="F49" i="14"/>
  <c r="E49" i="14"/>
  <c r="D49" i="14"/>
  <c r="B49" i="14"/>
  <c r="A49" i="14"/>
  <c r="G48" i="14"/>
  <c r="F48" i="14"/>
  <c r="E48" i="14"/>
  <c r="D48" i="14"/>
  <c r="B48" i="14"/>
  <c r="A48" i="14"/>
  <c r="K47" i="14"/>
  <c r="K48" i="14" s="1"/>
  <c r="G47" i="14"/>
  <c r="F47" i="14"/>
  <c r="E47" i="14"/>
  <c r="D47" i="14"/>
  <c r="B47" i="14"/>
  <c r="A47" i="14"/>
  <c r="G46" i="14"/>
  <c r="F46" i="14"/>
  <c r="E46" i="14"/>
  <c r="D46" i="14"/>
  <c r="B46" i="14"/>
  <c r="A46" i="14"/>
  <c r="G45" i="14"/>
  <c r="F45" i="14"/>
  <c r="E45" i="14"/>
  <c r="D45" i="14"/>
  <c r="B45" i="14"/>
  <c r="A45" i="14"/>
  <c r="K44" i="14"/>
  <c r="G44" i="14"/>
  <c r="F44" i="14"/>
  <c r="E44" i="14"/>
  <c r="D44" i="14"/>
  <c r="B44" i="14"/>
  <c r="A44" i="14"/>
  <c r="Q43" i="14"/>
  <c r="K43" i="14"/>
  <c r="G43" i="14"/>
  <c r="F43" i="14"/>
  <c r="E43" i="14"/>
  <c r="D43" i="14"/>
  <c r="B43" i="14"/>
  <c r="A43" i="14"/>
  <c r="K42" i="14"/>
  <c r="G42" i="14"/>
  <c r="F42" i="14"/>
  <c r="E42" i="14"/>
  <c r="D42" i="14"/>
  <c r="B42" i="14"/>
  <c r="A42" i="14"/>
  <c r="B11" i="15"/>
  <c r="K41" i="14"/>
  <c r="G41" i="14"/>
  <c r="F41" i="14"/>
  <c r="E41" i="14"/>
  <c r="D41" i="14"/>
  <c r="C41" i="14"/>
  <c r="B41" i="14"/>
  <c r="A41" i="14"/>
  <c r="N5" i="14"/>
  <c r="A5" i="14"/>
  <c r="N2" i="14"/>
  <c r="A2" i="14"/>
  <c r="N1" i="14"/>
  <c r="A1" i="14"/>
  <c r="Y301" i="21" l="1"/>
  <c r="Z301" i="21" s="1"/>
  <c r="Y301" i="17"/>
  <c r="Z301" i="17" s="1"/>
  <c r="G10" i="21"/>
  <c r="F10" i="17"/>
  <c r="F11" i="17" s="1"/>
  <c r="I28" i="13" s="1"/>
  <c r="E10" i="17"/>
  <c r="D10" i="21"/>
  <c r="D11" i="21" s="1"/>
  <c r="K26" i="13" s="1"/>
  <c r="G11" i="21"/>
  <c r="K29" i="13" s="1"/>
  <c r="C10" i="21"/>
  <c r="C11" i="21" s="1"/>
  <c r="K25" i="13" s="1"/>
  <c r="Q44" i="20"/>
  <c r="E10" i="21"/>
  <c r="E11" i="21" s="1"/>
  <c r="K27" i="13" s="1"/>
  <c r="F10" i="21"/>
  <c r="F11" i="21" s="1"/>
  <c r="K28" i="13" s="1"/>
  <c r="F302" i="21"/>
  <c r="C302" i="21"/>
  <c r="D11" i="19"/>
  <c r="J26" i="13" s="1"/>
  <c r="C11" i="19"/>
  <c r="J25" i="13" s="1"/>
  <c r="E11" i="19"/>
  <c r="C42" i="18"/>
  <c r="Q44" i="18"/>
  <c r="F10" i="19"/>
  <c r="F11" i="19" s="1"/>
  <c r="D11" i="17"/>
  <c r="I26" i="13" s="1"/>
  <c r="C11" i="17"/>
  <c r="I25" i="13" s="1"/>
  <c r="E11" i="17"/>
  <c r="I27" i="13" s="1"/>
  <c r="Q44" i="16"/>
  <c r="C42" i="16"/>
  <c r="G10" i="17"/>
  <c r="G11" i="17" s="1"/>
  <c r="I29" i="13" s="1"/>
  <c r="Q44" i="14"/>
  <c r="C42" i="14"/>
  <c r="D10" i="15"/>
  <c r="D11" i="15" s="1"/>
  <c r="H26" i="13" s="1"/>
  <c r="E10" i="15"/>
  <c r="E11" i="15" s="1"/>
  <c r="H27" i="13" s="1"/>
  <c r="C10" i="15"/>
  <c r="C11" i="15" s="1"/>
  <c r="H25" i="13" s="1"/>
  <c r="W301" i="15"/>
  <c r="X301" i="15"/>
  <c r="U14" i="15"/>
  <c r="S14" i="15"/>
  <c r="F301" i="15"/>
  <c r="U15" i="15"/>
  <c r="S15" i="15"/>
  <c r="U16" i="15"/>
  <c r="S16" i="15"/>
  <c r="U17" i="15"/>
  <c r="S17" i="15"/>
  <c r="U18" i="15"/>
  <c r="S18" i="15"/>
  <c r="U19" i="15"/>
  <c r="S19" i="15"/>
  <c r="U20" i="15"/>
  <c r="S20" i="15"/>
  <c r="U21" i="15"/>
  <c r="S21" i="15"/>
  <c r="U22" i="15"/>
  <c r="S22" i="15"/>
  <c r="U23" i="15"/>
  <c r="S23" i="15"/>
  <c r="U24" i="15"/>
  <c r="S24" i="15"/>
  <c r="U25" i="15"/>
  <c r="S25" i="15"/>
  <c r="U26" i="15"/>
  <c r="S26" i="15"/>
  <c r="U27" i="15"/>
  <c r="S27" i="15"/>
  <c r="U28" i="15"/>
  <c r="S28" i="15"/>
  <c r="U29" i="15"/>
  <c r="S29" i="15"/>
  <c r="U30" i="15"/>
  <c r="S30" i="15"/>
  <c r="U31" i="15"/>
  <c r="S31" i="15"/>
  <c r="U32" i="15"/>
  <c r="S32" i="15"/>
  <c r="U33" i="15"/>
  <c r="S33" i="15"/>
  <c r="U34" i="15"/>
  <c r="S34" i="15"/>
  <c r="U35" i="15"/>
  <c r="S35" i="15"/>
  <c r="U36" i="15"/>
  <c r="S36" i="15"/>
  <c r="U37" i="15"/>
  <c r="S37" i="15"/>
  <c r="U38" i="15"/>
  <c r="S38" i="15"/>
  <c r="U39" i="15"/>
  <c r="S39" i="15"/>
  <c r="U40" i="15"/>
  <c r="S40" i="15"/>
  <c r="U41" i="15"/>
  <c r="S41" i="15"/>
  <c r="U42" i="15"/>
  <c r="S42" i="15"/>
  <c r="U43" i="15"/>
  <c r="S43" i="15"/>
  <c r="U44" i="15"/>
  <c r="S44" i="15"/>
  <c r="U45" i="15"/>
  <c r="S45" i="15"/>
  <c r="U46" i="15"/>
  <c r="S46" i="15"/>
  <c r="U47" i="15"/>
  <c r="S47" i="15"/>
  <c r="U48" i="15"/>
  <c r="S48" i="15"/>
  <c r="U49" i="15"/>
  <c r="S49" i="15"/>
  <c r="U50" i="15"/>
  <c r="S50" i="15"/>
  <c r="U51" i="15"/>
  <c r="S51" i="15"/>
  <c r="U52" i="15"/>
  <c r="S52" i="15"/>
  <c r="U53" i="15"/>
  <c r="S53" i="15"/>
  <c r="U54" i="15"/>
  <c r="S54" i="15"/>
  <c r="U55" i="15"/>
  <c r="S55" i="15"/>
  <c r="U56" i="15"/>
  <c r="S56" i="15"/>
  <c r="U57" i="15"/>
  <c r="S57" i="15"/>
  <c r="U58" i="15"/>
  <c r="S58" i="15"/>
  <c r="U59" i="15"/>
  <c r="S59" i="15"/>
  <c r="U60" i="15"/>
  <c r="S60" i="15"/>
  <c r="U61" i="15"/>
  <c r="S61" i="15"/>
  <c r="U62" i="15"/>
  <c r="S62" i="15"/>
  <c r="U63" i="15"/>
  <c r="S63" i="15"/>
  <c r="U64" i="15"/>
  <c r="S64" i="15"/>
  <c r="U65" i="15"/>
  <c r="S65" i="15"/>
  <c r="U66" i="15"/>
  <c r="S66" i="15"/>
  <c r="U67" i="15"/>
  <c r="S67" i="15"/>
  <c r="U68" i="15"/>
  <c r="S68" i="15"/>
  <c r="U69" i="15"/>
  <c r="S69" i="15"/>
  <c r="U70" i="15"/>
  <c r="S70" i="15"/>
  <c r="U71" i="15"/>
  <c r="S71" i="15"/>
  <c r="U72" i="15"/>
  <c r="S72" i="15"/>
  <c r="U73" i="15"/>
  <c r="S73" i="15"/>
  <c r="U74" i="15"/>
  <c r="S74" i="15"/>
  <c r="U75" i="15"/>
  <c r="S75" i="15"/>
  <c r="U76" i="15"/>
  <c r="S76" i="15"/>
  <c r="U77" i="15"/>
  <c r="S77" i="15"/>
  <c r="U78" i="15"/>
  <c r="S78" i="15"/>
  <c r="U79" i="15"/>
  <c r="S79" i="15"/>
  <c r="U80" i="15"/>
  <c r="S80" i="15"/>
  <c r="U81" i="15"/>
  <c r="S81" i="15"/>
  <c r="U82" i="15"/>
  <c r="S82" i="15"/>
  <c r="U83" i="15"/>
  <c r="S83" i="15"/>
  <c r="R240" i="15"/>
  <c r="T240" i="15"/>
  <c r="R256" i="15"/>
  <c r="T256" i="15"/>
  <c r="R248" i="15"/>
  <c r="T248" i="15"/>
  <c r="F11" i="15"/>
  <c r="H28" i="13" s="1"/>
  <c r="G10" i="15"/>
  <c r="G11" i="15" s="1"/>
  <c r="H29" i="13" s="1"/>
  <c r="R224" i="15"/>
  <c r="T224" i="15"/>
  <c r="R232" i="15"/>
  <c r="T232" i="15"/>
  <c r="R252" i="15"/>
  <c r="T252" i="15"/>
  <c r="C301" i="15"/>
  <c r="R230" i="15"/>
  <c r="T230" i="15"/>
  <c r="R244" i="15"/>
  <c r="T244" i="15"/>
  <c r="T124" i="15"/>
  <c r="T129" i="15"/>
  <c r="R228" i="15"/>
  <c r="R246" i="15"/>
  <c r="R254" i="15"/>
  <c r="R226" i="15"/>
  <c r="R250" i="15"/>
  <c r="R258" i="15"/>
  <c r="T169" i="15"/>
  <c r="T180" i="15"/>
  <c r="T181" i="15"/>
  <c r="T182" i="15"/>
  <c r="T184" i="15"/>
  <c r="T190" i="15"/>
  <c r="T192" i="15"/>
  <c r="T193" i="15"/>
  <c r="T195" i="15"/>
  <c r="T196" i="15"/>
  <c r="T197" i="15"/>
  <c r="T198" i="15"/>
  <c r="T201" i="15"/>
  <c r="T229" i="15"/>
  <c r="R233" i="15"/>
  <c r="R239" i="15"/>
  <c r="T239" i="15"/>
  <c r="R243" i="15"/>
  <c r="T243" i="15"/>
  <c r="R247" i="15"/>
  <c r="T247" i="15"/>
  <c r="R255" i="15"/>
  <c r="T255" i="15"/>
  <c r="R259" i="15"/>
  <c r="T259" i="15"/>
  <c r="T223" i="15"/>
  <c r="T231" i="15"/>
  <c r="R241" i="15"/>
  <c r="T241" i="15"/>
  <c r="R245" i="15"/>
  <c r="T245" i="15"/>
  <c r="R249" i="15"/>
  <c r="T249" i="15"/>
  <c r="R253" i="15"/>
  <c r="T253" i="15"/>
  <c r="R257" i="15"/>
  <c r="T257" i="15"/>
  <c r="T207" i="15"/>
  <c r="T208" i="15"/>
  <c r="T210" i="15"/>
  <c r="T211" i="15"/>
  <c r="T212" i="15"/>
  <c r="T213" i="15"/>
  <c r="T216" i="15"/>
  <c r="T217" i="15"/>
  <c r="T219" i="15"/>
  <c r="T220" i="15"/>
  <c r="R234" i="15"/>
  <c r="R235" i="15"/>
  <c r="R236" i="15"/>
  <c r="R237" i="15"/>
  <c r="R238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R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O86" i="19" l="1"/>
  <c r="J27" i="13"/>
  <c r="O294" i="19"/>
  <c r="J28" i="13"/>
  <c r="C43" i="20"/>
  <c r="Q45" i="20"/>
  <c r="M298" i="21"/>
  <c r="P298" i="21" s="1"/>
  <c r="O296" i="21"/>
  <c r="M294" i="21"/>
  <c r="P294" i="21" s="1"/>
  <c r="O292" i="21"/>
  <c r="M290" i="21"/>
  <c r="P290" i="21" s="1"/>
  <c r="O288" i="21"/>
  <c r="M286" i="21"/>
  <c r="P286" i="21" s="1"/>
  <c r="O284" i="21"/>
  <c r="M282" i="21"/>
  <c r="P282" i="21" s="1"/>
  <c r="O280" i="21"/>
  <c r="M278" i="21"/>
  <c r="P278" i="21" s="1"/>
  <c r="O276" i="21"/>
  <c r="M274" i="21"/>
  <c r="P274" i="21" s="1"/>
  <c r="O272" i="21"/>
  <c r="O294" i="21"/>
  <c r="N294" i="21" s="1"/>
  <c r="M291" i="21"/>
  <c r="P291" i="21" s="1"/>
  <c r="M289" i="21"/>
  <c r="P289" i="21" s="1"/>
  <c r="O285" i="21"/>
  <c r="O298" i="21"/>
  <c r="M295" i="21"/>
  <c r="P295" i="21" s="1"/>
  <c r="M293" i="21"/>
  <c r="P293" i="21" s="1"/>
  <c r="O289" i="21"/>
  <c r="M288" i="21"/>
  <c r="P288" i="21" s="1"/>
  <c r="O287" i="21"/>
  <c r="O282" i="21"/>
  <c r="N282" i="21" s="1"/>
  <c r="M279" i="21"/>
  <c r="P279" i="21" s="1"/>
  <c r="M277" i="21"/>
  <c r="P277" i="21" s="1"/>
  <c r="O273" i="21"/>
  <c r="M272" i="21"/>
  <c r="P272" i="21" s="1"/>
  <c r="O271" i="21"/>
  <c r="M269" i="21"/>
  <c r="P269" i="21" s="1"/>
  <c r="O267" i="21"/>
  <c r="M265" i="21"/>
  <c r="P265" i="21" s="1"/>
  <c r="O263" i="21"/>
  <c r="M296" i="21"/>
  <c r="P296" i="21" s="1"/>
  <c r="M287" i="21"/>
  <c r="P287" i="21" s="1"/>
  <c r="M281" i="21"/>
  <c r="P281" i="21" s="1"/>
  <c r="M280" i="21"/>
  <c r="P280" i="21" s="1"/>
  <c r="O275" i="21"/>
  <c r="O269" i="21"/>
  <c r="M266" i="21"/>
  <c r="P266" i="21" s="1"/>
  <c r="M264" i="21"/>
  <c r="P264" i="21" s="1"/>
  <c r="M261" i="21"/>
  <c r="P261" i="21" s="1"/>
  <c r="O259" i="21"/>
  <c r="M257" i="21"/>
  <c r="P257" i="21" s="1"/>
  <c r="O255" i="21"/>
  <c r="M253" i="21"/>
  <c r="P253" i="21" s="1"/>
  <c r="O293" i="21"/>
  <c r="O291" i="21"/>
  <c r="M285" i="21"/>
  <c r="P285" i="21" s="1"/>
  <c r="M283" i="21"/>
  <c r="P283" i="21" s="1"/>
  <c r="O281" i="21"/>
  <c r="O277" i="21"/>
  <c r="M270" i="21"/>
  <c r="P270" i="21" s="1"/>
  <c r="M268" i="21"/>
  <c r="P268" i="21" s="1"/>
  <c r="O264" i="21"/>
  <c r="M263" i="21"/>
  <c r="P263" i="21" s="1"/>
  <c r="M262" i="21"/>
  <c r="P262" i="21" s="1"/>
  <c r="O260" i="21"/>
  <c r="M258" i="21"/>
  <c r="P258" i="21" s="1"/>
  <c r="O256" i="21"/>
  <c r="M254" i="21"/>
  <c r="P254" i="21" s="1"/>
  <c r="O252" i="21"/>
  <c r="M250" i="21"/>
  <c r="P250" i="21" s="1"/>
  <c r="O248" i="21"/>
  <c r="M246" i="21"/>
  <c r="P246" i="21" s="1"/>
  <c r="O244" i="21"/>
  <c r="M242" i="21"/>
  <c r="O240" i="21"/>
  <c r="M238" i="21"/>
  <c r="P238" i="21" s="1"/>
  <c r="O236" i="21"/>
  <c r="M234" i="21"/>
  <c r="P234" i="21" s="1"/>
  <c r="O232" i="21"/>
  <c r="M230" i="21"/>
  <c r="P230" i="21" s="1"/>
  <c r="O228" i="21"/>
  <c r="M226" i="21"/>
  <c r="P226" i="21" s="1"/>
  <c r="O224" i="21"/>
  <c r="M297" i="21"/>
  <c r="P297" i="21" s="1"/>
  <c r="O295" i="21"/>
  <c r="O290" i="21"/>
  <c r="O278" i="21"/>
  <c r="M275" i="21"/>
  <c r="P275" i="21" s="1"/>
  <c r="M271" i="21"/>
  <c r="P271" i="21" s="1"/>
  <c r="O262" i="21"/>
  <c r="O261" i="21"/>
  <c r="M260" i="21"/>
  <c r="P260" i="21" s="1"/>
  <c r="M259" i="21"/>
  <c r="P259" i="21" s="1"/>
  <c r="O254" i="21"/>
  <c r="O253" i="21"/>
  <c r="M252" i="21"/>
  <c r="P252" i="21" s="1"/>
  <c r="O249" i="21"/>
  <c r="M248" i="21"/>
  <c r="P248" i="21" s="1"/>
  <c r="O247" i="21"/>
  <c r="O242" i="21"/>
  <c r="M239" i="21"/>
  <c r="P239" i="21" s="1"/>
  <c r="M237" i="21"/>
  <c r="P237" i="21" s="1"/>
  <c r="O233" i="21"/>
  <c r="M232" i="21"/>
  <c r="P232" i="21" s="1"/>
  <c r="O231" i="21"/>
  <c r="M227" i="21"/>
  <c r="O225" i="21"/>
  <c r="M224" i="21"/>
  <c r="P224" i="21" s="1"/>
  <c r="M223" i="21"/>
  <c r="P223" i="21" s="1"/>
  <c r="O221" i="21"/>
  <c r="O297" i="21"/>
  <c r="O279" i="21"/>
  <c r="N279" i="21" s="1"/>
  <c r="M276" i="21"/>
  <c r="P276" i="21" s="1"/>
  <c r="O268" i="21"/>
  <c r="N268" i="21" s="1"/>
  <c r="O266" i="21"/>
  <c r="N266" i="21" s="1"/>
  <c r="O251" i="21"/>
  <c r="O246" i="21"/>
  <c r="M243" i="21"/>
  <c r="P243" i="21" s="1"/>
  <c r="M241" i="21"/>
  <c r="P241" i="21" s="1"/>
  <c r="O237" i="21"/>
  <c r="M236" i="21"/>
  <c r="P236" i="21" s="1"/>
  <c r="O235" i="21"/>
  <c r="O230" i="21"/>
  <c r="O222" i="21"/>
  <c r="M220" i="21"/>
  <c r="P220" i="21" s="1"/>
  <c r="O218" i="21"/>
  <c r="M216" i="21"/>
  <c r="P216" i="21" s="1"/>
  <c r="O214" i="21"/>
  <c r="M212" i="21"/>
  <c r="P212" i="21" s="1"/>
  <c r="O210" i="21"/>
  <c r="M208" i="21"/>
  <c r="P208" i="21" s="1"/>
  <c r="O206" i="21"/>
  <c r="M204" i="21"/>
  <c r="O202" i="21"/>
  <c r="M200" i="21"/>
  <c r="M292" i="21"/>
  <c r="P292" i="21" s="1"/>
  <c r="O286" i="21"/>
  <c r="N286" i="21" s="1"/>
  <c r="M284" i="21"/>
  <c r="P284" i="21" s="1"/>
  <c r="O274" i="21"/>
  <c r="N274" i="21" s="1"/>
  <c r="M273" i="21"/>
  <c r="P273" i="21" s="1"/>
  <c r="M267" i="21"/>
  <c r="P267" i="21" s="1"/>
  <c r="O258" i="21"/>
  <c r="N258" i="21" s="1"/>
  <c r="M256" i="21"/>
  <c r="P256" i="21" s="1"/>
  <c r="O250" i="21"/>
  <c r="M244" i="21"/>
  <c r="P244" i="21" s="1"/>
  <c r="M235" i="21"/>
  <c r="P235" i="21" s="1"/>
  <c r="M231" i="21"/>
  <c r="P231" i="21" s="1"/>
  <c r="M229" i="21"/>
  <c r="P229" i="21" s="1"/>
  <c r="O227" i="21"/>
  <c r="O220" i="21"/>
  <c r="O216" i="21"/>
  <c r="N216" i="21" s="1"/>
  <c r="O212" i="21"/>
  <c r="M209" i="21"/>
  <c r="M207" i="21"/>
  <c r="P207" i="21" s="1"/>
  <c r="M203" i="21"/>
  <c r="O198" i="21"/>
  <c r="M196" i="21"/>
  <c r="P196" i="21" s="1"/>
  <c r="O194" i="21"/>
  <c r="M192" i="21"/>
  <c r="P192" i="21" s="1"/>
  <c r="O190" i="21"/>
  <c r="M188" i="21"/>
  <c r="O186" i="21"/>
  <c r="M184" i="21"/>
  <c r="P184" i="21" s="1"/>
  <c r="O182" i="21"/>
  <c r="M180" i="21"/>
  <c r="P180" i="21" s="1"/>
  <c r="O178" i="21"/>
  <c r="M176" i="21"/>
  <c r="O174" i="21"/>
  <c r="O283" i="21"/>
  <c r="N283" i="21" s="1"/>
  <c r="O241" i="21"/>
  <c r="O239" i="21"/>
  <c r="M233" i="21"/>
  <c r="P233" i="21" s="1"/>
  <c r="O229" i="21"/>
  <c r="M217" i="21"/>
  <c r="P217" i="21" s="1"/>
  <c r="M215" i="21"/>
  <c r="M213" i="21"/>
  <c r="P213" i="21" s="1"/>
  <c r="M211" i="21"/>
  <c r="P211" i="21" s="1"/>
  <c r="O207" i="21"/>
  <c r="N207" i="21" s="1"/>
  <c r="O205" i="21"/>
  <c r="O203" i="21"/>
  <c r="M202" i="21"/>
  <c r="O201" i="21"/>
  <c r="O199" i="21"/>
  <c r="M197" i="21"/>
  <c r="P197" i="21" s="1"/>
  <c r="O195" i="21"/>
  <c r="M193" i="21"/>
  <c r="P193" i="21" s="1"/>
  <c r="O191" i="21"/>
  <c r="M189" i="21"/>
  <c r="O187" i="21"/>
  <c r="M185" i="21"/>
  <c r="O183" i="21"/>
  <c r="M181" i="21"/>
  <c r="P181" i="21" s="1"/>
  <c r="O179" i="21"/>
  <c r="M177" i="21"/>
  <c r="O175" i="21"/>
  <c r="M173" i="21"/>
  <c r="O171" i="21"/>
  <c r="M169" i="21"/>
  <c r="P169" i="21" s="1"/>
  <c r="O167" i="21"/>
  <c r="M165" i="21"/>
  <c r="O163" i="21"/>
  <c r="M161" i="21"/>
  <c r="O159" i="21"/>
  <c r="M157" i="21"/>
  <c r="O155" i="21"/>
  <c r="M153" i="21"/>
  <c r="O151" i="21"/>
  <c r="O257" i="21"/>
  <c r="O245" i="21"/>
  <c r="M222" i="21"/>
  <c r="O215" i="21"/>
  <c r="N215" i="21" s="1"/>
  <c r="M210" i="21"/>
  <c r="P210" i="21" s="1"/>
  <c r="M172" i="21"/>
  <c r="M167" i="21"/>
  <c r="M162" i="21"/>
  <c r="O161" i="21"/>
  <c r="M160" i="21"/>
  <c r="M156" i="21"/>
  <c r="O152" i="21"/>
  <c r="O150" i="21"/>
  <c r="M148" i="21"/>
  <c r="O146" i="21"/>
  <c r="M144" i="21"/>
  <c r="O142" i="21"/>
  <c r="M140" i="21"/>
  <c r="O138" i="21"/>
  <c r="M136" i="21"/>
  <c r="O134" i="21"/>
  <c r="M132" i="21"/>
  <c r="O130" i="21"/>
  <c r="M128" i="21"/>
  <c r="O126" i="21"/>
  <c r="M124" i="21"/>
  <c r="P124" i="21" s="1"/>
  <c r="O122" i="21"/>
  <c r="M120" i="21"/>
  <c r="O118" i="21"/>
  <c r="M116" i="21"/>
  <c r="O114" i="21"/>
  <c r="M112" i="21"/>
  <c r="O110" i="21"/>
  <c r="M108" i="21"/>
  <c r="O106" i="21"/>
  <c r="M104" i="21"/>
  <c r="O102" i="21"/>
  <c r="M100" i="21"/>
  <c r="O98" i="21"/>
  <c r="M96" i="21"/>
  <c r="O94" i="21"/>
  <c r="M92" i="21"/>
  <c r="O90" i="21"/>
  <c r="O270" i="21"/>
  <c r="O265" i="21"/>
  <c r="M240" i="21"/>
  <c r="P240" i="21" s="1"/>
  <c r="O234" i="21"/>
  <c r="N234" i="21" s="1"/>
  <c r="M228" i="21"/>
  <c r="P228" i="21" s="1"/>
  <c r="O223" i="21"/>
  <c r="M219" i="21"/>
  <c r="P219" i="21" s="1"/>
  <c r="O213" i="21"/>
  <c r="O208" i="21"/>
  <c r="N208" i="21" s="1"/>
  <c r="M206" i="21"/>
  <c r="O197" i="21"/>
  <c r="O196" i="21"/>
  <c r="N196" i="21" s="1"/>
  <c r="M195" i="21"/>
  <c r="P195" i="21" s="1"/>
  <c r="M194" i="21"/>
  <c r="O189" i="21"/>
  <c r="O188" i="21"/>
  <c r="N188" i="21" s="1"/>
  <c r="M187" i="21"/>
  <c r="M186" i="21"/>
  <c r="O181" i="21"/>
  <c r="O180" i="21"/>
  <c r="N180" i="21" s="1"/>
  <c r="M179" i="21"/>
  <c r="M178" i="21"/>
  <c r="O172" i="21"/>
  <c r="N172" i="21" s="1"/>
  <c r="O170" i="21"/>
  <c r="M166" i="21"/>
  <c r="O165" i="21"/>
  <c r="N165" i="21" s="1"/>
  <c r="P165" i="21" s="1"/>
  <c r="M164" i="21"/>
  <c r="O160" i="21"/>
  <c r="N160" i="21" s="1"/>
  <c r="P160" i="21" s="1"/>
  <c r="O158" i="21"/>
  <c r="O156" i="21"/>
  <c r="O154" i="21"/>
  <c r="M151" i="21"/>
  <c r="M149" i="21"/>
  <c r="O147" i="21"/>
  <c r="M145" i="21"/>
  <c r="O143" i="21"/>
  <c r="M141" i="21"/>
  <c r="O139" i="21"/>
  <c r="M137" i="21"/>
  <c r="O135" i="21"/>
  <c r="M133" i="21"/>
  <c r="O131" i="21"/>
  <c r="M129" i="21"/>
  <c r="P129" i="21" s="1"/>
  <c r="O127" i="21"/>
  <c r="M125" i="21"/>
  <c r="O123" i="21"/>
  <c r="M121" i="21"/>
  <c r="O119" i="21"/>
  <c r="M117" i="21"/>
  <c r="O115" i="21"/>
  <c r="M113" i="21"/>
  <c r="O111" i="21"/>
  <c r="M109" i="21"/>
  <c r="O107" i="21"/>
  <c r="M105" i="21"/>
  <c r="O103" i="21"/>
  <c r="M101" i="21"/>
  <c r="O99" i="21"/>
  <c r="M97" i="21"/>
  <c r="O95" i="21"/>
  <c r="M93" i="21"/>
  <c r="O91" i="21"/>
  <c r="M89" i="21"/>
  <c r="O87" i="21"/>
  <c r="M85" i="21"/>
  <c r="O83" i="21"/>
  <c r="M81" i="21"/>
  <c r="O79" i="21"/>
  <c r="M77" i="21"/>
  <c r="O75" i="21"/>
  <c r="O219" i="21"/>
  <c r="N219" i="21" s="1"/>
  <c r="M218" i="21"/>
  <c r="O217" i="21"/>
  <c r="O211" i="21"/>
  <c r="O192" i="21"/>
  <c r="O184" i="21"/>
  <c r="M183" i="21"/>
  <c r="O157" i="21"/>
  <c r="N157" i="21" s="1"/>
  <c r="P157" i="21" s="1"/>
  <c r="S157" i="21" s="1"/>
  <c r="U157" i="21" s="1"/>
  <c r="M155" i="21"/>
  <c r="O89" i="21"/>
  <c r="M88" i="21"/>
  <c r="O84" i="21"/>
  <c r="O82" i="21"/>
  <c r="M79" i="21"/>
  <c r="O74" i="21"/>
  <c r="M72" i="21"/>
  <c r="O70" i="21"/>
  <c r="M68" i="21"/>
  <c r="O66" i="21"/>
  <c r="M64" i="21"/>
  <c r="O62" i="21"/>
  <c r="M60" i="21"/>
  <c r="O58" i="21"/>
  <c r="M56" i="21"/>
  <c r="O54" i="21"/>
  <c r="M52" i="21"/>
  <c r="O50" i="21"/>
  <c r="M48" i="21"/>
  <c r="O46" i="21"/>
  <c r="M44" i="21"/>
  <c r="O42" i="21"/>
  <c r="M40" i="21"/>
  <c r="O38" i="21"/>
  <c r="M36" i="21"/>
  <c r="O34" i="21"/>
  <c r="M32" i="21"/>
  <c r="O30" i="21"/>
  <c r="M28" i="21"/>
  <c r="O26" i="21"/>
  <c r="M24" i="21"/>
  <c r="O22" i="21"/>
  <c r="M20" i="21"/>
  <c r="O18" i="21"/>
  <c r="M16" i="21"/>
  <c r="M255" i="21"/>
  <c r="P255" i="21" s="1"/>
  <c r="M251" i="21"/>
  <c r="M245" i="21"/>
  <c r="P245" i="21" s="1"/>
  <c r="M198" i="21"/>
  <c r="P198" i="21" s="1"/>
  <c r="O193" i="21"/>
  <c r="O185" i="21"/>
  <c r="N185" i="21" s="1"/>
  <c r="P185" i="21" s="1"/>
  <c r="O173" i="21"/>
  <c r="M171" i="21"/>
  <c r="O169" i="21"/>
  <c r="O164" i="21"/>
  <c r="N164" i="21" s="1"/>
  <c r="P164" i="21" s="1"/>
  <c r="O162" i="21"/>
  <c r="N162" i="21" s="1"/>
  <c r="P162" i="21" s="1"/>
  <c r="M158" i="21"/>
  <c r="O153" i="21"/>
  <c r="M150" i="21"/>
  <c r="O145" i="21"/>
  <c r="O144" i="21"/>
  <c r="M143" i="21"/>
  <c r="M142" i="21"/>
  <c r="O137" i="21"/>
  <c r="O136" i="21"/>
  <c r="M135" i="21"/>
  <c r="M134" i="21"/>
  <c r="O129" i="21"/>
  <c r="O128" i="21"/>
  <c r="M127" i="21"/>
  <c r="M126" i="21"/>
  <c r="O121" i="21"/>
  <c r="O120" i="21"/>
  <c r="M119" i="21"/>
  <c r="M118" i="21"/>
  <c r="O113" i="21"/>
  <c r="O112" i="21"/>
  <c r="M111" i="21"/>
  <c r="M110" i="21"/>
  <c r="O105" i="21"/>
  <c r="O104" i="21"/>
  <c r="M103" i="21"/>
  <c r="M102" i="21"/>
  <c r="O97" i="21"/>
  <c r="O96" i="21"/>
  <c r="M95" i="21"/>
  <c r="M94" i="21"/>
  <c r="O88" i="21"/>
  <c r="N88" i="21" s="1"/>
  <c r="P88" i="21" s="1"/>
  <c r="O86" i="21"/>
  <c r="M83" i="21"/>
  <c r="M78" i="21"/>
  <c r="O77" i="21"/>
  <c r="N77" i="21" s="1"/>
  <c r="P77" i="21" s="1"/>
  <c r="M76" i="21"/>
  <c r="M73" i="21"/>
  <c r="O71" i="21"/>
  <c r="M69" i="21"/>
  <c r="O67" i="21"/>
  <c r="M65" i="21"/>
  <c r="O63" i="21"/>
  <c r="M61" i="21"/>
  <c r="O59" i="21"/>
  <c r="M57" i="21"/>
  <c r="O55" i="21"/>
  <c r="M53" i="21"/>
  <c r="O51" i="21"/>
  <c r="M49" i="21"/>
  <c r="O47" i="21"/>
  <c r="M45" i="21"/>
  <c r="O43" i="21"/>
  <c r="M41" i="21"/>
  <c r="O39" i="21"/>
  <c r="M37" i="21"/>
  <c r="O35" i="21"/>
  <c r="M33" i="21"/>
  <c r="O31" i="21"/>
  <c r="M29" i="21"/>
  <c r="O27" i="21"/>
  <c r="M25" i="21"/>
  <c r="O23" i="21"/>
  <c r="M21" i="21"/>
  <c r="O19" i="21"/>
  <c r="M17" i="21"/>
  <c r="O15" i="21"/>
  <c r="M247" i="21"/>
  <c r="P247" i="21" s="1"/>
  <c r="M225" i="21"/>
  <c r="M205" i="21"/>
  <c r="M201" i="21"/>
  <c r="P201" i="21" s="1"/>
  <c r="O177" i="21"/>
  <c r="O176" i="21"/>
  <c r="O141" i="21"/>
  <c r="O125" i="21"/>
  <c r="O109" i="21"/>
  <c r="N109" i="21" s="1"/>
  <c r="P109" i="21" s="1"/>
  <c r="O93" i="21"/>
  <c r="M86" i="21"/>
  <c r="M84" i="21"/>
  <c r="O80" i="21"/>
  <c r="M75" i="21"/>
  <c r="M74" i="21"/>
  <c r="O69" i="21"/>
  <c r="O68" i="21"/>
  <c r="M67" i="21"/>
  <c r="M66" i="21"/>
  <c r="O61" i="21"/>
  <c r="O60" i="21"/>
  <c r="M59" i="21"/>
  <c r="M58" i="21"/>
  <c r="O53" i="21"/>
  <c r="O52" i="21"/>
  <c r="M51" i="21"/>
  <c r="M50" i="21"/>
  <c r="O45" i="21"/>
  <c r="O44" i="21"/>
  <c r="M43" i="21"/>
  <c r="M42" i="21"/>
  <c r="O37" i="21"/>
  <c r="O36" i="21"/>
  <c r="M35" i="21"/>
  <c r="M34" i="21"/>
  <c r="O29" i="21"/>
  <c r="O28" i="21"/>
  <c r="M27" i="21"/>
  <c r="M26" i="21"/>
  <c r="O21" i="21"/>
  <c r="O20" i="21"/>
  <c r="M19" i="21"/>
  <c r="M18" i="21"/>
  <c r="O226" i="21"/>
  <c r="N226" i="21" s="1"/>
  <c r="O140" i="21"/>
  <c r="M139" i="21"/>
  <c r="M138" i="21"/>
  <c r="O124" i="21"/>
  <c r="N124" i="21" s="1"/>
  <c r="M123" i="21"/>
  <c r="M122" i="21"/>
  <c r="O108" i="21"/>
  <c r="N108" i="21" s="1"/>
  <c r="P108" i="21" s="1"/>
  <c r="M107" i="21"/>
  <c r="M106" i="21"/>
  <c r="O92" i="21"/>
  <c r="M91" i="21"/>
  <c r="M90" i="21"/>
  <c r="O85" i="21"/>
  <c r="N85" i="21" s="1"/>
  <c r="P85" i="21" s="1"/>
  <c r="M82" i="21"/>
  <c r="M80" i="21"/>
  <c r="O78" i="21"/>
  <c r="N78" i="21" s="1"/>
  <c r="P78" i="21" s="1"/>
  <c r="O14" i="21"/>
  <c r="M249" i="21"/>
  <c r="P249" i="21" s="1"/>
  <c r="M214" i="21"/>
  <c r="O200" i="21"/>
  <c r="M191" i="21"/>
  <c r="M190" i="21"/>
  <c r="P190" i="21" s="1"/>
  <c r="M182" i="21"/>
  <c r="P182" i="21" s="1"/>
  <c r="M174" i="21"/>
  <c r="M168" i="21"/>
  <c r="M154" i="21"/>
  <c r="M152" i="21"/>
  <c r="M131" i="21"/>
  <c r="M99" i="21"/>
  <c r="O72" i="21"/>
  <c r="N72" i="21" s="1"/>
  <c r="P72" i="21" s="1"/>
  <c r="M71" i="21"/>
  <c r="M70" i="21"/>
  <c r="O56" i="21"/>
  <c r="M55" i="21"/>
  <c r="M54" i="21"/>
  <c r="O40" i="21"/>
  <c r="M39" i="21"/>
  <c r="M38" i="21"/>
  <c r="O24" i="21"/>
  <c r="M23" i="21"/>
  <c r="M22" i="21"/>
  <c r="O238" i="21"/>
  <c r="N238" i="21" s="1"/>
  <c r="O209" i="21"/>
  <c r="N209" i="21" s="1"/>
  <c r="M175" i="21"/>
  <c r="M146" i="21"/>
  <c r="O133" i="21"/>
  <c r="O132" i="21"/>
  <c r="N132" i="21" s="1"/>
  <c r="P132" i="21" s="1"/>
  <c r="M114" i="21"/>
  <c r="O101" i="21"/>
  <c r="N101" i="21" s="1"/>
  <c r="P101" i="21" s="1"/>
  <c r="O100" i="21"/>
  <c r="O76" i="21"/>
  <c r="O65" i="21"/>
  <c r="N65" i="21" s="1"/>
  <c r="P65" i="21" s="1"/>
  <c r="O49" i="21"/>
  <c r="O33" i="21"/>
  <c r="O17" i="21"/>
  <c r="N17" i="21" s="1"/>
  <c r="P17" i="21" s="1"/>
  <c r="O243" i="21"/>
  <c r="N243" i="21" s="1"/>
  <c r="M199" i="21"/>
  <c r="M163" i="21"/>
  <c r="M159" i="21"/>
  <c r="O148" i="21"/>
  <c r="N148" i="21" s="1"/>
  <c r="P148" i="21" s="1"/>
  <c r="O117" i="21"/>
  <c r="N117" i="21" s="1"/>
  <c r="P117" i="21" s="1"/>
  <c r="M87" i="21"/>
  <c r="O73" i="21"/>
  <c r="N73" i="21" s="1"/>
  <c r="P73" i="21" s="1"/>
  <c r="O64" i="21"/>
  <c r="M63" i="21"/>
  <c r="M62" i="21"/>
  <c r="O41" i="21"/>
  <c r="N41" i="21" s="1"/>
  <c r="P41" i="21" s="1"/>
  <c r="O32" i="21"/>
  <c r="M31" i="21"/>
  <c r="M30" i="21"/>
  <c r="O81" i="21"/>
  <c r="N81" i="21" s="1"/>
  <c r="P81" i="21" s="1"/>
  <c r="M47" i="21"/>
  <c r="M15" i="21"/>
  <c r="O204" i="21"/>
  <c r="O168" i="21"/>
  <c r="O149" i="21"/>
  <c r="M221" i="21"/>
  <c r="M115" i="21"/>
  <c r="M98" i="21"/>
  <c r="O57" i="21"/>
  <c r="N57" i="21" s="1"/>
  <c r="P57" i="21" s="1"/>
  <c r="O48" i="21"/>
  <c r="M46" i="21"/>
  <c r="O25" i="21"/>
  <c r="N25" i="21" s="1"/>
  <c r="P25" i="21" s="1"/>
  <c r="O16" i="21"/>
  <c r="M170" i="21"/>
  <c r="M147" i="21"/>
  <c r="O166" i="21"/>
  <c r="O116" i="21"/>
  <c r="N116" i="21" s="1"/>
  <c r="P116" i="21" s="1"/>
  <c r="M14" i="21"/>
  <c r="M130" i="21"/>
  <c r="O161" i="19"/>
  <c r="M115" i="19"/>
  <c r="M67" i="19"/>
  <c r="O177" i="19"/>
  <c r="O172" i="19"/>
  <c r="O265" i="19"/>
  <c r="M108" i="19"/>
  <c r="O81" i="19"/>
  <c r="M112" i="19"/>
  <c r="M182" i="19"/>
  <c r="P182" i="19" s="1"/>
  <c r="X182" i="19" s="1"/>
  <c r="M186" i="19"/>
  <c r="O250" i="19"/>
  <c r="O79" i="19"/>
  <c r="O51" i="19"/>
  <c r="M143" i="19"/>
  <c r="M22" i="19"/>
  <c r="M165" i="19"/>
  <c r="O108" i="19"/>
  <c r="O123" i="19"/>
  <c r="M20" i="19"/>
  <c r="N20" i="19" s="1"/>
  <c r="P20" i="19" s="1"/>
  <c r="O17" i="19"/>
  <c r="O36" i="19"/>
  <c r="M131" i="19"/>
  <c r="M122" i="19"/>
  <c r="M137" i="19"/>
  <c r="O201" i="19"/>
  <c r="M222" i="19"/>
  <c r="M290" i="19"/>
  <c r="P290" i="19" s="1"/>
  <c r="Y290" i="19" s="1"/>
  <c r="M37" i="19"/>
  <c r="M73" i="19"/>
  <c r="M35" i="19"/>
  <c r="O114" i="19"/>
  <c r="M54" i="19"/>
  <c r="O153" i="19"/>
  <c r="M148" i="19"/>
  <c r="M243" i="19"/>
  <c r="P243" i="19" s="1"/>
  <c r="Y243" i="19" s="1"/>
  <c r="O140" i="19"/>
  <c r="O199" i="19"/>
  <c r="O155" i="19"/>
  <c r="O188" i="19"/>
  <c r="N188" i="19" s="1"/>
  <c r="O268" i="19"/>
  <c r="O273" i="19"/>
  <c r="M52" i="19"/>
  <c r="M91" i="19"/>
  <c r="O49" i="19"/>
  <c r="O158" i="19"/>
  <c r="O68" i="19"/>
  <c r="M95" i="19"/>
  <c r="M193" i="19"/>
  <c r="P193" i="19" s="1"/>
  <c r="S193" i="19" s="1"/>
  <c r="U193" i="19" s="1"/>
  <c r="M90" i="19"/>
  <c r="M154" i="19"/>
  <c r="O218" i="19"/>
  <c r="O174" i="19"/>
  <c r="O212" i="19"/>
  <c r="M245" i="19"/>
  <c r="P245" i="19" s="1"/>
  <c r="Y245" i="19" s="1"/>
  <c r="O297" i="19"/>
  <c r="M21" i="19"/>
  <c r="M53" i="19"/>
  <c r="M119" i="19"/>
  <c r="M92" i="19"/>
  <c r="M19" i="19"/>
  <c r="M51" i="19"/>
  <c r="M83" i="19"/>
  <c r="M164" i="19"/>
  <c r="M38" i="19"/>
  <c r="M70" i="19"/>
  <c r="M113" i="19"/>
  <c r="M100" i="19"/>
  <c r="M132" i="19"/>
  <c r="O194" i="19"/>
  <c r="O186" i="19"/>
  <c r="N186" i="19" s="1"/>
  <c r="P186" i="19" s="1"/>
  <c r="O92" i="19"/>
  <c r="N92" i="19" s="1"/>
  <c r="P92" i="19" s="1"/>
  <c r="O124" i="19"/>
  <c r="O156" i="19"/>
  <c r="O187" i="19"/>
  <c r="O227" i="19"/>
  <c r="O139" i="19"/>
  <c r="M178" i="19"/>
  <c r="O209" i="19"/>
  <c r="O217" i="19"/>
  <c r="M230" i="19"/>
  <c r="P230" i="19" s="1"/>
  <c r="X230" i="19" s="1"/>
  <c r="M253" i="19"/>
  <c r="P253" i="19" s="1"/>
  <c r="Y253" i="19" s="1"/>
  <c r="M298" i="19"/>
  <c r="P298" i="19" s="1"/>
  <c r="Y298" i="19" s="1"/>
  <c r="M88" i="19"/>
  <c r="M33" i="19"/>
  <c r="N51" i="19"/>
  <c r="P51" i="19" s="1"/>
  <c r="Z51" i="19" s="1"/>
  <c r="M57" i="19"/>
  <c r="M36" i="19"/>
  <c r="O102" i="19"/>
  <c r="M72" i="19"/>
  <c r="O130" i="19"/>
  <c r="O33" i="19"/>
  <c r="O65" i="19"/>
  <c r="O113" i="19"/>
  <c r="O20" i="19"/>
  <c r="O52" i="19"/>
  <c r="N52" i="19" s="1"/>
  <c r="P52" i="19" s="1"/>
  <c r="O84" i="19"/>
  <c r="M152" i="19"/>
  <c r="O157" i="19"/>
  <c r="M147" i="19"/>
  <c r="M160" i="19"/>
  <c r="M223" i="19"/>
  <c r="P223" i="19" s="1"/>
  <c r="S223" i="19" s="1"/>
  <c r="U223" i="19" s="1"/>
  <c r="M106" i="19"/>
  <c r="M138" i="19"/>
  <c r="M168" i="19"/>
  <c r="O198" i="19"/>
  <c r="M121" i="19"/>
  <c r="M153" i="19"/>
  <c r="O169" i="19"/>
  <c r="O262" i="19"/>
  <c r="O242" i="19"/>
  <c r="M254" i="19"/>
  <c r="P254" i="19" s="1"/>
  <c r="S254" i="19" s="1"/>
  <c r="O257" i="19"/>
  <c r="X223" i="19"/>
  <c r="S253" i="19"/>
  <c r="U253" i="19" s="1"/>
  <c r="O59" i="19"/>
  <c r="O27" i="19"/>
  <c r="O58" i="19"/>
  <c r="M17" i="19"/>
  <c r="M32" i="19"/>
  <c r="M128" i="19"/>
  <c r="M40" i="19"/>
  <c r="O70" i="19"/>
  <c r="O99" i="19"/>
  <c r="M295" i="19"/>
  <c r="P295" i="19" s="1"/>
  <c r="M287" i="19"/>
  <c r="P287" i="19" s="1"/>
  <c r="M279" i="19"/>
  <c r="P279" i="19" s="1"/>
  <c r="M271" i="19"/>
  <c r="P271" i="19" s="1"/>
  <c r="M292" i="19"/>
  <c r="P292" i="19" s="1"/>
  <c r="M284" i="19"/>
  <c r="P284" i="19" s="1"/>
  <c r="M276" i="19"/>
  <c r="P276" i="19" s="1"/>
  <c r="M297" i="19"/>
  <c r="P297" i="19" s="1"/>
  <c r="M289" i="19"/>
  <c r="P289" i="19" s="1"/>
  <c r="M281" i="19"/>
  <c r="P281" i="19" s="1"/>
  <c r="M273" i="19"/>
  <c r="P273" i="19" s="1"/>
  <c r="M263" i="19"/>
  <c r="P263" i="19" s="1"/>
  <c r="M255" i="19"/>
  <c r="P255" i="19" s="1"/>
  <c r="O271" i="19"/>
  <c r="O264" i="19"/>
  <c r="O251" i="19"/>
  <c r="O243" i="19"/>
  <c r="O235" i="19"/>
  <c r="O279" i="19"/>
  <c r="N279" i="19" s="1"/>
  <c r="O263" i="19"/>
  <c r="N263" i="19" s="1"/>
  <c r="O252" i="19"/>
  <c r="O244" i="19"/>
  <c r="O236" i="19"/>
  <c r="O228" i="19"/>
  <c r="O220" i="19"/>
  <c r="M293" i="19"/>
  <c r="P293" i="19" s="1"/>
  <c r="M264" i="19"/>
  <c r="P264" i="19" s="1"/>
  <c r="O249" i="19"/>
  <c r="O241" i="19"/>
  <c r="O233" i="19"/>
  <c r="O226" i="19"/>
  <c r="M216" i="19"/>
  <c r="P216" i="19" s="1"/>
  <c r="M210" i="19"/>
  <c r="P210" i="19" s="1"/>
  <c r="M202" i="19"/>
  <c r="M194" i="19"/>
  <c r="O296" i="19"/>
  <c r="O260" i="19"/>
  <c r="O225" i="19"/>
  <c r="M220" i="19"/>
  <c r="P220" i="19" s="1"/>
  <c r="M207" i="19"/>
  <c r="P207" i="19" s="1"/>
  <c r="M199" i="19"/>
  <c r="M191" i="19"/>
  <c r="M183" i="19"/>
  <c r="M175" i="19"/>
  <c r="M167" i="19"/>
  <c r="O246" i="19"/>
  <c r="M217" i="19"/>
  <c r="P217" i="19" s="1"/>
  <c r="O170" i="19"/>
  <c r="O159" i="19"/>
  <c r="O151" i="19"/>
  <c r="O143" i="19"/>
  <c r="N143" i="19" s="1"/>
  <c r="P143" i="19" s="1"/>
  <c r="O135" i="19"/>
  <c r="O127" i="19"/>
  <c r="O119" i="19"/>
  <c r="M235" i="19"/>
  <c r="P235" i="19" s="1"/>
  <c r="M213" i="19"/>
  <c r="P213" i="19" s="1"/>
  <c r="M205" i="19"/>
  <c r="M197" i="19"/>
  <c r="P197" i="19" s="1"/>
  <c r="M189" i="19"/>
  <c r="M184" i="19"/>
  <c r="P184" i="19" s="1"/>
  <c r="O176" i="19"/>
  <c r="O167" i="19"/>
  <c r="O160" i="19"/>
  <c r="O152" i="19"/>
  <c r="O144" i="19"/>
  <c r="O136" i="19"/>
  <c r="O128" i="19"/>
  <c r="O120" i="19"/>
  <c r="O112" i="19"/>
  <c r="O104" i="19"/>
  <c r="O96" i="19"/>
  <c r="O88" i="19"/>
  <c r="O254" i="19"/>
  <c r="O222" i="19"/>
  <c r="O203" i="19"/>
  <c r="M176" i="19"/>
  <c r="O168" i="19"/>
  <c r="M159" i="19"/>
  <c r="M200" i="19"/>
  <c r="O182" i="19"/>
  <c r="O150" i="19"/>
  <c r="O142" i="19"/>
  <c r="O134" i="19"/>
  <c r="O256" i="19"/>
  <c r="O175" i="19"/>
  <c r="M116" i="19"/>
  <c r="O105" i="19"/>
  <c r="O94" i="19"/>
  <c r="O184" i="19"/>
  <c r="M151" i="19"/>
  <c r="M127" i="19"/>
  <c r="O111" i="19"/>
  <c r="M89" i="19"/>
  <c r="M82" i="19"/>
  <c r="M74" i="19"/>
  <c r="M66" i="19"/>
  <c r="M58" i="19"/>
  <c r="M50" i="19"/>
  <c r="M42" i="19"/>
  <c r="M34" i="19"/>
  <c r="M26" i="19"/>
  <c r="M18" i="19"/>
  <c r="O238" i="19"/>
  <c r="O138" i="19"/>
  <c r="O118" i="19"/>
  <c r="M101" i="19"/>
  <c r="O90" i="19"/>
  <c r="M79" i="19"/>
  <c r="M71" i="19"/>
  <c r="M63" i="19"/>
  <c r="M55" i="19"/>
  <c r="M47" i="19"/>
  <c r="M39" i="19"/>
  <c r="M31" i="19"/>
  <c r="M23" i="19"/>
  <c r="M15" i="19"/>
  <c r="M208" i="19"/>
  <c r="P208" i="19" s="1"/>
  <c r="O129" i="19"/>
  <c r="O101" i="19"/>
  <c r="N101" i="19" s="1"/>
  <c r="P101" i="19" s="1"/>
  <c r="O83" i="19"/>
  <c r="O75" i="19"/>
  <c r="O67" i="19"/>
  <c r="M144" i="19"/>
  <c r="O97" i="19"/>
  <c r="O146" i="19"/>
  <c r="O78" i="19"/>
  <c r="O55" i="19"/>
  <c r="N55" i="19" s="1"/>
  <c r="P55" i="19" s="1"/>
  <c r="O47" i="19"/>
  <c r="N47" i="19" s="1"/>
  <c r="P47" i="19" s="1"/>
  <c r="O39" i="19"/>
  <c r="N39" i="19" s="1"/>
  <c r="P39" i="19" s="1"/>
  <c r="O31" i="19"/>
  <c r="N31" i="19" s="1"/>
  <c r="P31" i="19" s="1"/>
  <c r="O23" i="19"/>
  <c r="N23" i="19" s="1"/>
  <c r="P23" i="19" s="1"/>
  <c r="O15" i="19"/>
  <c r="N15" i="19" s="1"/>
  <c r="P15" i="19" s="1"/>
  <c r="O35" i="19"/>
  <c r="O87" i="19"/>
  <c r="M85" i="19"/>
  <c r="M48" i="19"/>
  <c r="M24" i="19"/>
  <c r="M77" i="19"/>
  <c r="M291" i="19"/>
  <c r="P291" i="19" s="1"/>
  <c r="M275" i="19"/>
  <c r="P275" i="19" s="1"/>
  <c r="M288" i="19"/>
  <c r="P288" i="19" s="1"/>
  <c r="M272" i="19"/>
  <c r="P272" i="19" s="1"/>
  <c r="O283" i="19"/>
  <c r="M267" i="19"/>
  <c r="P267" i="19" s="1"/>
  <c r="O288" i="19"/>
  <c r="N288" i="19" s="1"/>
  <c r="O266" i="19"/>
  <c r="O247" i="19"/>
  <c r="O295" i="19"/>
  <c r="M258" i="19"/>
  <c r="P258" i="19" s="1"/>
  <c r="O240" i="19"/>
  <c r="O216" i="19"/>
  <c r="M257" i="19"/>
  <c r="P257" i="19" s="1"/>
  <c r="M239" i="19"/>
  <c r="P239" i="19" s="1"/>
  <c r="M221" i="19"/>
  <c r="M206" i="19"/>
  <c r="M190" i="19"/>
  <c r="P190" i="19" s="1"/>
  <c r="O231" i="19"/>
  <c r="M211" i="19"/>
  <c r="P211" i="19" s="1"/>
  <c r="M203" i="19"/>
  <c r="M187" i="19"/>
  <c r="M171" i="19"/>
  <c r="O237" i="19"/>
  <c r="M49" i="19"/>
  <c r="O107" i="19"/>
  <c r="O42" i="19"/>
  <c r="M103" i="19"/>
  <c r="O26" i="19"/>
  <c r="O18" i="19"/>
  <c r="O50" i="19"/>
  <c r="O71" i="19"/>
  <c r="O109" i="19"/>
  <c r="O293" i="19"/>
  <c r="O285" i="19"/>
  <c r="O277" i="19"/>
  <c r="O298" i="19"/>
  <c r="N298" i="19" s="1"/>
  <c r="O290" i="19"/>
  <c r="O282" i="19"/>
  <c r="O274" i="19"/>
  <c r="O292" i="19"/>
  <c r="O284" i="19"/>
  <c r="O276" i="19"/>
  <c r="O269" i="19"/>
  <c r="O261" i="19"/>
  <c r="M294" i="19"/>
  <c r="P294" i="19" s="1"/>
  <c r="M270" i="19"/>
  <c r="P270" i="19" s="1"/>
  <c r="O259" i="19"/>
  <c r="M249" i="19"/>
  <c r="P249" i="19" s="1"/>
  <c r="M241" i="19"/>
  <c r="P241" i="19" s="1"/>
  <c r="M233" i="19"/>
  <c r="P233" i="19" s="1"/>
  <c r="O270" i="19"/>
  <c r="M260" i="19"/>
  <c r="P260" i="19" s="1"/>
  <c r="M250" i="19"/>
  <c r="P250" i="19" s="1"/>
  <c r="M242" i="19"/>
  <c r="M234" i="19"/>
  <c r="P234" i="19" s="1"/>
  <c r="M226" i="19"/>
  <c r="P226" i="19" s="1"/>
  <c r="M218" i="19"/>
  <c r="O287" i="19"/>
  <c r="M262" i="19"/>
  <c r="P262" i="19" s="1"/>
  <c r="M248" i="19"/>
  <c r="P248" i="19" s="1"/>
  <c r="M240" i="19"/>
  <c r="P240" i="19" s="1"/>
  <c r="M232" i="19"/>
  <c r="P232" i="19" s="1"/>
  <c r="M225" i="19"/>
  <c r="O215" i="19"/>
  <c r="O208" i="19"/>
  <c r="O200" i="19"/>
  <c r="O192" i="19"/>
  <c r="O272" i="19"/>
  <c r="N272" i="19" s="1"/>
  <c r="O255" i="19"/>
  <c r="M224" i="19"/>
  <c r="P224" i="19" s="1"/>
  <c r="O219" i="19"/>
  <c r="O205" i="19"/>
  <c r="O197" i="19"/>
  <c r="O189" i="19"/>
  <c r="O181" i="19"/>
  <c r="O173" i="19"/>
  <c r="O165" i="19"/>
  <c r="M244" i="19"/>
  <c r="P244" i="19" s="1"/>
  <c r="O179" i="19"/>
  <c r="M169" i="19"/>
  <c r="P169" i="19" s="1"/>
  <c r="M157" i="19"/>
  <c r="M149" i="19"/>
  <c r="M141" i="19"/>
  <c r="M133" i="19"/>
  <c r="M125" i="19"/>
  <c r="M117" i="19"/>
  <c r="M229" i="19"/>
  <c r="P229" i="19" s="1"/>
  <c r="M212" i="19"/>
  <c r="P212" i="19" s="1"/>
  <c r="M204" i="19"/>
  <c r="M196" i="19"/>
  <c r="P196" i="19" s="1"/>
  <c r="M188" i="19"/>
  <c r="O183" i="19"/>
  <c r="N183" i="19" s="1"/>
  <c r="P183" i="19" s="1"/>
  <c r="S183" i="19" s="1"/>
  <c r="U183" i="19" s="1"/>
  <c r="M173" i="19"/>
  <c r="M166" i="19"/>
  <c r="M158" i="19"/>
  <c r="M150" i="19"/>
  <c r="M142" i="19"/>
  <c r="M134" i="19"/>
  <c r="M126" i="19"/>
  <c r="M118" i="19"/>
  <c r="M110" i="19"/>
  <c r="M102" i="19"/>
  <c r="M94" i="19"/>
  <c r="M86" i="19"/>
  <c r="N86" i="19" s="1"/>
  <c r="P86" i="19" s="1"/>
  <c r="M252" i="19"/>
  <c r="P252" i="19" s="1"/>
  <c r="M219" i="19"/>
  <c r="P219" i="19" s="1"/>
  <c r="M192" i="19"/>
  <c r="P192" i="19" s="1"/>
  <c r="M174" i="19"/>
  <c r="O162" i="19"/>
  <c r="O154" i="19"/>
  <c r="O195" i="19"/>
  <c r="M177" i="19"/>
  <c r="O149" i="19"/>
  <c r="O141" i="19"/>
  <c r="O133" i="19"/>
  <c r="O210" i="19"/>
  <c r="O171" i="19"/>
  <c r="M111" i="19"/>
  <c r="O103" i="19"/>
  <c r="N103" i="19" s="1"/>
  <c r="P103" i="19" s="1"/>
  <c r="M93" i="19"/>
  <c r="M155" i="19"/>
  <c r="N155" i="19" s="1"/>
  <c r="P155" i="19" s="1"/>
  <c r="O137" i="19"/>
  <c r="O125" i="19"/>
  <c r="O106" i="19"/>
  <c r="N106" i="19" s="1"/>
  <c r="P106" i="19" s="1"/>
  <c r="M87" i="19"/>
  <c r="O80" i="19"/>
  <c r="O72" i="19"/>
  <c r="O64" i="19"/>
  <c r="O56" i="19"/>
  <c r="O48" i="19"/>
  <c r="O40" i="19"/>
  <c r="N40" i="19" s="1"/>
  <c r="P40" i="19" s="1"/>
  <c r="O32" i="19"/>
  <c r="O24" i="19"/>
  <c r="O16" i="19"/>
  <c r="M236" i="19"/>
  <c r="P236" i="19" s="1"/>
  <c r="M124" i="19"/>
  <c r="P124" i="19" s="1"/>
  <c r="O115" i="19"/>
  <c r="N115" i="19" s="1"/>
  <c r="P115" i="19" s="1"/>
  <c r="M97" i="19"/>
  <c r="O85" i="19"/>
  <c r="O77" i="19"/>
  <c r="N77" i="19" s="1"/>
  <c r="P77" i="19" s="1"/>
  <c r="O69" i="19"/>
  <c r="O61" i="19"/>
  <c r="O53" i="19"/>
  <c r="O45" i="19"/>
  <c r="O37" i="19"/>
  <c r="O29" i="19"/>
  <c r="O21" i="19"/>
  <c r="M261" i="19"/>
  <c r="P261" i="19" s="1"/>
  <c r="O166" i="19"/>
  <c r="M107" i="19"/>
  <c r="O93" i="19"/>
  <c r="O82" i="19"/>
  <c r="N82" i="19" s="1"/>
  <c r="P82" i="19" s="1"/>
  <c r="O74" i="19"/>
  <c r="O66" i="19"/>
  <c r="O121" i="19"/>
  <c r="M84" i="19"/>
  <c r="O145" i="19"/>
  <c r="M76" i="19"/>
  <c r="O54" i="19"/>
  <c r="O46" i="19"/>
  <c r="O38" i="19"/>
  <c r="O30" i="19"/>
  <c r="O22" i="19"/>
  <c r="O14" i="19"/>
  <c r="M41" i="19"/>
  <c r="O98" i="19"/>
  <c r="O43" i="19"/>
  <c r="O230" i="19"/>
  <c r="M56" i="19"/>
  <c r="M123" i="19"/>
  <c r="M283" i="19"/>
  <c r="P283" i="19" s="1"/>
  <c r="M296" i="19"/>
  <c r="P296" i="19" s="1"/>
  <c r="M280" i="19"/>
  <c r="P280" i="19" s="1"/>
  <c r="O291" i="19"/>
  <c r="O275" i="19"/>
  <c r="M259" i="19"/>
  <c r="P259" i="19" s="1"/>
  <c r="M256" i="19"/>
  <c r="P256" i="19" s="1"/>
  <c r="O239" i="19"/>
  <c r="N239" i="19" s="1"/>
  <c r="M269" i="19"/>
  <c r="P269" i="19" s="1"/>
  <c r="O248" i="19"/>
  <c r="N248" i="19" s="1"/>
  <c r="O232" i="19"/>
  <c r="O224" i="19"/>
  <c r="N224" i="19" s="1"/>
  <c r="M286" i="19"/>
  <c r="P286" i="19" s="1"/>
  <c r="M247" i="19"/>
  <c r="P247" i="19" s="1"/>
  <c r="O229" i="19"/>
  <c r="O213" i="19"/>
  <c r="M198" i="19"/>
  <c r="P198" i="19" s="1"/>
  <c r="M266" i="19"/>
  <c r="P266" i="19" s="1"/>
  <c r="O223" i="19"/>
  <c r="M195" i="19"/>
  <c r="P195" i="19" s="1"/>
  <c r="M179" i="19"/>
  <c r="O258" i="19"/>
  <c r="M28" i="19"/>
  <c r="M44" i="19"/>
  <c r="O63" i="19"/>
  <c r="N63" i="19" s="1"/>
  <c r="P63" i="19" s="1"/>
  <c r="M80" i="19"/>
  <c r="M209" i="19"/>
  <c r="O41" i="19"/>
  <c r="O73" i="19"/>
  <c r="O245" i="19"/>
  <c r="N245" i="19" s="1"/>
  <c r="O126" i="19"/>
  <c r="O19" i="19"/>
  <c r="M29" i="19"/>
  <c r="M45" i="19"/>
  <c r="M61" i="19"/>
  <c r="M69" i="19"/>
  <c r="M65" i="19"/>
  <c r="M81" i="19"/>
  <c r="M105" i="19"/>
  <c r="O202" i="19"/>
  <c r="M27" i="19"/>
  <c r="M43" i="19"/>
  <c r="M59" i="19"/>
  <c r="M75" i="19"/>
  <c r="M96" i="19"/>
  <c r="O122" i="19"/>
  <c r="M14" i="19"/>
  <c r="M30" i="19"/>
  <c r="M46" i="19"/>
  <c r="M62" i="19"/>
  <c r="M78" i="19"/>
  <c r="M99" i="19"/>
  <c r="M136" i="19"/>
  <c r="O89" i="19"/>
  <c r="O110" i="19"/>
  <c r="N110" i="19" s="1"/>
  <c r="P110" i="19" s="1"/>
  <c r="M181" i="19"/>
  <c r="P181" i="19" s="1"/>
  <c r="M140" i="19"/>
  <c r="M163" i="19"/>
  <c r="O214" i="19"/>
  <c r="M172" i="19"/>
  <c r="M215" i="19"/>
  <c r="M277" i="19"/>
  <c r="P277" i="19" s="1"/>
  <c r="O100" i="19"/>
  <c r="O116" i="19"/>
  <c r="O132" i="19"/>
  <c r="O148" i="19"/>
  <c r="N148" i="19" s="1"/>
  <c r="P148" i="19" s="1"/>
  <c r="O164" i="19"/>
  <c r="M180" i="19"/>
  <c r="P180" i="19" s="1"/>
  <c r="O191" i="19"/>
  <c r="N191" i="19" s="1"/>
  <c r="O207" i="19"/>
  <c r="O280" i="19"/>
  <c r="N280" i="19" s="1"/>
  <c r="O131" i="19"/>
  <c r="O147" i="19"/>
  <c r="O163" i="19"/>
  <c r="N163" i="19" s="1"/>
  <c r="P163" i="19" s="1"/>
  <c r="O253" i="19"/>
  <c r="O193" i="19"/>
  <c r="M227" i="19"/>
  <c r="O204" i="19"/>
  <c r="O234" i="19"/>
  <c r="M214" i="19"/>
  <c r="M246" i="19"/>
  <c r="P246" i="19" s="1"/>
  <c r="M237" i="19"/>
  <c r="P237" i="19" s="1"/>
  <c r="M278" i="19"/>
  <c r="P278" i="19" s="1"/>
  <c r="M282" i="19"/>
  <c r="P282" i="19" s="1"/>
  <c r="O286" i="19"/>
  <c r="N286" i="19" s="1"/>
  <c r="O289" i="19"/>
  <c r="O34" i="19"/>
  <c r="N34" i="19" s="1"/>
  <c r="P34" i="19" s="1"/>
  <c r="O62" i="19"/>
  <c r="S182" i="19"/>
  <c r="U182" i="19" s="1"/>
  <c r="Z245" i="19"/>
  <c r="S245" i="19"/>
  <c r="U245" i="19" s="1"/>
  <c r="Q45" i="18"/>
  <c r="C43" i="18"/>
  <c r="Y51" i="19"/>
  <c r="X298" i="19"/>
  <c r="M25" i="19"/>
  <c r="M60" i="19"/>
  <c r="M64" i="19"/>
  <c r="M104" i="19"/>
  <c r="O25" i="19"/>
  <c r="N25" i="19" s="1"/>
  <c r="P25" i="19" s="1"/>
  <c r="O57" i="19"/>
  <c r="O95" i="19"/>
  <c r="M120" i="19"/>
  <c r="O28" i="19"/>
  <c r="O44" i="19"/>
  <c r="O60" i="19"/>
  <c r="O76" i="19"/>
  <c r="O91" i="19"/>
  <c r="M135" i="19"/>
  <c r="M185" i="19"/>
  <c r="M109" i="19"/>
  <c r="O180" i="19"/>
  <c r="M139" i="19"/>
  <c r="M156" i="19"/>
  <c r="M201" i="19"/>
  <c r="P201" i="19" s="1"/>
  <c r="M170" i="19"/>
  <c r="O211" i="19"/>
  <c r="O267" i="19"/>
  <c r="M98" i="19"/>
  <c r="M114" i="19"/>
  <c r="M130" i="19"/>
  <c r="M146" i="19"/>
  <c r="M162" i="19"/>
  <c r="O178" i="19"/>
  <c r="O190" i="19"/>
  <c r="O206" i="19"/>
  <c r="M251" i="19"/>
  <c r="M129" i="19"/>
  <c r="P129" i="19" s="1"/>
  <c r="M145" i="19"/>
  <c r="M161" i="19"/>
  <c r="N161" i="19" s="1"/>
  <c r="P161" i="19" s="1"/>
  <c r="M231" i="19"/>
  <c r="P231" i="19" s="1"/>
  <c r="O185" i="19"/>
  <c r="O221" i="19"/>
  <c r="O196" i="19"/>
  <c r="N196" i="19" s="1"/>
  <c r="M228" i="19"/>
  <c r="P228" i="19" s="1"/>
  <c r="M268" i="19"/>
  <c r="P268" i="19" s="1"/>
  <c r="M238" i="19"/>
  <c r="P238" i="19" s="1"/>
  <c r="M285" i="19"/>
  <c r="P285" i="19" s="1"/>
  <c r="M265" i="19"/>
  <c r="P265" i="19" s="1"/>
  <c r="M274" i="19"/>
  <c r="P274" i="19" s="1"/>
  <c r="O278" i="19"/>
  <c r="O281" i="19"/>
  <c r="N281" i="19" s="1"/>
  <c r="M68" i="19"/>
  <c r="M16" i="19"/>
  <c r="O117" i="19"/>
  <c r="M33" i="17"/>
  <c r="O77" i="17"/>
  <c r="O35" i="17"/>
  <c r="O28" i="17"/>
  <c r="O62" i="17"/>
  <c r="M17" i="17"/>
  <c r="M59" i="17"/>
  <c r="M166" i="17"/>
  <c r="M75" i="17"/>
  <c r="M162" i="17"/>
  <c r="O15" i="17"/>
  <c r="O31" i="17"/>
  <c r="O53" i="17"/>
  <c r="O164" i="17"/>
  <c r="M15" i="17"/>
  <c r="M31" i="17"/>
  <c r="M47" i="17"/>
  <c r="M114" i="17"/>
  <c r="O139" i="17"/>
  <c r="O22" i="17"/>
  <c r="O38" i="17"/>
  <c r="M60" i="17"/>
  <c r="O65" i="17"/>
  <c r="O81" i="17"/>
  <c r="O97" i="17"/>
  <c r="M118" i="17"/>
  <c r="O205" i="17"/>
  <c r="O47" i="17"/>
  <c r="O71" i="17"/>
  <c r="O87" i="17"/>
  <c r="O95" i="17"/>
  <c r="O122" i="17"/>
  <c r="O144" i="17"/>
  <c r="O160" i="17"/>
  <c r="M197" i="17"/>
  <c r="P197" i="17" s="1"/>
  <c r="M72" i="17"/>
  <c r="M80" i="17"/>
  <c r="M96" i="17"/>
  <c r="M113" i="17"/>
  <c r="M128" i="17"/>
  <c r="O117" i="17"/>
  <c r="O133" i="17"/>
  <c r="O149" i="17"/>
  <c r="O166" i="17"/>
  <c r="N166" i="17" s="1"/>
  <c r="P166" i="17" s="1"/>
  <c r="M187" i="17"/>
  <c r="O214" i="17"/>
  <c r="M140" i="17"/>
  <c r="M156" i="17"/>
  <c r="O177" i="17"/>
  <c r="M207" i="17"/>
  <c r="P207" i="17" s="1"/>
  <c r="O171" i="17"/>
  <c r="M188" i="17"/>
  <c r="M212" i="17"/>
  <c r="P212" i="17" s="1"/>
  <c r="M225" i="17"/>
  <c r="M204" i="17"/>
  <c r="O236" i="17"/>
  <c r="M198" i="17"/>
  <c r="P198" i="17" s="1"/>
  <c r="M214" i="17"/>
  <c r="M237" i="17"/>
  <c r="P237" i="17" s="1"/>
  <c r="M278" i="17"/>
  <c r="P278" i="17" s="1"/>
  <c r="M229" i="17"/>
  <c r="P229" i="17" s="1"/>
  <c r="M268" i="17"/>
  <c r="P268" i="17" s="1"/>
  <c r="O234" i="17"/>
  <c r="O253" i="17"/>
  <c r="M235" i="17"/>
  <c r="P235" i="17" s="1"/>
  <c r="M255" i="17"/>
  <c r="P255" i="17" s="1"/>
  <c r="O244" i="17"/>
  <c r="O262" i="17"/>
  <c r="M258" i="17"/>
  <c r="P258" i="17" s="1"/>
  <c r="O272" i="17"/>
  <c r="M290" i="17"/>
  <c r="P290" i="17" s="1"/>
  <c r="M272" i="17"/>
  <c r="P272" i="17" s="1"/>
  <c r="M288" i="17"/>
  <c r="P288" i="17" s="1"/>
  <c r="O275" i="17"/>
  <c r="O291" i="17"/>
  <c r="O36" i="17"/>
  <c r="M26" i="17"/>
  <c r="O100" i="17"/>
  <c r="O58" i="17"/>
  <c r="M106" i="17"/>
  <c r="M55" i="17"/>
  <c r="O16" i="17"/>
  <c r="O32" i="17"/>
  <c r="O69" i="17"/>
  <c r="M168" i="17"/>
  <c r="O17" i="17"/>
  <c r="N17" i="17" s="1"/>
  <c r="P17" i="17" s="1"/>
  <c r="O33" i="17"/>
  <c r="O50" i="17"/>
  <c r="M116" i="17"/>
  <c r="M153" i="17"/>
  <c r="M24" i="17"/>
  <c r="O40" i="17"/>
  <c r="O61" i="17"/>
  <c r="M78" i="17"/>
  <c r="M94" i="17"/>
  <c r="M110" i="17"/>
  <c r="O140" i="17"/>
  <c r="M41" i="17"/>
  <c r="M57" i="17"/>
  <c r="M73" i="17"/>
  <c r="M89" i="17"/>
  <c r="M105" i="17"/>
  <c r="O126" i="17"/>
  <c r="M149" i="17"/>
  <c r="O165" i="17"/>
  <c r="M199" i="17"/>
  <c r="O74" i="17"/>
  <c r="O90" i="17"/>
  <c r="O106" i="17"/>
  <c r="M124" i="17"/>
  <c r="P124" i="17" s="1"/>
  <c r="O257" i="17"/>
  <c r="M127" i="17"/>
  <c r="M143" i="17"/>
  <c r="M159" i="17"/>
  <c r="M179" i="17"/>
  <c r="M201" i="17"/>
  <c r="P201" i="17" s="1"/>
  <c r="O255" i="17"/>
  <c r="O150" i="17"/>
  <c r="M167" i="17"/>
  <c r="M196" i="17"/>
  <c r="P196" i="17" s="1"/>
  <c r="M165" i="17"/>
  <c r="M181" i="17"/>
  <c r="P181" i="17" s="1"/>
  <c r="O198" i="17"/>
  <c r="O218" i="17"/>
  <c r="O199" i="17"/>
  <c r="O207" i="17"/>
  <c r="N207" i="17" s="1"/>
  <c r="M286" i="17"/>
  <c r="P286" i="17" s="1"/>
  <c r="O200" i="17"/>
  <c r="O216" i="17"/>
  <c r="M238" i="17"/>
  <c r="P238" i="17" s="1"/>
  <c r="M279" i="17"/>
  <c r="P279" i="17" s="1"/>
  <c r="O232" i="17"/>
  <c r="O269" i="17"/>
  <c r="M236" i="17"/>
  <c r="P236" i="17" s="1"/>
  <c r="M295" i="17"/>
  <c r="P295" i="17" s="1"/>
  <c r="O246" i="17"/>
  <c r="O280" i="17"/>
  <c r="M254" i="17"/>
  <c r="P254" i="17" s="1"/>
  <c r="O288" i="17"/>
  <c r="O268" i="17"/>
  <c r="M275" i="17"/>
  <c r="P275" i="17" s="1"/>
  <c r="M291" i="17"/>
  <c r="P291" i="17" s="1"/>
  <c r="M265" i="17"/>
  <c r="P265" i="17" s="1"/>
  <c r="M274" i="17"/>
  <c r="P274" i="17" s="1"/>
  <c r="O282" i="17"/>
  <c r="O290" i="17"/>
  <c r="M277" i="17"/>
  <c r="P277" i="17" s="1"/>
  <c r="M285" i="17"/>
  <c r="P285" i="17" s="1"/>
  <c r="M293" i="17"/>
  <c r="P293" i="17" s="1"/>
  <c r="O20" i="17"/>
  <c r="M25" i="17"/>
  <c r="Q45" i="16"/>
  <c r="C43" i="16"/>
  <c r="O115" i="17"/>
  <c r="O19" i="17"/>
  <c r="O68" i="17"/>
  <c r="M129" i="17"/>
  <c r="P129" i="17" s="1"/>
  <c r="O48" i="17"/>
  <c r="O60" i="17"/>
  <c r="M90" i="17"/>
  <c r="M107" i="17"/>
  <c r="O235" i="17"/>
  <c r="M67" i="17"/>
  <c r="M171" i="17"/>
  <c r="M21" i="17"/>
  <c r="M29" i="17"/>
  <c r="M37" i="17"/>
  <c r="M48" i="17"/>
  <c r="O85" i="17"/>
  <c r="M145" i="17"/>
  <c r="O169" i="17"/>
  <c r="O181" i="17"/>
  <c r="M19" i="17"/>
  <c r="M27" i="17"/>
  <c r="M35" i="17"/>
  <c r="O41" i="17"/>
  <c r="O52" i="17"/>
  <c r="M63" i="17"/>
  <c r="O119" i="17"/>
  <c r="M137" i="17"/>
  <c r="M154" i="17"/>
  <c r="O18" i="17"/>
  <c r="O26" i="17"/>
  <c r="O34" i="17"/>
  <c r="M44" i="17"/>
  <c r="O54" i="17"/>
  <c r="M62" i="17"/>
  <c r="M71" i="17"/>
  <c r="M79" i="17"/>
  <c r="M87" i="17"/>
  <c r="M95" i="17"/>
  <c r="M103" i="17"/>
  <c r="M111" i="17"/>
  <c r="O124" i="17"/>
  <c r="N124" i="17" s="1"/>
  <c r="O156" i="17"/>
  <c r="M220" i="17"/>
  <c r="P220" i="17" s="1"/>
  <c r="O43" i="17"/>
  <c r="O51" i="17"/>
  <c r="O59" i="17"/>
  <c r="N59" i="17" s="1"/>
  <c r="P59" i="17" s="1"/>
  <c r="O67" i="17"/>
  <c r="O75" i="17"/>
  <c r="N75" i="17" s="1"/>
  <c r="P75" i="17" s="1"/>
  <c r="O83" i="17"/>
  <c r="O91" i="17"/>
  <c r="O99" i="17"/>
  <c r="O107" i="17"/>
  <c r="N107" i="17" s="1"/>
  <c r="P107" i="17" s="1"/>
  <c r="M117" i="17"/>
  <c r="M133" i="17"/>
  <c r="M142" i="17"/>
  <c r="M150" i="17"/>
  <c r="M158" i="17"/>
  <c r="O174" i="17"/>
  <c r="O187" i="17"/>
  <c r="M248" i="17"/>
  <c r="P248" i="17" s="1"/>
  <c r="M68" i="17"/>
  <c r="M76" i="17"/>
  <c r="M84" i="17"/>
  <c r="M92" i="17"/>
  <c r="M100" i="17"/>
  <c r="M108" i="17"/>
  <c r="O118" i="17"/>
  <c r="M126" i="17"/>
  <c r="O134" i="17"/>
  <c r="O113" i="17"/>
  <c r="N113" i="17" s="1"/>
  <c r="P113" i="17" s="1"/>
  <c r="O121" i="17"/>
  <c r="O129" i="17"/>
  <c r="N129" i="17" s="1"/>
  <c r="O137" i="17"/>
  <c r="O145" i="17"/>
  <c r="O153" i="17"/>
  <c r="O161" i="17"/>
  <c r="M170" i="17"/>
  <c r="O180" i="17"/>
  <c r="O193" i="17"/>
  <c r="M203" i="17"/>
  <c r="M231" i="17"/>
  <c r="P231" i="17" s="1"/>
  <c r="M136" i="17"/>
  <c r="M144" i="17"/>
  <c r="M152" i="17"/>
  <c r="M160" i="17"/>
  <c r="M172" i="17"/>
  <c r="O182" i="17"/>
  <c r="O201" i="17"/>
  <c r="M215" i="17"/>
  <c r="O167" i="17"/>
  <c r="N167" i="17" s="1"/>
  <c r="P167" i="17" s="1"/>
  <c r="O175" i="17"/>
  <c r="O183" i="17"/>
  <c r="M191" i="17"/>
  <c r="O202" i="17"/>
  <c r="O215" i="17"/>
  <c r="O219" i="17"/>
  <c r="M241" i="17"/>
  <c r="P241" i="17" s="1"/>
  <c r="M200" i="17"/>
  <c r="M208" i="17"/>
  <c r="P208" i="17" s="1"/>
  <c r="O231" i="17"/>
  <c r="M186" i="17"/>
  <c r="M194" i="17"/>
  <c r="M202" i="17"/>
  <c r="M210" i="17"/>
  <c r="P210" i="17" s="1"/>
  <c r="M218" i="17"/>
  <c r="M227" i="17"/>
  <c r="O239" i="17"/>
  <c r="M260" i="17"/>
  <c r="P260" i="17" s="1"/>
  <c r="O217" i="17"/>
  <c r="M226" i="17"/>
  <c r="P226" i="17" s="1"/>
  <c r="M244" i="17"/>
  <c r="P244" i="17" s="1"/>
  <c r="M261" i="17"/>
  <c r="P261" i="17" s="1"/>
  <c r="O222" i="17"/>
  <c r="O230" i="17"/>
  <c r="O238" i="17"/>
  <c r="O250" i="17"/>
  <c r="O263" i="17"/>
  <c r="O296" i="17"/>
  <c r="M239" i="17"/>
  <c r="P239" i="17" s="1"/>
  <c r="O251" i="17"/>
  <c r="O259" i="17"/>
  <c r="O289" i="17"/>
  <c r="O248" i="17"/>
  <c r="M257" i="17"/>
  <c r="P257" i="17" s="1"/>
  <c r="O281" i="17"/>
  <c r="M294" i="17"/>
  <c r="P294" i="17" s="1"/>
  <c r="M262" i="17"/>
  <c r="P262" i="17" s="1"/>
  <c r="M270" i="17"/>
  <c r="P270" i="17" s="1"/>
  <c r="O276" i="17"/>
  <c r="O284" i="17"/>
  <c r="O292" i="17"/>
  <c r="O267" i="17"/>
  <c r="M276" i="17"/>
  <c r="P276" i="17" s="1"/>
  <c r="M284" i="17"/>
  <c r="P284" i="17" s="1"/>
  <c r="M292" i="17"/>
  <c r="P292" i="17" s="1"/>
  <c r="O271" i="17"/>
  <c r="O279" i="17"/>
  <c r="O287" i="17"/>
  <c r="O295" i="17"/>
  <c r="M121" i="17"/>
  <c r="M18" i="17"/>
  <c r="M161" i="17"/>
  <c r="M98" i="17"/>
  <c r="M54" i="17"/>
  <c r="O92" i="17"/>
  <c r="O49" i="17"/>
  <c r="O84" i="17"/>
  <c r="N84" i="17" s="1"/>
  <c r="P84" i="17" s="1"/>
  <c r="O23" i="17"/>
  <c r="O39" i="17"/>
  <c r="M125" i="17"/>
  <c r="O178" i="17"/>
  <c r="M23" i="17"/>
  <c r="M39" i="17"/>
  <c r="O57" i="17"/>
  <c r="N57" i="17" s="1"/>
  <c r="P57" i="17" s="1"/>
  <c r="M130" i="17"/>
  <c r="O14" i="17"/>
  <c r="O30" i="17"/>
  <c r="M46" i="17"/>
  <c r="O73" i="17"/>
  <c r="N73" i="17" s="1"/>
  <c r="P73" i="17" s="1"/>
  <c r="O89" i="17"/>
  <c r="N89" i="17" s="1"/>
  <c r="P89" i="17" s="1"/>
  <c r="O105" i="17"/>
  <c r="N105" i="17" s="1"/>
  <c r="P105" i="17" s="1"/>
  <c r="M134" i="17"/>
  <c r="O247" i="17"/>
  <c r="O55" i="17"/>
  <c r="N55" i="17" s="1"/>
  <c r="P55" i="17" s="1"/>
  <c r="O63" i="17"/>
  <c r="N63" i="17" s="1"/>
  <c r="P63" i="17" s="1"/>
  <c r="O79" i="17"/>
  <c r="O103" i="17"/>
  <c r="N103" i="17" s="1"/>
  <c r="P103" i="17" s="1"/>
  <c r="O111" i="17"/>
  <c r="N111" i="17" s="1"/>
  <c r="P111" i="17" s="1"/>
  <c r="O136" i="17"/>
  <c r="O152" i="17"/>
  <c r="M182" i="17"/>
  <c r="P182" i="17" s="1"/>
  <c r="M64" i="17"/>
  <c r="M88" i="17"/>
  <c r="M104" i="17"/>
  <c r="O123" i="17"/>
  <c r="O172" i="17"/>
  <c r="O125" i="17"/>
  <c r="O141" i="17"/>
  <c r="O157" i="17"/>
  <c r="M174" i="17"/>
  <c r="O197" i="17"/>
  <c r="O242" i="17"/>
  <c r="M148" i="17"/>
  <c r="M164" i="17"/>
  <c r="M192" i="17"/>
  <c r="P192" i="17" s="1"/>
  <c r="O261" i="17"/>
  <c r="O179" i="17"/>
  <c r="M195" i="17"/>
  <c r="P195" i="17" s="1"/>
  <c r="M217" i="17"/>
  <c r="P217" i="17" s="1"/>
  <c r="O190" i="17"/>
  <c r="M213" i="17"/>
  <c r="P213" i="17" s="1"/>
  <c r="M190" i="17"/>
  <c r="P190" i="17" s="1"/>
  <c r="M206" i="17"/>
  <c r="M222" i="17"/>
  <c r="O243" i="17"/>
  <c r="O221" i="17"/>
  <c r="M251" i="17"/>
  <c r="O226" i="17"/>
  <c r="N226" i="17" s="1"/>
  <c r="M245" i="17"/>
  <c r="P245" i="17" s="1"/>
  <c r="O270" i="17"/>
  <c r="N270" i="17" s="1"/>
  <c r="M243" i="17"/>
  <c r="P243" i="17" s="1"/>
  <c r="O266" i="17"/>
  <c r="O252" i="17"/>
  <c r="O297" i="17"/>
  <c r="M266" i="17"/>
  <c r="P266" i="17" s="1"/>
  <c r="M282" i="17"/>
  <c r="P282" i="17" s="1"/>
  <c r="M298" i="17"/>
  <c r="P298" i="17" s="1"/>
  <c r="M280" i="17"/>
  <c r="P280" i="17" s="1"/>
  <c r="M296" i="17"/>
  <c r="P296" i="17" s="1"/>
  <c r="O283" i="17"/>
  <c r="M34" i="17"/>
  <c r="O148" i="17"/>
  <c r="M66" i="17"/>
  <c r="M43" i="17"/>
  <c r="O76" i="17"/>
  <c r="M209" i="17"/>
  <c r="M99" i="17"/>
  <c r="O24" i="17"/>
  <c r="N24" i="17" s="1"/>
  <c r="P24" i="17" s="1"/>
  <c r="O46" i="17"/>
  <c r="O131" i="17"/>
  <c r="M180" i="17"/>
  <c r="P180" i="17" s="1"/>
  <c r="O25" i="17"/>
  <c r="N25" i="17" s="1"/>
  <c r="P25" i="17" s="1"/>
  <c r="M40" i="17"/>
  <c r="M58" i="17"/>
  <c r="M132" i="17"/>
  <c r="M16" i="17"/>
  <c r="M32" i="17"/>
  <c r="M51" i="17"/>
  <c r="M70" i="17"/>
  <c r="M86" i="17"/>
  <c r="M102" i="17"/>
  <c r="M120" i="17"/>
  <c r="O210" i="17"/>
  <c r="M49" i="17"/>
  <c r="M65" i="17"/>
  <c r="M81" i="17"/>
  <c r="M97" i="17"/>
  <c r="M112" i="17"/>
  <c r="M141" i="17"/>
  <c r="M157" i="17"/>
  <c r="M184" i="17"/>
  <c r="P184" i="17" s="1"/>
  <c r="O66" i="17"/>
  <c r="O82" i="17"/>
  <c r="O98" i="17"/>
  <c r="O116" i="17"/>
  <c r="O132" i="17"/>
  <c r="M119" i="17"/>
  <c r="M135" i="17"/>
  <c r="M151" i="17"/>
  <c r="O168" i="17"/>
  <c r="O191" i="17"/>
  <c r="O223" i="17"/>
  <c r="O142" i="17"/>
  <c r="O158" i="17"/>
  <c r="M178" i="17"/>
  <c r="M211" i="17"/>
  <c r="P211" i="17" s="1"/>
  <c r="M173" i="17"/>
  <c r="O189" i="17"/>
  <c r="O213" i="17"/>
  <c r="N213" i="17" s="1"/>
  <c r="M230" i="17"/>
  <c r="P230" i="17" s="1"/>
  <c r="O229" i="17"/>
  <c r="O192" i="17"/>
  <c r="O208" i="17"/>
  <c r="N208" i="17" s="1"/>
  <c r="O225" i="17"/>
  <c r="O245" i="17"/>
  <c r="O224" i="17"/>
  <c r="O254" i="17"/>
  <c r="M228" i="17"/>
  <c r="P228" i="17" s="1"/>
  <c r="M247" i="17"/>
  <c r="P247" i="17" s="1"/>
  <c r="M256" i="17"/>
  <c r="P256" i="17" s="1"/>
  <c r="O237" i="17"/>
  <c r="O258" i="17"/>
  <c r="N258" i="17" s="1"/>
  <c r="M246" i="17"/>
  <c r="P246" i="17" s="1"/>
  <c r="O273" i="17"/>
  <c r="O260" i="17"/>
  <c r="M283" i="17"/>
  <c r="P283" i="17" s="1"/>
  <c r="O298" i="17"/>
  <c r="O109" i="17"/>
  <c r="O42" i="17"/>
  <c r="M83" i="17"/>
  <c r="M146" i="17"/>
  <c r="M52" i="17"/>
  <c r="M74" i="17"/>
  <c r="M91" i="17"/>
  <c r="O108" i="17"/>
  <c r="O44" i="17"/>
  <c r="M82" i="17"/>
  <c r="M14" i="17"/>
  <c r="M22" i="17"/>
  <c r="M30" i="17"/>
  <c r="M38" i="17"/>
  <c r="M50" i="17"/>
  <c r="O101" i="17"/>
  <c r="O163" i="17"/>
  <c r="M175" i="17"/>
  <c r="O186" i="17"/>
  <c r="O21" i="17"/>
  <c r="O29" i="17"/>
  <c r="O37" i="17"/>
  <c r="M42" i="17"/>
  <c r="M56" i="17"/>
  <c r="O112" i="17"/>
  <c r="N112" i="17" s="1"/>
  <c r="P112" i="17" s="1"/>
  <c r="O128" i="17"/>
  <c r="N128" i="17" s="1"/>
  <c r="P128" i="17" s="1"/>
  <c r="M138" i="17"/>
  <c r="O155" i="17"/>
  <c r="M20" i="17"/>
  <c r="M28" i="17"/>
  <c r="M36" i="17"/>
  <c r="O45" i="17"/>
  <c r="O56" i="17"/>
  <c r="O64" i="17"/>
  <c r="O72" i="17"/>
  <c r="O80" i="17"/>
  <c r="O88" i="17"/>
  <c r="O96" i="17"/>
  <c r="O104" i="17"/>
  <c r="O114" i="17"/>
  <c r="N114" i="17" s="1"/>
  <c r="P114" i="17" s="1"/>
  <c r="O130" i="17"/>
  <c r="O185" i="17"/>
  <c r="M221" i="17"/>
  <c r="M45" i="17"/>
  <c r="M53" i="17"/>
  <c r="M61" i="17"/>
  <c r="M69" i="17"/>
  <c r="M77" i="17"/>
  <c r="M85" i="17"/>
  <c r="M93" i="17"/>
  <c r="M101" i="17"/>
  <c r="M109" i="17"/>
  <c r="O120" i="17"/>
  <c r="O135" i="17"/>
  <c r="O143" i="17"/>
  <c r="N143" i="17" s="1"/>
  <c r="P143" i="17" s="1"/>
  <c r="O151" i="17"/>
  <c r="N151" i="17" s="1"/>
  <c r="P151" i="17" s="1"/>
  <c r="O159" i="17"/>
  <c r="O176" i="17"/>
  <c r="M193" i="17"/>
  <c r="P193" i="17" s="1"/>
  <c r="O274" i="17"/>
  <c r="O70" i="17"/>
  <c r="O78" i="17"/>
  <c r="O86" i="17"/>
  <c r="O94" i="17"/>
  <c r="O102" i="17"/>
  <c r="O110" i="17"/>
  <c r="N110" i="17" s="1"/>
  <c r="P110" i="17" s="1"/>
  <c r="M122" i="17"/>
  <c r="O127" i="17"/>
  <c r="O170" i="17"/>
  <c r="M115" i="17"/>
  <c r="M123" i="17"/>
  <c r="M131" i="17"/>
  <c r="M139" i="17"/>
  <c r="M147" i="17"/>
  <c r="M155" i="17"/>
  <c r="M163" i="17"/>
  <c r="O173" i="17"/>
  <c r="O184" i="17"/>
  <c r="O195" i="17"/>
  <c r="N195" i="17" s="1"/>
  <c r="O206" i="17"/>
  <c r="N206" i="17" s="1"/>
  <c r="P206" i="17" s="1"/>
  <c r="M233" i="17"/>
  <c r="P233" i="17" s="1"/>
  <c r="O138" i="17"/>
  <c r="O146" i="17"/>
  <c r="O154" i="17"/>
  <c r="O162" i="17"/>
  <c r="M176" i="17"/>
  <c r="M183" i="17"/>
  <c r="M205" i="17"/>
  <c r="O249" i="17"/>
  <c r="M169" i="17"/>
  <c r="P169" i="17" s="1"/>
  <c r="M177" i="17"/>
  <c r="M185" i="17"/>
  <c r="O194" i="17"/>
  <c r="N194" i="17" s="1"/>
  <c r="P194" i="17" s="1"/>
  <c r="O211" i="17"/>
  <c r="M216" i="17"/>
  <c r="P216" i="17" s="1"/>
  <c r="M223" i="17"/>
  <c r="P223" i="17" s="1"/>
  <c r="M189" i="17"/>
  <c r="O203" i="17"/>
  <c r="O209" i="17"/>
  <c r="N209" i="17" s="1"/>
  <c r="M234" i="17"/>
  <c r="P234" i="17" s="1"/>
  <c r="O188" i="17"/>
  <c r="O196" i="17"/>
  <c r="N196" i="17" s="1"/>
  <c r="O204" i="17"/>
  <c r="O212" i="17"/>
  <c r="O220" i="17"/>
  <c r="O228" i="17"/>
  <c r="O240" i="17"/>
  <c r="M263" i="17"/>
  <c r="P263" i="17" s="1"/>
  <c r="M219" i="17"/>
  <c r="P219" i="17" s="1"/>
  <c r="O227" i="17"/>
  <c r="M249" i="17"/>
  <c r="P249" i="17" s="1"/>
  <c r="O265" i="17"/>
  <c r="M224" i="17"/>
  <c r="P224" i="17" s="1"/>
  <c r="M232" i="17"/>
  <c r="P232" i="17" s="1"/>
  <c r="M240" i="17"/>
  <c r="P240" i="17" s="1"/>
  <c r="M252" i="17"/>
  <c r="P252" i="17" s="1"/>
  <c r="M267" i="17"/>
  <c r="P267" i="17" s="1"/>
  <c r="O233" i="17"/>
  <c r="O241" i="17"/>
  <c r="M253" i="17"/>
  <c r="P253" i="17" s="1"/>
  <c r="M264" i="17"/>
  <c r="P264" i="17" s="1"/>
  <c r="M242" i="17"/>
  <c r="M250" i="17"/>
  <c r="P250" i="17" s="1"/>
  <c r="M259" i="17"/>
  <c r="P259" i="17" s="1"/>
  <c r="M287" i="17"/>
  <c r="P287" i="17" s="1"/>
  <c r="O256" i="17"/>
  <c r="O264" i="17"/>
  <c r="M271" i="17"/>
  <c r="P271" i="17" s="1"/>
  <c r="O277" i="17"/>
  <c r="N277" i="17" s="1"/>
  <c r="O285" i="17"/>
  <c r="N285" i="17" s="1"/>
  <c r="O293" i="17"/>
  <c r="N293" i="17" s="1"/>
  <c r="M269" i="17"/>
  <c r="P269" i="17" s="1"/>
  <c r="O278" i="17"/>
  <c r="O286" i="17"/>
  <c r="O294" i="17"/>
  <c r="M273" i="17"/>
  <c r="P273" i="17" s="1"/>
  <c r="M281" i="17"/>
  <c r="P281" i="17" s="1"/>
  <c r="M289" i="17"/>
  <c r="P289" i="17" s="1"/>
  <c r="M297" i="17"/>
  <c r="P297" i="17" s="1"/>
  <c r="O93" i="17"/>
  <c r="O27" i="17"/>
  <c r="O147" i="17"/>
  <c r="N147" i="17" s="1"/>
  <c r="P147" i="17" s="1"/>
  <c r="O160" i="15"/>
  <c r="M152" i="15"/>
  <c r="M87" i="15"/>
  <c r="M191" i="15"/>
  <c r="M297" i="15"/>
  <c r="P297" i="15" s="1"/>
  <c r="X297" i="15" s="1"/>
  <c r="M292" i="15"/>
  <c r="P292" i="15" s="1"/>
  <c r="S292" i="15" s="1"/>
  <c r="U292" i="15" s="1"/>
  <c r="M294" i="15"/>
  <c r="P294" i="15" s="1"/>
  <c r="Y294" i="15" s="1"/>
  <c r="M157" i="15"/>
  <c r="O225" i="15"/>
  <c r="M137" i="15"/>
  <c r="M289" i="15"/>
  <c r="P289" i="15" s="1"/>
  <c r="X289" i="15" s="1"/>
  <c r="M229" i="15"/>
  <c r="P229" i="15" s="1"/>
  <c r="S229" i="15" s="1"/>
  <c r="U229" i="15" s="1"/>
  <c r="M199" i="15"/>
  <c r="M288" i="15"/>
  <c r="P288" i="15" s="1"/>
  <c r="S288" i="15" s="1"/>
  <c r="U288" i="15" s="1"/>
  <c r="M272" i="15"/>
  <c r="P272" i="15" s="1"/>
  <c r="Z272" i="15" s="1"/>
  <c r="M298" i="15"/>
  <c r="P298" i="15" s="1"/>
  <c r="Z298" i="15" s="1"/>
  <c r="O213" i="15"/>
  <c r="M165" i="15"/>
  <c r="M181" i="15"/>
  <c r="P181" i="15" s="1"/>
  <c r="Z181" i="15" s="1"/>
  <c r="O120" i="15"/>
  <c r="M154" i="15"/>
  <c r="M142" i="15"/>
  <c r="O136" i="15"/>
  <c r="M92" i="15"/>
  <c r="M196" i="15"/>
  <c r="P196" i="15" s="1"/>
  <c r="Z196" i="15" s="1"/>
  <c r="M293" i="15"/>
  <c r="P293" i="15" s="1"/>
  <c r="X293" i="15" s="1"/>
  <c r="O258" i="15"/>
  <c r="O254" i="15"/>
  <c r="O250" i="15"/>
  <c r="O246" i="15"/>
  <c r="O242" i="15"/>
  <c r="M282" i="15"/>
  <c r="P282" i="15" s="1"/>
  <c r="Z282" i="15" s="1"/>
  <c r="O236" i="15"/>
  <c r="O209" i="15"/>
  <c r="O234" i="15"/>
  <c r="M224" i="15"/>
  <c r="P224" i="15" s="1"/>
  <c r="Z224" i="15" s="1"/>
  <c r="O172" i="15"/>
  <c r="O156" i="15"/>
  <c r="M220" i="15"/>
  <c r="P220" i="15" s="1"/>
  <c r="S220" i="15" s="1"/>
  <c r="M215" i="15"/>
  <c r="O180" i="15"/>
  <c r="M193" i="15"/>
  <c r="P193" i="15" s="1"/>
  <c r="X193" i="15" s="1"/>
  <c r="M169" i="15"/>
  <c r="P169" i="15" s="1"/>
  <c r="Y169" i="15" s="1"/>
  <c r="O116" i="15"/>
  <c r="O112" i="15"/>
  <c r="O108" i="15"/>
  <c r="O104" i="15"/>
  <c r="O100" i="15"/>
  <c r="O96" i="15"/>
  <c r="O92" i="15"/>
  <c r="O88" i="15"/>
  <c r="O84" i="15"/>
  <c r="M111" i="15"/>
  <c r="M227" i="15"/>
  <c r="O200" i="15"/>
  <c r="M118" i="15"/>
  <c r="M188" i="15"/>
  <c r="M112" i="15"/>
  <c r="O233" i="15"/>
  <c r="O83" i="15"/>
  <c r="O79" i="15"/>
  <c r="O75" i="15"/>
  <c r="O71" i="15"/>
  <c r="O67" i="15"/>
  <c r="O63" i="15"/>
  <c r="O59" i="15"/>
  <c r="O55" i="15"/>
  <c r="O51" i="15"/>
  <c r="O47" i="15"/>
  <c r="O43" i="15"/>
  <c r="O39" i="15"/>
  <c r="O35" i="15"/>
  <c r="O31" i="15"/>
  <c r="O27" i="15"/>
  <c r="O23" i="15"/>
  <c r="O19" i="15"/>
  <c r="O15" i="15"/>
  <c r="M217" i="15"/>
  <c r="P217" i="15" s="1"/>
  <c r="X217" i="15" s="1"/>
  <c r="M135" i="15"/>
  <c r="O265" i="15"/>
  <c r="M226" i="15"/>
  <c r="P226" i="15" s="1"/>
  <c r="Z226" i="15" s="1"/>
  <c r="O221" i="15"/>
  <c r="O205" i="15"/>
  <c r="O168" i="15"/>
  <c r="O152" i="15"/>
  <c r="M204" i="15"/>
  <c r="O174" i="15"/>
  <c r="O129" i="15"/>
  <c r="O183" i="15"/>
  <c r="M103" i="15"/>
  <c r="M170" i="15"/>
  <c r="M90" i="15"/>
  <c r="M101" i="15"/>
  <c r="M147" i="15"/>
  <c r="O137" i="15"/>
  <c r="O143" i="15"/>
  <c r="M285" i="15"/>
  <c r="P285" i="15" s="1"/>
  <c r="X285" i="15" s="1"/>
  <c r="O284" i="15"/>
  <c r="O273" i="15"/>
  <c r="O269" i="15"/>
  <c r="O217" i="15"/>
  <c r="M197" i="15"/>
  <c r="P197" i="15" s="1"/>
  <c r="Y197" i="15" s="1"/>
  <c r="O189" i="15"/>
  <c r="O164" i="15"/>
  <c r="O148" i="15"/>
  <c r="M216" i="15"/>
  <c r="P216" i="15" s="1"/>
  <c r="X216" i="15" s="1"/>
  <c r="M190" i="15"/>
  <c r="P190" i="15" s="1"/>
  <c r="S190" i="15" s="1"/>
  <c r="U190" i="15" s="1"/>
  <c r="O197" i="15"/>
  <c r="O125" i="15"/>
  <c r="O176" i="15"/>
  <c r="M161" i="15"/>
  <c r="M201" i="15"/>
  <c r="P201" i="15" s="1"/>
  <c r="S201" i="15" s="1"/>
  <c r="U201" i="15" s="1"/>
  <c r="M95" i="15"/>
  <c r="M145" i="15"/>
  <c r="O203" i="15"/>
  <c r="O192" i="15"/>
  <c r="M113" i="15"/>
  <c r="O191" i="15"/>
  <c r="O138" i="15"/>
  <c r="M130" i="15"/>
  <c r="Y226" i="15"/>
  <c r="W288" i="15"/>
  <c r="M214" i="15"/>
  <c r="M203" i="15"/>
  <c r="O182" i="15"/>
  <c r="O123" i="15"/>
  <c r="M120" i="15"/>
  <c r="M109" i="15"/>
  <c r="M88" i="15"/>
  <c r="O177" i="15"/>
  <c r="M150" i="15"/>
  <c r="O145" i="15"/>
  <c r="O131" i="15"/>
  <c r="O117" i="15"/>
  <c r="O186" i="15"/>
  <c r="M155" i="15"/>
  <c r="O124" i="15"/>
  <c r="O119" i="15"/>
  <c r="M100" i="15"/>
  <c r="M89" i="15"/>
  <c r="O82" i="15"/>
  <c r="O78" i="15"/>
  <c r="O74" i="15"/>
  <c r="O70" i="15"/>
  <c r="O66" i="15"/>
  <c r="O62" i="15"/>
  <c r="O58" i="15"/>
  <c r="O54" i="15"/>
  <c r="O50" i="15"/>
  <c r="O46" i="15"/>
  <c r="O42" i="15"/>
  <c r="O38" i="15"/>
  <c r="O34" i="15"/>
  <c r="O30" i="15"/>
  <c r="O26" i="15"/>
  <c r="O22" i="15"/>
  <c r="O18" i="15"/>
  <c r="I301" i="15"/>
  <c r="I302" i="15" s="1"/>
  <c r="O14" i="15"/>
  <c r="O201" i="15"/>
  <c r="O146" i="15"/>
  <c r="M143" i="15"/>
  <c r="M138" i="15"/>
  <c r="O133" i="15"/>
  <c r="Z297" i="15"/>
  <c r="Z289" i="15"/>
  <c r="O297" i="15"/>
  <c r="O293" i="15"/>
  <c r="O289" i="15"/>
  <c r="O285" i="15"/>
  <c r="M296" i="15"/>
  <c r="P296" i="15" s="1"/>
  <c r="O288" i="15"/>
  <c r="O277" i="15"/>
  <c r="O292" i="15"/>
  <c r="M281" i="15"/>
  <c r="P281" i="15" s="1"/>
  <c r="O272" i="15"/>
  <c r="O268" i="15"/>
  <c r="M278" i="15"/>
  <c r="P278" i="15" s="1"/>
  <c r="M270" i="15"/>
  <c r="P270" i="15" s="1"/>
  <c r="O294" i="15"/>
  <c r="O257" i="15"/>
  <c r="O253" i="15"/>
  <c r="O249" i="15"/>
  <c r="O245" i="15"/>
  <c r="O241" i="15"/>
  <c r="O298" i="15"/>
  <c r="O282" i="15"/>
  <c r="M273" i="15"/>
  <c r="P273" i="15" s="1"/>
  <c r="M276" i="15"/>
  <c r="P276" i="15" s="1"/>
  <c r="O226" i="15"/>
  <c r="O220" i="15"/>
  <c r="O216" i="15"/>
  <c r="O212" i="15"/>
  <c r="O208" i="15"/>
  <c r="O204" i="15"/>
  <c r="O263" i="15"/>
  <c r="O238" i="15"/>
  <c r="M228" i="15"/>
  <c r="P228" i="15" s="1"/>
  <c r="O224" i="15"/>
  <c r="O229" i="15"/>
  <c r="M223" i="15"/>
  <c r="P223" i="15" s="1"/>
  <c r="M218" i="15"/>
  <c r="M213" i="15"/>
  <c r="P213" i="15" s="1"/>
  <c r="M209" i="15"/>
  <c r="M192" i="15"/>
  <c r="P192" i="15" s="1"/>
  <c r="M184" i="15"/>
  <c r="P184" i="15" s="1"/>
  <c r="O181" i="15"/>
  <c r="M178" i="15"/>
  <c r="M176" i="15"/>
  <c r="M174" i="15"/>
  <c r="O171" i="15"/>
  <c r="O167" i="15"/>
  <c r="O163" i="15"/>
  <c r="O159" i="15"/>
  <c r="O155" i="15"/>
  <c r="O151" i="15"/>
  <c r="O266" i="15"/>
  <c r="M231" i="15"/>
  <c r="P231" i="15" s="1"/>
  <c r="M211" i="15"/>
  <c r="P211" i="15" s="1"/>
  <c r="M207" i="15"/>
  <c r="P207" i="15" s="1"/>
  <c r="M194" i="15"/>
  <c r="O260" i="15"/>
  <c r="M210" i="15"/>
  <c r="P210" i="15" s="1"/>
  <c r="O187" i="15"/>
  <c r="O128" i="15"/>
  <c r="M208" i="15"/>
  <c r="P208" i="15" s="1"/>
  <c r="M168" i="15"/>
  <c r="M164" i="15"/>
  <c r="M160" i="15"/>
  <c r="M128" i="15"/>
  <c r="M126" i="15"/>
  <c r="O115" i="15"/>
  <c r="O111" i="15"/>
  <c r="O107" i="15"/>
  <c r="O103" i="15"/>
  <c r="O99" i="15"/>
  <c r="O95" i="15"/>
  <c r="O91" i="15"/>
  <c r="O87" i="15"/>
  <c r="M212" i="15"/>
  <c r="P212" i="15" s="1"/>
  <c r="M148" i="15"/>
  <c r="M140" i="15"/>
  <c r="M132" i="15"/>
  <c r="M117" i="15"/>
  <c r="M153" i="15"/>
  <c r="M114" i="15"/>
  <c r="M106" i="15"/>
  <c r="M98" i="15"/>
  <c r="M295" i="15"/>
  <c r="P295" i="15" s="1"/>
  <c r="M291" i="15"/>
  <c r="P291" i="15" s="1"/>
  <c r="M287" i="15"/>
  <c r="P287" i="15" s="1"/>
  <c r="M283" i="15"/>
  <c r="P283" i="15" s="1"/>
  <c r="O296" i="15"/>
  <c r="O281" i="15"/>
  <c r="O275" i="15"/>
  <c r="O271" i="15"/>
  <c r="O278" i="15"/>
  <c r="M268" i="15"/>
  <c r="P268" i="15" s="1"/>
  <c r="M286" i="15"/>
  <c r="P286" i="15" s="1"/>
  <c r="O256" i="15"/>
  <c r="O252" i="15"/>
  <c r="O248" i="15"/>
  <c r="O244" i="15"/>
  <c r="O240" i="15"/>
  <c r="M290" i="15"/>
  <c r="P290" i="15" s="1"/>
  <c r="O276" i="15"/>
  <c r="M269" i="15"/>
  <c r="P269" i="15" s="1"/>
  <c r="O261" i="15"/>
  <c r="M230" i="15"/>
  <c r="P230" i="15" s="1"/>
  <c r="M222" i="15"/>
  <c r="O219" i="15"/>
  <c r="O215" i="15"/>
  <c r="O211" i="15"/>
  <c r="O207" i="15"/>
  <c r="M280" i="15"/>
  <c r="P280" i="15" s="1"/>
  <c r="M232" i="15"/>
  <c r="P232" i="15" s="1"/>
  <c r="O228" i="15"/>
  <c r="M237" i="15"/>
  <c r="P237" i="15" s="1"/>
  <c r="O223" i="15"/>
  <c r="O199" i="15"/>
  <c r="O195" i="15"/>
  <c r="O170" i="15"/>
  <c r="O166" i="15"/>
  <c r="O162" i="15"/>
  <c r="O158" i="15"/>
  <c r="O154" i="15"/>
  <c r="O150" i="15"/>
  <c r="O231" i="15"/>
  <c r="M206" i="15"/>
  <c r="M189" i="15"/>
  <c r="O193" i="15"/>
  <c r="O178" i="15"/>
  <c r="O127" i="15"/>
  <c r="O202" i="15"/>
  <c r="M187" i="15"/>
  <c r="M180" i="15"/>
  <c r="P180" i="15" s="1"/>
  <c r="M167" i="15"/>
  <c r="M163" i="15"/>
  <c r="M159" i="15"/>
  <c r="O114" i="15"/>
  <c r="O110" i="15"/>
  <c r="O106" i="15"/>
  <c r="O102" i="15"/>
  <c r="O98" i="15"/>
  <c r="O94" i="15"/>
  <c r="O90" i="15"/>
  <c r="O86" i="15"/>
  <c r="M225" i="15"/>
  <c r="O185" i="15"/>
  <c r="M115" i="15"/>
  <c r="M107" i="15"/>
  <c r="M99" i="15"/>
  <c r="M91" i="15"/>
  <c r="O264" i="15"/>
  <c r="O227" i="15"/>
  <c r="M219" i="15"/>
  <c r="P219" i="15" s="1"/>
  <c r="M149" i="15"/>
  <c r="M141" i="15"/>
  <c r="M133" i="15"/>
  <c r="M122" i="15"/>
  <c r="M182" i="15"/>
  <c r="P182" i="15" s="1"/>
  <c r="O140" i="15"/>
  <c r="N140" i="15" s="1"/>
  <c r="P140" i="15" s="1"/>
  <c r="S140" i="15" s="1"/>
  <c r="U140" i="15" s="1"/>
  <c r="M123" i="15"/>
  <c r="O118" i="15"/>
  <c r="M96" i="15"/>
  <c r="M85" i="15"/>
  <c r="M171" i="15"/>
  <c r="O139" i="15"/>
  <c r="O134" i="15"/>
  <c r="M131" i="15"/>
  <c r="M233" i="15"/>
  <c r="P233" i="15" s="1"/>
  <c r="O198" i="15"/>
  <c r="M186" i="15"/>
  <c r="M151" i="15"/>
  <c r="M124" i="15"/>
  <c r="P124" i="15" s="1"/>
  <c r="M119" i="15"/>
  <c r="M108" i="15"/>
  <c r="M97" i="15"/>
  <c r="O81" i="15"/>
  <c r="O77" i="15"/>
  <c r="O73" i="15"/>
  <c r="O69" i="15"/>
  <c r="O65" i="15"/>
  <c r="O61" i="15"/>
  <c r="O57" i="15"/>
  <c r="O53" i="15"/>
  <c r="O49" i="15"/>
  <c r="O45" i="15"/>
  <c r="O41" i="15"/>
  <c r="O37" i="15"/>
  <c r="O33" i="15"/>
  <c r="O29" i="15"/>
  <c r="O25" i="15"/>
  <c r="O21" i="15"/>
  <c r="O17" i="15"/>
  <c r="O235" i="15"/>
  <c r="O196" i="15"/>
  <c r="O173" i="15"/>
  <c r="M146" i="15"/>
  <c r="O141" i="15"/>
  <c r="O121" i="15"/>
  <c r="Y301" i="15"/>
  <c r="Z301" i="15" s="1"/>
  <c r="O295" i="15"/>
  <c r="O291" i="15"/>
  <c r="O287" i="15"/>
  <c r="O283" i="15"/>
  <c r="M284" i="15"/>
  <c r="P284" i="15" s="1"/>
  <c r="O279" i="15"/>
  <c r="O274" i="15"/>
  <c r="O270" i="15"/>
  <c r="M274" i="15"/>
  <c r="P274" i="15" s="1"/>
  <c r="O286" i="15"/>
  <c r="O259" i="15"/>
  <c r="O255" i="15"/>
  <c r="O251" i="15"/>
  <c r="O247" i="15"/>
  <c r="O243" i="15"/>
  <c r="O239" i="15"/>
  <c r="O290" i="15"/>
  <c r="M236" i="15"/>
  <c r="P236" i="15" s="1"/>
  <c r="O230" i="15"/>
  <c r="O222" i="15"/>
  <c r="O218" i="15"/>
  <c r="O214" i="15"/>
  <c r="O210" i="15"/>
  <c r="N210" i="15" s="1"/>
  <c r="O206" i="15"/>
  <c r="O280" i="15"/>
  <c r="O267" i="15"/>
  <c r="M234" i="15"/>
  <c r="P234" i="15" s="1"/>
  <c r="O232" i="15"/>
  <c r="O262" i="15"/>
  <c r="O237" i="15"/>
  <c r="M202" i="15"/>
  <c r="O194" i="15"/>
  <c r="O190" i="15"/>
  <c r="M183" i="15"/>
  <c r="M179" i="15"/>
  <c r="M177" i="15"/>
  <c r="M175" i="15"/>
  <c r="M173" i="15"/>
  <c r="O169" i="15"/>
  <c r="O165" i="15"/>
  <c r="O161" i="15"/>
  <c r="O157" i="15"/>
  <c r="O153" i="15"/>
  <c r="O149" i="15"/>
  <c r="M205" i="15"/>
  <c r="M195" i="15"/>
  <c r="P195" i="15" s="1"/>
  <c r="M221" i="15"/>
  <c r="M200" i="15"/>
  <c r="M185" i="15"/>
  <c r="O126" i="15"/>
  <c r="M271" i="15"/>
  <c r="P271" i="15" s="1"/>
  <c r="M166" i="15"/>
  <c r="M162" i="15"/>
  <c r="M158" i="15"/>
  <c r="M129" i="15"/>
  <c r="P129" i="15" s="1"/>
  <c r="M127" i="15"/>
  <c r="M125" i="15"/>
  <c r="O113" i="15"/>
  <c r="O109" i="15"/>
  <c r="O105" i="15"/>
  <c r="O101" i="15"/>
  <c r="O97" i="15"/>
  <c r="O93" i="15"/>
  <c r="O89" i="15"/>
  <c r="O85" i="15"/>
  <c r="M156" i="15"/>
  <c r="M144" i="15"/>
  <c r="M136" i="15"/>
  <c r="M121" i="15"/>
  <c r="O184" i="15"/>
  <c r="M172" i="15"/>
  <c r="M110" i="15"/>
  <c r="M102" i="15"/>
  <c r="M94" i="15"/>
  <c r="M86" i="15"/>
  <c r="M235" i="15"/>
  <c r="P235" i="15" s="1"/>
  <c r="O188" i="15"/>
  <c r="O175" i="15"/>
  <c r="O132" i="15"/>
  <c r="M104" i="15"/>
  <c r="M93" i="15"/>
  <c r="O147" i="15"/>
  <c r="O142" i="15"/>
  <c r="M139" i="15"/>
  <c r="M134" i="15"/>
  <c r="M198" i="15"/>
  <c r="P198" i="15" s="1"/>
  <c r="O179" i="15"/>
  <c r="O144" i="15"/>
  <c r="O122" i="15"/>
  <c r="M116" i="15"/>
  <c r="M105" i="15"/>
  <c r="M84" i="15"/>
  <c r="O80" i="15"/>
  <c r="O76" i="15"/>
  <c r="O72" i="15"/>
  <c r="O68" i="15"/>
  <c r="O64" i="15"/>
  <c r="O60" i="15"/>
  <c r="O56" i="15"/>
  <c r="O52" i="15"/>
  <c r="O48" i="15"/>
  <c r="O44" i="15"/>
  <c r="O40" i="15"/>
  <c r="O36" i="15"/>
  <c r="O32" i="15"/>
  <c r="O28" i="15"/>
  <c r="O24" i="15"/>
  <c r="O20" i="15"/>
  <c r="O16" i="15"/>
  <c r="O135" i="15"/>
  <c r="O130" i="15"/>
  <c r="M279" i="15"/>
  <c r="P279" i="15" s="1"/>
  <c r="M275" i="15"/>
  <c r="P275" i="15" s="1"/>
  <c r="M267" i="15"/>
  <c r="P267" i="15" s="1"/>
  <c r="M266" i="15"/>
  <c r="P266" i="15" s="1"/>
  <c r="M265" i="15"/>
  <c r="P265" i="15" s="1"/>
  <c r="M264" i="15"/>
  <c r="P264" i="15" s="1"/>
  <c r="M263" i="15"/>
  <c r="P263" i="15" s="1"/>
  <c r="M262" i="15"/>
  <c r="P262" i="15" s="1"/>
  <c r="M261" i="15"/>
  <c r="P261" i="15" s="1"/>
  <c r="M260" i="15"/>
  <c r="P260" i="15" s="1"/>
  <c r="M256" i="15"/>
  <c r="P256" i="15" s="1"/>
  <c r="M252" i="15"/>
  <c r="P252" i="15" s="1"/>
  <c r="M248" i="15"/>
  <c r="P248" i="15" s="1"/>
  <c r="M244" i="15"/>
  <c r="P244" i="15" s="1"/>
  <c r="M240" i="15"/>
  <c r="P240" i="15" s="1"/>
  <c r="M238" i="15"/>
  <c r="P238" i="15" s="1"/>
  <c r="M258" i="15"/>
  <c r="P258" i="15" s="1"/>
  <c r="M254" i="15"/>
  <c r="P254" i="15" s="1"/>
  <c r="M250" i="15"/>
  <c r="P250" i="15" s="1"/>
  <c r="M246" i="15"/>
  <c r="P246" i="15" s="1"/>
  <c r="M242" i="15"/>
  <c r="M259" i="15"/>
  <c r="P259" i="15" s="1"/>
  <c r="M251" i="15"/>
  <c r="M243" i="15"/>
  <c r="P243" i="15" s="1"/>
  <c r="M277" i="15"/>
  <c r="P277" i="15" s="1"/>
  <c r="M255" i="15"/>
  <c r="P255" i="15" s="1"/>
  <c r="M247" i="15"/>
  <c r="P247" i="15" s="1"/>
  <c r="M239" i="15"/>
  <c r="P239" i="15" s="1"/>
  <c r="M257" i="15"/>
  <c r="P257" i="15" s="1"/>
  <c r="M241" i="15"/>
  <c r="P241" i="15" s="1"/>
  <c r="M249" i="15"/>
  <c r="P249" i="15" s="1"/>
  <c r="M253" i="15"/>
  <c r="P253" i="15" s="1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245" i="15"/>
  <c r="P245" i="15" s="1"/>
  <c r="C43" i="14"/>
  <c r="Q45" i="14"/>
  <c r="P215" i="21" l="1"/>
  <c r="R215" i="21" s="1"/>
  <c r="T215" i="21" s="1"/>
  <c r="P172" i="21"/>
  <c r="R172" i="21" s="1"/>
  <c r="T172" i="21" s="1"/>
  <c r="P188" i="21"/>
  <c r="R188" i="21" s="1"/>
  <c r="T188" i="21" s="1"/>
  <c r="P209" i="21"/>
  <c r="R209" i="21" s="1"/>
  <c r="T209" i="21" s="1"/>
  <c r="N95" i="19"/>
  <c r="P95" i="19" s="1"/>
  <c r="N130" i="19"/>
  <c r="P130" i="19" s="1"/>
  <c r="Y130" i="19" s="1"/>
  <c r="N57" i="19"/>
  <c r="P57" i="19" s="1"/>
  <c r="R57" i="19" s="1"/>
  <c r="T57" i="19" s="1"/>
  <c r="P188" i="19"/>
  <c r="R188" i="19" s="1"/>
  <c r="T188" i="19" s="1"/>
  <c r="P191" i="19"/>
  <c r="R191" i="19" s="1"/>
  <c r="T191" i="19" s="1"/>
  <c r="P209" i="19"/>
  <c r="R209" i="19" s="1"/>
  <c r="T209" i="19" s="1"/>
  <c r="P209" i="17"/>
  <c r="R209" i="17" s="1"/>
  <c r="T209" i="17" s="1"/>
  <c r="N212" i="17"/>
  <c r="N154" i="17"/>
  <c r="P154" i="17" s="1"/>
  <c r="R154" i="17" s="1"/>
  <c r="T154" i="17" s="1"/>
  <c r="N80" i="17"/>
  <c r="P80" i="17" s="1"/>
  <c r="Y80" i="17" s="1"/>
  <c r="N21" i="17"/>
  <c r="P21" i="17" s="1"/>
  <c r="R21" i="17" s="1"/>
  <c r="N229" i="17"/>
  <c r="N116" i="17"/>
  <c r="P116" i="17" s="1"/>
  <c r="R116" i="17" s="1"/>
  <c r="T116" i="17" s="1"/>
  <c r="N210" i="17"/>
  <c r="N92" i="17"/>
  <c r="P92" i="17" s="1"/>
  <c r="Z92" i="17" s="1"/>
  <c r="N235" i="17"/>
  <c r="N183" i="15"/>
  <c r="P183" i="15" s="1"/>
  <c r="S183" i="15" s="1"/>
  <c r="U183" i="15" s="1"/>
  <c r="N223" i="15"/>
  <c r="N297" i="15"/>
  <c r="N216" i="15"/>
  <c r="N49" i="21"/>
  <c r="P49" i="21" s="1"/>
  <c r="Z49" i="21" s="1"/>
  <c r="N140" i="21"/>
  <c r="P140" i="21" s="1"/>
  <c r="N20" i="21"/>
  <c r="P20" i="21" s="1"/>
  <c r="R20" i="21" s="1"/>
  <c r="T20" i="21" s="1"/>
  <c r="N28" i="21"/>
  <c r="P28" i="21" s="1"/>
  <c r="Z28" i="21" s="1"/>
  <c r="N36" i="21"/>
  <c r="P36" i="21" s="1"/>
  <c r="Z36" i="21" s="1"/>
  <c r="N44" i="21"/>
  <c r="P44" i="21" s="1"/>
  <c r="R44" i="21" s="1"/>
  <c r="T44" i="21" s="1"/>
  <c r="N52" i="21"/>
  <c r="P52" i="21" s="1"/>
  <c r="R52" i="21" s="1"/>
  <c r="T52" i="21" s="1"/>
  <c r="N60" i="21"/>
  <c r="P60" i="21" s="1"/>
  <c r="Z60" i="21" s="1"/>
  <c r="N68" i="21"/>
  <c r="P68" i="21" s="1"/>
  <c r="Z68" i="21" s="1"/>
  <c r="N80" i="21"/>
  <c r="P80" i="21" s="1"/>
  <c r="R80" i="21" s="1"/>
  <c r="T80" i="21" s="1"/>
  <c r="N177" i="21"/>
  <c r="P177" i="21" s="1"/>
  <c r="R177" i="21" s="1"/>
  <c r="T177" i="21" s="1"/>
  <c r="N97" i="21"/>
  <c r="P97" i="21" s="1"/>
  <c r="Y97" i="21" s="1"/>
  <c r="N105" i="21"/>
  <c r="P105" i="21" s="1"/>
  <c r="Y105" i="21" s="1"/>
  <c r="N113" i="21"/>
  <c r="P113" i="21" s="1"/>
  <c r="Z113" i="21" s="1"/>
  <c r="N121" i="21"/>
  <c r="P121" i="21" s="1"/>
  <c r="Z121" i="21" s="1"/>
  <c r="N129" i="21"/>
  <c r="N137" i="21"/>
  <c r="P137" i="21" s="1"/>
  <c r="Y137" i="21" s="1"/>
  <c r="N145" i="21"/>
  <c r="P145" i="21" s="1"/>
  <c r="Z145" i="21" s="1"/>
  <c r="N18" i="21"/>
  <c r="P18" i="21" s="1"/>
  <c r="Y18" i="21" s="1"/>
  <c r="N26" i="21"/>
  <c r="P26" i="21" s="1"/>
  <c r="Z26" i="21" s="1"/>
  <c r="N34" i="21"/>
  <c r="P34" i="21" s="1"/>
  <c r="X34" i="21" s="1"/>
  <c r="N42" i="21"/>
  <c r="P42" i="21" s="1"/>
  <c r="X42" i="21" s="1"/>
  <c r="N50" i="21"/>
  <c r="P50" i="21" s="1"/>
  <c r="Y50" i="21" s="1"/>
  <c r="N58" i="21"/>
  <c r="P58" i="21" s="1"/>
  <c r="Z58" i="21" s="1"/>
  <c r="N66" i="21"/>
  <c r="P66" i="21" s="1"/>
  <c r="X66" i="21" s="1"/>
  <c r="N74" i="21"/>
  <c r="P74" i="21" s="1"/>
  <c r="X74" i="21" s="1"/>
  <c r="N217" i="21"/>
  <c r="N152" i="21"/>
  <c r="P152" i="21" s="1"/>
  <c r="Y152" i="21" s="1"/>
  <c r="N151" i="21"/>
  <c r="P151" i="21" s="1"/>
  <c r="Z151" i="21" s="1"/>
  <c r="N159" i="21"/>
  <c r="P159" i="21" s="1"/>
  <c r="Y159" i="21" s="1"/>
  <c r="N167" i="21"/>
  <c r="P167" i="21" s="1"/>
  <c r="X167" i="21" s="1"/>
  <c r="N175" i="21"/>
  <c r="P175" i="21" s="1"/>
  <c r="X175" i="21" s="1"/>
  <c r="N205" i="21"/>
  <c r="P205" i="21" s="1"/>
  <c r="N239" i="21"/>
  <c r="N253" i="21"/>
  <c r="N261" i="21"/>
  <c r="N278" i="21"/>
  <c r="N240" i="21"/>
  <c r="N248" i="21"/>
  <c r="N277" i="21"/>
  <c r="N291" i="21"/>
  <c r="N33" i="17"/>
  <c r="P33" i="17" s="1"/>
  <c r="X33" i="17" s="1"/>
  <c r="N204" i="21"/>
  <c r="P204" i="21" s="1"/>
  <c r="N33" i="21"/>
  <c r="P33" i="21" s="1"/>
  <c r="R33" i="21" s="1"/>
  <c r="T33" i="21" s="1"/>
  <c r="N100" i="21"/>
  <c r="P100" i="21" s="1"/>
  <c r="Z100" i="21" s="1"/>
  <c r="N92" i="21"/>
  <c r="P92" i="21" s="1"/>
  <c r="X92" i="21" s="1"/>
  <c r="N211" i="21"/>
  <c r="N223" i="21"/>
  <c r="N212" i="21"/>
  <c r="N133" i="21"/>
  <c r="P133" i="21" s="1"/>
  <c r="Y133" i="21" s="1"/>
  <c r="N93" i="21"/>
  <c r="P93" i="21" s="1"/>
  <c r="X93" i="21" s="1"/>
  <c r="N176" i="21"/>
  <c r="P176" i="21" s="1"/>
  <c r="X176" i="21" s="1"/>
  <c r="N86" i="21"/>
  <c r="P86" i="21" s="1"/>
  <c r="Z86" i="21" s="1"/>
  <c r="N96" i="21"/>
  <c r="P96" i="21" s="1"/>
  <c r="R96" i="21" s="1"/>
  <c r="T96" i="21" s="1"/>
  <c r="N104" i="21"/>
  <c r="P104" i="21" s="1"/>
  <c r="Z104" i="21" s="1"/>
  <c r="N112" i="21"/>
  <c r="P112" i="21" s="1"/>
  <c r="Z112" i="21" s="1"/>
  <c r="N120" i="21"/>
  <c r="P120" i="21" s="1"/>
  <c r="X120" i="21" s="1"/>
  <c r="N128" i="21"/>
  <c r="P128" i="21" s="1"/>
  <c r="R128" i="21" s="1"/>
  <c r="T128" i="21" s="1"/>
  <c r="N136" i="21"/>
  <c r="P136" i="21" s="1"/>
  <c r="R136" i="21" s="1"/>
  <c r="T136" i="21" s="1"/>
  <c r="N144" i="21"/>
  <c r="P144" i="21" s="1"/>
  <c r="Y144" i="21" s="1"/>
  <c r="N84" i="21"/>
  <c r="P84" i="21" s="1"/>
  <c r="Z84" i="21" s="1"/>
  <c r="N83" i="21"/>
  <c r="P83" i="21" s="1"/>
  <c r="X83" i="21" s="1"/>
  <c r="N91" i="21"/>
  <c r="P91" i="21" s="1"/>
  <c r="N99" i="21"/>
  <c r="P99" i="21" s="1"/>
  <c r="Y99" i="21" s="1"/>
  <c r="N107" i="21"/>
  <c r="P107" i="21" s="1"/>
  <c r="X107" i="21" s="1"/>
  <c r="N123" i="21"/>
  <c r="P123" i="21" s="1"/>
  <c r="X123" i="21" s="1"/>
  <c r="N131" i="21"/>
  <c r="P131" i="21" s="1"/>
  <c r="X131" i="21" s="1"/>
  <c r="N156" i="21"/>
  <c r="P156" i="21" s="1"/>
  <c r="N265" i="21"/>
  <c r="N94" i="21"/>
  <c r="P94" i="21" s="1"/>
  <c r="R94" i="21" s="1"/>
  <c r="T94" i="21" s="1"/>
  <c r="N102" i="21"/>
  <c r="P102" i="21" s="1"/>
  <c r="Z102" i="21" s="1"/>
  <c r="N110" i="21"/>
  <c r="P110" i="21" s="1"/>
  <c r="Y110" i="21" s="1"/>
  <c r="N118" i="21"/>
  <c r="P118" i="21" s="1"/>
  <c r="Y118" i="21" s="1"/>
  <c r="N126" i="21"/>
  <c r="P126" i="21" s="1"/>
  <c r="R126" i="21" s="1"/>
  <c r="T126" i="21" s="1"/>
  <c r="N134" i="21"/>
  <c r="P134" i="21" s="1"/>
  <c r="Y134" i="21" s="1"/>
  <c r="N142" i="21"/>
  <c r="P142" i="21" s="1"/>
  <c r="X142" i="21" s="1"/>
  <c r="N150" i="21"/>
  <c r="P150" i="21" s="1"/>
  <c r="Y150" i="21" s="1"/>
  <c r="N161" i="21"/>
  <c r="P161" i="21" s="1"/>
  <c r="X161" i="21" s="1"/>
  <c r="N257" i="21"/>
  <c r="N203" i="21"/>
  <c r="P203" i="21" s="1"/>
  <c r="N174" i="21"/>
  <c r="P174" i="21" s="1"/>
  <c r="R174" i="21" s="1"/>
  <c r="T174" i="21" s="1"/>
  <c r="N182" i="21"/>
  <c r="N250" i="21"/>
  <c r="N214" i="21"/>
  <c r="P214" i="21" s="1"/>
  <c r="N222" i="21"/>
  <c r="P222" i="21" s="1"/>
  <c r="N237" i="21"/>
  <c r="N251" i="21"/>
  <c r="P251" i="21" s="1"/>
  <c r="N242" i="21"/>
  <c r="P242" i="21" s="1"/>
  <c r="N255" i="21"/>
  <c r="N263" i="21"/>
  <c r="N271" i="21"/>
  <c r="N289" i="21"/>
  <c r="N272" i="21"/>
  <c r="N288" i="21"/>
  <c r="N296" i="21"/>
  <c r="N153" i="21"/>
  <c r="P153" i="21" s="1"/>
  <c r="Y153" i="21" s="1"/>
  <c r="N169" i="21"/>
  <c r="N193" i="21"/>
  <c r="N227" i="21"/>
  <c r="P227" i="21" s="1"/>
  <c r="N295" i="21"/>
  <c r="Z72" i="21"/>
  <c r="R72" i="21"/>
  <c r="T72" i="21" s="1"/>
  <c r="Y72" i="21"/>
  <c r="X72" i="21"/>
  <c r="X190" i="21"/>
  <c r="Y190" i="21"/>
  <c r="S190" i="21"/>
  <c r="U190" i="21" s="1"/>
  <c r="Z190" i="21"/>
  <c r="N27" i="21"/>
  <c r="P27" i="21" s="1"/>
  <c r="N43" i="21"/>
  <c r="P43" i="21" s="1"/>
  <c r="N59" i="21"/>
  <c r="P59" i="21" s="1"/>
  <c r="N115" i="21"/>
  <c r="P115" i="21" s="1"/>
  <c r="N147" i="21"/>
  <c r="P147" i="21" s="1"/>
  <c r="Z165" i="21"/>
  <c r="R165" i="21"/>
  <c r="T165" i="21" s="1"/>
  <c r="Y165" i="21"/>
  <c r="X165" i="21"/>
  <c r="X210" i="21"/>
  <c r="Z210" i="21"/>
  <c r="S210" i="21"/>
  <c r="U210" i="21" s="1"/>
  <c r="Y210" i="21"/>
  <c r="S233" i="21"/>
  <c r="U233" i="21" s="1"/>
  <c r="Z233" i="21"/>
  <c r="X233" i="21"/>
  <c r="Y233" i="21"/>
  <c r="N198" i="21"/>
  <c r="S229" i="21"/>
  <c r="U229" i="21" s="1"/>
  <c r="X229" i="21"/>
  <c r="Y229" i="21"/>
  <c r="Z229" i="21"/>
  <c r="S273" i="21"/>
  <c r="U273" i="21" s="1"/>
  <c r="Z273" i="21"/>
  <c r="X273" i="21"/>
  <c r="Y273" i="21"/>
  <c r="N206" i="21"/>
  <c r="P206" i="21" s="1"/>
  <c r="X224" i="21"/>
  <c r="S224" i="21"/>
  <c r="U224" i="21" s="1"/>
  <c r="Y224" i="21"/>
  <c r="Z224" i="21"/>
  <c r="S260" i="21"/>
  <c r="U260" i="21" s="1"/>
  <c r="X260" i="21"/>
  <c r="Y260" i="21"/>
  <c r="Z260" i="21"/>
  <c r="S297" i="21"/>
  <c r="U297" i="21" s="1"/>
  <c r="X297" i="21"/>
  <c r="Z297" i="21"/>
  <c r="Y297" i="21"/>
  <c r="Z238" i="21"/>
  <c r="Y238" i="21"/>
  <c r="S238" i="21"/>
  <c r="U238" i="21" s="1"/>
  <c r="X238" i="21"/>
  <c r="Y254" i="21"/>
  <c r="Z254" i="21"/>
  <c r="X254" i="21"/>
  <c r="S254" i="21"/>
  <c r="U254" i="21" s="1"/>
  <c r="Y270" i="21"/>
  <c r="X270" i="21"/>
  <c r="S270" i="21"/>
  <c r="U270" i="21" s="1"/>
  <c r="Z270" i="21"/>
  <c r="X280" i="21"/>
  <c r="Z280" i="21"/>
  <c r="Y280" i="21"/>
  <c r="S280" i="21"/>
  <c r="U280" i="21" s="1"/>
  <c r="N48" i="21"/>
  <c r="P48" i="21" s="1"/>
  <c r="S199" i="21"/>
  <c r="U199" i="21" s="1"/>
  <c r="Y101" i="21"/>
  <c r="Z101" i="21"/>
  <c r="R101" i="21"/>
  <c r="T101" i="21" s="1"/>
  <c r="X101" i="21"/>
  <c r="N56" i="21"/>
  <c r="P56" i="21" s="1"/>
  <c r="N14" i="21"/>
  <c r="P14" i="21" s="1"/>
  <c r="Y109" i="21"/>
  <c r="Z109" i="21"/>
  <c r="R109" i="21"/>
  <c r="T109" i="21" s="1"/>
  <c r="X109" i="21"/>
  <c r="Y247" i="21"/>
  <c r="Z247" i="21"/>
  <c r="S247" i="21"/>
  <c r="U247" i="21" s="1"/>
  <c r="X247" i="21"/>
  <c r="X88" i="21"/>
  <c r="Y88" i="21"/>
  <c r="Z88" i="21"/>
  <c r="R88" i="21"/>
  <c r="T88" i="21" s="1"/>
  <c r="Y162" i="21"/>
  <c r="X162" i="21"/>
  <c r="Z162" i="21"/>
  <c r="R162" i="21"/>
  <c r="T162" i="21" s="1"/>
  <c r="S245" i="21"/>
  <c r="U245" i="21" s="1"/>
  <c r="X245" i="21"/>
  <c r="Z245" i="21"/>
  <c r="Y245" i="21"/>
  <c r="X26" i="21"/>
  <c r="R26" i="21"/>
  <c r="T26" i="21" s="1"/>
  <c r="X58" i="21"/>
  <c r="R58" i="21"/>
  <c r="T58" i="21" s="1"/>
  <c r="N158" i="21"/>
  <c r="P158" i="21" s="1"/>
  <c r="S179" i="21"/>
  <c r="U179" i="21" s="1"/>
  <c r="S195" i="21"/>
  <c r="U195" i="21" s="1"/>
  <c r="X195" i="21"/>
  <c r="Z195" i="21"/>
  <c r="Y195" i="21"/>
  <c r="X228" i="21"/>
  <c r="Y228" i="21"/>
  <c r="Z228" i="21"/>
  <c r="S228" i="21"/>
  <c r="U228" i="21" s="1"/>
  <c r="Z152" i="21"/>
  <c r="R152" i="21"/>
  <c r="T152" i="21" s="1"/>
  <c r="Y175" i="21"/>
  <c r="R175" i="21"/>
  <c r="T175" i="21" s="1"/>
  <c r="N191" i="21"/>
  <c r="P191" i="21" s="1"/>
  <c r="R191" i="21" s="1"/>
  <c r="T191" i="21" s="1"/>
  <c r="Z184" i="21"/>
  <c r="S184" i="21"/>
  <c r="U184" i="21" s="1"/>
  <c r="X184" i="21"/>
  <c r="Y184" i="21"/>
  <c r="S203" i="21"/>
  <c r="U203" i="21" s="1"/>
  <c r="Y231" i="21"/>
  <c r="X231" i="21"/>
  <c r="Z231" i="21"/>
  <c r="S231" i="21"/>
  <c r="U231" i="21" s="1"/>
  <c r="Z208" i="21"/>
  <c r="X208" i="21"/>
  <c r="S208" i="21"/>
  <c r="U208" i="21" s="1"/>
  <c r="Y208" i="21"/>
  <c r="N230" i="21"/>
  <c r="N233" i="21"/>
  <c r="Z298" i="21"/>
  <c r="X298" i="21"/>
  <c r="S298" i="21"/>
  <c r="U298" i="21" s="1"/>
  <c r="Y298" i="21"/>
  <c r="Z116" i="21"/>
  <c r="R116" i="21"/>
  <c r="T116" i="21" s="1"/>
  <c r="X116" i="21"/>
  <c r="Y116" i="21"/>
  <c r="N16" i="21"/>
  <c r="P16" i="21" s="1"/>
  <c r="Y57" i="21"/>
  <c r="Z57" i="21"/>
  <c r="R57" i="21"/>
  <c r="T57" i="21" s="1"/>
  <c r="X57" i="21"/>
  <c r="N149" i="21"/>
  <c r="P149" i="21" s="1"/>
  <c r="N32" i="21"/>
  <c r="P32" i="21" s="1"/>
  <c r="N64" i="21"/>
  <c r="P64" i="21" s="1"/>
  <c r="Z148" i="21"/>
  <c r="R148" i="21"/>
  <c r="T148" i="21" s="1"/>
  <c r="X148" i="21"/>
  <c r="Y148" i="21"/>
  <c r="Y65" i="21"/>
  <c r="Z65" i="21"/>
  <c r="R65" i="21"/>
  <c r="T65" i="21" s="1"/>
  <c r="X65" i="21"/>
  <c r="N40" i="21"/>
  <c r="P40" i="21" s="1"/>
  <c r="N200" i="21"/>
  <c r="P200" i="21" s="1"/>
  <c r="S200" i="21" s="1"/>
  <c r="U200" i="21" s="1"/>
  <c r="Y78" i="21"/>
  <c r="R78" i="21"/>
  <c r="T78" i="21" s="1"/>
  <c r="Z78" i="21"/>
  <c r="X78" i="21"/>
  <c r="N21" i="21"/>
  <c r="P21" i="21" s="1"/>
  <c r="N29" i="21"/>
  <c r="P29" i="21" s="1"/>
  <c r="N37" i="21"/>
  <c r="P37" i="21" s="1"/>
  <c r="N45" i="21"/>
  <c r="P45" i="21" s="1"/>
  <c r="N53" i="21"/>
  <c r="P53" i="21" s="1"/>
  <c r="N61" i="21"/>
  <c r="P61" i="21" s="1"/>
  <c r="N69" i="21"/>
  <c r="P69" i="21" s="1"/>
  <c r="N125" i="21"/>
  <c r="P125" i="21" s="1"/>
  <c r="Y201" i="21"/>
  <c r="Z201" i="21"/>
  <c r="X201" i="21"/>
  <c r="S201" i="21"/>
  <c r="U201" i="21" s="1"/>
  <c r="N15" i="21"/>
  <c r="P15" i="21" s="1"/>
  <c r="N23" i="21"/>
  <c r="P23" i="21" s="1"/>
  <c r="N31" i="21"/>
  <c r="P31" i="21" s="1"/>
  <c r="N39" i="21"/>
  <c r="P39" i="21" s="1"/>
  <c r="N47" i="21"/>
  <c r="P47" i="21" s="1"/>
  <c r="N55" i="21"/>
  <c r="P55" i="21" s="1"/>
  <c r="N63" i="21"/>
  <c r="P63" i="21" s="1"/>
  <c r="N71" i="21"/>
  <c r="P71" i="21" s="1"/>
  <c r="R164" i="21"/>
  <c r="T164" i="21" s="1"/>
  <c r="X164" i="21"/>
  <c r="Y164" i="21"/>
  <c r="Z164" i="21"/>
  <c r="Y185" i="21"/>
  <c r="Z185" i="21"/>
  <c r="R185" i="21"/>
  <c r="T185" i="21" s="1"/>
  <c r="X185" i="21"/>
  <c r="N89" i="21"/>
  <c r="P89" i="21" s="1"/>
  <c r="N184" i="21"/>
  <c r="S218" i="21"/>
  <c r="U218" i="21" s="1"/>
  <c r="N79" i="21"/>
  <c r="P79" i="21" s="1"/>
  <c r="N87" i="21"/>
  <c r="P87" i="21" s="1"/>
  <c r="N95" i="21"/>
  <c r="P95" i="21" s="1"/>
  <c r="N103" i="21"/>
  <c r="P103" i="21" s="1"/>
  <c r="N111" i="21"/>
  <c r="P111" i="21" s="1"/>
  <c r="N119" i="21"/>
  <c r="P119" i="21" s="1"/>
  <c r="N127" i="21"/>
  <c r="P127" i="21" s="1"/>
  <c r="N135" i="21"/>
  <c r="P135" i="21" s="1"/>
  <c r="N143" i="21"/>
  <c r="P143" i="21" s="1"/>
  <c r="X160" i="21"/>
  <c r="Y160" i="21"/>
  <c r="Z160" i="21"/>
  <c r="R160" i="21"/>
  <c r="T160" i="21" s="1"/>
  <c r="N170" i="21"/>
  <c r="P170" i="21" s="1"/>
  <c r="N213" i="21"/>
  <c r="N90" i="21"/>
  <c r="P90" i="21" s="1"/>
  <c r="N98" i="21"/>
  <c r="P98" i="21" s="1"/>
  <c r="N106" i="21"/>
  <c r="P106" i="21" s="1"/>
  <c r="N114" i="21"/>
  <c r="P114" i="21" s="1"/>
  <c r="N122" i="21"/>
  <c r="P122" i="21" s="1"/>
  <c r="N130" i="21"/>
  <c r="P130" i="21" s="1"/>
  <c r="N138" i="21"/>
  <c r="P138" i="21" s="1"/>
  <c r="N146" i="21"/>
  <c r="P146" i="21" s="1"/>
  <c r="S156" i="21"/>
  <c r="U156" i="21" s="1"/>
  <c r="Z169" i="21"/>
  <c r="X169" i="21"/>
  <c r="S169" i="21"/>
  <c r="U169" i="21" s="1"/>
  <c r="Y169" i="21"/>
  <c r="Y193" i="21"/>
  <c r="Z193" i="21"/>
  <c r="X193" i="21"/>
  <c r="S193" i="21"/>
  <c r="U193" i="21" s="1"/>
  <c r="N201" i="21"/>
  <c r="Y217" i="21"/>
  <c r="X217" i="21"/>
  <c r="S217" i="21"/>
  <c r="U217" i="21" s="1"/>
  <c r="Z217" i="21"/>
  <c r="N241" i="21"/>
  <c r="N178" i="21"/>
  <c r="P178" i="21" s="1"/>
  <c r="N186" i="21"/>
  <c r="P186" i="21" s="1"/>
  <c r="N194" i="21"/>
  <c r="P194" i="21" s="1"/>
  <c r="S207" i="21"/>
  <c r="U207" i="21" s="1"/>
  <c r="Y207" i="21"/>
  <c r="Z207" i="21"/>
  <c r="X207" i="21"/>
  <c r="N220" i="21"/>
  <c r="Y235" i="21"/>
  <c r="Z235" i="21"/>
  <c r="X235" i="21"/>
  <c r="S235" i="21"/>
  <c r="U235" i="21" s="1"/>
  <c r="X284" i="21"/>
  <c r="S284" i="21"/>
  <c r="U284" i="21" s="1"/>
  <c r="Y284" i="21"/>
  <c r="Z284" i="21"/>
  <c r="N202" i="21"/>
  <c r="P202" i="21" s="1"/>
  <c r="N210" i="21"/>
  <c r="N218" i="21"/>
  <c r="P218" i="21" s="1"/>
  <c r="N235" i="21"/>
  <c r="Y243" i="21"/>
  <c r="X243" i="21"/>
  <c r="S243" i="21"/>
  <c r="U243" i="21" s="1"/>
  <c r="Z243" i="21"/>
  <c r="N221" i="21"/>
  <c r="P221" i="21" s="1"/>
  <c r="S237" i="21"/>
  <c r="U237" i="21" s="1"/>
  <c r="Y237" i="21"/>
  <c r="Z237" i="21"/>
  <c r="X237" i="21"/>
  <c r="X248" i="21"/>
  <c r="S248" i="21"/>
  <c r="U248" i="21" s="1"/>
  <c r="Y248" i="21"/>
  <c r="Z248" i="21"/>
  <c r="N254" i="21"/>
  <c r="N262" i="21"/>
  <c r="N290" i="21"/>
  <c r="Z226" i="21"/>
  <c r="S226" i="21"/>
  <c r="U226" i="21" s="1"/>
  <c r="X226" i="21"/>
  <c r="Y226" i="21"/>
  <c r="Z234" i="21"/>
  <c r="X234" i="21"/>
  <c r="S234" i="21"/>
  <c r="U234" i="21" s="1"/>
  <c r="Y234" i="21"/>
  <c r="S242" i="21"/>
  <c r="U242" i="21" s="1"/>
  <c r="Z250" i="21"/>
  <c r="X250" i="21"/>
  <c r="S250" i="21"/>
  <c r="U250" i="21" s="1"/>
  <c r="Y250" i="21"/>
  <c r="Y258" i="21"/>
  <c r="Z258" i="21"/>
  <c r="S258" i="21"/>
  <c r="U258" i="21" s="1"/>
  <c r="X258" i="21"/>
  <c r="N264" i="21"/>
  <c r="N281" i="21"/>
  <c r="N293" i="21"/>
  <c r="N259" i="21"/>
  <c r="N269" i="21"/>
  <c r="Y287" i="21"/>
  <c r="Z287" i="21"/>
  <c r="X287" i="21"/>
  <c r="S287" i="21"/>
  <c r="U287" i="21" s="1"/>
  <c r="N267" i="21"/>
  <c r="N273" i="21"/>
  <c r="N287" i="21"/>
  <c r="Y295" i="21"/>
  <c r="X295" i="21"/>
  <c r="S295" i="21"/>
  <c r="U295" i="21" s="1"/>
  <c r="Z295" i="21"/>
  <c r="Y291" i="21"/>
  <c r="X291" i="21"/>
  <c r="S291" i="21"/>
  <c r="U291" i="21" s="1"/>
  <c r="Z291" i="21"/>
  <c r="N276" i="21"/>
  <c r="N284" i="21"/>
  <c r="N292" i="21"/>
  <c r="Q46" i="20"/>
  <c r="C44" i="20"/>
  <c r="S249" i="21"/>
  <c r="U249" i="21" s="1"/>
  <c r="Z249" i="21"/>
  <c r="X249" i="21"/>
  <c r="Y249" i="21"/>
  <c r="N19" i="21"/>
  <c r="P19" i="21" s="1"/>
  <c r="N35" i="21"/>
  <c r="P35" i="21" s="1"/>
  <c r="N51" i="21"/>
  <c r="P51" i="21" s="1"/>
  <c r="N67" i="21"/>
  <c r="P67" i="21" s="1"/>
  <c r="X198" i="21"/>
  <c r="Y198" i="21"/>
  <c r="Z198" i="21"/>
  <c r="S198" i="21"/>
  <c r="U198" i="21" s="1"/>
  <c r="Z157" i="21"/>
  <c r="R157" i="21"/>
  <c r="T157" i="21" s="1"/>
  <c r="X157" i="21"/>
  <c r="Y157" i="21"/>
  <c r="N75" i="21"/>
  <c r="P75" i="21" s="1"/>
  <c r="N139" i="21"/>
  <c r="P139" i="21" s="1"/>
  <c r="Y181" i="21"/>
  <c r="Z181" i="21"/>
  <c r="S181" i="21"/>
  <c r="U181" i="21" s="1"/>
  <c r="X181" i="21"/>
  <c r="Y197" i="21"/>
  <c r="Z197" i="21"/>
  <c r="X197" i="21"/>
  <c r="S197" i="21"/>
  <c r="U197" i="21" s="1"/>
  <c r="Y213" i="21"/>
  <c r="X213" i="21"/>
  <c r="S213" i="21"/>
  <c r="U213" i="21" s="1"/>
  <c r="Z213" i="21"/>
  <c r="N190" i="21"/>
  <c r="X292" i="21"/>
  <c r="Z292" i="21"/>
  <c r="Y292" i="21"/>
  <c r="S292" i="21"/>
  <c r="U292" i="21" s="1"/>
  <c r="X232" i="21"/>
  <c r="S232" i="21"/>
  <c r="U232" i="21" s="1"/>
  <c r="Y232" i="21"/>
  <c r="Z232" i="21"/>
  <c r="S252" i="21"/>
  <c r="U252" i="21" s="1"/>
  <c r="X252" i="21"/>
  <c r="Y252" i="21"/>
  <c r="Z252" i="21"/>
  <c r="Y275" i="21"/>
  <c r="Z275" i="21"/>
  <c r="X275" i="21"/>
  <c r="S275" i="21"/>
  <c r="U275" i="21" s="1"/>
  <c r="Z230" i="21"/>
  <c r="X230" i="21"/>
  <c r="S230" i="21"/>
  <c r="U230" i="21" s="1"/>
  <c r="Y230" i="21"/>
  <c r="Z246" i="21"/>
  <c r="X246" i="21"/>
  <c r="S246" i="21"/>
  <c r="U246" i="21" s="1"/>
  <c r="Y246" i="21"/>
  <c r="Y262" i="21"/>
  <c r="Z262" i="21"/>
  <c r="X262" i="21"/>
  <c r="S262" i="21"/>
  <c r="U262" i="21" s="1"/>
  <c r="S285" i="21"/>
  <c r="U285" i="21" s="1"/>
  <c r="Z285" i="21"/>
  <c r="X285" i="21"/>
  <c r="Y285" i="21"/>
  <c r="S264" i="21"/>
  <c r="U264" i="21" s="1"/>
  <c r="Y264" i="21"/>
  <c r="Z264" i="21"/>
  <c r="X264" i="21"/>
  <c r="Y279" i="21"/>
  <c r="X279" i="21"/>
  <c r="S279" i="21"/>
  <c r="U279" i="21" s="1"/>
  <c r="Z279" i="21"/>
  <c r="N285" i="21"/>
  <c r="N280" i="21"/>
  <c r="S221" i="21"/>
  <c r="U221" i="21" s="1"/>
  <c r="Y117" i="21"/>
  <c r="Z117" i="21"/>
  <c r="R117" i="21"/>
  <c r="T117" i="21" s="1"/>
  <c r="X117" i="21"/>
  <c r="S191" i="21"/>
  <c r="U191" i="21" s="1"/>
  <c r="Z85" i="21"/>
  <c r="R85" i="21"/>
  <c r="T85" i="21" s="1"/>
  <c r="X85" i="21"/>
  <c r="Y85" i="21"/>
  <c r="R28" i="21"/>
  <c r="T28" i="21" s="1"/>
  <c r="X28" i="21"/>
  <c r="R60" i="21"/>
  <c r="T60" i="21" s="1"/>
  <c r="X60" i="21"/>
  <c r="Z77" i="21"/>
  <c r="R77" i="21"/>
  <c r="T77" i="21" s="1"/>
  <c r="Y77" i="21"/>
  <c r="X77" i="21"/>
  <c r="Z97" i="21"/>
  <c r="R97" i="21"/>
  <c r="T97" i="21" s="1"/>
  <c r="N173" i="21"/>
  <c r="P173" i="21" s="1"/>
  <c r="S173" i="21" s="1"/>
  <c r="U173" i="21" s="1"/>
  <c r="N270" i="21"/>
  <c r="Z167" i="21"/>
  <c r="N183" i="21"/>
  <c r="P183" i="21" s="1"/>
  <c r="S183" i="21" s="1"/>
  <c r="U183" i="21" s="1"/>
  <c r="N199" i="21"/>
  <c r="P199" i="21" s="1"/>
  <c r="R199" i="21" s="1"/>
  <c r="T199" i="21" s="1"/>
  <c r="S215" i="21"/>
  <c r="U215" i="21" s="1"/>
  <c r="X215" i="21"/>
  <c r="Y215" i="21"/>
  <c r="Z215" i="21"/>
  <c r="Z192" i="21"/>
  <c r="S192" i="21"/>
  <c r="U192" i="21" s="1"/>
  <c r="X192" i="21"/>
  <c r="Y192" i="21"/>
  <c r="S256" i="21"/>
  <c r="U256" i="21" s="1"/>
  <c r="X256" i="21"/>
  <c r="Y256" i="21"/>
  <c r="Z256" i="21"/>
  <c r="Z216" i="21"/>
  <c r="Y216" i="21"/>
  <c r="X216" i="21"/>
  <c r="S216" i="21"/>
  <c r="U216" i="21" s="1"/>
  <c r="S241" i="21"/>
  <c r="U241" i="21" s="1"/>
  <c r="X241" i="21"/>
  <c r="Y241" i="21"/>
  <c r="Z241" i="21"/>
  <c r="N297" i="21"/>
  <c r="N225" i="21"/>
  <c r="P225" i="21" s="1"/>
  <c r="S225" i="21" s="1"/>
  <c r="U225" i="21" s="1"/>
  <c r="N247" i="21"/>
  <c r="N224" i="21"/>
  <c r="N232" i="21"/>
  <c r="N256" i="21"/>
  <c r="X263" i="21"/>
  <c r="S263" i="21"/>
  <c r="U263" i="21" s="1"/>
  <c r="Z263" i="21"/>
  <c r="Y263" i="21"/>
  <c r="Z257" i="21"/>
  <c r="S257" i="21"/>
  <c r="U257" i="21" s="1"/>
  <c r="Y257" i="21"/>
  <c r="X257" i="21"/>
  <c r="Y266" i="21"/>
  <c r="X266" i="21"/>
  <c r="S266" i="21"/>
  <c r="U266" i="21" s="1"/>
  <c r="Z266" i="21"/>
  <c r="S281" i="21"/>
  <c r="U281" i="21" s="1"/>
  <c r="X281" i="21"/>
  <c r="Z281" i="21"/>
  <c r="Y281" i="21"/>
  <c r="Z265" i="21"/>
  <c r="Y265" i="21"/>
  <c r="S265" i="21"/>
  <c r="U265" i="21" s="1"/>
  <c r="X265" i="21"/>
  <c r="X272" i="21"/>
  <c r="S272" i="21"/>
  <c r="U272" i="21" s="1"/>
  <c r="Y272" i="21"/>
  <c r="Z272" i="21"/>
  <c r="S293" i="21"/>
  <c r="U293" i="21" s="1"/>
  <c r="X293" i="21"/>
  <c r="Y293" i="21"/>
  <c r="Z293" i="21"/>
  <c r="S289" i="21"/>
  <c r="U289" i="21" s="1"/>
  <c r="Y289" i="21"/>
  <c r="Z289" i="21"/>
  <c r="X289" i="21"/>
  <c r="Z274" i="21"/>
  <c r="X274" i="21"/>
  <c r="S274" i="21"/>
  <c r="U274" i="21" s="1"/>
  <c r="Y274" i="21"/>
  <c r="Z282" i="21"/>
  <c r="Y282" i="21"/>
  <c r="X282" i="21"/>
  <c r="S282" i="21"/>
  <c r="U282" i="21" s="1"/>
  <c r="Z290" i="21"/>
  <c r="Y290" i="21"/>
  <c r="S290" i="21"/>
  <c r="U290" i="21" s="1"/>
  <c r="X290" i="21"/>
  <c r="N166" i="21"/>
  <c r="P166" i="21" s="1"/>
  <c r="Y25" i="21"/>
  <c r="Z25" i="21"/>
  <c r="R25" i="21"/>
  <c r="T25" i="21" s="1"/>
  <c r="X25" i="21"/>
  <c r="N168" i="21"/>
  <c r="P168" i="21" s="1"/>
  <c r="Z81" i="21"/>
  <c r="R81" i="21"/>
  <c r="T81" i="21" s="1"/>
  <c r="X81" i="21"/>
  <c r="Y81" i="21"/>
  <c r="Y41" i="21"/>
  <c r="Z41" i="21"/>
  <c r="R41" i="21"/>
  <c r="T41" i="21" s="1"/>
  <c r="X41" i="21"/>
  <c r="Y73" i="21"/>
  <c r="Z73" i="21"/>
  <c r="R73" i="21"/>
  <c r="T73" i="21" s="1"/>
  <c r="X73" i="21"/>
  <c r="Y17" i="21"/>
  <c r="Z17" i="21"/>
  <c r="R17" i="21"/>
  <c r="T17" i="21" s="1"/>
  <c r="X17" i="21"/>
  <c r="N76" i="21"/>
  <c r="P76" i="21" s="1"/>
  <c r="Z132" i="21"/>
  <c r="R132" i="21"/>
  <c r="T132" i="21" s="1"/>
  <c r="X132" i="21"/>
  <c r="Y132" i="21"/>
  <c r="N24" i="21"/>
  <c r="P24" i="21" s="1"/>
  <c r="X182" i="21"/>
  <c r="Y182" i="21"/>
  <c r="S182" i="21"/>
  <c r="U182" i="21" s="1"/>
  <c r="Z182" i="21"/>
  <c r="Z108" i="21"/>
  <c r="R108" i="21"/>
  <c r="T108" i="21" s="1"/>
  <c r="X108" i="21"/>
  <c r="Y108" i="21"/>
  <c r="N141" i="21"/>
  <c r="P141" i="21" s="1"/>
  <c r="X255" i="21"/>
  <c r="Y255" i="21"/>
  <c r="Z255" i="21"/>
  <c r="S255" i="21"/>
  <c r="U255" i="21" s="1"/>
  <c r="N22" i="21"/>
  <c r="P22" i="21" s="1"/>
  <c r="N30" i="21"/>
  <c r="P30" i="21" s="1"/>
  <c r="N38" i="21"/>
  <c r="P38" i="21" s="1"/>
  <c r="N46" i="21"/>
  <c r="P46" i="21" s="1"/>
  <c r="N54" i="21"/>
  <c r="P54" i="21" s="1"/>
  <c r="N62" i="21"/>
  <c r="P62" i="21" s="1"/>
  <c r="N70" i="21"/>
  <c r="P70" i="21" s="1"/>
  <c r="N82" i="21"/>
  <c r="P82" i="21" s="1"/>
  <c r="N192" i="21"/>
  <c r="Y129" i="21"/>
  <c r="Z129" i="21"/>
  <c r="X129" i="21"/>
  <c r="S129" i="21"/>
  <c r="U129" i="21" s="1"/>
  <c r="N154" i="21"/>
  <c r="P154" i="21" s="1"/>
  <c r="N181" i="21"/>
  <c r="N189" i="21"/>
  <c r="P189" i="21" s="1"/>
  <c r="S189" i="21" s="1"/>
  <c r="U189" i="21" s="1"/>
  <c r="N197" i="21"/>
  <c r="Z219" i="21"/>
  <c r="S219" i="21"/>
  <c r="U219" i="21" s="1"/>
  <c r="X219" i="21"/>
  <c r="Y219" i="21"/>
  <c r="X240" i="21"/>
  <c r="Z240" i="21"/>
  <c r="Y240" i="21"/>
  <c r="S240" i="21"/>
  <c r="U240" i="21" s="1"/>
  <c r="Z124" i="21"/>
  <c r="S124" i="21"/>
  <c r="X124" i="21"/>
  <c r="Y124" i="21"/>
  <c r="S172" i="21"/>
  <c r="U172" i="21" s="1"/>
  <c r="Y172" i="21"/>
  <c r="N245" i="21"/>
  <c r="N155" i="21"/>
  <c r="P155" i="21" s="1"/>
  <c r="N163" i="21"/>
  <c r="P163" i="21" s="1"/>
  <c r="N171" i="21"/>
  <c r="P171" i="21" s="1"/>
  <c r="N179" i="21"/>
  <c r="P179" i="21" s="1"/>
  <c r="N187" i="21"/>
  <c r="P187" i="21" s="1"/>
  <c r="N195" i="21"/>
  <c r="S202" i="21"/>
  <c r="U202" i="21" s="1"/>
  <c r="S211" i="21"/>
  <c r="U211" i="21" s="1"/>
  <c r="X211" i="21"/>
  <c r="Y211" i="21"/>
  <c r="Z211" i="21"/>
  <c r="N229" i="21"/>
  <c r="Z180" i="21"/>
  <c r="S180" i="21"/>
  <c r="U180" i="21" s="1"/>
  <c r="X180" i="21"/>
  <c r="Y180" i="21"/>
  <c r="S188" i="21"/>
  <c r="U188" i="21" s="1"/>
  <c r="Z196" i="21"/>
  <c r="S196" i="21"/>
  <c r="U196" i="21" s="1"/>
  <c r="Y196" i="21"/>
  <c r="X196" i="21"/>
  <c r="Y209" i="21"/>
  <c r="X209" i="21"/>
  <c r="S209" i="21"/>
  <c r="U209" i="21" s="1"/>
  <c r="Z209" i="21"/>
  <c r="X244" i="21"/>
  <c r="Y244" i="21"/>
  <c r="Z244" i="21"/>
  <c r="S244" i="21"/>
  <c r="U244" i="21" s="1"/>
  <c r="X267" i="21"/>
  <c r="Z267" i="21"/>
  <c r="Y267" i="21"/>
  <c r="S267" i="21"/>
  <c r="U267" i="21" s="1"/>
  <c r="Z212" i="21"/>
  <c r="Y212" i="21"/>
  <c r="S212" i="21"/>
  <c r="U212" i="21" s="1"/>
  <c r="X212" i="21"/>
  <c r="Y220" i="21"/>
  <c r="Z220" i="21"/>
  <c r="X220" i="21"/>
  <c r="S220" i="21"/>
  <c r="U220" i="21" s="1"/>
  <c r="X236" i="21"/>
  <c r="S236" i="21"/>
  <c r="U236" i="21" s="1"/>
  <c r="Z236" i="21"/>
  <c r="Y236" i="21"/>
  <c r="N246" i="21"/>
  <c r="X276" i="21"/>
  <c r="Z276" i="21"/>
  <c r="S276" i="21"/>
  <c r="U276" i="21" s="1"/>
  <c r="Y276" i="21"/>
  <c r="Y223" i="21"/>
  <c r="S223" i="21"/>
  <c r="U223" i="21" s="1"/>
  <c r="Z223" i="21"/>
  <c r="X223" i="21"/>
  <c r="N231" i="21"/>
  <c r="Y239" i="21"/>
  <c r="X239" i="21"/>
  <c r="S239" i="21"/>
  <c r="U239" i="21" s="1"/>
  <c r="Z239" i="21"/>
  <c r="N249" i="21"/>
  <c r="X259" i="21"/>
  <c r="Y259" i="21"/>
  <c r="Z259" i="21"/>
  <c r="S259" i="21"/>
  <c r="U259" i="21" s="1"/>
  <c r="Y271" i="21"/>
  <c r="X271" i="21"/>
  <c r="Z271" i="21"/>
  <c r="S271" i="21"/>
  <c r="U271" i="21" s="1"/>
  <c r="N228" i="21"/>
  <c r="N236" i="21"/>
  <c r="N244" i="21"/>
  <c r="N252" i="21"/>
  <c r="N260" i="21"/>
  <c r="S268" i="21"/>
  <c r="U268" i="21" s="1"/>
  <c r="X268" i="21"/>
  <c r="Y268" i="21"/>
  <c r="Z268" i="21"/>
  <c r="Y283" i="21"/>
  <c r="X283" i="21"/>
  <c r="Z283" i="21"/>
  <c r="S283" i="21"/>
  <c r="U283" i="21" s="1"/>
  <c r="Z253" i="21"/>
  <c r="S253" i="21"/>
  <c r="U253" i="21" s="1"/>
  <c r="X253" i="21"/>
  <c r="Y253" i="21"/>
  <c r="Z261" i="21"/>
  <c r="S261" i="21"/>
  <c r="U261" i="21" s="1"/>
  <c r="X261" i="21"/>
  <c r="Y261" i="21"/>
  <c r="N275" i="21"/>
  <c r="X296" i="21"/>
  <c r="Y296" i="21"/>
  <c r="Z296" i="21"/>
  <c r="S296" i="21"/>
  <c r="U296" i="21" s="1"/>
  <c r="Z269" i="21"/>
  <c r="Y269" i="21"/>
  <c r="X269" i="21"/>
  <c r="S269" i="21"/>
  <c r="U269" i="21" s="1"/>
  <c r="S277" i="21"/>
  <c r="U277" i="21" s="1"/>
  <c r="Y277" i="21"/>
  <c r="Z277" i="21"/>
  <c r="X277" i="21"/>
  <c r="X288" i="21"/>
  <c r="S288" i="21"/>
  <c r="U288" i="21" s="1"/>
  <c r="Z288" i="21"/>
  <c r="Y288" i="21"/>
  <c r="N298" i="21"/>
  <c r="Z278" i="21"/>
  <c r="Y278" i="21"/>
  <c r="S278" i="21"/>
  <c r="U278" i="21" s="1"/>
  <c r="X278" i="21"/>
  <c r="Z286" i="21"/>
  <c r="X286" i="21"/>
  <c r="S286" i="21"/>
  <c r="U286" i="21" s="1"/>
  <c r="Y286" i="21"/>
  <c r="Z294" i="21"/>
  <c r="Y294" i="21"/>
  <c r="X294" i="21"/>
  <c r="S294" i="21"/>
  <c r="U294" i="21" s="1"/>
  <c r="S243" i="19"/>
  <c r="U243" i="19" s="1"/>
  <c r="N122" i="19"/>
  <c r="P122" i="19" s="1"/>
  <c r="Y122" i="19" s="1"/>
  <c r="N81" i="19"/>
  <c r="P81" i="19" s="1"/>
  <c r="R81" i="19" s="1"/>
  <c r="T81" i="19" s="1"/>
  <c r="N177" i="19"/>
  <c r="P177" i="19" s="1"/>
  <c r="Z177" i="19" s="1"/>
  <c r="Z243" i="19"/>
  <c r="X245" i="19"/>
  <c r="N22" i="19"/>
  <c r="P22" i="19" s="1"/>
  <c r="X22" i="19" s="1"/>
  <c r="N121" i="19"/>
  <c r="P121" i="19" s="1"/>
  <c r="R121" i="19" s="1"/>
  <c r="T121" i="19" s="1"/>
  <c r="N67" i="19"/>
  <c r="P67" i="19" s="1"/>
  <c r="N222" i="19"/>
  <c r="P222" i="19" s="1"/>
  <c r="S222" i="19" s="1"/>
  <c r="U222" i="19" s="1"/>
  <c r="N119" i="19"/>
  <c r="P119" i="19" s="1"/>
  <c r="Z119" i="19" s="1"/>
  <c r="N108" i="19"/>
  <c r="P108" i="19" s="1"/>
  <c r="X108" i="19" s="1"/>
  <c r="N68" i="19"/>
  <c r="P68" i="19" s="1"/>
  <c r="Z298" i="19"/>
  <c r="N131" i="19"/>
  <c r="P131" i="19" s="1"/>
  <c r="Z131" i="19" s="1"/>
  <c r="N123" i="19"/>
  <c r="P123" i="19" s="1"/>
  <c r="Z123" i="19" s="1"/>
  <c r="N154" i="19"/>
  <c r="P154" i="19" s="1"/>
  <c r="N35" i="19"/>
  <c r="P35" i="19" s="1"/>
  <c r="X35" i="19" s="1"/>
  <c r="N140" i="19"/>
  <c r="P140" i="19" s="1"/>
  <c r="N172" i="19"/>
  <c r="P172" i="19" s="1"/>
  <c r="N221" i="19"/>
  <c r="P221" i="19" s="1"/>
  <c r="N211" i="19"/>
  <c r="X243" i="19"/>
  <c r="Z290" i="19"/>
  <c r="N137" i="19"/>
  <c r="P137" i="19" s="1"/>
  <c r="N112" i="19"/>
  <c r="P112" i="19" s="1"/>
  <c r="Y112" i="19" s="1"/>
  <c r="N17" i="19"/>
  <c r="P17" i="19" s="1"/>
  <c r="Y17" i="19" s="1"/>
  <c r="Y193" i="19"/>
  <c r="X290" i="19"/>
  <c r="N38" i="19"/>
  <c r="P38" i="19" s="1"/>
  <c r="Z38" i="19" s="1"/>
  <c r="N37" i="19"/>
  <c r="P37" i="19" s="1"/>
  <c r="X37" i="19" s="1"/>
  <c r="N165" i="19"/>
  <c r="P165" i="19" s="1"/>
  <c r="R165" i="19" s="1"/>
  <c r="T165" i="19" s="1"/>
  <c r="N290" i="19"/>
  <c r="N79" i="19"/>
  <c r="P79" i="19" s="1"/>
  <c r="R79" i="19" s="1"/>
  <c r="T79" i="19" s="1"/>
  <c r="N199" i="19"/>
  <c r="P199" i="19" s="1"/>
  <c r="N44" i="19"/>
  <c r="P44" i="19" s="1"/>
  <c r="Z44" i="19" s="1"/>
  <c r="X51" i="19"/>
  <c r="Y182" i="19"/>
  <c r="N253" i="19"/>
  <c r="N214" i="19"/>
  <c r="P214" i="19" s="1"/>
  <c r="N223" i="19"/>
  <c r="N232" i="19"/>
  <c r="N166" i="19"/>
  <c r="P166" i="19" s="1"/>
  <c r="Y166" i="19" s="1"/>
  <c r="N24" i="19"/>
  <c r="P24" i="19" s="1"/>
  <c r="Y24" i="19" s="1"/>
  <c r="N171" i="19"/>
  <c r="P171" i="19" s="1"/>
  <c r="N208" i="19"/>
  <c r="N295" i="19"/>
  <c r="N182" i="19"/>
  <c r="N152" i="19"/>
  <c r="P152" i="19" s="1"/>
  <c r="N102" i="19"/>
  <c r="P102" i="19" s="1"/>
  <c r="X102" i="19" s="1"/>
  <c r="N178" i="19"/>
  <c r="P178" i="19" s="1"/>
  <c r="X178" i="19" s="1"/>
  <c r="N180" i="19"/>
  <c r="R51" i="19"/>
  <c r="T51" i="19" s="1"/>
  <c r="Z182" i="19"/>
  <c r="N289" i="19"/>
  <c r="N89" i="19"/>
  <c r="P89" i="19" s="1"/>
  <c r="R89" i="19" s="1"/>
  <c r="T89" i="19" s="1"/>
  <c r="N258" i="19"/>
  <c r="N46" i="19"/>
  <c r="P46" i="19" s="1"/>
  <c r="Y46" i="19" s="1"/>
  <c r="N210" i="19"/>
  <c r="N205" i="19"/>
  <c r="P205" i="19" s="1"/>
  <c r="N215" i="19"/>
  <c r="P215" i="19" s="1"/>
  <c r="N292" i="19"/>
  <c r="N109" i="19"/>
  <c r="P109" i="19" s="1"/>
  <c r="Z109" i="19" s="1"/>
  <c r="N26" i="19"/>
  <c r="P26" i="19" s="1"/>
  <c r="Y26" i="19" s="1"/>
  <c r="N283" i="19"/>
  <c r="N90" i="19"/>
  <c r="P90" i="19" s="1"/>
  <c r="X90" i="19" s="1"/>
  <c r="N134" i="19"/>
  <c r="P134" i="19" s="1"/>
  <c r="R134" i="19" s="1"/>
  <c r="T134" i="19" s="1"/>
  <c r="N96" i="19"/>
  <c r="P96" i="19" s="1"/>
  <c r="R96" i="19" s="1"/>
  <c r="T96" i="19" s="1"/>
  <c r="N128" i="19"/>
  <c r="P128" i="19" s="1"/>
  <c r="N194" i="19"/>
  <c r="P194" i="19" s="1"/>
  <c r="Z194" i="19" s="1"/>
  <c r="N236" i="19"/>
  <c r="N70" i="19"/>
  <c r="P70" i="19" s="1"/>
  <c r="R70" i="19" s="1"/>
  <c r="T70" i="19" s="1"/>
  <c r="X253" i="19"/>
  <c r="Z230" i="19"/>
  <c r="Y223" i="19"/>
  <c r="N153" i="19"/>
  <c r="P153" i="19" s="1"/>
  <c r="Z153" i="19" s="1"/>
  <c r="N36" i="19"/>
  <c r="P36" i="19" s="1"/>
  <c r="N117" i="19"/>
  <c r="P117" i="19" s="1"/>
  <c r="Z117" i="19" s="1"/>
  <c r="N149" i="19"/>
  <c r="P149" i="19" s="1"/>
  <c r="R149" i="19" s="1"/>
  <c r="T149" i="19" s="1"/>
  <c r="N255" i="19"/>
  <c r="Z253" i="19"/>
  <c r="Z223" i="19"/>
  <c r="N76" i="19"/>
  <c r="P76" i="19" s="1"/>
  <c r="Z76" i="19" s="1"/>
  <c r="N73" i="19"/>
  <c r="P73" i="19" s="1"/>
  <c r="Z73" i="19" s="1"/>
  <c r="N53" i="19"/>
  <c r="P53" i="19" s="1"/>
  <c r="N72" i="19"/>
  <c r="P72" i="19" s="1"/>
  <c r="Z72" i="19" s="1"/>
  <c r="N158" i="19"/>
  <c r="P158" i="19" s="1"/>
  <c r="R158" i="19" s="1"/>
  <c r="T158" i="19" s="1"/>
  <c r="N270" i="19"/>
  <c r="N71" i="19"/>
  <c r="P71" i="19" s="1"/>
  <c r="N167" i="19"/>
  <c r="P167" i="19" s="1"/>
  <c r="Z167" i="19" s="1"/>
  <c r="N278" i="19"/>
  <c r="N190" i="19"/>
  <c r="N84" i="19"/>
  <c r="P84" i="19" s="1"/>
  <c r="N160" i="19"/>
  <c r="P160" i="19" s="1"/>
  <c r="Z160" i="19" s="1"/>
  <c r="Y230" i="19"/>
  <c r="N33" i="19"/>
  <c r="P33" i="19" s="1"/>
  <c r="Z33" i="19" s="1"/>
  <c r="N114" i="19"/>
  <c r="P114" i="19" s="1"/>
  <c r="Y114" i="19" s="1"/>
  <c r="N91" i="19"/>
  <c r="P91" i="19" s="1"/>
  <c r="Z91" i="19" s="1"/>
  <c r="W243" i="19"/>
  <c r="V243" i="19" s="1"/>
  <c r="S290" i="19"/>
  <c r="U290" i="19" s="1"/>
  <c r="X193" i="19"/>
  <c r="N132" i="19"/>
  <c r="P132" i="19" s="1"/>
  <c r="Z132" i="19" s="1"/>
  <c r="N65" i="19"/>
  <c r="P65" i="19" s="1"/>
  <c r="R65" i="19" s="1"/>
  <c r="T65" i="19" s="1"/>
  <c r="N54" i="19"/>
  <c r="P54" i="19" s="1"/>
  <c r="N21" i="19"/>
  <c r="P21" i="19" s="1"/>
  <c r="X21" i="19" s="1"/>
  <c r="N219" i="19"/>
  <c r="S230" i="19"/>
  <c r="U230" i="19" s="1"/>
  <c r="N139" i="19"/>
  <c r="P139" i="19" s="1"/>
  <c r="R139" i="19" s="1"/>
  <c r="T139" i="19" s="1"/>
  <c r="V193" i="19"/>
  <c r="N230" i="19"/>
  <c r="N174" i="19"/>
  <c r="P174" i="19" s="1"/>
  <c r="X174" i="19" s="1"/>
  <c r="N49" i="19"/>
  <c r="P49" i="19" s="1"/>
  <c r="Y49" i="19" s="1"/>
  <c r="Z193" i="19"/>
  <c r="N193" i="19"/>
  <c r="N19" i="19"/>
  <c r="P19" i="19" s="1"/>
  <c r="Y19" i="19" s="1"/>
  <c r="N168" i="19"/>
  <c r="P168" i="19" s="1"/>
  <c r="Z168" i="19" s="1"/>
  <c r="N243" i="19"/>
  <c r="U254" i="19"/>
  <c r="N64" i="19"/>
  <c r="P64" i="19" s="1"/>
  <c r="X64" i="19" s="1"/>
  <c r="N147" i="19"/>
  <c r="P147" i="19" s="1"/>
  <c r="R147" i="19" s="1"/>
  <c r="T147" i="19" s="1"/>
  <c r="N185" i="19"/>
  <c r="P185" i="19" s="1"/>
  <c r="Y185" i="19" s="1"/>
  <c r="S298" i="19"/>
  <c r="U298" i="19" s="1"/>
  <c r="W51" i="19"/>
  <c r="N201" i="19"/>
  <c r="N116" i="19"/>
  <c r="P116" i="19" s="1"/>
  <c r="N202" i="19"/>
  <c r="P202" i="19" s="1"/>
  <c r="N287" i="19"/>
  <c r="N50" i="19"/>
  <c r="P50" i="19" s="1"/>
  <c r="Y50" i="19" s="1"/>
  <c r="N254" i="19"/>
  <c r="W254" i="19"/>
  <c r="V254" i="19" s="1"/>
  <c r="Y254" i="19"/>
  <c r="X33" i="19"/>
  <c r="N113" i="19"/>
  <c r="P113" i="19" s="1"/>
  <c r="N212" i="19"/>
  <c r="N227" i="19"/>
  <c r="P227" i="19" s="1"/>
  <c r="N156" i="19"/>
  <c r="P156" i="19" s="1"/>
  <c r="X254" i="19"/>
  <c r="Z254" i="19"/>
  <c r="N268" i="19"/>
  <c r="N234" i="19"/>
  <c r="N164" i="19"/>
  <c r="P164" i="19" s="1"/>
  <c r="Y164" i="19" s="1"/>
  <c r="N100" i="19"/>
  <c r="P100" i="19" s="1"/>
  <c r="Z100" i="19" s="1"/>
  <c r="N126" i="19"/>
  <c r="P126" i="19" s="1"/>
  <c r="Y126" i="19" s="1"/>
  <c r="N229" i="19"/>
  <c r="N74" i="19"/>
  <c r="P74" i="19" s="1"/>
  <c r="Z74" i="19" s="1"/>
  <c r="N69" i="19"/>
  <c r="P69" i="19" s="1"/>
  <c r="R69" i="19" s="1"/>
  <c r="T69" i="19" s="1"/>
  <c r="N162" i="19"/>
  <c r="P162" i="19" s="1"/>
  <c r="X162" i="19" s="1"/>
  <c r="N157" i="19"/>
  <c r="P157" i="19" s="1"/>
  <c r="Z157" i="19" s="1"/>
  <c r="N197" i="19"/>
  <c r="N284" i="19"/>
  <c r="N293" i="19"/>
  <c r="N18" i="19"/>
  <c r="P18" i="19" s="1"/>
  <c r="Z18" i="19" s="1"/>
  <c r="N107" i="19"/>
  <c r="P107" i="19" s="1"/>
  <c r="Y107" i="19" s="1"/>
  <c r="N187" i="19"/>
  <c r="P187" i="19" s="1"/>
  <c r="Y187" i="19" s="1"/>
  <c r="N97" i="19"/>
  <c r="P97" i="19" s="1"/>
  <c r="X97" i="19" s="1"/>
  <c r="N83" i="19"/>
  <c r="P83" i="19" s="1"/>
  <c r="X83" i="19" s="1"/>
  <c r="N138" i="19"/>
  <c r="P138" i="19" s="1"/>
  <c r="Z138" i="19" s="1"/>
  <c r="N111" i="19"/>
  <c r="P111" i="19" s="1"/>
  <c r="Z111" i="19" s="1"/>
  <c r="N94" i="19"/>
  <c r="P94" i="19" s="1"/>
  <c r="R94" i="19" s="1"/>
  <c r="T94" i="19" s="1"/>
  <c r="N88" i="19"/>
  <c r="P88" i="19" s="1"/>
  <c r="Z88" i="19" s="1"/>
  <c r="N120" i="19"/>
  <c r="P120" i="19" s="1"/>
  <c r="Y120" i="19" s="1"/>
  <c r="N170" i="19"/>
  <c r="P170" i="19" s="1"/>
  <c r="X170" i="19" s="1"/>
  <c r="N296" i="19"/>
  <c r="N249" i="19"/>
  <c r="N228" i="19"/>
  <c r="N251" i="19"/>
  <c r="P251" i="19" s="1"/>
  <c r="N99" i="19"/>
  <c r="P99" i="19" s="1"/>
  <c r="Z99" i="19" s="1"/>
  <c r="N262" i="19"/>
  <c r="Y177" i="19"/>
  <c r="Z86" i="19"/>
  <c r="R86" i="19"/>
  <c r="T86" i="19" s="1"/>
  <c r="Y86" i="19"/>
  <c r="X86" i="19"/>
  <c r="R130" i="19"/>
  <c r="T130" i="19" s="1"/>
  <c r="X130" i="19"/>
  <c r="Z139" i="19"/>
  <c r="Y79" i="19"/>
  <c r="Y84" i="19"/>
  <c r="R84" i="19"/>
  <c r="T84" i="19" s="1"/>
  <c r="Z114" i="19"/>
  <c r="R114" i="19"/>
  <c r="T114" i="19" s="1"/>
  <c r="Y44" i="19"/>
  <c r="Z34" i="19"/>
  <c r="R34" i="19"/>
  <c r="T34" i="19" s="1"/>
  <c r="Y34" i="19"/>
  <c r="X34" i="19"/>
  <c r="Z110" i="19"/>
  <c r="R110" i="19"/>
  <c r="T110" i="19" s="1"/>
  <c r="X110" i="19"/>
  <c r="Y110" i="19"/>
  <c r="S209" i="19"/>
  <c r="U209" i="19" s="1"/>
  <c r="Y280" i="19"/>
  <c r="Z280" i="19"/>
  <c r="X280" i="19"/>
  <c r="S280" i="19"/>
  <c r="U280" i="19" s="1"/>
  <c r="N145" i="19"/>
  <c r="P145" i="19" s="1"/>
  <c r="X24" i="19"/>
  <c r="Z171" i="19"/>
  <c r="R171" i="19"/>
  <c r="T171" i="19" s="1"/>
  <c r="X171" i="19"/>
  <c r="Y171" i="19"/>
  <c r="Y165" i="19"/>
  <c r="S240" i="19"/>
  <c r="U240" i="19" s="1"/>
  <c r="X240" i="19"/>
  <c r="Z240" i="19"/>
  <c r="Y240" i="19"/>
  <c r="Y250" i="19"/>
  <c r="Z250" i="19"/>
  <c r="X250" i="19"/>
  <c r="S250" i="19"/>
  <c r="U250" i="19" s="1"/>
  <c r="S294" i="19"/>
  <c r="U294" i="19" s="1"/>
  <c r="X294" i="19"/>
  <c r="Y294" i="19"/>
  <c r="Z294" i="19"/>
  <c r="X257" i="19"/>
  <c r="Z257" i="19"/>
  <c r="S257" i="19"/>
  <c r="U257" i="19" s="1"/>
  <c r="Y257" i="19"/>
  <c r="Z267" i="19"/>
  <c r="X267" i="19"/>
  <c r="S267" i="19"/>
  <c r="U267" i="19" s="1"/>
  <c r="Y267" i="19"/>
  <c r="Y47" i="19"/>
  <c r="Z47" i="19"/>
  <c r="R47" i="19"/>
  <c r="T47" i="19" s="1"/>
  <c r="X47" i="19"/>
  <c r="R83" i="19"/>
  <c r="T83" i="19" s="1"/>
  <c r="N256" i="19"/>
  <c r="X88" i="19"/>
  <c r="X152" i="19"/>
  <c r="Y152" i="19"/>
  <c r="R152" i="19"/>
  <c r="T152" i="19" s="1"/>
  <c r="Z152" i="19"/>
  <c r="S213" i="19"/>
  <c r="U213" i="19" s="1"/>
  <c r="Z213" i="19"/>
  <c r="X213" i="19"/>
  <c r="Y213" i="19"/>
  <c r="Z263" i="19"/>
  <c r="X263" i="19"/>
  <c r="S263" i="19"/>
  <c r="U263" i="19" s="1"/>
  <c r="Y263" i="19"/>
  <c r="Z271" i="19"/>
  <c r="S271" i="19"/>
  <c r="U271" i="19" s="1"/>
  <c r="Y271" i="19"/>
  <c r="X271" i="19"/>
  <c r="N59" i="19"/>
  <c r="P59" i="19" s="1"/>
  <c r="Z185" i="19"/>
  <c r="N28" i="19"/>
  <c r="P28" i="19" s="1"/>
  <c r="Y123" i="19"/>
  <c r="W182" i="19"/>
  <c r="N204" i="19"/>
  <c r="P204" i="19" s="1"/>
  <c r="S204" i="19" s="1"/>
  <c r="U204" i="19" s="1"/>
  <c r="N207" i="19"/>
  <c r="X277" i="19"/>
  <c r="Y277" i="19"/>
  <c r="S277" i="19"/>
  <c r="U277" i="19" s="1"/>
  <c r="Z277" i="19"/>
  <c r="Z89" i="19"/>
  <c r="S266" i="19"/>
  <c r="U266" i="19" s="1"/>
  <c r="Z266" i="19"/>
  <c r="X266" i="19"/>
  <c r="Y266" i="19"/>
  <c r="Y296" i="19"/>
  <c r="Z296" i="19"/>
  <c r="X296" i="19"/>
  <c r="S296" i="19"/>
  <c r="U296" i="19" s="1"/>
  <c r="N14" i="19"/>
  <c r="P14" i="19" s="1"/>
  <c r="X261" i="19"/>
  <c r="Y261" i="19"/>
  <c r="Z261" i="19"/>
  <c r="S261" i="19"/>
  <c r="U261" i="19" s="1"/>
  <c r="X77" i="19"/>
  <c r="Y77" i="19"/>
  <c r="R77" i="19"/>
  <c r="T77" i="19" s="1"/>
  <c r="Z77" i="19"/>
  <c r="N32" i="19"/>
  <c r="P32" i="19" s="1"/>
  <c r="Z106" i="19"/>
  <c r="R106" i="19"/>
  <c r="T106" i="19" s="1"/>
  <c r="X106" i="19"/>
  <c r="Y106" i="19"/>
  <c r="Z183" i="19"/>
  <c r="R183" i="19"/>
  <c r="T183" i="19" s="1"/>
  <c r="Y183" i="19"/>
  <c r="X183" i="19"/>
  <c r="N173" i="19"/>
  <c r="P173" i="19" s="1"/>
  <c r="S173" i="19" s="1"/>
  <c r="U173" i="19" s="1"/>
  <c r="S248" i="19"/>
  <c r="U248" i="19" s="1"/>
  <c r="X248" i="19"/>
  <c r="Y248" i="19"/>
  <c r="Z248" i="19"/>
  <c r="Z226" i="19"/>
  <c r="Y226" i="19"/>
  <c r="S226" i="19"/>
  <c r="U226" i="19" s="1"/>
  <c r="X226" i="19"/>
  <c r="Z249" i="19"/>
  <c r="S249" i="19"/>
  <c r="U249" i="19" s="1"/>
  <c r="X249" i="19"/>
  <c r="Y249" i="19"/>
  <c r="N247" i="19"/>
  <c r="Z291" i="19"/>
  <c r="S291" i="19"/>
  <c r="U291" i="19" s="1"/>
  <c r="X291" i="19"/>
  <c r="Y291" i="19"/>
  <c r="Y23" i="19"/>
  <c r="Z23" i="19"/>
  <c r="R23" i="19"/>
  <c r="T23" i="19" s="1"/>
  <c r="X23" i="19"/>
  <c r="Y96" i="19"/>
  <c r="X235" i="19"/>
  <c r="Y235" i="19"/>
  <c r="Z235" i="19"/>
  <c r="S235" i="19"/>
  <c r="U235" i="19" s="1"/>
  <c r="S217" i="19"/>
  <c r="U217" i="19" s="1"/>
  <c r="Z217" i="19"/>
  <c r="Y217" i="19"/>
  <c r="X217" i="19"/>
  <c r="X220" i="19"/>
  <c r="S220" i="19"/>
  <c r="U220" i="19" s="1"/>
  <c r="Z220" i="19"/>
  <c r="Y220" i="19"/>
  <c r="N226" i="19"/>
  <c r="N264" i="19"/>
  <c r="Y276" i="19"/>
  <c r="Z276" i="19"/>
  <c r="S276" i="19"/>
  <c r="U276" i="19" s="1"/>
  <c r="X276" i="19"/>
  <c r="Z70" i="19"/>
  <c r="N169" i="19"/>
  <c r="X285" i="19"/>
  <c r="Y285" i="19"/>
  <c r="Z285" i="19"/>
  <c r="S285" i="19"/>
  <c r="U285" i="19" s="1"/>
  <c r="N206" i="19"/>
  <c r="P206" i="19" s="1"/>
  <c r="N267" i="19"/>
  <c r="S156" i="19"/>
  <c r="U156" i="19" s="1"/>
  <c r="N60" i="19"/>
  <c r="P60" i="19" s="1"/>
  <c r="Y95" i="19"/>
  <c r="Z95" i="19"/>
  <c r="X95" i="19"/>
  <c r="R95" i="19"/>
  <c r="T95" i="19" s="1"/>
  <c r="V51" i="19"/>
  <c r="C44" i="18"/>
  <c r="Q46" i="18"/>
  <c r="N218" i="19"/>
  <c r="P218" i="19" s="1"/>
  <c r="V182" i="19"/>
  <c r="W193" i="19"/>
  <c r="N62" i="19"/>
  <c r="P62" i="19" s="1"/>
  <c r="S282" i="19"/>
  <c r="U282" i="19" s="1"/>
  <c r="X282" i="19"/>
  <c r="Z282" i="19"/>
  <c r="Y282" i="19"/>
  <c r="Y180" i="19"/>
  <c r="X180" i="19"/>
  <c r="S180" i="19"/>
  <c r="U180" i="19" s="1"/>
  <c r="Z180" i="19"/>
  <c r="Z116" i="19"/>
  <c r="S172" i="19"/>
  <c r="U172" i="19" s="1"/>
  <c r="X181" i="19"/>
  <c r="Y181" i="19"/>
  <c r="Z181" i="19"/>
  <c r="S181" i="19"/>
  <c r="U181" i="19" s="1"/>
  <c r="N41" i="19"/>
  <c r="P41" i="19" s="1"/>
  <c r="Y195" i="19"/>
  <c r="Z195" i="19"/>
  <c r="X195" i="19"/>
  <c r="S195" i="19"/>
  <c r="U195" i="19" s="1"/>
  <c r="N213" i="19"/>
  <c r="N291" i="19"/>
  <c r="N98" i="19"/>
  <c r="P98" i="19" s="1"/>
  <c r="N30" i="19"/>
  <c r="P30" i="19" s="1"/>
  <c r="N66" i="19"/>
  <c r="P66" i="19" s="1"/>
  <c r="N29" i="19"/>
  <c r="P29" i="19" s="1"/>
  <c r="N61" i="19"/>
  <c r="P61" i="19" s="1"/>
  <c r="N16" i="19"/>
  <c r="P16" i="19" s="1"/>
  <c r="N48" i="19"/>
  <c r="P48" i="19" s="1"/>
  <c r="N80" i="19"/>
  <c r="P80" i="19" s="1"/>
  <c r="Z137" i="19"/>
  <c r="R137" i="19"/>
  <c r="T137" i="19" s="1"/>
  <c r="Y137" i="19"/>
  <c r="X137" i="19"/>
  <c r="N141" i="19"/>
  <c r="P141" i="19" s="1"/>
  <c r="Y154" i="19"/>
  <c r="Z154" i="19"/>
  <c r="R154" i="19"/>
  <c r="T154" i="19" s="1"/>
  <c r="X154" i="19"/>
  <c r="Y219" i="19"/>
  <c r="Z219" i="19"/>
  <c r="X219" i="19"/>
  <c r="S219" i="19"/>
  <c r="U219" i="19" s="1"/>
  <c r="X196" i="19"/>
  <c r="Y196" i="19"/>
  <c r="Z196" i="19"/>
  <c r="S196" i="19"/>
  <c r="U196" i="19" s="1"/>
  <c r="S244" i="19"/>
  <c r="U244" i="19" s="1"/>
  <c r="X244" i="19"/>
  <c r="Y244" i="19"/>
  <c r="Z244" i="19"/>
  <c r="V244" i="19"/>
  <c r="N189" i="19"/>
  <c r="P189" i="19" s="1"/>
  <c r="S189" i="19" s="1"/>
  <c r="U189" i="19" s="1"/>
  <c r="X224" i="19"/>
  <c r="S224" i="19"/>
  <c r="U224" i="19" s="1"/>
  <c r="Z224" i="19"/>
  <c r="Y224" i="19"/>
  <c r="N200" i="19"/>
  <c r="P200" i="19" s="1"/>
  <c r="S200" i="19" s="1"/>
  <c r="U200" i="19" s="1"/>
  <c r="S232" i="19"/>
  <c r="U232" i="19" s="1"/>
  <c r="X232" i="19"/>
  <c r="Y232" i="19"/>
  <c r="Z232" i="19"/>
  <c r="S242" i="19"/>
  <c r="U242" i="19" s="1"/>
  <c r="Z233" i="19"/>
  <c r="S233" i="19"/>
  <c r="U233" i="19" s="1"/>
  <c r="X233" i="19"/>
  <c r="Y233" i="19"/>
  <c r="X270" i="19"/>
  <c r="Y270" i="19"/>
  <c r="S270" i="19"/>
  <c r="U270" i="19" s="1"/>
  <c r="Z270" i="19"/>
  <c r="N276" i="19"/>
  <c r="N282" i="19"/>
  <c r="N285" i="19"/>
  <c r="Z50" i="19"/>
  <c r="N42" i="19"/>
  <c r="P42" i="19" s="1"/>
  <c r="N231" i="19"/>
  <c r="X239" i="19"/>
  <c r="Y239" i="19"/>
  <c r="S239" i="19"/>
  <c r="U239" i="19" s="1"/>
  <c r="Z239" i="19"/>
  <c r="S258" i="19"/>
  <c r="U258" i="19" s="1"/>
  <c r="X258" i="19"/>
  <c r="Y258" i="19"/>
  <c r="Z258" i="19"/>
  <c r="Y288" i="19"/>
  <c r="Z288" i="19"/>
  <c r="X288" i="19"/>
  <c r="S288" i="19"/>
  <c r="U288" i="19" s="1"/>
  <c r="Y39" i="19"/>
  <c r="Z39" i="19"/>
  <c r="R39" i="19"/>
  <c r="T39" i="19" s="1"/>
  <c r="X39" i="19"/>
  <c r="N146" i="19"/>
  <c r="P146" i="19" s="1"/>
  <c r="N75" i="19"/>
  <c r="P75" i="19" s="1"/>
  <c r="X208" i="19"/>
  <c r="Y208" i="19"/>
  <c r="S208" i="19"/>
  <c r="U208" i="19" s="1"/>
  <c r="Z208" i="19"/>
  <c r="N118" i="19"/>
  <c r="P118" i="19" s="1"/>
  <c r="N184" i="19"/>
  <c r="N175" i="19"/>
  <c r="P175" i="19" s="1"/>
  <c r="N150" i="19"/>
  <c r="P150" i="19" s="1"/>
  <c r="X168" i="19"/>
  <c r="N144" i="19"/>
  <c r="P144" i="19" s="1"/>
  <c r="N176" i="19"/>
  <c r="P176" i="19" s="1"/>
  <c r="N127" i="19"/>
  <c r="P127" i="19" s="1"/>
  <c r="N159" i="19"/>
  <c r="P159" i="19" s="1"/>
  <c r="S199" i="19"/>
  <c r="U199" i="19" s="1"/>
  <c r="N260" i="19"/>
  <c r="Z210" i="19"/>
  <c r="S210" i="19"/>
  <c r="U210" i="19" s="1"/>
  <c r="X210" i="19"/>
  <c r="Y210" i="19"/>
  <c r="N241" i="19"/>
  <c r="N220" i="19"/>
  <c r="N252" i="19"/>
  <c r="Z255" i="19"/>
  <c r="X255" i="19"/>
  <c r="S255" i="19"/>
  <c r="U255" i="19" s="1"/>
  <c r="Y255" i="19"/>
  <c r="X289" i="19"/>
  <c r="Y289" i="19"/>
  <c r="Z289" i="19"/>
  <c r="S289" i="19"/>
  <c r="U289" i="19" s="1"/>
  <c r="Y292" i="19"/>
  <c r="Z292" i="19"/>
  <c r="S292" i="19"/>
  <c r="U292" i="19" s="1"/>
  <c r="X292" i="19"/>
  <c r="Z295" i="19"/>
  <c r="S295" i="19"/>
  <c r="U295" i="19" s="1"/>
  <c r="X295" i="19"/>
  <c r="Y295" i="19"/>
  <c r="N27" i="19"/>
  <c r="P27" i="19" s="1"/>
  <c r="V253" i="19"/>
  <c r="N217" i="19"/>
  <c r="R186" i="19"/>
  <c r="T186" i="19" s="1"/>
  <c r="X186" i="19"/>
  <c r="Y186" i="19"/>
  <c r="Z186" i="19"/>
  <c r="N294" i="19"/>
  <c r="N242" i="19"/>
  <c r="P242" i="19" s="1"/>
  <c r="W223" i="19"/>
  <c r="X52" i="19"/>
  <c r="Y52" i="19"/>
  <c r="Z52" i="19"/>
  <c r="R52" i="19"/>
  <c r="T52" i="19" s="1"/>
  <c r="Y238" i="19"/>
  <c r="Z238" i="19"/>
  <c r="S238" i="19"/>
  <c r="U238" i="19" s="1"/>
  <c r="X238" i="19"/>
  <c r="X155" i="19"/>
  <c r="Y155" i="19"/>
  <c r="R155" i="19"/>
  <c r="T155" i="19" s="1"/>
  <c r="Z155" i="19"/>
  <c r="Z161" i="19"/>
  <c r="R161" i="19"/>
  <c r="T161" i="19" s="1"/>
  <c r="X161" i="19"/>
  <c r="Y161" i="19"/>
  <c r="X68" i="19"/>
  <c r="Y68" i="19"/>
  <c r="R68" i="19"/>
  <c r="T68" i="19" s="1"/>
  <c r="Z68" i="19"/>
  <c r="Z49" i="19"/>
  <c r="S278" i="19"/>
  <c r="U278" i="19" s="1"/>
  <c r="X278" i="19"/>
  <c r="Y278" i="19"/>
  <c r="Z278" i="19"/>
  <c r="Z164" i="19"/>
  <c r="Z214" i="19"/>
  <c r="Y256" i="19"/>
  <c r="X256" i="19"/>
  <c r="S256" i="19"/>
  <c r="U256" i="19" s="1"/>
  <c r="Z256" i="19"/>
  <c r="Y115" i="19"/>
  <c r="R115" i="19"/>
  <c r="T115" i="19" s="1"/>
  <c r="Z115" i="19"/>
  <c r="X115" i="19"/>
  <c r="N56" i="19"/>
  <c r="P56" i="19" s="1"/>
  <c r="S252" i="19"/>
  <c r="U252" i="19" s="1"/>
  <c r="X252" i="19"/>
  <c r="Y252" i="19"/>
  <c r="Z252" i="19"/>
  <c r="V252" i="19"/>
  <c r="S218" i="19"/>
  <c r="U218" i="19" s="1"/>
  <c r="Z241" i="19"/>
  <c r="S241" i="19"/>
  <c r="U241" i="19" s="1"/>
  <c r="X241" i="19"/>
  <c r="Y241" i="19"/>
  <c r="R107" i="19"/>
  <c r="T107" i="19" s="1"/>
  <c r="Z190" i="19"/>
  <c r="S190" i="19"/>
  <c r="U190" i="19" s="1"/>
  <c r="Y190" i="19"/>
  <c r="X190" i="19"/>
  <c r="Z275" i="19"/>
  <c r="S275" i="19"/>
  <c r="U275" i="19" s="1"/>
  <c r="X275" i="19"/>
  <c r="Y275" i="19"/>
  <c r="Y15" i="19"/>
  <c r="Z15" i="19"/>
  <c r="R15" i="19"/>
  <c r="T15" i="19" s="1"/>
  <c r="X15" i="19"/>
  <c r="Y184" i="19"/>
  <c r="X184" i="19"/>
  <c r="S184" i="19"/>
  <c r="U184" i="19" s="1"/>
  <c r="Z184" i="19"/>
  <c r="N135" i="19"/>
  <c r="P135" i="19" s="1"/>
  <c r="Y207" i="19"/>
  <c r="Z207" i="19"/>
  <c r="X207" i="19"/>
  <c r="S207" i="19"/>
  <c r="U207" i="19" s="1"/>
  <c r="X216" i="19"/>
  <c r="S216" i="19"/>
  <c r="U216" i="19" s="1"/>
  <c r="Y216" i="19"/>
  <c r="Z216" i="19"/>
  <c r="X297" i="19"/>
  <c r="Y297" i="19"/>
  <c r="Z297" i="19"/>
  <c r="S297" i="19"/>
  <c r="U297" i="19" s="1"/>
  <c r="R99" i="19"/>
  <c r="T99" i="19" s="1"/>
  <c r="N209" i="19"/>
  <c r="N257" i="19"/>
  <c r="X20" i="19"/>
  <c r="Y20" i="19"/>
  <c r="R20" i="19"/>
  <c r="T20" i="19" s="1"/>
  <c r="Z20" i="19"/>
  <c r="S274" i="19"/>
  <c r="U274" i="19" s="1"/>
  <c r="X274" i="19"/>
  <c r="Z274" i="19"/>
  <c r="Y274" i="19"/>
  <c r="Y268" i="19"/>
  <c r="Z268" i="19"/>
  <c r="X268" i="19"/>
  <c r="S268" i="19"/>
  <c r="U268" i="19" s="1"/>
  <c r="Z129" i="19"/>
  <c r="S129" i="19"/>
  <c r="U129" i="19" s="1"/>
  <c r="Y129" i="19"/>
  <c r="X129" i="19"/>
  <c r="X25" i="19"/>
  <c r="Z25" i="19"/>
  <c r="Y25" i="19"/>
  <c r="R25" i="19"/>
  <c r="T25" i="19" s="1"/>
  <c r="N250" i="19"/>
  <c r="Z108" i="19"/>
  <c r="X153" i="19"/>
  <c r="W245" i="19"/>
  <c r="X36" i="19"/>
  <c r="Y36" i="19"/>
  <c r="R36" i="19"/>
  <c r="T36" i="19" s="1"/>
  <c r="Z36" i="19"/>
  <c r="Z237" i="19"/>
  <c r="S237" i="19"/>
  <c r="U237" i="19" s="1"/>
  <c r="Y237" i="19"/>
  <c r="X237" i="19"/>
  <c r="X163" i="19"/>
  <c r="Y163" i="19"/>
  <c r="R163" i="19"/>
  <c r="T163" i="19" s="1"/>
  <c r="Z163" i="19"/>
  <c r="X148" i="19"/>
  <c r="Z148" i="19"/>
  <c r="R148" i="19"/>
  <c r="T148" i="19" s="1"/>
  <c r="Y148" i="19"/>
  <c r="R122" i="19"/>
  <c r="T122" i="19" s="1"/>
  <c r="X247" i="19"/>
  <c r="Y247" i="19"/>
  <c r="Z247" i="19"/>
  <c r="S247" i="19"/>
  <c r="U247" i="19" s="1"/>
  <c r="Z259" i="19"/>
  <c r="Y259" i="19"/>
  <c r="S259" i="19"/>
  <c r="U259" i="19" s="1"/>
  <c r="X259" i="19"/>
  <c r="Z82" i="19"/>
  <c r="R82" i="19"/>
  <c r="T82" i="19" s="1"/>
  <c r="X82" i="19"/>
  <c r="Y82" i="19"/>
  <c r="N45" i="19"/>
  <c r="P45" i="19" s="1"/>
  <c r="S124" i="19"/>
  <c r="W124" i="19" s="1"/>
  <c r="V124" i="19" s="1"/>
  <c r="X124" i="19"/>
  <c r="Z124" i="19"/>
  <c r="Y124" i="19"/>
  <c r="X212" i="19"/>
  <c r="Y212" i="19"/>
  <c r="Z212" i="19"/>
  <c r="S212" i="19"/>
  <c r="U212" i="19" s="1"/>
  <c r="X169" i="19"/>
  <c r="S169" i="19"/>
  <c r="U169" i="19" s="1"/>
  <c r="Y169" i="19"/>
  <c r="Z169" i="19"/>
  <c r="Y205" i="19"/>
  <c r="Y260" i="19"/>
  <c r="X260" i="19"/>
  <c r="S260" i="19"/>
  <c r="U260" i="19" s="1"/>
  <c r="Z260" i="19"/>
  <c r="N261" i="19"/>
  <c r="R26" i="19"/>
  <c r="T26" i="19" s="1"/>
  <c r="S203" i="19"/>
  <c r="U203" i="19" s="1"/>
  <c r="N216" i="19"/>
  <c r="Y55" i="19"/>
  <c r="Z55" i="19"/>
  <c r="R55" i="19"/>
  <c r="T55" i="19" s="1"/>
  <c r="X55" i="19"/>
  <c r="Z101" i="19"/>
  <c r="X101" i="19"/>
  <c r="Y101" i="19"/>
  <c r="R101" i="19"/>
  <c r="T101" i="19" s="1"/>
  <c r="N238" i="19"/>
  <c r="N105" i="19"/>
  <c r="P105" i="19" s="1"/>
  <c r="N203" i="19"/>
  <c r="P203" i="19" s="1"/>
  <c r="X128" i="19"/>
  <c r="Y128" i="19"/>
  <c r="R128" i="19"/>
  <c r="T128" i="19" s="1"/>
  <c r="Z128" i="19"/>
  <c r="X143" i="19"/>
  <c r="Y143" i="19"/>
  <c r="R143" i="19"/>
  <c r="T143" i="19" s="1"/>
  <c r="Z143" i="19"/>
  <c r="Y264" i="19"/>
  <c r="X264" i="19"/>
  <c r="S264" i="19"/>
  <c r="U264" i="19" s="1"/>
  <c r="Z264" i="19"/>
  <c r="X273" i="19"/>
  <c r="Y273" i="19"/>
  <c r="Z273" i="19"/>
  <c r="S273" i="19"/>
  <c r="U273" i="19" s="1"/>
  <c r="Z279" i="19"/>
  <c r="S279" i="19"/>
  <c r="U279" i="19" s="1"/>
  <c r="X279" i="19"/>
  <c r="Y279" i="19"/>
  <c r="N273" i="19"/>
  <c r="N124" i="19"/>
  <c r="X265" i="19"/>
  <c r="S265" i="19"/>
  <c r="U265" i="19" s="1"/>
  <c r="Y265" i="19"/>
  <c r="Z265" i="19"/>
  <c r="X228" i="19"/>
  <c r="S228" i="19"/>
  <c r="U228" i="19" s="1"/>
  <c r="Y228" i="19"/>
  <c r="Z228" i="19"/>
  <c r="X231" i="19"/>
  <c r="Y231" i="19"/>
  <c r="Z231" i="19"/>
  <c r="S231" i="19"/>
  <c r="U231" i="19" s="1"/>
  <c r="S201" i="19"/>
  <c r="U201" i="19" s="1"/>
  <c r="X201" i="19"/>
  <c r="Y201" i="19"/>
  <c r="Z201" i="19"/>
  <c r="V245" i="19"/>
  <c r="Y246" i="19"/>
  <c r="Z246" i="19"/>
  <c r="S246" i="19"/>
  <c r="U246" i="19" s="1"/>
  <c r="X246" i="19"/>
  <c r="S215" i="19"/>
  <c r="U215" i="19" s="1"/>
  <c r="X73" i="19"/>
  <c r="Y63" i="19"/>
  <c r="Z63" i="19"/>
  <c r="R63" i="19"/>
  <c r="T63" i="19" s="1"/>
  <c r="X63" i="19"/>
  <c r="S179" i="19"/>
  <c r="U179" i="19" s="1"/>
  <c r="Z198" i="19"/>
  <c r="S198" i="19"/>
  <c r="U198" i="19" s="1"/>
  <c r="X198" i="19"/>
  <c r="Y198" i="19"/>
  <c r="S286" i="19"/>
  <c r="U286" i="19" s="1"/>
  <c r="X286" i="19"/>
  <c r="Y286" i="19"/>
  <c r="Z286" i="19"/>
  <c r="X269" i="19"/>
  <c r="S269" i="19"/>
  <c r="U269" i="19" s="1"/>
  <c r="Z269" i="19"/>
  <c r="Y269" i="19"/>
  <c r="N275" i="19"/>
  <c r="Z283" i="19"/>
  <c r="S283" i="19"/>
  <c r="U283" i="19" s="1"/>
  <c r="Y283" i="19"/>
  <c r="X283" i="19"/>
  <c r="N43" i="19"/>
  <c r="P43" i="19" s="1"/>
  <c r="R54" i="19"/>
  <c r="T54" i="19" s="1"/>
  <c r="Z121" i="19"/>
  <c r="N93" i="19"/>
  <c r="P93" i="19" s="1"/>
  <c r="R21" i="19"/>
  <c r="T21" i="19" s="1"/>
  <c r="Y21" i="19"/>
  <c r="X53" i="19"/>
  <c r="Z53" i="19"/>
  <c r="R53" i="19"/>
  <c r="T53" i="19" s="1"/>
  <c r="Y53" i="19"/>
  <c r="N85" i="19"/>
  <c r="P85" i="19" s="1"/>
  <c r="S236" i="19"/>
  <c r="U236" i="19" s="1"/>
  <c r="X236" i="19"/>
  <c r="Y236" i="19"/>
  <c r="Z236" i="19"/>
  <c r="V236" i="19"/>
  <c r="X40" i="19"/>
  <c r="Y40" i="19"/>
  <c r="Z40" i="19"/>
  <c r="R40" i="19"/>
  <c r="T40" i="19" s="1"/>
  <c r="N125" i="19"/>
  <c r="P125" i="19" s="1"/>
  <c r="Y103" i="19"/>
  <c r="Z103" i="19"/>
  <c r="R103" i="19"/>
  <c r="T103" i="19" s="1"/>
  <c r="X103" i="19"/>
  <c r="N133" i="19"/>
  <c r="P133" i="19" s="1"/>
  <c r="N195" i="19"/>
  <c r="X192" i="19"/>
  <c r="Y192" i="19"/>
  <c r="Z192" i="19"/>
  <c r="S192" i="19"/>
  <c r="U192" i="19" s="1"/>
  <c r="S188" i="19"/>
  <c r="U188" i="19" s="1"/>
  <c r="S229" i="19"/>
  <c r="U229" i="19" s="1"/>
  <c r="Z229" i="19"/>
  <c r="X229" i="19"/>
  <c r="Y229" i="19"/>
  <c r="N179" i="19"/>
  <c r="P179" i="19" s="1"/>
  <c r="N181" i="19"/>
  <c r="N192" i="19"/>
  <c r="S262" i="19"/>
  <c r="U262" i="19" s="1"/>
  <c r="X262" i="19"/>
  <c r="Y262" i="19"/>
  <c r="Z262" i="19"/>
  <c r="Y234" i="19"/>
  <c r="Z234" i="19"/>
  <c r="X234" i="19"/>
  <c r="S234" i="19"/>
  <c r="U234" i="19" s="1"/>
  <c r="N259" i="19"/>
  <c r="N269" i="19"/>
  <c r="N274" i="19"/>
  <c r="N277" i="19"/>
  <c r="Y71" i="19"/>
  <c r="Z71" i="19"/>
  <c r="R71" i="19"/>
  <c r="T71" i="19" s="1"/>
  <c r="X71" i="19"/>
  <c r="N237" i="19"/>
  <c r="Y211" i="19"/>
  <c r="Z211" i="19"/>
  <c r="X211" i="19"/>
  <c r="S211" i="19"/>
  <c r="U211" i="19" s="1"/>
  <c r="S221" i="19"/>
  <c r="U221" i="19" s="1"/>
  <c r="N240" i="19"/>
  <c r="N266" i="19"/>
  <c r="Y272" i="19"/>
  <c r="Z272" i="19"/>
  <c r="S272" i="19"/>
  <c r="U272" i="19" s="1"/>
  <c r="X272" i="19"/>
  <c r="N87" i="19"/>
  <c r="P87" i="19" s="1"/>
  <c r="Y31" i="19"/>
  <c r="Z31" i="19"/>
  <c r="R31" i="19"/>
  <c r="T31" i="19" s="1"/>
  <c r="X31" i="19"/>
  <c r="N78" i="19"/>
  <c r="P78" i="19" s="1"/>
  <c r="Y67" i="19"/>
  <c r="Z67" i="19"/>
  <c r="R67" i="19"/>
  <c r="T67" i="19" s="1"/>
  <c r="X67" i="19"/>
  <c r="N129" i="19"/>
  <c r="N142" i="19"/>
  <c r="P142" i="19" s="1"/>
  <c r="R222" i="19"/>
  <c r="T222" i="19" s="1"/>
  <c r="Y222" i="19"/>
  <c r="N104" i="19"/>
  <c r="P104" i="19" s="1"/>
  <c r="N136" i="19"/>
  <c r="P136" i="19" s="1"/>
  <c r="S197" i="19"/>
  <c r="U197" i="19" s="1"/>
  <c r="X197" i="19"/>
  <c r="Z197" i="19"/>
  <c r="Y197" i="19"/>
  <c r="N151" i="19"/>
  <c r="P151" i="19" s="1"/>
  <c r="N246" i="19"/>
  <c r="Y191" i="19"/>
  <c r="Z191" i="19"/>
  <c r="X191" i="19"/>
  <c r="S191" i="19"/>
  <c r="U191" i="19" s="1"/>
  <c r="N225" i="19"/>
  <c r="P225" i="19" s="1"/>
  <c r="S225" i="19" s="1"/>
  <c r="U225" i="19" s="1"/>
  <c r="S202" i="19"/>
  <c r="U202" i="19" s="1"/>
  <c r="N233" i="19"/>
  <c r="X293" i="19"/>
  <c r="Y293" i="19"/>
  <c r="S293" i="19"/>
  <c r="U293" i="19" s="1"/>
  <c r="Z293" i="19"/>
  <c r="N244" i="19"/>
  <c r="N235" i="19"/>
  <c r="N271" i="19"/>
  <c r="X281" i="19"/>
  <c r="Y281" i="19"/>
  <c r="Z281" i="19"/>
  <c r="S281" i="19"/>
  <c r="U281" i="19" s="1"/>
  <c r="Y284" i="19"/>
  <c r="Z284" i="19"/>
  <c r="X284" i="19"/>
  <c r="S284" i="19"/>
  <c r="U284" i="19" s="1"/>
  <c r="Z287" i="19"/>
  <c r="S287" i="19"/>
  <c r="U287" i="19" s="1"/>
  <c r="X287" i="19"/>
  <c r="Y287" i="19"/>
  <c r="N58" i="19"/>
  <c r="P58" i="19" s="1"/>
  <c r="N265" i="19"/>
  <c r="W253" i="19"/>
  <c r="X92" i="19"/>
  <c r="Y92" i="19"/>
  <c r="R92" i="19"/>
  <c r="T92" i="19" s="1"/>
  <c r="Z92" i="19"/>
  <c r="N297" i="19"/>
  <c r="N198" i="19"/>
  <c r="V223" i="19"/>
  <c r="N155" i="17"/>
  <c r="P155" i="17" s="1"/>
  <c r="Y155" i="17" s="1"/>
  <c r="N101" i="17"/>
  <c r="P101" i="17" s="1"/>
  <c r="X101" i="17" s="1"/>
  <c r="N286" i="17"/>
  <c r="N256" i="17"/>
  <c r="N233" i="17"/>
  <c r="N227" i="17"/>
  <c r="P227" i="17" s="1"/>
  <c r="N37" i="17"/>
  <c r="P37" i="17" s="1"/>
  <c r="R37" i="17" s="1"/>
  <c r="T37" i="17" s="1"/>
  <c r="N237" i="17"/>
  <c r="N46" i="17"/>
  <c r="P46" i="17" s="1"/>
  <c r="X46" i="17" s="1"/>
  <c r="N76" i="17"/>
  <c r="P76" i="17" s="1"/>
  <c r="Y76" i="17" s="1"/>
  <c r="N179" i="17"/>
  <c r="P179" i="17" s="1"/>
  <c r="N295" i="17"/>
  <c r="N67" i="17"/>
  <c r="P67" i="17" s="1"/>
  <c r="X67" i="17" s="1"/>
  <c r="N150" i="17"/>
  <c r="P150" i="17" s="1"/>
  <c r="R150" i="17" s="1"/>
  <c r="T150" i="17" s="1"/>
  <c r="N275" i="17"/>
  <c r="N241" i="17"/>
  <c r="N186" i="17"/>
  <c r="P186" i="17" s="1"/>
  <c r="X186" i="17" s="1"/>
  <c r="N228" i="17"/>
  <c r="N203" i="17"/>
  <c r="P203" i="17" s="1"/>
  <c r="N211" i="17"/>
  <c r="N138" i="17"/>
  <c r="P138" i="17" s="1"/>
  <c r="Y138" i="17" s="1"/>
  <c r="N184" i="17"/>
  <c r="N78" i="17"/>
  <c r="P78" i="17" s="1"/>
  <c r="R78" i="17" s="1"/>
  <c r="T78" i="17" s="1"/>
  <c r="N135" i="17"/>
  <c r="P135" i="17" s="1"/>
  <c r="Y135" i="17" s="1"/>
  <c r="N185" i="17"/>
  <c r="P185" i="17" s="1"/>
  <c r="Y185" i="17" s="1"/>
  <c r="N96" i="17"/>
  <c r="P96" i="17" s="1"/>
  <c r="N64" i="17"/>
  <c r="P64" i="17" s="1"/>
  <c r="X64" i="17" s="1"/>
  <c r="N42" i="17"/>
  <c r="P42" i="17" s="1"/>
  <c r="Y42" i="17" s="1"/>
  <c r="N260" i="17"/>
  <c r="N254" i="17"/>
  <c r="N191" i="17"/>
  <c r="P191" i="17" s="1"/>
  <c r="N252" i="17"/>
  <c r="N243" i="17"/>
  <c r="N157" i="17"/>
  <c r="P157" i="17" s="1"/>
  <c r="N123" i="17"/>
  <c r="P123" i="17" s="1"/>
  <c r="X123" i="17" s="1"/>
  <c r="N247" i="17"/>
  <c r="N248" i="17"/>
  <c r="N238" i="17"/>
  <c r="N215" i="17"/>
  <c r="P215" i="17" s="1"/>
  <c r="N193" i="17"/>
  <c r="N153" i="17"/>
  <c r="P153" i="17" s="1"/>
  <c r="Y153" i="17" s="1"/>
  <c r="N121" i="17"/>
  <c r="P121" i="17" s="1"/>
  <c r="R121" i="17" s="1"/>
  <c r="T121" i="17" s="1"/>
  <c r="N118" i="17"/>
  <c r="P118" i="17" s="1"/>
  <c r="Y118" i="17" s="1"/>
  <c r="N187" i="17"/>
  <c r="P187" i="17" s="1"/>
  <c r="Y187" i="17" s="1"/>
  <c r="N99" i="17"/>
  <c r="P99" i="17" s="1"/>
  <c r="R99" i="17" s="1"/>
  <c r="T99" i="17" s="1"/>
  <c r="N41" i="17"/>
  <c r="P41" i="17" s="1"/>
  <c r="N181" i="17"/>
  <c r="N68" i="17"/>
  <c r="P68" i="17" s="1"/>
  <c r="R68" i="17" s="1"/>
  <c r="T68" i="17" s="1"/>
  <c r="N268" i="17"/>
  <c r="N246" i="17"/>
  <c r="N200" i="17"/>
  <c r="P200" i="17" s="1"/>
  <c r="N218" i="17"/>
  <c r="P218" i="17" s="1"/>
  <c r="N50" i="17"/>
  <c r="P50" i="17" s="1"/>
  <c r="Y50" i="17" s="1"/>
  <c r="N69" i="17"/>
  <c r="P69" i="17" s="1"/>
  <c r="Z69" i="17" s="1"/>
  <c r="N36" i="17"/>
  <c r="P36" i="17" s="1"/>
  <c r="Y36" i="17" s="1"/>
  <c r="N253" i="17"/>
  <c r="N236" i="17"/>
  <c r="N122" i="17"/>
  <c r="P122" i="17" s="1"/>
  <c r="N47" i="17"/>
  <c r="P47" i="17" s="1"/>
  <c r="Z47" i="17" s="1"/>
  <c r="N81" i="17"/>
  <c r="P81" i="17" s="1"/>
  <c r="Z81" i="17" s="1"/>
  <c r="N22" i="17"/>
  <c r="P22" i="17" s="1"/>
  <c r="R22" i="17" s="1"/>
  <c r="T22" i="17" s="1"/>
  <c r="N225" i="17"/>
  <c r="P225" i="17" s="1"/>
  <c r="S225" i="17" s="1"/>
  <c r="U225" i="17" s="1"/>
  <c r="N27" i="17"/>
  <c r="P27" i="17" s="1"/>
  <c r="X27" i="17" s="1"/>
  <c r="N249" i="17"/>
  <c r="N162" i="17"/>
  <c r="P162" i="17" s="1"/>
  <c r="X162" i="17" s="1"/>
  <c r="N173" i="17"/>
  <c r="P173" i="17" s="1"/>
  <c r="S173" i="17" s="1"/>
  <c r="U173" i="17" s="1"/>
  <c r="N170" i="17"/>
  <c r="P170" i="17" s="1"/>
  <c r="Z170" i="17" s="1"/>
  <c r="N70" i="17"/>
  <c r="P70" i="17" s="1"/>
  <c r="Z70" i="17" s="1"/>
  <c r="N159" i="17"/>
  <c r="P159" i="17" s="1"/>
  <c r="Y159" i="17" s="1"/>
  <c r="N120" i="17"/>
  <c r="P120" i="17" s="1"/>
  <c r="N88" i="17"/>
  <c r="P88" i="17" s="1"/>
  <c r="R88" i="17" s="1"/>
  <c r="T88" i="17" s="1"/>
  <c r="N56" i="17"/>
  <c r="P56" i="17" s="1"/>
  <c r="X56" i="17" s="1"/>
  <c r="N29" i="17"/>
  <c r="P29" i="17" s="1"/>
  <c r="Y29" i="17" s="1"/>
  <c r="N163" i="17"/>
  <c r="P163" i="17" s="1"/>
  <c r="Y163" i="17" s="1"/>
  <c r="N44" i="17"/>
  <c r="P44" i="17" s="1"/>
  <c r="Z44" i="17" s="1"/>
  <c r="N109" i="17"/>
  <c r="P109" i="17" s="1"/>
  <c r="R109" i="17" s="1"/>
  <c r="N273" i="17"/>
  <c r="N192" i="17"/>
  <c r="N158" i="17"/>
  <c r="P158" i="17" s="1"/>
  <c r="Y158" i="17" s="1"/>
  <c r="N168" i="17"/>
  <c r="P168" i="17" s="1"/>
  <c r="Y168" i="17" s="1"/>
  <c r="N132" i="17"/>
  <c r="P132" i="17" s="1"/>
  <c r="X132" i="17" s="1"/>
  <c r="N66" i="17"/>
  <c r="P66" i="17" s="1"/>
  <c r="X66" i="17" s="1"/>
  <c r="N283" i="17"/>
  <c r="N266" i="17"/>
  <c r="N190" i="17"/>
  <c r="N261" i="17"/>
  <c r="N152" i="17"/>
  <c r="P152" i="17" s="1"/>
  <c r="Y152" i="17" s="1"/>
  <c r="N79" i="17"/>
  <c r="P79" i="17" s="1"/>
  <c r="R79" i="17" s="1"/>
  <c r="T79" i="17" s="1"/>
  <c r="N296" i="17"/>
  <c r="N230" i="17"/>
  <c r="N180" i="17"/>
  <c r="N145" i="17"/>
  <c r="P145" i="17" s="1"/>
  <c r="Y145" i="17" s="1"/>
  <c r="N174" i="17"/>
  <c r="P174" i="17" s="1"/>
  <c r="Y174" i="17" s="1"/>
  <c r="N91" i="17"/>
  <c r="P91" i="17" s="1"/>
  <c r="Y91" i="17" s="1"/>
  <c r="N26" i="17"/>
  <c r="P26" i="17" s="1"/>
  <c r="X26" i="17" s="1"/>
  <c r="N60" i="17"/>
  <c r="P60" i="17" s="1"/>
  <c r="Z60" i="17" s="1"/>
  <c r="N19" i="17"/>
  <c r="P19" i="17" s="1"/>
  <c r="Y19" i="17" s="1"/>
  <c r="N288" i="17"/>
  <c r="N198" i="17"/>
  <c r="N257" i="17"/>
  <c r="N126" i="17"/>
  <c r="P126" i="17" s="1"/>
  <c r="R126" i="17" s="1"/>
  <c r="T126" i="17" s="1"/>
  <c r="N58" i="17"/>
  <c r="P58" i="17" s="1"/>
  <c r="N291" i="17"/>
  <c r="N234" i="17"/>
  <c r="N205" i="17"/>
  <c r="P205" i="17" s="1"/>
  <c r="N125" i="15"/>
  <c r="P125" i="15" s="1"/>
  <c r="Z125" i="15" s="1"/>
  <c r="N199" i="15"/>
  <c r="P199" i="15" s="1"/>
  <c r="S297" i="15"/>
  <c r="U297" i="15" s="1"/>
  <c r="N188" i="15"/>
  <c r="P188" i="15" s="1"/>
  <c r="N101" i="15"/>
  <c r="P101" i="15" s="1"/>
  <c r="Y101" i="15" s="1"/>
  <c r="N225" i="15"/>
  <c r="P225" i="15" s="1"/>
  <c r="Z225" i="15" s="1"/>
  <c r="N160" i="15"/>
  <c r="P160" i="15" s="1"/>
  <c r="R160" i="15" s="1"/>
  <c r="T160" i="15" s="1"/>
  <c r="S188" i="15"/>
  <c r="U188" i="15" s="1"/>
  <c r="Y297" i="15"/>
  <c r="Y196" i="15"/>
  <c r="Z147" i="17"/>
  <c r="R147" i="17"/>
  <c r="T147" i="17" s="1"/>
  <c r="X147" i="17"/>
  <c r="Y147" i="17"/>
  <c r="R227" i="17"/>
  <c r="T227" i="17" s="1"/>
  <c r="Y298" i="17"/>
  <c r="X298" i="17"/>
  <c r="Z298" i="17"/>
  <c r="S298" i="17"/>
  <c r="U298" i="17" s="1"/>
  <c r="S245" i="17"/>
  <c r="U245" i="17" s="1"/>
  <c r="X245" i="17"/>
  <c r="Y245" i="17"/>
  <c r="Z245" i="17"/>
  <c r="S213" i="17"/>
  <c r="U213" i="17" s="1"/>
  <c r="Y213" i="17"/>
  <c r="Z213" i="17"/>
  <c r="X213" i="17"/>
  <c r="X103" i="17"/>
  <c r="Z103" i="17"/>
  <c r="Y103" i="17"/>
  <c r="R103" i="17"/>
  <c r="T103" i="17" s="1"/>
  <c r="Y73" i="17"/>
  <c r="Z73" i="17"/>
  <c r="R73" i="17"/>
  <c r="T73" i="17" s="1"/>
  <c r="X73" i="17"/>
  <c r="Z84" i="17"/>
  <c r="R84" i="17"/>
  <c r="T84" i="17" s="1"/>
  <c r="Y84" i="17"/>
  <c r="X84" i="17"/>
  <c r="N292" i="17"/>
  <c r="N239" i="17"/>
  <c r="X208" i="17"/>
  <c r="S208" i="17"/>
  <c r="U208" i="17" s="1"/>
  <c r="Y208" i="17"/>
  <c r="Z208" i="17"/>
  <c r="N175" i="17"/>
  <c r="P175" i="17" s="1"/>
  <c r="N34" i="17"/>
  <c r="P34" i="17" s="1"/>
  <c r="Z285" i="17"/>
  <c r="Y285" i="17"/>
  <c r="S285" i="17"/>
  <c r="U285" i="17" s="1"/>
  <c r="X285" i="17"/>
  <c r="N232" i="17"/>
  <c r="S201" i="17"/>
  <c r="U201" i="17" s="1"/>
  <c r="X201" i="17"/>
  <c r="Y201" i="17"/>
  <c r="Z201" i="17"/>
  <c r="N90" i="17"/>
  <c r="P90" i="17" s="1"/>
  <c r="N40" i="17"/>
  <c r="P40" i="17" s="1"/>
  <c r="N262" i="17"/>
  <c r="Y278" i="17"/>
  <c r="X278" i="17"/>
  <c r="S278" i="17"/>
  <c r="U278" i="17" s="1"/>
  <c r="Z278" i="17"/>
  <c r="S188" i="17"/>
  <c r="U188" i="17" s="1"/>
  <c r="Y166" i="17"/>
  <c r="R166" i="17"/>
  <c r="T166" i="17" s="1"/>
  <c r="Z166" i="17"/>
  <c r="X166" i="17"/>
  <c r="N31" i="17"/>
  <c r="P31" i="17" s="1"/>
  <c r="N28" i="17"/>
  <c r="P28" i="17" s="1"/>
  <c r="N278" i="17"/>
  <c r="X287" i="17"/>
  <c r="S287" i="17"/>
  <c r="U287" i="17" s="1"/>
  <c r="Y287" i="17"/>
  <c r="Z287" i="17"/>
  <c r="X267" i="17"/>
  <c r="Y267" i="17"/>
  <c r="Z267" i="17"/>
  <c r="S267" i="17"/>
  <c r="U267" i="17" s="1"/>
  <c r="Z219" i="17"/>
  <c r="Y219" i="17"/>
  <c r="X219" i="17"/>
  <c r="S219" i="17"/>
  <c r="U219" i="17" s="1"/>
  <c r="N188" i="17"/>
  <c r="P188" i="17" s="1"/>
  <c r="X233" i="17"/>
  <c r="Y233" i="17"/>
  <c r="Z233" i="17"/>
  <c r="S233" i="17"/>
  <c r="U233" i="17" s="1"/>
  <c r="N102" i="17"/>
  <c r="P102" i="17" s="1"/>
  <c r="Y112" i="17"/>
  <c r="R112" i="17"/>
  <c r="T112" i="17" s="1"/>
  <c r="Z112" i="17"/>
  <c r="X112" i="17"/>
  <c r="N224" i="17"/>
  <c r="N189" i="17"/>
  <c r="P189" i="17" s="1"/>
  <c r="S189" i="17" s="1"/>
  <c r="U189" i="17" s="1"/>
  <c r="Z24" i="17"/>
  <c r="R24" i="17"/>
  <c r="T24" i="17" s="1"/>
  <c r="Y24" i="17"/>
  <c r="X24" i="17"/>
  <c r="N141" i="17"/>
  <c r="P141" i="17" s="1"/>
  <c r="Z57" i="17"/>
  <c r="R57" i="17"/>
  <c r="Y57" i="17"/>
  <c r="X57" i="17"/>
  <c r="N49" i="17"/>
  <c r="P49" i="17" s="1"/>
  <c r="S284" i="17"/>
  <c r="U284" i="17" s="1"/>
  <c r="Z284" i="17"/>
  <c r="X284" i="17"/>
  <c r="Y284" i="17"/>
  <c r="Y294" i="17"/>
  <c r="X294" i="17"/>
  <c r="Z294" i="17"/>
  <c r="S294" i="17"/>
  <c r="X226" i="17"/>
  <c r="S226" i="17"/>
  <c r="U226" i="17" s="1"/>
  <c r="Y226" i="17"/>
  <c r="Z226" i="17"/>
  <c r="N202" i="17"/>
  <c r="P202" i="17" s="1"/>
  <c r="S172" i="17"/>
  <c r="U172" i="17" s="1"/>
  <c r="X113" i="17"/>
  <c r="Y113" i="17"/>
  <c r="Z113" i="17"/>
  <c r="R113" i="17"/>
  <c r="T113" i="17" s="1"/>
  <c r="N156" i="17"/>
  <c r="P156" i="17" s="1"/>
  <c r="N119" i="17"/>
  <c r="P119" i="17" s="1"/>
  <c r="N169" i="17"/>
  <c r="Z277" i="17"/>
  <c r="Y277" i="17"/>
  <c r="X277" i="17"/>
  <c r="S277" i="17"/>
  <c r="U277" i="17" s="1"/>
  <c r="X279" i="17"/>
  <c r="S279" i="17"/>
  <c r="U279" i="17" s="1"/>
  <c r="Y279" i="17"/>
  <c r="Z279" i="17"/>
  <c r="S179" i="17"/>
  <c r="U179" i="17" s="1"/>
  <c r="N74" i="17"/>
  <c r="P74" i="17" s="1"/>
  <c r="N32" i="17"/>
  <c r="P32" i="17" s="1"/>
  <c r="N244" i="17"/>
  <c r="X237" i="17"/>
  <c r="Y237" i="17"/>
  <c r="Z237" i="17"/>
  <c r="S237" i="17"/>
  <c r="U237" i="17" s="1"/>
  <c r="S197" i="17"/>
  <c r="U197" i="17" s="1"/>
  <c r="X197" i="17"/>
  <c r="Z197" i="17"/>
  <c r="Y197" i="17"/>
  <c r="N139" i="17"/>
  <c r="P139" i="17" s="1"/>
  <c r="N15" i="17"/>
  <c r="P15" i="17" s="1"/>
  <c r="N35" i="17"/>
  <c r="P35" i="17" s="1"/>
  <c r="Z297" i="17"/>
  <c r="Y297" i="17"/>
  <c r="X297" i="17"/>
  <c r="S297" i="17"/>
  <c r="U297" i="17" s="1"/>
  <c r="N294" i="17"/>
  <c r="N264" i="17"/>
  <c r="Z250" i="17"/>
  <c r="X250" i="17"/>
  <c r="S250" i="17"/>
  <c r="U250" i="17" s="1"/>
  <c r="Y250" i="17"/>
  <c r="Y240" i="17"/>
  <c r="Z240" i="17"/>
  <c r="X240" i="17"/>
  <c r="S240" i="17"/>
  <c r="U240" i="17" s="1"/>
  <c r="S249" i="17"/>
  <c r="U249" i="17" s="1"/>
  <c r="X249" i="17"/>
  <c r="Y249" i="17"/>
  <c r="Z249" i="17"/>
  <c r="N240" i="17"/>
  <c r="N204" i="17"/>
  <c r="P204" i="17" s="1"/>
  <c r="S204" i="17" s="1"/>
  <c r="U204" i="17" s="1"/>
  <c r="Y216" i="17"/>
  <c r="X216" i="17"/>
  <c r="Z216" i="17"/>
  <c r="S216" i="17"/>
  <c r="U216" i="17" s="1"/>
  <c r="N146" i="17"/>
  <c r="P146" i="17" s="1"/>
  <c r="N86" i="17"/>
  <c r="P86" i="17" s="1"/>
  <c r="S193" i="17"/>
  <c r="U193" i="17" s="1"/>
  <c r="X193" i="17"/>
  <c r="Z193" i="17"/>
  <c r="Y193" i="17"/>
  <c r="Z143" i="17"/>
  <c r="R143" i="17"/>
  <c r="T143" i="17" s="1"/>
  <c r="Y143" i="17"/>
  <c r="X143" i="17"/>
  <c r="S221" i="17"/>
  <c r="U221" i="17" s="1"/>
  <c r="N104" i="17"/>
  <c r="P104" i="17" s="1"/>
  <c r="N72" i="17"/>
  <c r="P72" i="17" s="1"/>
  <c r="X283" i="17"/>
  <c r="S283" i="17"/>
  <c r="U283" i="17" s="1"/>
  <c r="Z283" i="17"/>
  <c r="Y283" i="17"/>
  <c r="Z228" i="17"/>
  <c r="Y228" i="17"/>
  <c r="S228" i="17"/>
  <c r="U228" i="17" s="1"/>
  <c r="X228" i="17"/>
  <c r="X230" i="17"/>
  <c r="Z230" i="17"/>
  <c r="Y230" i="17"/>
  <c r="S230" i="17"/>
  <c r="U230" i="17" s="1"/>
  <c r="Y211" i="17"/>
  <c r="Z211" i="17"/>
  <c r="X211" i="17"/>
  <c r="S211" i="17"/>
  <c r="U211" i="17" s="1"/>
  <c r="N223" i="17"/>
  <c r="N98" i="17"/>
  <c r="P98" i="17" s="1"/>
  <c r="N131" i="17"/>
  <c r="P131" i="17" s="1"/>
  <c r="S209" i="17"/>
  <c r="U209" i="17" s="1"/>
  <c r="N148" i="17"/>
  <c r="P148" i="17" s="1"/>
  <c r="S280" i="17"/>
  <c r="U280" i="17" s="1"/>
  <c r="Z280" i="17"/>
  <c r="X280" i="17"/>
  <c r="Y280" i="17"/>
  <c r="N297" i="17"/>
  <c r="N221" i="17"/>
  <c r="P221" i="17" s="1"/>
  <c r="Z190" i="17"/>
  <c r="Y190" i="17"/>
  <c r="X190" i="17"/>
  <c r="S190" i="17"/>
  <c r="U190" i="17" s="1"/>
  <c r="Y195" i="17"/>
  <c r="X195" i="17"/>
  <c r="S195" i="17"/>
  <c r="U195" i="17" s="1"/>
  <c r="Z195" i="17"/>
  <c r="N172" i="17"/>
  <c r="P172" i="17" s="1"/>
  <c r="Z111" i="17"/>
  <c r="R111" i="17"/>
  <c r="T111" i="17" s="1"/>
  <c r="Y111" i="17"/>
  <c r="X111" i="17"/>
  <c r="X55" i="17"/>
  <c r="R55" i="17"/>
  <c r="T55" i="17" s="1"/>
  <c r="Z55" i="17"/>
  <c r="Y55" i="17"/>
  <c r="Y89" i="17"/>
  <c r="Z89" i="17"/>
  <c r="R89" i="17"/>
  <c r="X89" i="17"/>
  <c r="N14" i="17"/>
  <c r="P14" i="17" s="1"/>
  <c r="N23" i="17"/>
  <c r="P23" i="17" s="1"/>
  <c r="N271" i="17"/>
  <c r="N267" i="17"/>
  <c r="Y270" i="17"/>
  <c r="Z270" i="17"/>
  <c r="S270" i="17"/>
  <c r="U270" i="17" s="1"/>
  <c r="X270" i="17"/>
  <c r="S257" i="17"/>
  <c r="U257" i="17" s="1"/>
  <c r="Y257" i="17"/>
  <c r="X257" i="17"/>
  <c r="Z257" i="17"/>
  <c r="N251" i="17"/>
  <c r="P251" i="17" s="1"/>
  <c r="S251" i="17" s="1"/>
  <c r="U251" i="17" s="1"/>
  <c r="N250" i="17"/>
  <c r="S261" i="17"/>
  <c r="U261" i="17" s="1"/>
  <c r="X261" i="17"/>
  <c r="Y261" i="17"/>
  <c r="Z261" i="17"/>
  <c r="X260" i="17"/>
  <c r="Z260" i="17"/>
  <c r="Y260" i="17"/>
  <c r="S260" i="17"/>
  <c r="U260" i="17" s="1"/>
  <c r="Z210" i="17"/>
  <c r="X210" i="17"/>
  <c r="S210" i="17"/>
  <c r="U210" i="17" s="1"/>
  <c r="Y210" i="17"/>
  <c r="N231" i="17"/>
  <c r="N219" i="17"/>
  <c r="N183" i="17"/>
  <c r="P183" i="17" s="1"/>
  <c r="S183" i="17" s="1"/>
  <c r="U183" i="17" s="1"/>
  <c r="N201" i="17"/>
  <c r="S203" i="17"/>
  <c r="N161" i="17"/>
  <c r="P161" i="17" s="1"/>
  <c r="X248" i="17"/>
  <c r="Y248" i="17"/>
  <c r="Z248" i="17"/>
  <c r="S248" i="17"/>
  <c r="U248" i="17" s="1"/>
  <c r="X107" i="17"/>
  <c r="Y107" i="17"/>
  <c r="R107" i="17"/>
  <c r="T107" i="17" s="1"/>
  <c r="Z107" i="17"/>
  <c r="X75" i="17"/>
  <c r="Y75" i="17"/>
  <c r="R75" i="17"/>
  <c r="T75" i="17" s="1"/>
  <c r="Z75" i="17"/>
  <c r="N43" i="17"/>
  <c r="P43" i="17" s="1"/>
  <c r="N52" i="17"/>
  <c r="P52" i="17" s="1"/>
  <c r="N85" i="17"/>
  <c r="P85" i="17" s="1"/>
  <c r="X129" i="17"/>
  <c r="Y129" i="17"/>
  <c r="Z129" i="17"/>
  <c r="S129" i="17"/>
  <c r="U129" i="17" s="1"/>
  <c r="Z293" i="17"/>
  <c r="Y293" i="17"/>
  <c r="X293" i="17"/>
  <c r="S293" i="17"/>
  <c r="U293" i="17" s="1"/>
  <c r="N282" i="17"/>
  <c r="X275" i="17"/>
  <c r="S275" i="17"/>
  <c r="U275" i="17" s="1"/>
  <c r="Z275" i="17"/>
  <c r="Y275" i="17"/>
  <c r="N280" i="17"/>
  <c r="N269" i="17"/>
  <c r="N216" i="17"/>
  <c r="N199" i="17"/>
  <c r="P199" i="17" s="1"/>
  <c r="N255" i="17"/>
  <c r="N106" i="17"/>
  <c r="P106" i="17" s="1"/>
  <c r="N165" i="17"/>
  <c r="P165" i="17" s="1"/>
  <c r="N140" i="17"/>
  <c r="P140" i="17" s="1"/>
  <c r="S140" i="17" s="1"/>
  <c r="U140" i="17" s="1"/>
  <c r="N61" i="17"/>
  <c r="P61" i="17" s="1"/>
  <c r="S288" i="17"/>
  <c r="Z288" i="17"/>
  <c r="X288" i="17"/>
  <c r="Y288" i="17"/>
  <c r="Z258" i="17"/>
  <c r="X258" i="17"/>
  <c r="S258" i="17"/>
  <c r="Y258" i="17"/>
  <c r="Z235" i="17"/>
  <c r="S235" i="17"/>
  <c r="U235" i="17" s="1"/>
  <c r="Y235" i="17"/>
  <c r="X235" i="17"/>
  <c r="Y229" i="17"/>
  <c r="X229" i="17"/>
  <c r="S229" i="17"/>
  <c r="U229" i="17" s="1"/>
  <c r="Z229" i="17"/>
  <c r="Z198" i="17"/>
  <c r="X198" i="17"/>
  <c r="S198" i="17"/>
  <c r="U198" i="17" s="1"/>
  <c r="Y198" i="17"/>
  <c r="X212" i="17"/>
  <c r="S212" i="17"/>
  <c r="U212" i="17" s="1"/>
  <c r="Z212" i="17"/>
  <c r="Y212" i="17"/>
  <c r="N177" i="17"/>
  <c r="P177" i="17" s="1"/>
  <c r="N117" i="17"/>
  <c r="P117" i="17" s="1"/>
  <c r="N144" i="17"/>
  <c r="P144" i="17" s="1"/>
  <c r="N71" i="17"/>
  <c r="P71" i="17" s="1"/>
  <c r="N97" i="17"/>
  <c r="P97" i="17" s="1"/>
  <c r="N38" i="17"/>
  <c r="P38" i="17" s="1"/>
  <c r="N53" i="17"/>
  <c r="P53" i="17" s="1"/>
  <c r="N62" i="17"/>
  <c r="P62" i="17" s="1"/>
  <c r="Z289" i="17"/>
  <c r="Y289" i="17"/>
  <c r="X289" i="17"/>
  <c r="S289" i="17"/>
  <c r="U289" i="17" s="1"/>
  <c r="S242" i="17"/>
  <c r="U242" i="17" s="1"/>
  <c r="Z232" i="17"/>
  <c r="Y232" i="17"/>
  <c r="X232" i="17"/>
  <c r="S232" i="17"/>
  <c r="U232" i="17" s="1"/>
  <c r="Z169" i="17"/>
  <c r="S169" i="17"/>
  <c r="U169" i="17" s="1"/>
  <c r="Y169" i="17"/>
  <c r="X169" i="17"/>
  <c r="X110" i="17"/>
  <c r="Y110" i="17"/>
  <c r="Z110" i="17"/>
  <c r="R110" i="17"/>
  <c r="N176" i="17"/>
  <c r="P176" i="17" s="1"/>
  <c r="Y128" i="17"/>
  <c r="X128" i="17"/>
  <c r="Z128" i="17"/>
  <c r="R128" i="17"/>
  <c r="T128" i="17" s="1"/>
  <c r="N82" i="17"/>
  <c r="P82" i="17" s="1"/>
  <c r="Y182" i="17"/>
  <c r="Z182" i="17"/>
  <c r="S182" i="17"/>
  <c r="U182" i="17" s="1"/>
  <c r="X182" i="17"/>
  <c r="N178" i="17"/>
  <c r="P178" i="17" s="1"/>
  <c r="S292" i="17"/>
  <c r="U292" i="17" s="1"/>
  <c r="Z292" i="17"/>
  <c r="Y292" i="17"/>
  <c r="X292" i="17"/>
  <c r="Z262" i="17"/>
  <c r="Y262" i="17"/>
  <c r="S262" i="17"/>
  <c r="U262" i="17" s="1"/>
  <c r="X262" i="17"/>
  <c r="Z239" i="17"/>
  <c r="S239" i="17"/>
  <c r="U239" i="17" s="1"/>
  <c r="X239" i="17"/>
  <c r="Y239" i="17"/>
  <c r="X244" i="17"/>
  <c r="Z244" i="17"/>
  <c r="S244" i="17"/>
  <c r="U244" i="17" s="1"/>
  <c r="Y244" i="17"/>
  <c r="S202" i="17"/>
  <c r="U202" i="17" s="1"/>
  <c r="N182" i="17"/>
  <c r="Y220" i="17"/>
  <c r="X220" i="17"/>
  <c r="S220" i="17"/>
  <c r="U220" i="17" s="1"/>
  <c r="Z220" i="17"/>
  <c r="Q46" i="16"/>
  <c r="C44" i="16"/>
  <c r="Y274" i="17"/>
  <c r="X274" i="17"/>
  <c r="Z274" i="17"/>
  <c r="S274" i="17"/>
  <c r="U274" i="17" s="1"/>
  <c r="X196" i="17"/>
  <c r="Y196" i="17"/>
  <c r="Z196" i="17"/>
  <c r="S196" i="17"/>
  <c r="U196" i="17" s="1"/>
  <c r="S272" i="17"/>
  <c r="U272" i="17" s="1"/>
  <c r="Y272" i="17"/>
  <c r="Z272" i="17"/>
  <c r="X272" i="17"/>
  <c r="S156" i="17"/>
  <c r="U156" i="17" s="1"/>
  <c r="Z281" i="17"/>
  <c r="Y281" i="17"/>
  <c r="X281" i="17"/>
  <c r="S281" i="17"/>
  <c r="U281" i="17" s="1"/>
  <c r="S264" i="17"/>
  <c r="U264" i="17" s="1"/>
  <c r="X264" i="17"/>
  <c r="Y264" i="17"/>
  <c r="Z264" i="17"/>
  <c r="Z224" i="17"/>
  <c r="Y224" i="17"/>
  <c r="X224" i="17"/>
  <c r="S224" i="17"/>
  <c r="U224" i="17" s="1"/>
  <c r="N220" i="17"/>
  <c r="Z194" i="17"/>
  <c r="R194" i="17"/>
  <c r="Y194" i="17"/>
  <c r="X194" i="17"/>
  <c r="N130" i="17"/>
  <c r="P130" i="17" s="1"/>
  <c r="X256" i="17"/>
  <c r="Y256" i="17"/>
  <c r="S256" i="17"/>
  <c r="U256" i="17" s="1"/>
  <c r="Z256" i="17"/>
  <c r="Y25" i="17"/>
  <c r="X25" i="17"/>
  <c r="R25" i="17"/>
  <c r="T25" i="17" s="1"/>
  <c r="Z25" i="17"/>
  <c r="Y282" i="17"/>
  <c r="X282" i="17"/>
  <c r="Z282" i="17"/>
  <c r="S282" i="17"/>
  <c r="U282" i="17" s="1"/>
  <c r="N242" i="17"/>
  <c r="P242" i="17" s="1"/>
  <c r="R242" i="17" s="1"/>
  <c r="T242" i="17" s="1"/>
  <c r="N287" i="17"/>
  <c r="N284" i="17"/>
  <c r="N289" i="17"/>
  <c r="X167" i="17"/>
  <c r="Y167" i="17"/>
  <c r="R167" i="17"/>
  <c r="T167" i="17" s="1"/>
  <c r="Z167" i="17"/>
  <c r="X59" i="17"/>
  <c r="Z59" i="17"/>
  <c r="Y59" i="17"/>
  <c r="R59" i="17"/>
  <c r="T59" i="17" s="1"/>
  <c r="Z265" i="17"/>
  <c r="S265" i="17"/>
  <c r="X265" i="17"/>
  <c r="Y265" i="17"/>
  <c r="X295" i="17"/>
  <c r="S295" i="17"/>
  <c r="U295" i="17" s="1"/>
  <c r="Y295" i="17"/>
  <c r="Z295" i="17"/>
  <c r="Y286" i="17"/>
  <c r="X286" i="17"/>
  <c r="S286" i="17"/>
  <c r="U286" i="17" s="1"/>
  <c r="Z286" i="17"/>
  <c r="Y290" i="17"/>
  <c r="X290" i="17"/>
  <c r="Z290" i="17"/>
  <c r="S290" i="17"/>
  <c r="U290" i="17" s="1"/>
  <c r="N171" i="17"/>
  <c r="P171" i="17" s="1"/>
  <c r="N149" i="17"/>
  <c r="P149" i="17" s="1"/>
  <c r="N95" i="17"/>
  <c r="P95" i="17" s="1"/>
  <c r="N65" i="17"/>
  <c r="P65" i="17" s="1"/>
  <c r="N93" i="17"/>
  <c r="P93" i="17" s="1"/>
  <c r="Z273" i="17"/>
  <c r="X273" i="17"/>
  <c r="Y273" i="17"/>
  <c r="S273" i="17"/>
  <c r="U273" i="17" s="1"/>
  <c r="Z269" i="17"/>
  <c r="S269" i="17"/>
  <c r="U269" i="17" s="1"/>
  <c r="Y269" i="17"/>
  <c r="X269" i="17"/>
  <c r="X271" i="17"/>
  <c r="S271" i="17"/>
  <c r="U271" i="17" s="1"/>
  <c r="Y271" i="17"/>
  <c r="Z271" i="17"/>
  <c r="Y259" i="17"/>
  <c r="X259" i="17"/>
  <c r="S259" i="17"/>
  <c r="U259" i="17" s="1"/>
  <c r="Z259" i="17"/>
  <c r="S253" i="17"/>
  <c r="U253" i="17" s="1"/>
  <c r="Y253" i="17"/>
  <c r="Z253" i="17"/>
  <c r="X253" i="17"/>
  <c r="X252" i="17"/>
  <c r="S252" i="17"/>
  <c r="U252" i="17" s="1"/>
  <c r="Y252" i="17"/>
  <c r="Z252" i="17"/>
  <c r="N265" i="17"/>
  <c r="Y263" i="17"/>
  <c r="Z263" i="17"/>
  <c r="X263" i="17"/>
  <c r="S263" i="17"/>
  <c r="U263" i="17" s="1"/>
  <c r="S234" i="17"/>
  <c r="U234" i="17" s="1"/>
  <c r="X234" i="17"/>
  <c r="Z234" i="17"/>
  <c r="Y234" i="17"/>
  <c r="S223" i="17"/>
  <c r="U223" i="17" s="1"/>
  <c r="X223" i="17"/>
  <c r="Z223" i="17"/>
  <c r="Y223" i="17"/>
  <c r="Z154" i="17"/>
  <c r="Z206" i="17"/>
  <c r="R206" i="17"/>
  <c r="X206" i="17"/>
  <c r="Y206" i="17"/>
  <c r="N127" i="17"/>
  <c r="P127" i="17" s="1"/>
  <c r="N94" i="17"/>
  <c r="P94" i="17" s="1"/>
  <c r="N274" i="17"/>
  <c r="Z151" i="17"/>
  <c r="R151" i="17"/>
  <c r="T151" i="17" s="1"/>
  <c r="X151" i="17"/>
  <c r="Y151" i="17"/>
  <c r="Z114" i="17"/>
  <c r="R114" i="17"/>
  <c r="T114" i="17" s="1"/>
  <c r="X114" i="17"/>
  <c r="Y114" i="17"/>
  <c r="N45" i="17"/>
  <c r="P45" i="17" s="1"/>
  <c r="N108" i="17"/>
  <c r="P108" i="17" s="1"/>
  <c r="N298" i="17"/>
  <c r="Z246" i="17"/>
  <c r="Y246" i="17"/>
  <c r="S246" i="17"/>
  <c r="U246" i="17" s="1"/>
  <c r="X246" i="17"/>
  <c r="Y247" i="17"/>
  <c r="X247" i="17"/>
  <c r="S247" i="17"/>
  <c r="U247" i="17" s="1"/>
  <c r="Z247" i="17"/>
  <c r="N245" i="17"/>
  <c r="N142" i="17"/>
  <c r="P142" i="17" s="1"/>
  <c r="S184" i="17"/>
  <c r="U184" i="17" s="1"/>
  <c r="Z184" i="17"/>
  <c r="X184" i="17"/>
  <c r="Y184" i="17"/>
  <c r="S180" i="17"/>
  <c r="U180" i="17" s="1"/>
  <c r="Z180" i="17"/>
  <c r="X180" i="17"/>
  <c r="Y180" i="17"/>
  <c r="S296" i="17"/>
  <c r="U296" i="17" s="1"/>
  <c r="Z296" i="17"/>
  <c r="X296" i="17"/>
  <c r="Y296" i="17"/>
  <c r="Y266" i="17"/>
  <c r="Z266" i="17"/>
  <c r="X266" i="17"/>
  <c r="S266" i="17"/>
  <c r="U266" i="17" s="1"/>
  <c r="Y243" i="17"/>
  <c r="X243" i="17"/>
  <c r="S243" i="17"/>
  <c r="U243" i="17" s="1"/>
  <c r="Z243" i="17"/>
  <c r="X217" i="17"/>
  <c r="S217" i="17"/>
  <c r="U217" i="17" s="1"/>
  <c r="Z217" i="17"/>
  <c r="Y217" i="17"/>
  <c r="X192" i="17"/>
  <c r="Y192" i="17"/>
  <c r="Z192" i="17"/>
  <c r="S192" i="17"/>
  <c r="U192" i="17" s="1"/>
  <c r="N197" i="17"/>
  <c r="N125" i="17"/>
  <c r="P125" i="17" s="1"/>
  <c r="N136" i="17"/>
  <c r="P136" i="17" s="1"/>
  <c r="X63" i="17"/>
  <c r="Z63" i="17"/>
  <c r="Y63" i="17"/>
  <c r="R63" i="17"/>
  <c r="T63" i="17" s="1"/>
  <c r="Y105" i="17"/>
  <c r="Z105" i="17"/>
  <c r="R105" i="17"/>
  <c r="T105" i="17" s="1"/>
  <c r="X105" i="17"/>
  <c r="N30" i="17"/>
  <c r="P30" i="17" s="1"/>
  <c r="N39" i="17"/>
  <c r="P39" i="17" s="1"/>
  <c r="N279" i="17"/>
  <c r="S276" i="17"/>
  <c r="Z276" i="17"/>
  <c r="Y276" i="17"/>
  <c r="X276" i="17"/>
  <c r="N276" i="17"/>
  <c r="N281" i="17"/>
  <c r="N259" i="17"/>
  <c r="N263" i="17"/>
  <c r="N222" i="17"/>
  <c r="P222" i="17" s="1"/>
  <c r="S222" i="17" s="1"/>
  <c r="U222" i="17" s="1"/>
  <c r="N217" i="17"/>
  <c r="S218" i="17"/>
  <c r="Y241" i="17"/>
  <c r="Z241" i="17"/>
  <c r="S241" i="17"/>
  <c r="X241" i="17"/>
  <c r="S191" i="17"/>
  <c r="U191" i="17" s="1"/>
  <c r="S215" i="17"/>
  <c r="U215" i="17" s="1"/>
  <c r="S231" i="17"/>
  <c r="X231" i="17"/>
  <c r="Y231" i="17"/>
  <c r="Z231" i="17"/>
  <c r="N137" i="17"/>
  <c r="P137" i="17" s="1"/>
  <c r="N134" i="17"/>
  <c r="P134" i="17" s="1"/>
  <c r="N83" i="17"/>
  <c r="P83" i="17" s="1"/>
  <c r="N51" i="17"/>
  <c r="P51" i="17" s="1"/>
  <c r="N54" i="17"/>
  <c r="P54" i="17" s="1"/>
  <c r="N18" i="17"/>
  <c r="P18" i="17" s="1"/>
  <c r="N48" i="17"/>
  <c r="P48" i="17" s="1"/>
  <c r="N115" i="17"/>
  <c r="P115" i="17" s="1"/>
  <c r="N20" i="17"/>
  <c r="P20" i="17" s="1"/>
  <c r="N290" i="17"/>
  <c r="X291" i="17"/>
  <c r="S291" i="17"/>
  <c r="U291" i="17" s="1"/>
  <c r="Z291" i="17"/>
  <c r="Y291" i="17"/>
  <c r="Z254" i="17"/>
  <c r="X254" i="17"/>
  <c r="S254" i="17"/>
  <c r="U254" i="17" s="1"/>
  <c r="Y254" i="17"/>
  <c r="Y236" i="17"/>
  <c r="Z236" i="17"/>
  <c r="S236" i="17"/>
  <c r="U236" i="17" s="1"/>
  <c r="X236" i="17"/>
  <c r="S238" i="17"/>
  <c r="U238" i="17" s="1"/>
  <c r="X238" i="17"/>
  <c r="Y238" i="17"/>
  <c r="Z238" i="17"/>
  <c r="Z181" i="17"/>
  <c r="X181" i="17"/>
  <c r="S181" i="17"/>
  <c r="U181" i="17" s="1"/>
  <c r="Y181" i="17"/>
  <c r="Y124" i="17"/>
  <c r="X124" i="17"/>
  <c r="S124" i="17"/>
  <c r="Z124" i="17"/>
  <c r="S199" i="17"/>
  <c r="U199" i="17" s="1"/>
  <c r="Y17" i="17"/>
  <c r="X17" i="17"/>
  <c r="R17" i="17"/>
  <c r="T17" i="17" s="1"/>
  <c r="Z17" i="17"/>
  <c r="N16" i="17"/>
  <c r="P16" i="17" s="1"/>
  <c r="N100" i="17"/>
  <c r="P100" i="17" s="1"/>
  <c r="N272" i="17"/>
  <c r="Y255" i="17"/>
  <c r="Z255" i="17"/>
  <c r="X255" i="17"/>
  <c r="S255" i="17"/>
  <c r="U255" i="17" s="1"/>
  <c r="S268" i="17"/>
  <c r="U268" i="17" s="1"/>
  <c r="X268" i="17"/>
  <c r="Z268" i="17"/>
  <c r="Y268" i="17"/>
  <c r="Y207" i="17"/>
  <c r="S207" i="17"/>
  <c r="W207" i="17" s="1"/>
  <c r="X207" i="17"/>
  <c r="Z207" i="17"/>
  <c r="N214" i="17"/>
  <c r="P214" i="17" s="1"/>
  <c r="S214" i="17" s="1"/>
  <c r="U214" i="17" s="1"/>
  <c r="N133" i="17"/>
  <c r="P133" i="17" s="1"/>
  <c r="N160" i="17"/>
  <c r="P160" i="17" s="1"/>
  <c r="N87" i="17"/>
  <c r="P87" i="17" s="1"/>
  <c r="N164" i="17"/>
  <c r="P164" i="17" s="1"/>
  <c r="N77" i="17"/>
  <c r="P77" i="17" s="1"/>
  <c r="N178" i="15"/>
  <c r="P178" i="15" s="1"/>
  <c r="X178" i="15" s="1"/>
  <c r="N226" i="15"/>
  <c r="N222" i="15"/>
  <c r="P222" i="15" s="1"/>
  <c r="N227" i="15"/>
  <c r="P227" i="15" s="1"/>
  <c r="N193" i="15"/>
  <c r="Z292" i="15"/>
  <c r="N126" i="15"/>
  <c r="P126" i="15" s="1"/>
  <c r="Y126" i="15" s="1"/>
  <c r="N85" i="15"/>
  <c r="P85" i="15" s="1"/>
  <c r="Z85" i="15" s="1"/>
  <c r="X298" i="15"/>
  <c r="N155" i="15"/>
  <c r="P155" i="15" s="1"/>
  <c r="Z155" i="15" s="1"/>
  <c r="N181" i="15"/>
  <c r="N229" i="15"/>
  <c r="S272" i="15"/>
  <c r="U272" i="15" s="1"/>
  <c r="N289" i="15"/>
  <c r="Y181" i="15"/>
  <c r="N197" i="15"/>
  <c r="N142" i="15"/>
  <c r="P142" i="15" s="1"/>
  <c r="X142" i="15" s="1"/>
  <c r="N132" i="15"/>
  <c r="P132" i="15" s="1"/>
  <c r="X132" i="15" s="1"/>
  <c r="S216" i="15"/>
  <c r="U216" i="15" s="1"/>
  <c r="S217" i="15"/>
  <c r="U217" i="15" s="1"/>
  <c r="Y217" i="15"/>
  <c r="Y285" i="15"/>
  <c r="Z193" i="15"/>
  <c r="W229" i="15"/>
  <c r="V229" i="15" s="1"/>
  <c r="N152" i="15"/>
  <c r="P152" i="15" s="1"/>
  <c r="Z152" i="15" s="1"/>
  <c r="N100" i="15"/>
  <c r="P100" i="15" s="1"/>
  <c r="Y100" i="15" s="1"/>
  <c r="Z229" i="15"/>
  <c r="X272" i="15"/>
  <c r="X201" i="15"/>
  <c r="X282" i="15"/>
  <c r="N87" i="15"/>
  <c r="P87" i="15" s="1"/>
  <c r="R87" i="15" s="1"/>
  <c r="T87" i="15" s="1"/>
  <c r="Z294" i="15"/>
  <c r="Y229" i="15"/>
  <c r="S224" i="15"/>
  <c r="U224" i="15" s="1"/>
  <c r="Y201" i="15"/>
  <c r="N120" i="15"/>
  <c r="P120" i="15" s="1"/>
  <c r="X120" i="15" s="1"/>
  <c r="Y298" i="15"/>
  <c r="N130" i="15"/>
  <c r="P130" i="15" s="1"/>
  <c r="X130" i="15" s="1"/>
  <c r="N109" i="15"/>
  <c r="P109" i="15" s="1"/>
  <c r="Z109" i="15" s="1"/>
  <c r="S294" i="15"/>
  <c r="U294" i="15" s="1"/>
  <c r="N164" i="15"/>
  <c r="P164" i="15" s="1"/>
  <c r="Z164" i="15" s="1"/>
  <c r="N298" i="15"/>
  <c r="Z201" i="15"/>
  <c r="Y282" i="15"/>
  <c r="S191" i="15"/>
  <c r="U191" i="15" s="1"/>
  <c r="X224" i="15"/>
  <c r="N191" i="15"/>
  <c r="P191" i="15" s="1"/>
  <c r="Z191" i="15" s="1"/>
  <c r="N92" i="15"/>
  <c r="P92" i="15" s="1"/>
  <c r="R92" i="15" s="1"/>
  <c r="T92" i="15" s="1"/>
  <c r="N116" i="15"/>
  <c r="P116" i="15" s="1"/>
  <c r="X116" i="15" s="1"/>
  <c r="N175" i="15"/>
  <c r="P175" i="15" s="1"/>
  <c r="R175" i="15" s="1"/>
  <c r="T175" i="15" s="1"/>
  <c r="N149" i="15"/>
  <c r="P149" i="15" s="1"/>
  <c r="Y149" i="15" s="1"/>
  <c r="N90" i="15"/>
  <c r="P90" i="15" s="1"/>
  <c r="Y90" i="15" s="1"/>
  <c r="N215" i="15"/>
  <c r="P215" i="15" s="1"/>
  <c r="S282" i="15"/>
  <c r="U282" i="15" s="1"/>
  <c r="X292" i="15"/>
  <c r="N168" i="15"/>
  <c r="P168" i="15" s="1"/>
  <c r="R168" i="15" s="1"/>
  <c r="T168" i="15" s="1"/>
  <c r="Z217" i="15"/>
  <c r="Y292" i="15"/>
  <c r="N201" i="15"/>
  <c r="X229" i="15"/>
  <c r="Z288" i="15"/>
  <c r="Y224" i="15"/>
  <c r="N19" i="15"/>
  <c r="P19" i="15" s="1"/>
  <c r="X19" i="15" s="1"/>
  <c r="N27" i="15"/>
  <c r="P27" i="15" s="1"/>
  <c r="X27" i="15" s="1"/>
  <c r="N35" i="15"/>
  <c r="P35" i="15" s="1"/>
  <c r="Y35" i="15" s="1"/>
  <c r="N43" i="15"/>
  <c r="P43" i="15" s="1"/>
  <c r="Y43" i="15" s="1"/>
  <c r="N51" i="15"/>
  <c r="P51" i="15" s="1"/>
  <c r="Z51" i="15" s="1"/>
  <c r="N59" i="15"/>
  <c r="P59" i="15" s="1"/>
  <c r="Z59" i="15" s="1"/>
  <c r="N67" i="15"/>
  <c r="P67" i="15" s="1"/>
  <c r="R67" i="15" s="1"/>
  <c r="T67" i="15" s="1"/>
  <c r="N75" i="15"/>
  <c r="P75" i="15" s="1"/>
  <c r="R75" i="15" s="1"/>
  <c r="T75" i="15" s="1"/>
  <c r="N83" i="15"/>
  <c r="P83" i="15" s="1"/>
  <c r="X83" i="15" s="1"/>
  <c r="N84" i="15"/>
  <c r="P84" i="15" s="1"/>
  <c r="Z84" i="15" s="1"/>
  <c r="N157" i="15"/>
  <c r="P157" i="15" s="1"/>
  <c r="S215" i="15"/>
  <c r="U215" i="15" s="1"/>
  <c r="N290" i="15"/>
  <c r="N295" i="15"/>
  <c r="N118" i="15"/>
  <c r="P118" i="15" s="1"/>
  <c r="R118" i="15" s="1"/>
  <c r="T118" i="15" s="1"/>
  <c r="S298" i="15"/>
  <c r="U298" i="15" s="1"/>
  <c r="N224" i="15"/>
  <c r="N204" i="15"/>
  <c r="P204" i="15" s="1"/>
  <c r="N282" i="15"/>
  <c r="N288" i="15"/>
  <c r="N293" i="15"/>
  <c r="Y216" i="15"/>
  <c r="N143" i="15"/>
  <c r="P143" i="15" s="1"/>
  <c r="Z143" i="15" s="1"/>
  <c r="S197" i="15"/>
  <c r="U197" i="15" s="1"/>
  <c r="N203" i="15"/>
  <c r="P203" i="15" s="1"/>
  <c r="N137" i="15"/>
  <c r="P137" i="15" s="1"/>
  <c r="X137" i="15" s="1"/>
  <c r="N174" i="15"/>
  <c r="P174" i="15" s="1"/>
  <c r="X174" i="15" s="1"/>
  <c r="N104" i="15"/>
  <c r="P104" i="15" s="1"/>
  <c r="R104" i="15" s="1"/>
  <c r="T104" i="15" s="1"/>
  <c r="N200" i="15"/>
  <c r="P200" i="15" s="1"/>
  <c r="N294" i="15"/>
  <c r="N165" i="15"/>
  <c r="P165" i="15" s="1"/>
  <c r="X165" i="15" s="1"/>
  <c r="N194" i="15"/>
  <c r="P194" i="15" s="1"/>
  <c r="X194" i="15" s="1"/>
  <c r="N267" i="15"/>
  <c r="N287" i="15"/>
  <c r="S293" i="15"/>
  <c r="U293" i="15" s="1"/>
  <c r="N108" i="15"/>
  <c r="P108" i="15" s="1"/>
  <c r="X108" i="15" s="1"/>
  <c r="X288" i="15"/>
  <c r="X197" i="15"/>
  <c r="X181" i="15"/>
  <c r="N292" i="15"/>
  <c r="S193" i="15"/>
  <c r="U193" i="15" s="1"/>
  <c r="Z216" i="15"/>
  <c r="Y272" i="15"/>
  <c r="Y289" i="15"/>
  <c r="N145" i="15"/>
  <c r="P145" i="15" s="1"/>
  <c r="R145" i="15" s="1"/>
  <c r="T145" i="15" s="1"/>
  <c r="Z220" i="15"/>
  <c r="Z197" i="15"/>
  <c r="V288" i="15"/>
  <c r="Z293" i="15"/>
  <c r="X294" i="15"/>
  <c r="N272" i="15"/>
  <c r="Z169" i="15"/>
  <c r="N147" i="15"/>
  <c r="P147" i="15" s="1"/>
  <c r="R147" i="15" s="1"/>
  <c r="N184" i="15"/>
  <c r="S289" i="15"/>
  <c r="U289" i="15" s="1"/>
  <c r="N231" i="15"/>
  <c r="N103" i="15"/>
  <c r="P103" i="15" s="1"/>
  <c r="Y103" i="15" s="1"/>
  <c r="N176" i="15"/>
  <c r="P176" i="15" s="1"/>
  <c r="R176" i="15" s="1"/>
  <c r="T176" i="15" s="1"/>
  <c r="Y193" i="15"/>
  <c r="S181" i="15"/>
  <c r="U181" i="15" s="1"/>
  <c r="W292" i="15"/>
  <c r="V292" i="15" s="1"/>
  <c r="Y288" i="15"/>
  <c r="Y293" i="15"/>
  <c r="N217" i="15"/>
  <c r="N112" i="15"/>
  <c r="P112" i="15" s="1"/>
  <c r="X112" i="15" s="1"/>
  <c r="N250" i="15"/>
  <c r="N274" i="15"/>
  <c r="N163" i="15"/>
  <c r="P163" i="15" s="1"/>
  <c r="Z163" i="15" s="1"/>
  <c r="N138" i="15"/>
  <c r="P138" i="15" s="1"/>
  <c r="Z138" i="15" s="1"/>
  <c r="W190" i="15"/>
  <c r="N273" i="15"/>
  <c r="N153" i="15"/>
  <c r="P153" i="15" s="1"/>
  <c r="R153" i="15" s="1"/>
  <c r="T153" i="15" s="1"/>
  <c r="N96" i="15"/>
  <c r="P96" i="15" s="1"/>
  <c r="R96" i="15" s="1"/>
  <c r="T96" i="15" s="1"/>
  <c r="N127" i="15"/>
  <c r="P127" i="15" s="1"/>
  <c r="Y127" i="15" s="1"/>
  <c r="N150" i="15"/>
  <c r="P150" i="15" s="1"/>
  <c r="R150" i="15" s="1"/>
  <c r="T150" i="15" s="1"/>
  <c r="N166" i="15"/>
  <c r="P166" i="15" s="1"/>
  <c r="Y166" i="15" s="1"/>
  <c r="N240" i="15"/>
  <c r="N256" i="15"/>
  <c r="N148" i="15"/>
  <c r="P148" i="15" s="1"/>
  <c r="Y148" i="15" s="1"/>
  <c r="S169" i="15"/>
  <c r="U169" i="15" s="1"/>
  <c r="Z190" i="15"/>
  <c r="N230" i="15"/>
  <c r="N21" i="15"/>
  <c r="P21" i="15" s="1"/>
  <c r="R21" i="15" s="1"/>
  <c r="T21" i="15" s="1"/>
  <c r="N37" i="15"/>
  <c r="P37" i="15" s="1"/>
  <c r="Z37" i="15" s="1"/>
  <c r="N53" i="15"/>
  <c r="P53" i="15" s="1"/>
  <c r="Y53" i="15" s="1"/>
  <c r="N69" i="15"/>
  <c r="P69" i="15" s="1"/>
  <c r="Z69" i="15" s="1"/>
  <c r="X220" i="15"/>
  <c r="S226" i="15"/>
  <c r="U226" i="15" s="1"/>
  <c r="U220" i="15"/>
  <c r="V220" i="15"/>
  <c r="N91" i="15"/>
  <c r="P91" i="15" s="1"/>
  <c r="Z91" i="15" s="1"/>
  <c r="N107" i="15"/>
  <c r="P107" i="15" s="1"/>
  <c r="R107" i="15" s="1"/>
  <c r="N187" i="15"/>
  <c r="P187" i="15" s="1"/>
  <c r="Y187" i="15" s="1"/>
  <c r="N266" i="15"/>
  <c r="N208" i="15"/>
  <c r="N253" i="15"/>
  <c r="N129" i="15"/>
  <c r="N172" i="15"/>
  <c r="P172" i="15" s="1"/>
  <c r="N135" i="15"/>
  <c r="P135" i="15" s="1"/>
  <c r="Z135" i="15" s="1"/>
  <c r="N28" i="15"/>
  <c r="P28" i="15" s="1"/>
  <c r="X28" i="15" s="1"/>
  <c r="N44" i="15"/>
  <c r="P44" i="15" s="1"/>
  <c r="R44" i="15" s="1"/>
  <c r="T44" i="15" s="1"/>
  <c r="N60" i="15"/>
  <c r="P60" i="15" s="1"/>
  <c r="Y60" i="15" s="1"/>
  <c r="N76" i="15"/>
  <c r="P76" i="15" s="1"/>
  <c r="R76" i="15" s="1"/>
  <c r="T76" i="15" s="1"/>
  <c r="N97" i="15"/>
  <c r="P97" i="15" s="1"/>
  <c r="Z97" i="15" s="1"/>
  <c r="N113" i="15"/>
  <c r="P113" i="15" s="1"/>
  <c r="R113" i="15" s="1"/>
  <c r="T113" i="15" s="1"/>
  <c r="N205" i="15"/>
  <c r="P205" i="15" s="1"/>
  <c r="N161" i="15"/>
  <c r="P161" i="15" s="1"/>
  <c r="Z161" i="15" s="1"/>
  <c r="N190" i="15"/>
  <c r="N237" i="15"/>
  <c r="N239" i="15"/>
  <c r="N255" i="15"/>
  <c r="N270" i="15"/>
  <c r="N283" i="15"/>
  <c r="S285" i="15"/>
  <c r="U285" i="15" s="1"/>
  <c r="N17" i="15"/>
  <c r="P17" i="15" s="1"/>
  <c r="X17" i="15" s="1"/>
  <c r="N33" i="15"/>
  <c r="P33" i="15" s="1"/>
  <c r="Z33" i="15" s="1"/>
  <c r="N49" i="15"/>
  <c r="P49" i="15" s="1"/>
  <c r="X49" i="15" s="1"/>
  <c r="N65" i="15"/>
  <c r="P65" i="15" s="1"/>
  <c r="Z65" i="15" s="1"/>
  <c r="N81" i="15"/>
  <c r="P81" i="15" s="1"/>
  <c r="X81" i="15" s="1"/>
  <c r="N139" i="15"/>
  <c r="P139" i="15" s="1"/>
  <c r="Z139" i="15" s="1"/>
  <c r="N98" i="15"/>
  <c r="P98" i="15" s="1"/>
  <c r="Y98" i="15" s="1"/>
  <c r="N114" i="15"/>
  <c r="P114" i="15" s="1"/>
  <c r="Z114" i="15" s="1"/>
  <c r="N154" i="15"/>
  <c r="P154" i="15" s="1"/>
  <c r="R154" i="15" s="1"/>
  <c r="T154" i="15" s="1"/>
  <c r="N170" i="15"/>
  <c r="P170" i="15" s="1"/>
  <c r="R170" i="15" s="1"/>
  <c r="T170" i="15" s="1"/>
  <c r="N244" i="15"/>
  <c r="N275" i="15"/>
  <c r="N95" i="15"/>
  <c r="P95" i="15" s="1"/>
  <c r="Z95" i="15" s="1"/>
  <c r="N111" i="15"/>
  <c r="P111" i="15" s="1"/>
  <c r="Y111" i="15" s="1"/>
  <c r="N167" i="15"/>
  <c r="P167" i="15" s="1"/>
  <c r="R167" i="15" s="1"/>
  <c r="T167" i="15" s="1"/>
  <c r="N212" i="15"/>
  <c r="N241" i="15"/>
  <c r="N285" i="15"/>
  <c r="X169" i="15"/>
  <c r="N213" i="15"/>
  <c r="N14" i="15"/>
  <c r="P14" i="15" s="1"/>
  <c r="R14" i="15" s="1"/>
  <c r="N26" i="15"/>
  <c r="P26" i="15" s="1"/>
  <c r="R26" i="15" s="1"/>
  <c r="T26" i="15" s="1"/>
  <c r="N42" i="15"/>
  <c r="P42" i="15" s="1"/>
  <c r="X42" i="15" s="1"/>
  <c r="N58" i="15"/>
  <c r="P58" i="15" s="1"/>
  <c r="R58" i="15" s="1"/>
  <c r="T58" i="15" s="1"/>
  <c r="N74" i="15"/>
  <c r="P74" i="15" s="1"/>
  <c r="Z74" i="15" s="1"/>
  <c r="N186" i="15"/>
  <c r="P186" i="15" s="1"/>
  <c r="R186" i="15" s="1"/>
  <c r="T186" i="15" s="1"/>
  <c r="Y190" i="15"/>
  <c r="Y220" i="15"/>
  <c r="N209" i="15"/>
  <c r="P209" i="15" s="1"/>
  <c r="N284" i="15"/>
  <c r="S196" i="15"/>
  <c r="X226" i="15"/>
  <c r="N259" i="15"/>
  <c r="N173" i="15"/>
  <c r="P173" i="15" s="1"/>
  <c r="N86" i="15"/>
  <c r="P86" i="15" s="1"/>
  <c r="Y86" i="15" s="1"/>
  <c r="N30" i="15"/>
  <c r="P30" i="15" s="1"/>
  <c r="N46" i="15"/>
  <c r="P46" i="15" s="1"/>
  <c r="Y46" i="15" s="1"/>
  <c r="N62" i="15"/>
  <c r="P62" i="15" s="1"/>
  <c r="Z62" i="15" s="1"/>
  <c r="N78" i="15"/>
  <c r="P78" i="15" s="1"/>
  <c r="Y78" i="15" s="1"/>
  <c r="N119" i="15"/>
  <c r="P119" i="15" s="1"/>
  <c r="Z119" i="15" s="1"/>
  <c r="N15" i="15"/>
  <c r="P15" i="15" s="1"/>
  <c r="Z15" i="15" s="1"/>
  <c r="N23" i="15"/>
  <c r="P23" i="15" s="1"/>
  <c r="X23" i="15" s="1"/>
  <c r="N31" i="15"/>
  <c r="P31" i="15" s="1"/>
  <c r="Z31" i="15" s="1"/>
  <c r="N39" i="15"/>
  <c r="P39" i="15" s="1"/>
  <c r="Z39" i="15" s="1"/>
  <c r="N47" i="15"/>
  <c r="P47" i="15" s="1"/>
  <c r="Z47" i="15" s="1"/>
  <c r="N55" i="15"/>
  <c r="P55" i="15" s="1"/>
  <c r="X55" i="15" s="1"/>
  <c r="N63" i="15"/>
  <c r="P63" i="15" s="1"/>
  <c r="Z63" i="15" s="1"/>
  <c r="N71" i="15"/>
  <c r="P71" i="15" s="1"/>
  <c r="Z71" i="15" s="1"/>
  <c r="N79" i="15"/>
  <c r="P79" i="15" s="1"/>
  <c r="Z79" i="15" s="1"/>
  <c r="N144" i="15"/>
  <c r="P144" i="15" s="1"/>
  <c r="Y144" i="15" s="1"/>
  <c r="N136" i="15"/>
  <c r="P136" i="15" s="1"/>
  <c r="R136" i="15" s="1"/>
  <c r="T136" i="15" s="1"/>
  <c r="N89" i="15"/>
  <c r="P89" i="15" s="1"/>
  <c r="R89" i="15" s="1"/>
  <c r="T89" i="15" s="1"/>
  <c r="N105" i="15"/>
  <c r="P105" i="15" s="1"/>
  <c r="Z105" i="15" s="1"/>
  <c r="N169" i="15"/>
  <c r="N291" i="15"/>
  <c r="N196" i="15"/>
  <c r="N189" i="15"/>
  <c r="P189" i="15" s="1"/>
  <c r="N220" i="15"/>
  <c r="X190" i="15"/>
  <c r="N88" i="15"/>
  <c r="P88" i="15" s="1"/>
  <c r="R88" i="15" s="1"/>
  <c r="T88" i="15" s="1"/>
  <c r="Z285" i="15"/>
  <c r="X196" i="15"/>
  <c r="R143" i="15"/>
  <c r="T143" i="15" s="1"/>
  <c r="X125" i="15"/>
  <c r="Q46" i="14"/>
  <c r="C44" i="14"/>
  <c r="Z257" i="15"/>
  <c r="S257" i="15"/>
  <c r="U257" i="15" s="1"/>
  <c r="X257" i="15"/>
  <c r="Y257" i="15"/>
  <c r="S242" i="15"/>
  <c r="U242" i="15" s="1"/>
  <c r="S258" i="15"/>
  <c r="U258" i="15" s="1"/>
  <c r="X258" i="15"/>
  <c r="Y258" i="15"/>
  <c r="Z258" i="15"/>
  <c r="Z261" i="15"/>
  <c r="X261" i="15"/>
  <c r="S261" i="15"/>
  <c r="U261" i="15" s="1"/>
  <c r="Y261" i="15"/>
  <c r="Z279" i="15"/>
  <c r="Y279" i="15"/>
  <c r="S279" i="15"/>
  <c r="U279" i="15" s="1"/>
  <c r="X279" i="15"/>
  <c r="Z198" i="15"/>
  <c r="S198" i="15"/>
  <c r="U198" i="15" s="1"/>
  <c r="Y198" i="15"/>
  <c r="X198" i="15"/>
  <c r="S156" i="15"/>
  <c r="U156" i="15" s="1"/>
  <c r="Y234" i="15"/>
  <c r="Z234" i="15"/>
  <c r="X234" i="15"/>
  <c r="S234" i="15"/>
  <c r="U234" i="15" s="1"/>
  <c r="Y233" i="15"/>
  <c r="Z233" i="15"/>
  <c r="S233" i="15"/>
  <c r="U233" i="15" s="1"/>
  <c r="X233" i="15"/>
  <c r="Y219" i="15"/>
  <c r="Z219" i="15"/>
  <c r="S219" i="15"/>
  <c r="U219" i="15" s="1"/>
  <c r="X219" i="15"/>
  <c r="N271" i="15"/>
  <c r="Y207" i="15"/>
  <c r="Z207" i="15"/>
  <c r="X207" i="15"/>
  <c r="S207" i="15"/>
  <c r="U207" i="15" s="1"/>
  <c r="S218" i="15"/>
  <c r="U218" i="15" s="1"/>
  <c r="Y270" i="15"/>
  <c r="Z270" i="15"/>
  <c r="X270" i="15"/>
  <c r="S270" i="15"/>
  <c r="U270" i="15" s="1"/>
  <c r="Y296" i="15"/>
  <c r="Z296" i="15"/>
  <c r="X296" i="15"/>
  <c r="S296" i="15"/>
  <c r="U296" i="15" s="1"/>
  <c r="R183" i="15"/>
  <c r="T183" i="15" s="1"/>
  <c r="N234" i="15"/>
  <c r="Z239" i="15"/>
  <c r="Y239" i="15"/>
  <c r="S239" i="15"/>
  <c r="U239" i="15" s="1"/>
  <c r="X239" i="15"/>
  <c r="Z243" i="15"/>
  <c r="S243" i="15"/>
  <c r="U243" i="15" s="1"/>
  <c r="X243" i="15"/>
  <c r="Y243" i="15"/>
  <c r="Z238" i="15"/>
  <c r="S238" i="15"/>
  <c r="U238" i="15" s="1"/>
  <c r="Y238" i="15"/>
  <c r="X238" i="15"/>
  <c r="Z262" i="15"/>
  <c r="S262" i="15"/>
  <c r="U262" i="15" s="1"/>
  <c r="Y262" i="15"/>
  <c r="X262" i="15"/>
  <c r="N16" i="15"/>
  <c r="P16" i="15" s="1"/>
  <c r="N48" i="15"/>
  <c r="P48" i="15" s="1"/>
  <c r="N80" i="15"/>
  <c r="P80" i="15" s="1"/>
  <c r="S221" i="15"/>
  <c r="U221" i="15" s="1"/>
  <c r="Y236" i="15"/>
  <c r="Z236" i="15"/>
  <c r="S236" i="15"/>
  <c r="U236" i="15" s="1"/>
  <c r="X236" i="15"/>
  <c r="Z280" i="15"/>
  <c r="Y280" i="15"/>
  <c r="S280" i="15"/>
  <c r="U280" i="15" s="1"/>
  <c r="X280" i="15"/>
  <c r="Y269" i="15"/>
  <c r="Z269" i="15"/>
  <c r="X269" i="15"/>
  <c r="S269" i="15"/>
  <c r="U269" i="15" s="1"/>
  <c r="Y286" i="15"/>
  <c r="Z286" i="15"/>
  <c r="S286" i="15"/>
  <c r="U286" i="15" s="1"/>
  <c r="X286" i="15"/>
  <c r="Y287" i="15"/>
  <c r="Z287" i="15"/>
  <c r="S287" i="15"/>
  <c r="U287" i="15" s="1"/>
  <c r="X287" i="15"/>
  <c r="Y210" i="15"/>
  <c r="Z210" i="15"/>
  <c r="S210" i="15"/>
  <c r="U210" i="15" s="1"/>
  <c r="X210" i="15"/>
  <c r="N151" i="15"/>
  <c r="P151" i="15" s="1"/>
  <c r="Y223" i="15"/>
  <c r="X223" i="15"/>
  <c r="S223" i="15"/>
  <c r="U223" i="15" s="1"/>
  <c r="Z223" i="15"/>
  <c r="Y278" i="15"/>
  <c r="S278" i="15"/>
  <c r="U278" i="15" s="1"/>
  <c r="Z278" i="15"/>
  <c r="X278" i="15"/>
  <c r="N192" i="15"/>
  <c r="N221" i="15"/>
  <c r="P221" i="15" s="1"/>
  <c r="N146" i="15"/>
  <c r="P146" i="15" s="1"/>
  <c r="N177" i="15"/>
  <c r="P177" i="15" s="1"/>
  <c r="Z241" i="15"/>
  <c r="S241" i="15"/>
  <c r="U241" i="15" s="1"/>
  <c r="X241" i="15"/>
  <c r="Y241" i="15"/>
  <c r="Z255" i="15"/>
  <c r="Y255" i="15"/>
  <c r="S255" i="15"/>
  <c r="U255" i="15" s="1"/>
  <c r="X255" i="15"/>
  <c r="Z259" i="15"/>
  <c r="S259" i="15"/>
  <c r="U259" i="15" s="1"/>
  <c r="X259" i="15"/>
  <c r="Y259" i="15"/>
  <c r="Z254" i="15"/>
  <c r="S254" i="15"/>
  <c r="U254" i="15" s="1"/>
  <c r="X254" i="15"/>
  <c r="Y254" i="15"/>
  <c r="S244" i="15"/>
  <c r="U244" i="15" s="1"/>
  <c r="X244" i="15"/>
  <c r="Y244" i="15"/>
  <c r="Z244" i="15"/>
  <c r="Z260" i="15"/>
  <c r="S260" i="15"/>
  <c r="U260" i="15" s="1"/>
  <c r="X260" i="15"/>
  <c r="Y260" i="15"/>
  <c r="Z264" i="15"/>
  <c r="X264" i="15"/>
  <c r="S264" i="15"/>
  <c r="U264" i="15" s="1"/>
  <c r="Y264" i="15"/>
  <c r="Z275" i="15"/>
  <c r="Y275" i="15"/>
  <c r="S275" i="15"/>
  <c r="U275" i="15" s="1"/>
  <c r="X275" i="15"/>
  <c r="N24" i="15"/>
  <c r="P24" i="15" s="1"/>
  <c r="N40" i="15"/>
  <c r="P40" i="15" s="1"/>
  <c r="N56" i="15"/>
  <c r="P56" i="15" s="1"/>
  <c r="N72" i="15"/>
  <c r="P72" i="15" s="1"/>
  <c r="N179" i="15"/>
  <c r="P179" i="15" s="1"/>
  <c r="S172" i="15"/>
  <c r="U172" i="15" s="1"/>
  <c r="N93" i="15"/>
  <c r="P93" i="15" s="1"/>
  <c r="Z129" i="15"/>
  <c r="Y129" i="15"/>
  <c r="S129" i="15"/>
  <c r="U129" i="15" s="1"/>
  <c r="X129" i="15"/>
  <c r="Z195" i="15"/>
  <c r="Y195" i="15"/>
  <c r="S195" i="15"/>
  <c r="U195" i="15" s="1"/>
  <c r="X195" i="15"/>
  <c r="N232" i="15"/>
  <c r="N206" i="15"/>
  <c r="P206" i="15" s="1"/>
  <c r="N251" i="15"/>
  <c r="P251" i="15" s="1"/>
  <c r="S251" i="15" s="1"/>
  <c r="U251" i="15" s="1"/>
  <c r="Y274" i="15"/>
  <c r="Z274" i="15"/>
  <c r="X274" i="15"/>
  <c r="S274" i="15"/>
  <c r="U274" i="15" s="1"/>
  <c r="Y284" i="15"/>
  <c r="Z284" i="15"/>
  <c r="X284" i="15"/>
  <c r="S284" i="15"/>
  <c r="U284" i="15" s="1"/>
  <c r="N141" i="15"/>
  <c r="P141" i="15" s="1"/>
  <c r="N235" i="15"/>
  <c r="N29" i="15"/>
  <c r="P29" i="15" s="1"/>
  <c r="N45" i="15"/>
  <c r="P45" i="15" s="1"/>
  <c r="N61" i="15"/>
  <c r="P61" i="15" s="1"/>
  <c r="N77" i="15"/>
  <c r="P77" i="15" s="1"/>
  <c r="N198" i="15"/>
  <c r="N134" i="15"/>
  <c r="P134" i="15" s="1"/>
  <c r="Z182" i="15"/>
  <c r="S182" i="15"/>
  <c r="U182" i="15" s="1"/>
  <c r="Y182" i="15"/>
  <c r="X182" i="15"/>
  <c r="N185" i="15"/>
  <c r="P185" i="15" s="1"/>
  <c r="N94" i="15"/>
  <c r="P94" i="15" s="1"/>
  <c r="N110" i="15"/>
  <c r="P110" i="15" s="1"/>
  <c r="C302" i="15"/>
  <c r="N162" i="15"/>
  <c r="P162" i="15" s="1"/>
  <c r="N228" i="15"/>
  <c r="N211" i="15"/>
  <c r="X230" i="15"/>
  <c r="Y230" i="15"/>
  <c r="S230" i="15"/>
  <c r="U230" i="15" s="1"/>
  <c r="Z230" i="15"/>
  <c r="Y290" i="15"/>
  <c r="Z290" i="15"/>
  <c r="S290" i="15"/>
  <c r="U290" i="15" s="1"/>
  <c r="X290" i="15"/>
  <c r="N252" i="15"/>
  <c r="N278" i="15"/>
  <c r="N296" i="15"/>
  <c r="Y295" i="15"/>
  <c r="Z295" i="15"/>
  <c r="S295" i="15"/>
  <c r="U295" i="15" s="1"/>
  <c r="X295" i="15"/>
  <c r="N128" i="15"/>
  <c r="P128" i="15" s="1"/>
  <c r="Y231" i="15"/>
  <c r="X231" i="15"/>
  <c r="S231" i="15"/>
  <c r="U231" i="15" s="1"/>
  <c r="Z231" i="15"/>
  <c r="N159" i="15"/>
  <c r="P159" i="15" s="1"/>
  <c r="Z184" i="15"/>
  <c r="Y184" i="15"/>
  <c r="S184" i="15"/>
  <c r="U184" i="15" s="1"/>
  <c r="X184" i="15"/>
  <c r="Y213" i="15"/>
  <c r="Z213" i="15"/>
  <c r="S213" i="15"/>
  <c r="U213" i="15" s="1"/>
  <c r="X213" i="15"/>
  <c r="N249" i="15"/>
  <c r="N254" i="15"/>
  <c r="N22" i="15"/>
  <c r="P22" i="15" s="1"/>
  <c r="N38" i="15"/>
  <c r="P38" i="15" s="1"/>
  <c r="N54" i="15"/>
  <c r="P54" i="15" s="1"/>
  <c r="N70" i="15"/>
  <c r="P70" i="15" s="1"/>
  <c r="S203" i="15"/>
  <c r="U203" i="15" s="1"/>
  <c r="V190" i="15"/>
  <c r="N156" i="15"/>
  <c r="P156" i="15" s="1"/>
  <c r="N265" i="15"/>
  <c r="N269" i="15"/>
  <c r="Z277" i="15"/>
  <c r="Y277" i="15"/>
  <c r="X277" i="15"/>
  <c r="S277" i="15"/>
  <c r="U277" i="15" s="1"/>
  <c r="S248" i="15"/>
  <c r="U248" i="15" s="1"/>
  <c r="X248" i="15"/>
  <c r="Z248" i="15"/>
  <c r="Y248" i="15"/>
  <c r="Z265" i="15"/>
  <c r="S265" i="15"/>
  <c r="U265" i="15" s="1"/>
  <c r="Y265" i="15"/>
  <c r="X265" i="15"/>
  <c r="Y271" i="15"/>
  <c r="Z271" i="15"/>
  <c r="X271" i="15"/>
  <c r="S271" i="15"/>
  <c r="U271" i="15" s="1"/>
  <c r="Z124" i="15"/>
  <c r="S124" i="15"/>
  <c r="W124" i="15" s="1"/>
  <c r="Y124" i="15"/>
  <c r="X124" i="15"/>
  <c r="Z180" i="15"/>
  <c r="S180" i="15"/>
  <c r="U180" i="15" s="1"/>
  <c r="Y180" i="15"/>
  <c r="X180" i="15"/>
  <c r="Z232" i="15"/>
  <c r="X232" i="15"/>
  <c r="Y232" i="15"/>
  <c r="S232" i="15"/>
  <c r="U232" i="15" s="1"/>
  <c r="N261" i="15"/>
  <c r="Y283" i="15"/>
  <c r="Z283" i="15"/>
  <c r="S283" i="15"/>
  <c r="U283" i="15" s="1"/>
  <c r="X283" i="15"/>
  <c r="X228" i="15"/>
  <c r="S228" i="15"/>
  <c r="U228" i="15" s="1"/>
  <c r="Z228" i="15"/>
  <c r="Y228" i="15"/>
  <c r="Z281" i="15"/>
  <c r="Y281" i="15"/>
  <c r="S281" i="15"/>
  <c r="U281" i="15" s="1"/>
  <c r="X281" i="15"/>
  <c r="N242" i="15"/>
  <c r="P242" i="15" s="1"/>
  <c r="Z253" i="15"/>
  <c r="S253" i="15"/>
  <c r="U253" i="15" s="1"/>
  <c r="X253" i="15"/>
  <c r="Y253" i="15"/>
  <c r="Y246" i="15"/>
  <c r="Z246" i="15"/>
  <c r="X246" i="15"/>
  <c r="S246" i="15"/>
  <c r="U246" i="15" s="1"/>
  <c r="S252" i="15"/>
  <c r="U252" i="15" s="1"/>
  <c r="X252" i="15"/>
  <c r="Y252" i="15"/>
  <c r="Z252" i="15"/>
  <c r="Z266" i="15"/>
  <c r="S266" i="15"/>
  <c r="U266" i="15" s="1"/>
  <c r="X266" i="15"/>
  <c r="Y266" i="15"/>
  <c r="N32" i="15"/>
  <c r="P32" i="15" s="1"/>
  <c r="N64" i="15"/>
  <c r="P64" i="15" s="1"/>
  <c r="N122" i="15"/>
  <c r="P122" i="15" s="1"/>
  <c r="N262" i="15"/>
  <c r="N214" i="15"/>
  <c r="P214" i="15" s="1"/>
  <c r="S214" i="15" s="1"/>
  <c r="U214" i="15" s="1"/>
  <c r="N243" i="15"/>
  <c r="N102" i="15"/>
  <c r="P102" i="15" s="1"/>
  <c r="Z178" i="15"/>
  <c r="N219" i="15"/>
  <c r="Y211" i="15"/>
  <c r="Z211" i="15"/>
  <c r="S211" i="15"/>
  <c r="U211" i="15" s="1"/>
  <c r="X211" i="15"/>
  <c r="Z192" i="15"/>
  <c r="Y192" i="15"/>
  <c r="S192" i="15"/>
  <c r="U192" i="15" s="1"/>
  <c r="X192" i="15"/>
  <c r="N238" i="15"/>
  <c r="Y276" i="15"/>
  <c r="Z276" i="15"/>
  <c r="S276" i="15"/>
  <c r="U276" i="15" s="1"/>
  <c r="X276" i="15"/>
  <c r="N257" i="15"/>
  <c r="N117" i="15"/>
  <c r="P117" i="15" s="1"/>
  <c r="N123" i="15"/>
  <c r="P123" i="15" s="1"/>
  <c r="Z245" i="15"/>
  <c r="S245" i="15"/>
  <c r="U245" i="15" s="1"/>
  <c r="X245" i="15"/>
  <c r="Y245" i="15"/>
  <c r="Z249" i="15"/>
  <c r="Y249" i="15"/>
  <c r="S249" i="15"/>
  <c r="U249" i="15" s="1"/>
  <c r="X249" i="15"/>
  <c r="Z247" i="15"/>
  <c r="S247" i="15"/>
  <c r="U247" i="15" s="1"/>
  <c r="X247" i="15"/>
  <c r="Y247" i="15"/>
  <c r="S250" i="15"/>
  <c r="U250" i="15" s="1"/>
  <c r="X250" i="15"/>
  <c r="Y250" i="15"/>
  <c r="Z250" i="15"/>
  <c r="Z240" i="15"/>
  <c r="Y240" i="15"/>
  <c r="S240" i="15"/>
  <c r="U240" i="15" s="1"/>
  <c r="X240" i="15"/>
  <c r="S256" i="15"/>
  <c r="U256" i="15" s="1"/>
  <c r="X256" i="15"/>
  <c r="Z256" i="15"/>
  <c r="Y256" i="15"/>
  <c r="Z263" i="15"/>
  <c r="S263" i="15"/>
  <c r="U263" i="15" s="1"/>
  <c r="X263" i="15"/>
  <c r="Y263" i="15"/>
  <c r="X267" i="15"/>
  <c r="Y267" i="15"/>
  <c r="Z267" i="15"/>
  <c r="S267" i="15"/>
  <c r="U267" i="15" s="1"/>
  <c r="F302" i="15"/>
  <c r="N20" i="15"/>
  <c r="P20" i="15" s="1"/>
  <c r="N36" i="15"/>
  <c r="P36" i="15" s="1"/>
  <c r="N52" i="15"/>
  <c r="P52" i="15" s="1"/>
  <c r="N68" i="15"/>
  <c r="P68" i="15" s="1"/>
  <c r="Y235" i="15"/>
  <c r="X235" i="15"/>
  <c r="Z235" i="15"/>
  <c r="S235" i="15"/>
  <c r="U235" i="15" s="1"/>
  <c r="S179" i="15"/>
  <c r="U179" i="15" s="1"/>
  <c r="S202" i="15"/>
  <c r="U202" i="15" s="1"/>
  <c r="N280" i="15"/>
  <c r="N218" i="15"/>
  <c r="P218" i="15" s="1"/>
  <c r="N247" i="15"/>
  <c r="N286" i="15"/>
  <c r="N279" i="15"/>
  <c r="N121" i="15"/>
  <c r="P121" i="15" s="1"/>
  <c r="N25" i="15"/>
  <c r="P25" i="15" s="1"/>
  <c r="N41" i="15"/>
  <c r="P41" i="15" s="1"/>
  <c r="N57" i="15"/>
  <c r="P57" i="15" s="1"/>
  <c r="N73" i="15"/>
  <c r="P73" i="15" s="1"/>
  <c r="Z140" i="15"/>
  <c r="Y140" i="15"/>
  <c r="R140" i="15"/>
  <c r="T140" i="15" s="1"/>
  <c r="X140" i="15"/>
  <c r="N264" i="15"/>
  <c r="N106" i="15"/>
  <c r="P106" i="15" s="1"/>
  <c r="N202" i="15"/>
  <c r="P202" i="15" s="1"/>
  <c r="R202" i="15" s="1"/>
  <c r="T202" i="15" s="1"/>
  <c r="N158" i="15"/>
  <c r="P158" i="15" s="1"/>
  <c r="N195" i="15"/>
  <c r="Z237" i="15"/>
  <c r="X237" i="15"/>
  <c r="S237" i="15"/>
  <c r="U237" i="15" s="1"/>
  <c r="Y237" i="15"/>
  <c r="N207" i="15"/>
  <c r="N276" i="15"/>
  <c r="N248" i="15"/>
  <c r="Y268" i="15"/>
  <c r="Z268" i="15"/>
  <c r="X268" i="15"/>
  <c r="S268" i="15"/>
  <c r="U268" i="15" s="1"/>
  <c r="N281" i="15"/>
  <c r="Y291" i="15"/>
  <c r="Z291" i="15"/>
  <c r="S291" i="15"/>
  <c r="U291" i="15" s="1"/>
  <c r="X291" i="15"/>
  <c r="Y212" i="15"/>
  <c r="Z212" i="15"/>
  <c r="S212" i="15"/>
  <c r="U212" i="15" s="1"/>
  <c r="X212" i="15"/>
  <c r="N99" i="15"/>
  <c r="P99" i="15" s="1"/>
  <c r="N115" i="15"/>
  <c r="P115" i="15" s="1"/>
  <c r="Y208" i="15"/>
  <c r="Z208" i="15"/>
  <c r="S208" i="15"/>
  <c r="U208" i="15" s="1"/>
  <c r="X208" i="15"/>
  <c r="N260" i="15"/>
  <c r="N171" i="15"/>
  <c r="P171" i="15" s="1"/>
  <c r="S209" i="15"/>
  <c r="U209" i="15" s="1"/>
  <c r="N263" i="15"/>
  <c r="Y273" i="15"/>
  <c r="Z273" i="15"/>
  <c r="X273" i="15"/>
  <c r="S273" i="15"/>
  <c r="U273" i="15" s="1"/>
  <c r="N245" i="15"/>
  <c r="N268" i="15"/>
  <c r="N277" i="15"/>
  <c r="N233" i="15"/>
  <c r="W201" i="15"/>
  <c r="V201" i="15" s="1"/>
  <c r="N246" i="15"/>
  <c r="N133" i="15"/>
  <c r="P133" i="15" s="1"/>
  <c r="N18" i="15"/>
  <c r="P18" i="15" s="1"/>
  <c r="N34" i="15"/>
  <c r="P34" i="15" s="1"/>
  <c r="N50" i="15"/>
  <c r="P50" i="15" s="1"/>
  <c r="N66" i="15"/>
  <c r="P66" i="15" s="1"/>
  <c r="N82" i="15"/>
  <c r="P82" i="15" s="1"/>
  <c r="N124" i="15"/>
  <c r="N131" i="15"/>
  <c r="P131" i="15" s="1"/>
  <c r="N182" i="15"/>
  <c r="N180" i="15"/>
  <c r="W220" i="15"/>
  <c r="N236" i="15"/>
  <c r="N258" i="15"/>
  <c r="R172" i="17" l="1"/>
  <c r="T172" i="17" s="1"/>
  <c r="Y172" i="17"/>
  <c r="Z209" i="17"/>
  <c r="X188" i="21"/>
  <c r="R202" i="21"/>
  <c r="T202" i="21" s="1"/>
  <c r="Z202" i="21"/>
  <c r="R203" i="21"/>
  <c r="T203" i="21" s="1"/>
  <c r="Y203" i="21"/>
  <c r="R156" i="21"/>
  <c r="T156" i="21" s="1"/>
  <c r="X156" i="21"/>
  <c r="Y156" i="21"/>
  <c r="Z156" i="21"/>
  <c r="Y202" i="21"/>
  <c r="Z172" i="21"/>
  <c r="X97" i="21"/>
  <c r="Y60" i="21"/>
  <c r="Y28" i="21"/>
  <c r="Z175" i="21"/>
  <c r="X152" i="21"/>
  <c r="Y58" i="21"/>
  <c r="Y26" i="21"/>
  <c r="Y199" i="21"/>
  <c r="X172" i="21"/>
  <c r="R221" i="21"/>
  <c r="T221" i="21" s="1"/>
  <c r="Y221" i="21"/>
  <c r="Z221" i="21"/>
  <c r="X221" i="21"/>
  <c r="R179" i="21"/>
  <c r="T179" i="21" s="1"/>
  <c r="Y179" i="21"/>
  <c r="Z179" i="21"/>
  <c r="X179" i="21"/>
  <c r="R218" i="21"/>
  <c r="T218" i="21" s="1"/>
  <c r="X218" i="21"/>
  <c r="Y218" i="21"/>
  <c r="Z218" i="21"/>
  <c r="R242" i="21"/>
  <c r="T242" i="21" s="1"/>
  <c r="Z242" i="21"/>
  <c r="Y242" i="21"/>
  <c r="X242" i="21"/>
  <c r="Z191" i="21"/>
  <c r="Y222" i="21"/>
  <c r="S222" i="21"/>
  <c r="U222" i="21" s="1"/>
  <c r="Z205" i="21"/>
  <c r="S205" i="21"/>
  <c r="U205" i="21" s="1"/>
  <c r="Z188" i="21"/>
  <c r="Y191" i="21"/>
  <c r="X203" i="21"/>
  <c r="X199" i="21"/>
  <c r="Y214" i="21"/>
  <c r="S214" i="21"/>
  <c r="U214" i="21" s="1"/>
  <c r="R140" i="21"/>
  <c r="T140" i="21" s="1"/>
  <c r="S140" i="21"/>
  <c r="U140" i="21" s="1"/>
  <c r="Y188" i="21"/>
  <c r="X202" i="21"/>
  <c r="Z34" i="21"/>
  <c r="X191" i="21"/>
  <c r="Z203" i="21"/>
  <c r="Z199" i="21"/>
  <c r="Y227" i="21"/>
  <c r="S227" i="21"/>
  <c r="U227" i="21" s="1"/>
  <c r="X251" i="21"/>
  <c r="S251" i="21"/>
  <c r="U251" i="21" s="1"/>
  <c r="Y204" i="21"/>
  <c r="S204" i="21"/>
  <c r="U204" i="21" s="1"/>
  <c r="R221" i="19"/>
  <c r="T221" i="19" s="1"/>
  <c r="Y221" i="19"/>
  <c r="R218" i="19"/>
  <c r="T218" i="19" s="1"/>
  <c r="Y218" i="19"/>
  <c r="X17" i="19"/>
  <c r="Y119" i="19"/>
  <c r="X222" i="19"/>
  <c r="X188" i="19"/>
  <c r="Y72" i="19"/>
  <c r="R35" i="19"/>
  <c r="T35" i="19" s="1"/>
  <c r="W181" i="19"/>
  <c r="V152" i="19"/>
  <c r="W152" i="19"/>
  <c r="Y18" i="19"/>
  <c r="X209" i="19"/>
  <c r="X157" i="19"/>
  <c r="Y188" i="19"/>
  <c r="X122" i="19"/>
  <c r="R38" i="19"/>
  <c r="T38" i="19" s="1"/>
  <c r="Y57" i="19"/>
  <c r="Z35" i="19"/>
  <c r="R199" i="19"/>
  <c r="T199" i="19" s="1"/>
  <c r="X199" i="19"/>
  <c r="Y199" i="19"/>
  <c r="Z199" i="19"/>
  <c r="R242" i="19"/>
  <c r="T242" i="19" s="1"/>
  <c r="Z242" i="19"/>
  <c r="X242" i="19"/>
  <c r="Y242" i="19"/>
  <c r="R202" i="19"/>
  <c r="T202" i="19" s="1"/>
  <c r="Y202" i="19"/>
  <c r="Z202" i="19"/>
  <c r="X202" i="19"/>
  <c r="R203" i="19"/>
  <c r="T203" i="19" s="1"/>
  <c r="X203" i="19"/>
  <c r="Y203" i="19"/>
  <c r="Z203" i="19"/>
  <c r="R215" i="19"/>
  <c r="T215" i="19" s="1"/>
  <c r="X215" i="19"/>
  <c r="Z215" i="19"/>
  <c r="Y215" i="19"/>
  <c r="R179" i="19"/>
  <c r="T179" i="19" s="1"/>
  <c r="X179" i="19"/>
  <c r="Z179" i="19"/>
  <c r="Y179" i="19"/>
  <c r="R156" i="19"/>
  <c r="T156" i="19" s="1"/>
  <c r="Y156" i="19"/>
  <c r="Z156" i="19"/>
  <c r="X156" i="19"/>
  <c r="R172" i="19"/>
  <c r="T172" i="19" s="1"/>
  <c r="Z172" i="19"/>
  <c r="X172" i="19"/>
  <c r="Y172" i="19"/>
  <c r="R227" i="19"/>
  <c r="T227" i="19" s="1"/>
  <c r="S227" i="19"/>
  <c r="U227" i="19" s="1"/>
  <c r="Y140" i="19"/>
  <c r="S140" i="19"/>
  <c r="U140" i="19" s="1"/>
  <c r="X119" i="19"/>
  <c r="Z140" i="19"/>
  <c r="X221" i="19"/>
  <c r="X72" i="19"/>
  <c r="R22" i="19"/>
  <c r="T22" i="19" s="1"/>
  <c r="Z122" i="19"/>
  <c r="Y194" i="19"/>
  <c r="Z94" i="19"/>
  <c r="X218" i="19"/>
  <c r="Y37" i="19"/>
  <c r="X140" i="19"/>
  <c r="X57" i="19"/>
  <c r="R112" i="19"/>
  <c r="T112" i="19" s="1"/>
  <c r="Y35" i="19"/>
  <c r="Y131" i="19"/>
  <c r="Z209" i="19"/>
  <c r="Z130" i="19"/>
  <c r="Z81" i="19"/>
  <c r="R126" i="19"/>
  <c r="T126" i="19" s="1"/>
  <c r="Z57" i="19"/>
  <c r="Y81" i="19"/>
  <c r="R251" i="19"/>
  <c r="T251" i="19" s="1"/>
  <c r="S251" i="19"/>
  <c r="U251" i="19" s="1"/>
  <c r="Z222" i="19"/>
  <c r="Z221" i="19"/>
  <c r="Z188" i="19"/>
  <c r="Z22" i="19"/>
  <c r="R102" i="19"/>
  <c r="T102" i="19" s="1"/>
  <c r="R46" i="19"/>
  <c r="T46" i="19" s="1"/>
  <c r="Z218" i="19"/>
  <c r="X38" i="19"/>
  <c r="R117" i="19"/>
  <c r="T117" i="19" s="1"/>
  <c r="X112" i="19"/>
  <c r="X131" i="19"/>
  <c r="R90" i="19"/>
  <c r="T90" i="19" s="1"/>
  <c r="Z162" i="19"/>
  <c r="Y209" i="19"/>
  <c r="X79" i="19"/>
  <c r="R157" i="19"/>
  <c r="T157" i="19" s="1"/>
  <c r="S157" i="19"/>
  <c r="U157" i="19" s="1"/>
  <c r="W54" i="19"/>
  <c r="R205" i="19"/>
  <c r="T205" i="19" s="1"/>
  <c r="S205" i="19"/>
  <c r="U205" i="19" s="1"/>
  <c r="R214" i="19"/>
  <c r="T214" i="19" s="1"/>
  <c r="S214" i="19"/>
  <c r="U214" i="19" s="1"/>
  <c r="R202" i="17"/>
  <c r="T202" i="17" s="1"/>
  <c r="Y202" i="17"/>
  <c r="X202" i="17"/>
  <c r="Z99" i="17"/>
  <c r="X155" i="17"/>
  <c r="Y33" i="17"/>
  <c r="X209" i="17"/>
  <c r="R221" i="17"/>
  <c r="T221" i="17" s="1"/>
  <c r="Z221" i="17"/>
  <c r="X221" i="17"/>
  <c r="Y221" i="17"/>
  <c r="R188" i="17"/>
  <c r="T188" i="17" s="1"/>
  <c r="X188" i="17"/>
  <c r="Y188" i="17"/>
  <c r="Z188" i="17"/>
  <c r="R218" i="17"/>
  <c r="T218" i="17" s="1"/>
  <c r="Y218" i="17"/>
  <c r="Z218" i="17"/>
  <c r="X218" i="17"/>
  <c r="R215" i="17"/>
  <c r="T215" i="17" s="1"/>
  <c r="X215" i="17"/>
  <c r="Y215" i="17"/>
  <c r="Z215" i="17"/>
  <c r="R191" i="17"/>
  <c r="T191" i="17" s="1"/>
  <c r="Z191" i="17"/>
  <c r="Y191" i="17"/>
  <c r="X191" i="17"/>
  <c r="R203" i="17"/>
  <c r="T203" i="17" s="1"/>
  <c r="Y203" i="17"/>
  <c r="X203" i="17"/>
  <c r="Z203" i="17"/>
  <c r="R179" i="17"/>
  <c r="T179" i="17" s="1"/>
  <c r="Z179" i="17"/>
  <c r="X179" i="17"/>
  <c r="Y179" i="17"/>
  <c r="R199" i="17"/>
  <c r="T199" i="17" s="1"/>
  <c r="Y199" i="17"/>
  <c r="Z199" i="17"/>
  <c r="X199" i="17"/>
  <c r="R156" i="17"/>
  <c r="T156" i="17" s="1"/>
  <c r="Y156" i="17"/>
  <c r="Z156" i="17"/>
  <c r="X156" i="17"/>
  <c r="Z242" i="17"/>
  <c r="Z200" i="17"/>
  <c r="S200" i="17"/>
  <c r="U200" i="17" s="1"/>
  <c r="Y116" i="17"/>
  <c r="Z202" i="17"/>
  <c r="Y242" i="17"/>
  <c r="Y209" i="17"/>
  <c r="Z172" i="17"/>
  <c r="X157" i="17"/>
  <c r="S157" i="17"/>
  <c r="U157" i="17" s="1"/>
  <c r="Y227" i="17"/>
  <c r="S227" i="17"/>
  <c r="U227" i="17" s="1"/>
  <c r="X242" i="17"/>
  <c r="X172" i="17"/>
  <c r="R205" i="17"/>
  <c r="T205" i="17" s="1"/>
  <c r="S205" i="17"/>
  <c r="U205" i="17" s="1"/>
  <c r="Y183" i="15"/>
  <c r="W297" i="15"/>
  <c r="Z101" i="15"/>
  <c r="Z183" i="15"/>
  <c r="X215" i="15"/>
  <c r="Z215" i="15"/>
  <c r="R156" i="15"/>
  <c r="T156" i="15" s="1"/>
  <c r="X156" i="15"/>
  <c r="R130" i="15"/>
  <c r="T130" i="15" s="1"/>
  <c r="R221" i="15"/>
  <c r="T221" i="15" s="1"/>
  <c r="Y221" i="15"/>
  <c r="Z221" i="15"/>
  <c r="X221" i="15"/>
  <c r="R209" i="15"/>
  <c r="T209" i="15" s="1"/>
  <c r="Y209" i="15"/>
  <c r="Z209" i="15"/>
  <c r="X209" i="15"/>
  <c r="Z188" i="15"/>
  <c r="R188" i="15"/>
  <c r="T188" i="15" s="1"/>
  <c r="X188" i="15"/>
  <c r="Y188" i="15"/>
  <c r="R242" i="15"/>
  <c r="T242" i="15" s="1"/>
  <c r="Y242" i="15"/>
  <c r="Z242" i="15"/>
  <c r="X242" i="15"/>
  <c r="R203" i="15"/>
  <c r="T203" i="15" s="1"/>
  <c r="X203" i="15"/>
  <c r="Y203" i="15"/>
  <c r="Z203" i="15"/>
  <c r="S199" i="15"/>
  <c r="U199" i="15" s="1"/>
  <c r="R199" i="15"/>
  <c r="T199" i="15" s="1"/>
  <c r="Z199" i="15"/>
  <c r="Y199" i="15"/>
  <c r="X199" i="15"/>
  <c r="R218" i="15"/>
  <c r="T218" i="15" s="1"/>
  <c r="X218" i="15"/>
  <c r="Z218" i="15"/>
  <c r="Y218" i="15"/>
  <c r="R179" i="15"/>
  <c r="T179" i="15" s="1"/>
  <c r="X179" i="15"/>
  <c r="Y179" i="15"/>
  <c r="Z179" i="15"/>
  <c r="R172" i="15"/>
  <c r="T172" i="15" s="1"/>
  <c r="Y172" i="15"/>
  <c r="X172" i="15"/>
  <c r="Z172" i="15"/>
  <c r="Y191" i="15"/>
  <c r="R191" i="15"/>
  <c r="T191" i="15" s="1"/>
  <c r="Z156" i="15"/>
  <c r="Y215" i="15"/>
  <c r="R215" i="15"/>
  <c r="T215" i="15" s="1"/>
  <c r="Z202" i="15"/>
  <c r="X160" i="15"/>
  <c r="Y156" i="15"/>
  <c r="R125" i="15"/>
  <c r="T125" i="15" s="1"/>
  <c r="X157" i="15"/>
  <c r="S157" i="15"/>
  <c r="U157" i="15" s="1"/>
  <c r="Y225" i="15"/>
  <c r="S225" i="15"/>
  <c r="U225" i="15" s="1"/>
  <c r="X200" i="15"/>
  <c r="S200" i="15"/>
  <c r="U200" i="15" s="1"/>
  <c r="R222" i="15"/>
  <c r="T222" i="15" s="1"/>
  <c r="S222" i="15"/>
  <c r="U222" i="15" s="1"/>
  <c r="Y202" i="15"/>
  <c r="X205" i="15"/>
  <c r="S205" i="15"/>
  <c r="U205" i="15" s="1"/>
  <c r="X202" i="15"/>
  <c r="X183" i="15"/>
  <c r="R189" i="15"/>
  <c r="T189" i="15" s="1"/>
  <c r="S189" i="15"/>
  <c r="U189" i="15" s="1"/>
  <c r="X173" i="15"/>
  <c r="S173" i="15"/>
  <c r="U173" i="15" s="1"/>
  <c r="R204" i="15"/>
  <c r="T204" i="15" s="1"/>
  <c r="S204" i="15"/>
  <c r="U204" i="15" s="1"/>
  <c r="X191" i="15"/>
  <c r="Y227" i="15"/>
  <c r="S227" i="15"/>
  <c r="U227" i="15" s="1"/>
  <c r="R151" i="21"/>
  <c r="T151" i="21" s="1"/>
  <c r="X137" i="21"/>
  <c r="Y205" i="21"/>
  <c r="R137" i="21"/>
  <c r="T137" i="21" s="1"/>
  <c r="Z66" i="21"/>
  <c r="X49" i="21"/>
  <c r="X68" i="21"/>
  <c r="Y151" i="21"/>
  <c r="R34" i="21"/>
  <c r="T34" i="21" s="1"/>
  <c r="Y49" i="21"/>
  <c r="Y68" i="21"/>
  <c r="R66" i="21"/>
  <c r="T66" i="21" s="1"/>
  <c r="Z159" i="21"/>
  <c r="X105" i="21"/>
  <c r="X36" i="21"/>
  <c r="Z44" i="21"/>
  <c r="X205" i="21"/>
  <c r="R105" i="21"/>
  <c r="T105" i="21" s="1"/>
  <c r="Y36" i="21"/>
  <c r="Y145" i="21"/>
  <c r="Z140" i="21"/>
  <c r="Y113" i="21"/>
  <c r="R74" i="21"/>
  <c r="T74" i="21" s="1"/>
  <c r="Z80" i="21"/>
  <c r="R42" i="21"/>
  <c r="T42" i="21" s="1"/>
  <c r="X145" i="21"/>
  <c r="X113" i="21"/>
  <c r="Y80" i="21"/>
  <c r="Y140" i="21"/>
  <c r="R159" i="21"/>
  <c r="T159" i="21" s="1"/>
  <c r="Z74" i="21"/>
  <c r="X151" i="21"/>
  <c r="Y66" i="21"/>
  <c r="Y34" i="21"/>
  <c r="R145" i="21"/>
  <c r="T145" i="21" s="1"/>
  <c r="R113" i="21"/>
  <c r="T113" i="21" s="1"/>
  <c r="X80" i="21"/>
  <c r="X44" i="21"/>
  <c r="X140" i="21"/>
  <c r="R49" i="21"/>
  <c r="T49" i="21" s="1"/>
  <c r="R205" i="21"/>
  <c r="T205" i="21" s="1"/>
  <c r="X159" i="21"/>
  <c r="Y74" i="21"/>
  <c r="Y42" i="21"/>
  <c r="Z137" i="21"/>
  <c r="Z105" i="21"/>
  <c r="R68" i="21"/>
  <c r="T68" i="21" s="1"/>
  <c r="R36" i="21"/>
  <c r="T36" i="21" s="1"/>
  <c r="Y44" i="21"/>
  <c r="Z42" i="21"/>
  <c r="Z67" i="17"/>
  <c r="X92" i="17"/>
  <c r="Z21" i="17"/>
  <c r="R138" i="17"/>
  <c r="T138" i="17" s="1"/>
  <c r="Z186" i="17"/>
  <c r="Y205" i="17"/>
  <c r="X153" i="17"/>
  <c r="Z155" i="17"/>
  <c r="Y132" i="17"/>
  <c r="X50" i="17"/>
  <c r="R174" i="17"/>
  <c r="T174" i="17" s="1"/>
  <c r="R92" i="17"/>
  <c r="T92" i="17" s="1"/>
  <c r="Y21" i="17"/>
  <c r="R80" i="17"/>
  <c r="T80" i="17" s="1"/>
  <c r="R33" i="17"/>
  <c r="T33" i="17" s="1"/>
  <c r="Y162" i="17"/>
  <c r="R46" i="17"/>
  <c r="V46" i="17" s="1"/>
  <c r="Y92" i="17"/>
  <c r="X116" i="17"/>
  <c r="X21" i="17"/>
  <c r="R155" i="17"/>
  <c r="T155" i="17" s="1"/>
  <c r="X154" i="17"/>
  <c r="Z33" i="17"/>
  <c r="Z132" i="17"/>
  <c r="R162" i="17"/>
  <c r="T162" i="17" s="1"/>
  <c r="R50" i="17"/>
  <c r="V50" i="17" s="1"/>
  <c r="X99" i="17"/>
  <c r="Y46" i="17"/>
  <c r="Z138" i="17"/>
  <c r="X159" i="17"/>
  <c r="R67" i="17"/>
  <c r="T67" i="17" s="1"/>
  <c r="X29" i="17"/>
  <c r="X185" i="17"/>
  <c r="Z116" i="17"/>
  <c r="X80" i="17"/>
  <c r="Y154" i="17"/>
  <c r="Z80" i="17"/>
  <c r="X225" i="15"/>
  <c r="R225" i="15"/>
  <c r="T225" i="15" s="1"/>
  <c r="Y96" i="15"/>
  <c r="X97" i="15"/>
  <c r="Y157" i="15"/>
  <c r="Z160" i="15"/>
  <c r="Y14" i="15"/>
  <c r="Z28" i="15"/>
  <c r="Y174" i="15"/>
  <c r="X111" i="15"/>
  <c r="Y125" i="15"/>
  <c r="R178" i="15"/>
  <c r="T178" i="15" s="1"/>
  <c r="X14" i="15"/>
  <c r="V297" i="15"/>
  <c r="Z174" i="15"/>
  <c r="Z111" i="15"/>
  <c r="W224" i="15"/>
  <c r="R18" i="21"/>
  <c r="T18" i="21" s="1"/>
  <c r="X20" i="21"/>
  <c r="Y177" i="21"/>
  <c r="X121" i="21"/>
  <c r="R50" i="21"/>
  <c r="T50" i="21" s="1"/>
  <c r="X52" i="21"/>
  <c r="R167" i="21"/>
  <c r="T167" i="21" s="1"/>
  <c r="X50" i="21"/>
  <c r="X18" i="21"/>
  <c r="Z177" i="21"/>
  <c r="Y121" i="21"/>
  <c r="Z52" i="21"/>
  <c r="Z20" i="21"/>
  <c r="Y167" i="21"/>
  <c r="Z50" i="21"/>
  <c r="Z18" i="21"/>
  <c r="X177" i="21"/>
  <c r="R121" i="21"/>
  <c r="T121" i="21" s="1"/>
  <c r="Y52" i="21"/>
  <c r="Y20" i="21"/>
  <c r="X204" i="21"/>
  <c r="R204" i="21"/>
  <c r="T204" i="21" s="1"/>
  <c r="Z204" i="21"/>
  <c r="Y33" i="21"/>
  <c r="R123" i="21"/>
  <c r="T123" i="21" s="1"/>
  <c r="X33" i="21"/>
  <c r="Y174" i="21"/>
  <c r="Z33" i="21"/>
  <c r="X100" i="21"/>
  <c r="Y84" i="21"/>
  <c r="X126" i="21"/>
  <c r="R120" i="21"/>
  <c r="T120" i="21" s="1"/>
  <c r="Y96" i="21"/>
  <c r="X133" i="21"/>
  <c r="X86" i="21"/>
  <c r="R161" i="21"/>
  <c r="T161" i="21" s="1"/>
  <c r="Y123" i="21"/>
  <c r="V207" i="21"/>
  <c r="X128" i="21"/>
  <c r="W294" i="21"/>
  <c r="Z161" i="21"/>
  <c r="X94" i="21"/>
  <c r="Z107" i="21"/>
  <c r="Y92" i="21"/>
  <c r="Z92" i="21"/>
  <c r="R100" i="21"/>
  <c r="V100" i="21" s="1"/>
  <c r="W258" i="21"/>
  <c r="X150" i="21"/>
  <c r="Y83" i="21"/>
  <c r="Y128" i="21"/>
  <c r="Y94" i="21"/>
  <c r="R92" i="21"/>
  <c r="V92" i="21" s="1"/>
  <c r="W207" i="21"/>
  <c r="R133" i="21"/>
  <c r="T133" i="21" s="1"/>
  <c r="Y126" i="21"/>
  <c r="Y100" i="21"/>
  <c r="X222" i="21"/>
  <c r="X118" i="21"/>
  <c r="R83" i="21"/>
  <c r="T83" i="21" s="1"/>
  <c r="X96" i="21"/>
  <c r="Y251" i="21"/>
  <c r="W60" i="21"/>
  <c r="Y161" i="21"/>
  <c r="Z126" i="21"/>
  <c r="Z94" i="21"/>
  <c r="Z123" i="21"/>
  <c r="Z83" i="21"/>
  <c r="Z128" i="21"/>
  <c r="Z96" i="21"/>
  <c r="Z93" i="21"/>
  <c r="Y131" i="21"/>
  <c r="W295" i="21"/>
  <c r="V295" i="21" s="1"/>
  <c r="Z133" i="21"/>
  <c r="X227" i="21"/>
  <c r="W198" i="21"/>
  <c r="X136" i="21"/>
  <c r="V88" i="21"/>
  <c r="W20" i="21"/>
  <c r="W280" i="21"/>
  <c r="V280" i="21" s="1"/>
  <c r="W270" i="21"/>
  <c r="W254" i="21"/>
  <c r="V254" i="21" s="1"/>
  <c r="V297" i="21"/>
  <c r="Z134" i="21"/>
  <c r="W240" i="21"/>
  <c r="V240" i="21" s="1"/>
  <c r="V219" i="21"/>
  <c r="W132" i="21"/>
  <c r="W17" i="21"/>
  <c r="V198" i="21"/>
  <c r="Y136" i="21"/>
  <c r="W217" i="21"/>
  <c r="V228" i="21"/>
  <c r="W52" i="21"/>
  <c r="V52" i="21" s="1"/>
  <c r="V270" i="21"/>
  <c r="X99" i="21"/>
  <c r="X174" i="21"/>
  <c r="Z120" i="21"/>
  <c r="R84" i="21"/>
  <c r="T84" i="21" s="1"/>
  <c r="W28" i="21"/>
  <c r="V262" i="21"/>
  <c r="Z174" i="21"/>
  <c r="W213" i="21"/>
  <c r="V213" i="21" s="1"/>
  <c r="W197" i="21"/>
  <c r="V197" i="21" s="1"/>
  <c r="Y107" i="21"/>
  <c r="Y120" i="21"/>
  <c r="R86" i="21"/>
  <c r="T86" i="21" s="1"/>
  <c r="V217" i="21"/>
  <c r="W164" i="21"/>
  <c r="V164" i="21" s="1"/>
  <c r="R222" i="21"/>
  <c r="T222" i="21" s="1"/>
  <c r="Z150" i="21"/>
  <c r="Z118" i="21"/>
  <c r="X84" i="21"/>
  <c r="R107" i="21"/>
  <c r="T107" i="21" s="1"/>
  <c r="Y86" i="21"/>
  <c r="Z222" i="21"/>
  <c r="R150" i="21"/>
  <c r="T150" i="21" s="1"/>
  <c r="R118" i="21"/>
  <c r="T118" i="21" s="1"/>
  <c r="V290" i="21"/>
  <c r="W148" i="21"/>
  <c r="W228" i="21"/>
  <c r="W238" i="21"/>
  <c r="V238" i="21" s="1"/>
  <c r="W297" i="21"/>
  <c r="W72" i="21"/>
  <c r="W26" i="21"/>
  <c r="V286" i="21"/>
  <c r="V259" i="21"/>
  <c r="W223" i="21"/>
  <c r="V223" i="21" s="1"/>
  <c r="V236" i="21"/>
  <c r="W220" i="21"/>
  <c r="Z153" i="21"/>
  <c r="V17" i="21"/>
  <c r="W290" i="21"/>
  <c r="V265" i="21"/>
  <c r="V18" i="21"/>
  <c r="W85" i="21"/>
  <c r="V85" i="21" s="1"/>
  <c r="Z214" i="21"/>
  <c r="V126" i="21"/>
  <c r="R110" i="21"/>
  <c r="T110" i="21" s="1"/>
  <c r="Y91" i="21"/>
  <c r="R104" i="21"/>
  <c r="T104" i="21" s="1"/>
  <c r="V169" i="21"/>
  <c r="W231" i="21"/>
  <c r="W195" i="21"/>
  <c r="V195" i="21" s="1"/>
  <c r="V26" i="21"/>
  <c r="V233" i="21"/>
  <c r="R134" i="21"/>
  <c r="T134" i="21" s="1"/>
  <c r="X102" i="21"/>
  <c r="Z99" i="21"/>
  <c r="Z142" i="21"/>
  <c r="R144" i="21"/>
  <c r="T144" i="21" s="1"/>
  <c r="W236" i="21"/>
  <c r="W212" i="21"/>
  <c r="V212" i="21"/>
  <c r="W265" i="21"/>
  <c r="V281" i="21"/>
  <c r="W281" i="21"/>
  <c r="W263" i="21"/>
  <c r="V263" i="21" s="1"/>
  <c r="W151" i="21"/>
  <c r="V151" i="21" s="1"/>
  <c r="V60" i="21"/>
  <c r="R91" i="21"/>
  <c r="T91" i="21" s="1"/>
  <c r="Z136" i="21"/>
  <c r="W233" i="21"/>
  <c r="R102" i="21"/>
  <c r="W102" i="21" s="1"/>
  <c r="Y93" i="21"/>
  <c r="V117" i="21"/>
  <c r="W174" i="21"/>
  <c r="V174" i="21" s="1"/>
  <c r="Y142" i="21"/>
  <c r="Z110" i="21"/>
  <c r="Z176" i="21"/>
  <c r="V65" i="21"/>
  <c r="W58" i="21"/>
  <c r="R112" i="21"/>
  <c r="W286" i="21"/>
  <c r="W259" i="21"/>
  <c r="Z227" i="21"/>
  <c r="W211" i="21"/>
  <c r="V211" i="21" s="1"/>
  <c r="W219" i="21"/>
  <c r="V129" i="21"/>
  <c r="V255" i="21"/>
  <c r="R153" i="21"/>
  <c r="T153" i="21" s="1"/>
  <c r="W41" i="21"/>
  <c r="W272" i="21"/>
  <c r="V272" i="21" s="1"/>
  <c r="W97" i="21"/>
  <c r="V97" i="21" s="1"/>
  <c r="W279" i="21"/>
  <c r="V279" i="21" s="1"/>
  <c r="W230" i="21"/>
  <c r="V230" i="21" s="1"/>
  <c r="W275" i="21"/>
  <c r="R142" i="21"/>
  <c r="T142" i="21" s="1"/>
  <c r="X110" i="21"/>
  <c r="Z91" i="21"/>
  <c r="X91" i="21"/>
  <c r="V136" i="21"/>
  <c r="Y104" i="21"/>
  <c r="R176" i="21"/>
  <c r="W176" i="21" s="1"/>
  <c r="W287" i="21"/>
  <c r="V287" i="21" s="1"/>
  <c r="V258" i="21"/>
  <c r="W235" i="21"/>
  <c r="W169" i="21"/>
  <c r="W156" i="21"/>
  <c r="V156" i="21" s="1"/>
  <c r="W160" i="21"/>
  <c r="V160" i="21" s="1"/>
  <c r="W116" i="21"/>
  <c r="V58" i="21"/>
  <c r="R251" i="21"/>
  <c r="V210" i="21"/>
  <c r="X134" i="21"/>
  <c r="Y102" i="21"/>
  <c r="R131" i="21"/>
  <c r="W131" i="21" s="1"/>
  <c r="Y112" i="21"/>
  <c r="R93" i="21"/>
  <c r="T93" i="21" s="1"/>
  <c r="W253" i="21"/>
  <c r="V253" i="21" s="1"/>
  <c r="W276" i="21"/>
  <c r="X153" i="21"/>
  <c r="W81" i="21"/>
  <c r="V81" i="21" s="1"/>
  <c r="W285" i="21"/>
  <c r="R214" i="21"/>
  <c r="X214" i="21"/>
  <c r="Y176" i="21"/>
  <c r="W226" i="21"/>
  <c r="R99" i="21"/>
  <c r="T99" i="21" s="1"/>
  <c r="X144" i="21"/>
  <c r="Z144" i="21"/>
  <c r="W269" i="21"/>
  <c r="V269" i="21" s="1"/>
  <c r="R227" i="21"/>
  <c r="W227" i="21" s="1"/>
  <c r="W188" i="21"/>
  <c r="V188" i="21" s="1"/>
  <c r="V41" i="21"/>
  <c r="W274" i="21"/>
  <c r="V274" i="21" s="1"/>
  <c r="W289" i="21"/>
  <c r="V289" i="21" s="1"/>
  <c r="W34" i="21"/>
  <c r="V28" i="21"/>
  <c r="W117" i="21"/>
  <c r="V285" i="21"/>
  <c r="W232" i="21"/>
  <c r="V232" i="21" s="1"/>
  <c r="X104" i="21"/>
  <c r="W291" i="21"/>
  <c r="V291" i="21" s="1"/>
  <c r="V226" i="21"/>
  <c r="W218" i="21"/>
  <c r="W65" i="21"/>
  <c r="W298" i="21"/>
  <c r="V298" i="21" s="1"/>
  <c r="V224" i="21"/>
  <c r="Z251" i="21"/>
  <c r="Z131" i="21"/>
  <c r="X112" i="21"/>
  <c r="V271" i="21"/>
  <c r="Y82" i="21"/>
  <c r="Z82" i="21"/>
  <c r="R82" i="21"/>
  <c r="T82" i="21" s="1"/>
  <c r="X82" i="21"/>
  <c r="Y141" i="21"/>
  <c r="Z141" i="21"/>
  <c r="R141" i="21"/>
  <c r="T141" i="21" s="1"/>
  <c r="X141" i="21"/>
  <c r="R76" i="21"/>
  <c r="T76" i="21" s="1"/>
  <c r="X76" i="21"/>
  <c r="Z76" i="21"/>
  <c r="Y76" i="21"/>
  <c r="X183" i="21"/>
  <c r="Y183" i="21"/>
  <c r="R183" i="21"/>
  <c r="T183" i="21" s="1"/>
  <c r="Z183" i="21"/>
  <c r="X67" i="21"/>
  <c r="Z67" i="21"/>
  <c r="R67" i="21"/>
  <c r="T67" i="21" s="1"/>
  <c r="Y67" i="21"/>
  <c r="X119" i="21"/>
  <c r="Z119" i="21"/>
  <c r="Y119" i="21"/>
  <c r="R119" i="21"/>
  <c r="T119" i="21" s="1"/>
  <c r="Y45" i="21"/>
  <c r="Z45" i="21"/>
  <c r="R45" i="21"/>
  <c r="T45" i="21" s="1"/>
  <c r="X45" i="21"/>
  <c r="Z64" i="21"/>
  <c r="R64" i="21"/>
  <c r="T64" i="21" s="1"/>
  <c r="Y64" i="21"/>
  <c r="X64" i="21"/>
  <c r="W175" i="21"/>
  <c r="V175" i="21" s="1"/>
  <c r="W152" i="21"/>
  <c r="V152" i="21" s="1"/>
  <c r="X14" i="21"/>
  <c r="Y14" i="21"/>
  <c r="R14" i="21"/>
  <c r="W14" i="21" s="1"/>
  <c r="Z14" i="21"/>
  <c r="X43" i="21"/>
  <c r="Z43" i="21"/>
  <c r="Y43" i="21"/>
  <c r="R43" i="21"/>
  <c r="T43" i="21" s="1"/>
  <c r="W277" i="21"/>
  <c r="V277" i="21" s="1"/>
  <c r="W239" i="21"/>
  <c r="W209" i="21"/>
  <c r="X171" i="21"/>
  <c r="R171" i="21"/>
  <c r="T171" i="21" s="1"/>
  <c r="Y171" i="21"/>
  <c r="Z171" i="21"/>
  <c r="U124" i="21"/>
  <c r="X70" i="21"/>
  <c r="Y70" i="21"/>
  <c r="R70" i="21"/>
  <c r="T70" i="21" s="1"/>
  <c r="Z70" i="21"/>
  <c r="Z24" i="21"/>
  <c r="R24" i="21"/>
  <c r="T24" i="21" s="1"/>
  <c r="Y24" i="21"/>
  <c r="X24" i="21"/>
  <c r="Z168" i="21"/>
  <c r="R168" i="21"/>
  <c r="T168" i="21" s="1"/>
  <c r="Y168" i="21"/>
  <c r="X168" i="21"/>
  <c r="V25" i="21"/>
  <c r="V77" i="21"/>
  <c r="V44" i="21"/>
  <c r="X51" i="21"/>
  <c r="Z51" i="21"/>
  <c r="Y51" i="21"/>
  <c r="R51" i="21"/>
  <c r="T51" i="21" s="1"/>
  <c r="X114" i="21"/>
  <c r="Y114" i="21"/>
  <c r="R114" i="21"/>
  <c r="T114" i="21" s="1"/>
  <c r="Z114" i="21"/>
  <c r="X47" i="21"/>
  <c r="Y47" i="21"/>
  <c r="R47" i="21"/>
  <c r="T47" i="21" s="1"/>
  <c r="Z47" i="21"/>
  <c r="Z16" i="21"/>
  <c r="R16" i="21"/>
  <c r="T16" i="21" s="1"/>
  <c r="Y16" i="21"/>
  <c r="X16" i="21"/>
  <c r="W184" i="21"/>
  <c r="W199" i="21"/>
  <c r="V199" i="21" s="1"/>
  <c r="X206" i="21"/>
  <c r="R206" i="21"/>
  <c r="T206" i="21" s="1"/>
  <c r="Y206" i="21"/>
  <c r="Z206" i="21"/>
  <c r="X27" i="21"/>
  <c r="Z27" i="21"/>
  <c r="Y27" i="21"/>
  <c r="R27" i="21"/>
  <c r="T27" i="21" s="1"/>
  <c r="V33" i="21"/>
  <c r="V288" i="21"/>
  <c r="W261" i="21"/>
  <c r="V261" i="21" s="1"/>
  <c r="V268" i="21"/>
  <c r="W268" i="21"/>
  <c r="V239" i="21"/>
  <c r="V276" i="21"/>
  <c r="V220" i="21"/>
  <c r="W244" i="21"/>
  <c r="V209" i="21"/>
  <c r="W196" i="21"/>
  <c r="V196" i="21" s="1"/>
  <c r="W180" i="21"/>
  <c r="X163" i="21"/>
  <c r="Z163" i="21"/>
  <c r="Y163" i="21"/>
  <c r="R163" i="21"/>
  <c r="T163" i="21" s="1"/>
  <c r="W172" i="21"/>
  <c r="V172" i="21" s="1"/>
  <c r="W124" i="21"/>
  <c r="V124" i="21" s="1"/>
  <c r="Y189" i="21"/>
  <c r="Z189" i="21"/>
  <c r="R189" i="21"/>
  <c r="T189" i="21" s="1"/>
  <c r="X189" i="21"/>
  <c r="X62" i="21"/>
  <c r="Y62" i="21"/>
  <c r="R62" i="21"/>
  <c r="T62" i="21" s="1"/>
  <c r="Z62" i="21"/>
  <c r="X30" i="21"/>
  <c r="Y30" i="21"/>
  <c r="R30" i="21"/>
  <c r="T30" i="21" s="1"/>
  <c r="Z30" i="21"/>
  <c r="V132" i="21"/>
  <c r="W25" i="21"/>
  <c r="W293" i="21"/>
  <c r="V293" i="21" s="1"/>
  <c r="W257" i="21"/>
  <c r="W241" i="21"/>
  <c r="V241" i="21" s="1"/>
  <c r="W256" i="21"/>
  <c r="V256" i="21" s="1"/>
  <c r="W192" i="21"/>
  <c r="W215" i="21"/>
  <c r="V215" i="21" s="1"/>
  <c r="V34" i="21"/>
  <c r="Z173" i="21"/>
  <c r="R173" i="21"/>
  <c r="T173" i="21" s="1"/>
  <c r="X173" i="21"/>
  <c r="Y173" i="21"/>
  <c r="W77" i="21"/>
  <c r="W80" i="21"/>
  <c r="V80" i="21" s="1"/>
  <c r="W191" i="21"/>
  <c r="V191" i="21" s="1"/>
  <c r="W221" i="21"/>
  <c r="V264" i="21"/>
  <c r="W264" i="21"/>
  <c r="V275" i="21"/>
  <c r="W252" i="21"/>
  <c r="W181" i="21"/>
  <c r="W126" i="21"/>
  <c r="W94" i="21"/>
  <c r="V94" i="21" s="1"/>
  <c r="W157" i="21"/>
  <c r="V157" i="21" s="1"/>
  <c r="W136" i="21"/>
  <c r="X35" i="21"/>
  <c r="Z35" i="21"/>
  <c r="R35" i="21"/>
  <c r="T35" i="21" s="1"/>
  <c r="Y35" i="21"/>
  <c r="W250" i="21"/>
  <c r="V250" i="21" s="1"/>
  <c r="W234" i="21"/>
  <c r="V234" i="21" s="1"/>
  <c r="W248" i="21"/>
  <c r="V248" i="21" s="1"/>
  <c r="V235" i="21"/>
  <c r="X178" i="21"/>
  <c r="Y178" i="21"/>
  <c r="Z178" i="21"/>
  <c r="R178" i="21"/>
  <c r="T178" i="21" s="1"/>
  <c r="V193" i="21"/>
  <c r="X138" i="21"/>
  <c r="Y138" i="21"/>
  <c r="R138" i="21"/>
  <c r="T138" i="21" s="1"/>
  <c r="Z138" i="21"/>
  <c r="X106" i="21"/>
  <c r="Y106" i="21"/>
  <c r="R106" i="21"/>
  <c r="T106" i="21" s="1"/>
  <c r="Z106" i="21"/>
  <c r="Y170" i="21"/>
  <c r="X170" i="21"/>
  <c r="Z170" i="21"/>
  <c r="R170" i="21"/>
  <c r="T170" i="21" s="1"/>
  <c r="X135" i="21"/>
  <c r="Z135" i="21"/>
  <c r="R135" i="21"/>
  <c r="T135" i="21" s="1"/>
  <c r="Y135" i="21"/>
  <c r="X103" i="21"/>
  <c r="Z103" i="21"/>
  <c r="R103" i="21"/>
  <c r="T103" i="21" s="1"/>
  <c r="Y103" i="21"/>
  <c r="V218" i="21"/>
  <c r="W185" i="21"/>
  <c r="X71" i="21"/>
  <c r="Y71" i="21"/>
  <c r="R71" i="21"/>
  <c r="T71" i="21" s="1"/>
  <c r="Z71" i="21"/>
  <c r="X39" i="21"/>
  <c r="Y39" i="21"/>
  <c r="R39" i="21"/>
  <c r="T39" i="21" s="1"/>
  <c r="Z39" i="21"/>
  <c r="W201" i="21"/>
  <c r="V201" i="21" s="1"/>
  <c r="Y61" i="21"/>
  <c r="Z61" i="21"/>
  <c r="R61" i="21"/>
  <c r="T61" i="21" s="1"/>
  <c r="X61" i="21"/>
  <c r="Y29" i="21"/>
  <c r="Z29" i="21"/>
  <c r="R29" i="21"/>
  <c r="T29" i="21" s="1"/>
  <c r="X29" i="21"/>
  <c r="W78" i="21"/>
  <c r="V78" i="21" s="1"/>
  <c r="Z200" i="21"/>
  <c r="R200" i="21"/>
  <c r="T200" i="21" s="1"/>
  <c r="X200" i="21"/>
  <c r="Y200" i="21"/>
  <c r="V148" i="21"/>
  <c r="Y149" i="21"/>
  <c r="Z149" i="21"/>
  <c r="R149" i="21"/>
  <c r="T149" i="21" s="1"/>
  <c r="X149" i="21"/>
  <c r="V116" i="21"/>
  <c r="V231" i="21"/>
  <c r="V184" i="21"/>
  <c r="W179" i="21"/>
  <c r="V179" i="21" s="1"/>
  <c r="W162" i="21"/>
  <c r="V162" i="21" s="1"/>
  <c r="W109" i="21"/>
  <c r="V20" i="21"/>
  <c r="W101" i="21"/>
  <c r="V101" i="21" s="1"/>
  <c r="Z48" i="21"/>
  <c r="R48" i="21"/>
  <c r="T48" i="21" s="1"/>
  <c r="Y48" i="21"/>
  <c r="X48" i="21"/>
  <c r="W260" i="21"/>
  <c r="V260" i="21" s="1"/>
  <c r="W190" i="21"/>
  <c r="V72" i="21"/>
  <c r="W33" i="21"/>
  <c r="Y154" i="21"/>
  <c r="X154" i="21"/>
  <c r="Z154" i="21"/>
  <c r="R154" i="21"/>
  <c r="T154" i="21" s="1"/>
  <c r="X46" i="21"/>
  <c r="Y46" i="21"/>
  <c r="R46" i="21"/>
  <c r="T46" i="21" s="1"/>
  <c r="Z46" i="21"/>
  <c r="Y166" i="21"/>
  <c r="R166" i="21"/>
  <c r="T166" i="21" s="1"/>
  <c r="X166" i="21"/>
  <c r="Z166" i="21"/>
  <c r="X139" i="21"/>
  <c r="Y139" i="21"/>
  <c r="R139" i="21"/>
  <c r="T139" i="21" s="1"/>
  <c r="Z139" i="21"/>
  <c r="X194" i="21"/>
  <c r="Y194" i="21"/>
  <c r="Z194" i="21"/>
  <c r="R194" i="21"/>
  <c r="T194" i="21" s="1"/>
  <c r="X122" i="21"/>
  <c r="Y122" i="21"/>
  <c r="R122" i="21"/>
  <c r="T122" i="21" s="1"/>
  <c r="Z122" i="21"/>
  <c r="X90" i="21"/>
  <c r="Y90" i="21"/>
  <c r="R90" i="21"/>
  <c r="T90" i="21" s="1"/>
  <c r="Z90" i="21"/>
  <c r="X87" i="21"/>
  <c r="R87" i="21"/>
  <c r="T87" i="21" s="1"/>
  <c r="Z87" i="21"/>
  <c r="Y87" i="21"/>
  <c r="X55" i="21"/>
  <c r="Y55" i="21"/>
  <c r="R55" i="21"/>
  <c r="T55" i="21" s="1"/>
  <c r="Z55" i="21"/>
  <c r="X23" i="21"/>
  <c r="Y23" i="21"/>
  <c r="R23" i="21"/>
  <c r="T23" i="21" s="1"/>
  <c r="Z23" i="21"/>
  <c r="Y125" i="21"/>
  <c r="Z125" i="21"/>
  <c r="R125" i="21"/>
  <c r="T125" i="21" s="1"/>
  <c r="X125" i="21"/>
  <c r="X115" i="21"/>
  <c r="Y115" i="21"/>
  <c r="R115" i="21"/>
  <c r="T115" i="21" s="1"/>
  <c r="Z115" i="21"/>
  <c r="W288" i="21"/>
  <c r="W296" i="21"/>
  <c r="V296" i="21" s="1"/>
  <c r="X38" i="21"/>
  <c r="Y38" i="21"/>
  <c r="R38" i="21"/>
  <c r="T38" i="21" s="1"/>
  <c r="Z38" i="21"/>
  <c r="W182" i="21"/>
  <c r="V182" i="21" s="1"/>
  <c r="W266" i="21"/>
  <c r="V266" i="21" s="1"/>
  <c r="W249" i="21"/>
  <c r="V249" i="21" s="1"/>
  <c r="W237" i="21"/>
  <c r="V237" i="21" s="1"/>
  <c r="W284" i="21"/>
  <c r="V284" i="21" s="1"/>
  <c r="X186" i="21"/>
  <c r="Y186" i="21"/>
  <c r="Z186" i="21"/>
  <c r="R186" i="21"/>
  <c r="T186" i="21" s="1"/>
  <c r="X146" i="21"/>
  <c r="Y146" i="21"/>
  <c r="R146" i="21"/>
  <c r="T146" i="21" s="1"/>
  <c r="Z146" i="21"/>
  <c r="X143" i="21"/>
  <c r="Z143" i="21"/>
  <c r="Y143" i="21"/>
  <c r="R143" i="21"/>
  <c r="T143" i="21" s="1"/>
  <c r="X111" i="21"/>
  <c r="Z111" i="21"/>
  <c r="Y111" i="21"/>
  <c r="R111" i="21"/>
  <c r="T111" i="21" s="1"/>
  <c r="X79" i="21"/>
  <c r="Y79" i="21"/>
  <c r="Z79" i="21"/>
  <c r="R79" i="21"/>
  <c r="T79" i="21" s="1"/>
  <c r="Y89" i="21"/>
  <c r="Z89" i="21"/>
  <c r="R89" i="21"/>
  <c r="T89" i="21" s="1"/>
  <c r="X89" i="21"/>
  <c r="V185" i="21"/>
  <c r="X15" i="21"/>
  <c r="Y15" i="21"/>
  <c r="R15" i="21"/>
  <c r="T15" i="21" s="1"/>
  <c r="Z15" i="21"/>
  <c r="Y69" i="21"/>
  <c r="Z69" i="21"/>
  <c r="R69" i="21"/>
  <c r="T69" i="21" s="1"/>
  <c r="X69" i="21"/>
  <c r="Y37" i="21"/>
  <c r="Z37" i="21"/>
  <c r="R37" i="21"/>
  <c r="T37" i="21" s="1"/>
  <c r="X37" i="21"/>
  <c r="Z32" i="21"/>
  <c r="R32" i="21"/>
  <c r="T32" i="21" s="1"/>
  <c r="Y32" i="21"/>
  <c r="X32" i="21"/>
  <c r="W203" i="21"/>
  <c r="V203" i="21" s="1"/>
  <c r="W245" i="21"/>
  <c r="V109" i="21"/>
  <c r="Z56" i="21"/>
  <c r="R56" i="21"/>
  <c r="T56" i="21" s="1"/>
  <c r="Y56" i="21"/>
  <c r="X56" i="21"/>
  <c r="W229" i="21"/>
  <c r="V229" i="21" s="1"/>
  <c r="X147" i="21"/>
  <c r="Y147" i="21"/>
  <c r="R147" i="21"/>
  <c r="T147" i="21" s="1"/>
  <c r="Z147" i="21"/>
  <c r="V294" i="21"/>
  <c r="W278" i="21"/>
  <c r="V278" i="21" s="1"/>
  <c r="V283" i="21"/>
  <c r="W283" i="21"/>
  <c r="W271" i="21"/>
  <c r="W267" i="21"/>
  <c r="V267" i="21" s="1"/>
  <c r="V244" i="21"/>
  <c r="V180" i="21"/>
  <c r="X187" i="21"/>
  <c r="Z187" i="21"/>
  <c r="Y187" i="21"/>
  <c r="R187" i="21"/>
  <c r="T187" i="21" s="1"/>
  <c r="X155" i="21"/>
  <c r="R155" i="21"/>
  <c r="T155" i="21" s="1"/>
  <c r="Y155" i="21"/>
  <c r="Z155" i="21"/>
  <c r="W129" i="21"/>
  <c r="X54" i="21"/>
  <c r="Y54" i="21"/>
  <c r="R54" i="21"/>
  <c r="T54" i="21" s="1"/>
  <c r="Z54" i="21"/>
  <c r="X22" i="21"/>
  <c r="Y22" i="21"/>
  <c r="R22" i="21"/>
  <c r="T22" i="21" s="1"/>
  <c r="Z22" i="21"/>
  <c r="W255" i="21"/>
  <c r="W108" i="21"/>
  <c r="V108" i="21" s="1"/>
  <c r="W73" i="21"/>
  <c r="V73" i="21" s="1"/>
  <c r="W282" i="21"/>
  <c r="V282" i="21" s="1"/>
  <c r="V257" i="21"/>
  <c r="Y225" i="21"/>
  <c r="Z225" i="21"/>
  <c r="X225" i="21"/>
  <c r="R225" i="21"/>
  <c r="T225" i="21" s="1"/>
  <c r="W216" i="21"/>
  <c r="V216" i="21"/>
  <c r="V192" i="21"/>
  <c r="W177" i="21"/>
  <c r="V177" i="21" s="1"/>
  <c r="W44" i="21"/>
  <c r="V221" i="21"/>
  <c r="W262" i="21"/>
  <c r="W246" i="21"/>
  <c r="V246" i="21" s="1"/>
  <c r="V252" i="21"/>
  <c r="W292" i="21"/>
  <c r="V292" i="21" s="1"/>
  <c r="V181" i="21"/>
  <c r="X75" i="21"/>
  <c r="Z75" i="21"/>
  <c r="R75" i="21"/>
  <c r="T75" i="21" s="1"/>
  <c r="Y75" i="21"/>
  <c r="X19" i="21"/>
  <c r="Z19" i="21"/>
  <c r="Y19" i="21"/>
  <c r="R19" i="21"/>
  <c r="T19" i="21" s="1"/>
  <c r="Q47" i="20"/>
  <c r="C45" i="20"/>
  <c r="W242" i="21"/>
  <c r="V242" i="21" s="1"/>
  <c r="W243" i="21"/>
  <c r="V243" i="21" s="1"/>
  <c r="W193" i="21"/>
  <c r="X130" i="21"/>
  <c r="Y130" i="21"/>
  <c r="R130" i="21"/>
  <c r="T130" i="21" s="1"/>
  <c r="Z130" i="21"/>
  <c r="X98" i="21"/>
  <c r="Y98" i="21"/>
  <c r="R98" i="21"/>
  <c r="T98" i="21" s="1"/>
  <c r="Z98" i="21"/>
  <c r="X127" i="21"/>
  <c r="Z127" i="21"/>
  <c r="Y127" i="21"/>
  <c r="R127" i="21"/>
  <c r="T127" i="21" s="1"/>
  <c r="X95" i="21"/>
  <c r="Z95" i="21"/>
  <c r="Y95" i="21"/>
  <c r="R95" i="21"/>
  <c r="T95" i="21" s="1"/>
  <c r="X63" i="21"/>
  <c r="Y63" i="21"/>
  <c r="R63" i="21"/>
  <c r="T63" i="21" s="1"/>
  <c r="Z63" i="21"/>
  <c r="X31" i="21"/>
  <c r="Y31" i="21"/>
  <c r="R31" i="21"/>
  <c r="T31" i="21" s="1"/>
  <c r="Z31" i="21"/>
  <c r="Y53" i="21"/>
  <c r="Z53" i="21"/>
  <c r="R53" i="21"/>
  <c r="T53" i="21" s="1"/>
  <c r="X53" i="21"/>
  <c r="Y21" i="21"/>
  <c r="Z21" i="21"/>
  <c r="R21" i="21"/>
  <c r="T21" i="21" s="1"/>
  <c r="X21" i="21"/>
  <c r="Z40" i="21"/>
  <c r="R40" i="21"/>
  <c r="T40" i="21" s="1"/>
  <c r="Y40" i="21"/>
  <c r="X40" i="21"/>
  <c r="W57" i="21"/>
  <c r="V57" i="21" s="1"/>
  <c r="W208" i="21"/>
  <c r="V208" i="21" s="1"/>
  <c r="Y158" i="21"/>
  <c r="X158" i="21"/>
  <c r="Z158" i="21"/>
  <c r="R158" i="21"/>
  <c r="T158" i="21" s="1"/>
  <c r="V245" i="21"/>
  <c r="V105" i="21"/>
  <c r="W88" i="21"/>
  <c r="W247" i="21"/>
  <c r="V247" i="21" s="1"/>
  <c r="W224" i="21"/>
  <c r="W273" i="21"/>
  <c r="V273" i="21" s="1"/>
  <c r="W210" i="21"/>
  <c r="W165" i="21"/>
  <c r="V165" i="21"/>
  <c r="W128" i="21"/>
  <c r="V128" i="21" s="1"/>
  <c r="W96" i="21"/>
  <c r="V96" i="21" s="1"/>
  <c r="X59" i="21"/>
  <c r="Z59" i="21"/>
  <c r="Y59" i="21"/>
  <c r="R59" i="21"/>
  <c r="T59" i="21" s="1"/>
  <c r="V190" i="21"/>
  <c r="Y121" i="19"/>
  <c r="Y54" i="19"/>
  <c r="Z54" i="19"/>
  <c r="Z147" i="19"/>
  <c r="Z26" i="19"/>
  <c r="Z205" i="19"/>
  <c r="Y99" i="19"/>
  <c r="Z97" i="19"/>
  <c r="Y214" i="19"/>
  <c r="Z96" i="19"/>
  <c r="Z165" i="19"/>
  <c r="R24" i="19"/>
  <c r="T24" i="19" s="1"/>
  <c r="X44" i="19"/>
  <c r="R119" i="19"/>
  <c r="T119" i="19" s="1"/>
  <c r="V272" i="19"/>
  <c r="X121" i="19"/>
  <c r="X54" i="19"/>
  <c r="Y22" i="19"/>
  <c r="V286" i="19"/>
  <c r="Y73" i="19"/>
  <c r="X26" i="19"/>
  <c r="X205" i="19"/>
  <c r="R153" i="19"/>
  <c r="T153" i="19" s="1"/>
  <c r="Y108" i="19"/>
  <c r="Y97" i="19"/>
  <c r="W252" i="19"/>
  <c r="X214" i="19"/>
  <c r="R49" i="19"/>
  <c r="T49" i="19" s="1"/>
  <c r="R140" i="19"/>
  <c r="T140" i="19" s="1"/>
  <c r="Y168" i="19"/>
  <c r="R131" i="19"/>
  <c r="T131" i="19" s="1"/>
  <c r="Y70" i="19"/>
  <c r="X96" i="19"/>
  <c r="Y109" i="19"/>
  <c r="X89" i="19"/>
  <c r="R123" i="19"/>
  <c r="T123" i="19" s="1"/>
  <c r="X165" i="19"/>
  <c r="Z24" i="19"/>
  <c r="R44" i="19"/>
  <c r="T44" i="19" s="1"/>
  <c r="Z65" i="19"/>
  <c r="X139" i="19"/>
  <c r="X177" i="19"/>
  <c r="X81" i="19"/>
  <c r="R73" i="19"/>
  <c r="T73" i="19" s="1"/>
  <c r="Y153" i="19"/>
  <c r="R108" i="19"/>
  <c r="T108" i="19" s="1"/>
  <c r="X49" i="19"/>
  <c r="R168" i="19"/>
  <c r="T168" i="19" s="1"/>
  <c r="X70" i="19"/>
  <c r="Y89" i="19"/>
  <c r="W290" i="19"/>
  <c r="X123" i="19"/>
  <c r="Y139" i="19"/>
  <c r="R177" i="19"/>
  <c r="T177" i="19" s="1"/>
  <c r="V290" i="19"/>
  <c r="Y94" i="19"/>
  <c r="V218" i="19"/>
  <c r="X126" i="19"/>
  <c r="Z134" i="19"/>
  <c r="R162" i="19"/>
  <c r="T162" i="19" s="1"/>
  <c r="W201" i="19"/>
  <c r="V201" i="19" s="1"/>
  <c r="R111" i="19"/>
  <c r="T111" i="19" s="1"/>
  <c r="R187" i="19"/>
  <c r="T187" i="19" s="1"/>
  <c r="Y227" i="19"/>
  <c r="Y167" i="19"/>
  <c r="X132" i="19"/>
  <c r="Z158" i="19"/>
  <c r="X46" i="19"/>
  <c r="Z17" i="19"/>
  <c r="Z120" i="19"/>
  <c r="Z37" i="19"/>
  <c r="Y38" i="19"/>
  <c r="Y117" i="19"/>
  <c r="W289" i="19"/>
  <c r="W255" i="19"/>
  <c r="Z112" i="19"/>
  <c r="W168" i="19"/>
  <c r="X19" i="19"/>
  <c r="X160" i="19"/>
  <c r="V77" i="19"/>
  <c r="Z79" i="19"/>
  <c r="R64" i="19"/>
  <c r="T64" i="19" s="1"/>
  <c r="R17" i="19"/>
  <c r="T17" i="19" s="1"/>
  <c r="Z149" i="19"/>
  <c r="R37" i="19"/>
  <c r="T37" i="19" s="1"/>
  <c r="X167" i="19"/>
  <c r="Z102" i="19"/>
  <c r="X194" i="19"/>
  <c r="X138" i="19"/>
  <c r="X164" i="19"/>
  <c r="Z90" i="19"/>
  <c r="R178" i="19"/>
  <c r="T178" i="19" s="1"/>
  <c r="X166" i="19"/>
  <c r="Z174" i="19"/>
  <c r="R76" i="19"/>
  <c r="T76" i="19" s="1"/>
  <c r="Y158" i="19"/>
  <c r="Y76" i="19"/>
  <c r="W186" i="19"/>
  <c r="R19" i="19"/>
  <c r="T19" i="19" s="1"/>
  <c r="R166" i="19"/>
  <c r="T166" i="19" s="1"/>
  <c r="Y174" i="19"/>
  <c r="R167" i="19"/>
  <c r="T167" i="19" s="1"/>
  <c r="R72" i="19"/>
  <c r="W72" i="19" s="1"/>
  <c r="Y102" i="19"/>
  <c r="X158" i="19"/>
  <c r="X76" i="19"/>
  <c r="V273" i="19"/>
  <c r="Z46" i="19"/>
  <c r="R91" i="19"/>
  <c r="T91" i="19" s="1"/>
  <c r="R194" i="19"/>
  <c r="T194" i="19" s="1"/>
  <c r="X120" i="19"/>
  <c r="Y138" i="19"/>
  <c r="Y149" i="19"/>
  <c r="X74" i="19"/>
  <c r="V68" i="19"/>
  <c r="W52" i="19"/>
  <c r="W239" i="19"/>
  <c r="Z19" i="19"/>
  <c r="W180" i="19"/>
  <c r="X134" i="19"/>
  <c r="Y90" i="19"/>
  <c r="X109" i="19"/>
  <c r="Y178" i="19"/>
  <c r="Z166" i="19"/>
  <c r="V209" i="19"/>
  <c r="R100" i="19"/>
  <c r="T100" i="19" s="1"/>
  <c r="R174" i="19"/>
  <c r="T174" i="19" s="1"/>
  <c r="X65" i="19"/>
  <c r="W230" i="19"/>
  <c r="V230" i="19" s="1"/>
  <c r="V84" i="19"/>
  <c r="V221" i="19"/>
  <c r="Z64" i="19"/>
  <c r="X149" i="19"/>
  <c r="Y134" i="19"/>
  <c r="R109" i="19"/>
  <c r="T109" i="19" s="1"/>
  <c r="Z178" i="19"/>
  <c r="V271" i="19"/>
  <c r="Y69" i="19"/>
  <c r="W209" i="19"/>
  <c r="Y65" i="19"/>
  <c r="V191" i="19"/>
  <c r="Y132" i="19"/>
  <c r="Y251" i="19"/>
  <c r="X117" i="19"/>
  <c r="V52" i="19"/>
  <c r="W232" i="19"/>
  <c r="V232" i="19" s="1"/>
  <c r="W219" i="19"/>
  <c r="V180" i="19"/>
  <c r="Z170" i="19"/>
  <c r="W280" i="19"/>
  <c r="Y100" i="19"/>
  <c r="Z227" i="19"/>
  <c r="R132" i="19"/>
  <c r="T132" i="19" s="1"/>
  <c r="X91" i="19"/>
  <c r="Y88" i="19"/>
  <c r="Z83" i="19"/>
  <c r="R18" i="19"/>
  <c r="T18" i="19" s="1"/>
  <c r="Y157" i="19"/>
  <c r="W222" i="19"/>
  <c r="V188" i="19"/>
  <c r="W192" i="19"/>
  <c r="Z21" i="19"/>
  <c r="V54" i="19"/>
  <c r="V128" i="19"/>
  <c r="W128" i="19"/>
  <c r="V25" i="19"/>
  <c r="Y91" i="19"/>
  <c r="X99" i="19"/>
  <c r="W297" i="19"/>
  <c r="X94" i="19"/>
  <c r="R97" i="19"/>
  <c r="T97" i="19" s="1"/>
  <c r="W275" i="19"/>
  <c r="Z126" i="19"/>
  <c r="V270" i="19"/>
  <c r="W270" i="19"/>
  <c r="R116" i="19"/>
  <c r="X116" i="19"/>
  <c r="Y160" i="19"/>
  <c r="W134" i="19"/>
  <c r="W77" i="19"/>
  <c r="R185" i="19"/>
  <c r="X185" i="19"/>
  <c r="R88" i="19"/>
  <c r="T88" i="19" s="1"/>
  <c r="Y83" i="19"/>
  <c r="V294" i="19"/>
  <c r="W165" i="19"/>
  <c r="Y162" i="19"/>
  <c r="X114" i="19"/>
  <c r="Z84" i="19"/>
  <c r="X84" i="19"/>
  <c r="R33" i="19"/>
  <c r="Y33" i="19"/>
  <c r="W229" i="19"/>
  <c r="V229" i="19" s="1"/>
  <c r="W298" i="19"/>
  <c r="V298" i="19" s="1"/>
  <c r="R160" i="19"/>
  <c r="T160" i="19" s="1"/>
  <c r="W188" i="19"/>
  <c r="V192" i="19"/>
  <c r="W121" i="19"/>
  <c r="W63" i="19"/>
  <c r="V297" i="19"/>
  <c r="V184" i="19"/>
  <c r="V275" i="19"/>
  <c r="V289" i="19"/>
  <c r="Y116" i="19"/>
  <c r="V285" i="19"/>
  <c r="W271" i="19"/>
  <c r="X18" i="19"/>
  <c r="V240" i="19"/>
  <c r="Y147" i="19"/>
  <c r="W292" i="19"/>
  <c r="V292" i="19" s="1"/>
  <c r="Y111" i="19"/>
  <c r="W257" i="19"/>
  <c r="V257" i="19" s="1"/>
  <c r="X100" i="19"/>
  <c r="Z187" i="19"/>
  <c r="X227" i="19"/>
  <c r="W281" i="19"/>
  <c r="W272" i="19"/>
  <c r="V262" i="19"/>
  <c r="W283" i="19"/>
  <c r="V198" i="19"/>
  <c r="V147" i="19"/>
  <c r="X147" i="19"/>
  <c r="W273" i="19"/>
  <c r="W203" i="19"/>
  <c r="V203" i="19" s="1"/>
  <c r="W26" i="19"/>
  <c r="V212" i="19"/>
  <c r="Y64" i="19"/>
  <c r="V237" i="19"/>
  <c r="V36" i="19"/>
  <c r="Z251" i="19"/>
  <c r="V216" i="19"/>
  <c r="W216" i="19"/>
  <c r="W207" i="19"/>
  <c r="R120" i="19"/>
  <c r="T120" i="19" s="1"/>
  <c r="R138" i="19"/>
  <c r="T138" i="19" s="1"/>
  <c r="X107" i="19"/>
  <c r="R74" i="19"/>
  <c r="V256" i="19"/>
  <c r="V255" i="19"/>
  <c r="W199" i="19"/>
  <c r="W39" i="19"/>
  <c r="R50" i="19"/>
  <c r="T50" i="19" s="1"/>
  <c r="W137" i="19"/>
  <c r="V134" i="19"/>
  <c r="W23" i="19"/>
  <c r="V296" i="19"/>
  <c r="W266" i="19"/>
  <c r="V89" i="19"/>
  <c r="R170" i="19"/>
  <c r="T170" i="19" s="1"/>
  <c r="W213" i="19"/>
  <c r="V213" i="19" s="1"/>
  <c r="X111" i="19"/>
  <c r="W18" i="19"/>
  <c r="V69" i="19"/>
  <c r="W69" i="19"/>
  <c r="V100" i="19"/>
  <c r="W84" i="19"/>
  <c r="W79" i="19"/>
  <c r="X187" i="19"/>
  <c r="V65" i="19"/>
  <c r="Y113" i="19"/>
  <c r="X113" i="19"/>
  <c r="R113" i="19"/>
  <c r="Z113" i="19"/>
  <c r="W143" i="19"/>
  <c r="V143" i="19" s="1"/>
  <c r="W237" i="19"/>
  <c r="X251" i="19"/>
  <c r="W107" i="19"/>
  <c r="V107" i="19" s="1"/>
  <c r="V115" i="19"/>
  <c r="V23" i="19"/>
  <c r="Y170" i="19"/>
  <c r="Z69" i="19"/>
  <c r="X69" i="19"/>
  <c r="W284" i="19"/>
  <c r="V284" i="19" s="1"/>
  <c r="V281" i="19"/>
  <c r="W191" i="19"/>
  <c r="W67" i="19"/>
  <c r="W103" i="19"/>
  <c r="V53" i="19"/>
  <c r="V283" i="19"/>
  <c r="W212" i="19"/>
  <c r="W82" i="19"/>
  <c r="V207" i="19"/>
  <c r="W184" i="19"/>
  <c r="Z107" i="19"/>
  <c r="W218" i="19"/>
  <c r="W115" i="19"/>
  <c r="Y74" i="19"/>
  <c r="W256" i="19"/>
  <c r="R164" i="19"/>
  <c r="T164" i="19" s="1"/>
  <c r="W161" i="19"/>
  <c r="V57" i="19"/>
  <c r="V199" i="19"/>
  <c r="W288" i="19"/>
  <c r="X50" i="19"/>
  <c r="W196" i="19"/>
  <c r="V219" i="19"/>
  <c r="W154" i="19"/>
  <c r="W195" i="19"/>
  <c r="V195" i="19" s="1"/>
  <c r="V172" i="19"/>
  <c r="W285" i="19"/>
  <c r="W183" i="19"/>
  <c r="V183" i="19" s="1"/>
  <c r="W296" i="19"/>
  <c r="V266" i="19"/>
  <c r="W83" i="19"/>
  <c r="V83" i="19" s="1"/>
  <c r="W171" i="19"/>
  <c r="V171" i="19" s="1"/>
  <c r="V280" i="19"/>
  <c r="V215" i="19"/>
  <c r="X135" i="19"/>
  <c r="Y135" i="19"/>
  <c r="R135" i="19"/>
  <c r="T135" i="19" s="1"/>
  <c r="Z135" i="19"/>
  <c r="X159" i="19"/>
  <c r="Y159" i="19"/>
  <c r="R159" i="19"/>
  <c r="T159" i="19" s="1"/>
  <c r="Z159" i="19"/>
  <c r="X189" i="19"/>
  <c r="Z189" i="19"/>
  <c r="Y189" i="19"/>
  <c r="R189" i="19"/>
  <c r="T189" i="19" s="1"/>
  <c r="X80" i="19"/>
  <c r="Y80" i="19"/>
  <c r="R80" i="19"/>
  <c r="T80" i="19" s="1"/>
  <c r="Z80" i="19"/>
  <c r="X29" i="19"/>
  <c r="Z29" i="19"/>
  <c r="R29" i="19"/>
  <c r="T29" i="19" s="1"/>
  <c r="Y29" i="19"/>
  <c r="X41" i="19"/>
  <c r="Z41" i="19"/>
  <c r="Y41" i="19"/>
  <c r="R41" i="19"/>
  <c r="T41" i="19" s="1"/>
  <c r="Z14" i="19"/>
  <c r="R14" i="19"/>
  <c r="V14" i="19" s="1"/>
  <c r="X14" i="19"/>
  <c r="Y14" i="19"/>
  <c r="Y59" i="19"/>
  <c r="Z59" i="19"/>
  <c r="R59" i="19"/>
  <c r="T59" i="19" s="1"/>
  <c r="X59" i="19"/>
  <c r="X136" i="19"/>
  <c r="Y136" i="19"/>
  <c r="R136" i="19"/>
  <c r="T136" i="19" s="1"/>
  <c r="Z136" i="19"/>
  <c r="Y142" i="19"/>
  <c r="Z142" i="19"/>
  <c r="R142" i="19"/>
  <c r="T142" i="19" s="1"/>
  <c r="X142" i="19"/>
  <c r="Z78" i="19"/>
  <c r="R78" i="19"/>
  <c r="T78" i="19" s="1"/>
  <c r="Y78" i="19"/>
  <c r="X78" i="19"/>
  <c r="X93" i="19"/>
  <c r="R93" i="19"/>
  <c r="T93" i="19" s="1"/>
  <c r="Y93" i="19"/>
  <c r="Z93" i="19"/>
  <c r="V265" i="19"/>
  <c r="W265" i="19"/>
  <c r="W101" i="19"/>
  <c r="V101" i="19" s="1"/>
  <c r="W278" i="19"/>
  <c r="V238" i="19"/>
  <c r="X127" i="19"/>
  <c r="Y127" i="19"/>
  <c r="Z127" i="19"/>
  <c r="R127" i="19"/>
  <c r="T127" i="19" s="1"/>
  <c r="Z175" i="19"/>
  <c r="R175" i="19"/>
  <c r="T175" i="19" s="1"/>
  <c r="X175" i="19"/>
  <c r="Y175" i="19"/>
  <c r="W224" i="19"/>
  <c r="W277" i="19"/>
  <c r="W178" i="19"/>
  <c r="V178" i="19" s="1"/>
  <c r="V110" i="19"/>
  <c r="V34" i="19"/>
  <c r="V92" i="19"/>
  <c r="Z58" i="19"/>
  <c r="R58" i="19"/>
  <c r="T58" i="19" s="1"/>
  <c r="Y58" i="19"/>
  <c r="X58" i="19"/>
  <c r="W287" i="19"/>
  <c r="V287" i="19" s="1"/>
  <c r="W293" i="19"/>
  <c r="V293" i="19" s="1"/>
  <c r="V222" i="19"/>
  <c r="W211" i="19"/>
  <c r="W71" i="19"/>
  <c r="V234" i="19"/>
  <c r="W262" i="19"/>
  <c r="W236" i="19"/>
  <c r="W269" i="19"/>
  <c r="V269" i="19" s="1"/>
  <c r="W286" i="19"/>
  <c r="W198" i="19"/>
  <c r="W179" i="19"/>
  <c r="V63" i="19"/>
  <c r="W215" i="19"/>
  <c r="W158" i="19"/>
  <c r="W231" i="19"/>
  <c r="V231" i="19" s="1"/>
  <c r="V228" i="19"/>
  <c r="W228" i="19"/>
  <c r="V264" i="19"/>
  <c r="V26" i="19"/>
  <c r="X300" i="19"/>
  <c r="X302" i="19" s="1"/>
  <c r="V82" i="19"/>
  <c r="W46" i="19"/>
  <c r="W259" i="19"/>
  <c r="V259" i="19"/>
  <c r="W247" i="19"/>
  <c r="V247" i="19" s="1"/>
  <c r="W122" i="19"/>
  <c r="V148" i="19"/>
  <c r="W36" i="19"/>
  <c r="W153" i="19"/>
  <c r="W25" i="19"/>
  <c r="V268" i="19"/>
  <c r="V274" i="19"/>
  <c r="W274" i="19"/>
  <c r="V20" i="19"/>
  <c r="W99" i="19"/>
  <c r="W94" i="19"/>
  <c r="V94" i="19" s="1"/>
  <c r="W15" i="19"/>
  <c r="V190" i="19"/>
  <c r="V241" i="19"/>
  <c r="W149" i="19"/>
  <c r="V149" i="19" s="1"/>
  <c r="X56" i="19"/>
  <c r="Y56" i="19"/>
  <c r="Z56" i="19"/>
  <c r="R56" i="19"/>
  <c r="T56" i="19" s="1"/>
  <c r="W68" i="19"/>
  <c r="W238" i="19"/>
  <c r="V186" i="19"/>
  <c r="Y27" i="19"/>
  <c r="Z27" i="19"/>
  <c r="R27" i="19"/>
  <c r="T27" i="19" s="1"/>
  <c r="X27" i="19"/>
  <c r="W295" i="19"/>
  <c r="V295" i="19" s="1"/>
  <c r="V210" i="19"/>
  <c r="X144" i="19"/>
  <c r="Y144" i="19"/>
  <c r="R144" i="19"/>
  <c r="T144" i="19" s="1"/>
  <c r="Z144" i="19"/>
  <c r="Y118" i="19"/>
  <c r="Z118" i="19"/>
  <c r="R118" i="19"/>
  <c r="T118" i="19" s="1"/>
  <c r="X118" i="19"/>
  <c r="V208" i="19"/>
  <c r="Y146" i="19"/>
  <c r="Z146" i="19"/>
  <c r="R146" i="19"/>
  <c r="T146" i="19" s="1"/>
  <c r="X146" i="19"/>
  <c r="V39" i="19"/>
  <c r="V288" i="19"/>
  <c r="V258" i="19"/>
  <c r="W258" i="19"/>
  <c r="V239" i="19"/>
  <c r="Z42" i="19"/>
  <c r="R42" i="19"/>
  <c r="T42" i="19" s="1"/>
  <c r="Y42" i="19"/>
  <c r="X42" i="19"/>
  <c r="W242" i="19"/>
  <c r="V196" i="19"/>
  <c r="X61" i="19"/>
  <c r="Y61" i="19"/>
  <c r="R61" i="19"/>
  <c r="T61" i="19" s="1"/>
  <c r="Z61" i="19"/>
  <c r="Z98" i="19"/>
  <c r="R98" i="19"/>
  <c r="T98" i="19" s="1"/>
  <c r="Y98" i="19"/>
  <c r="X98" i="19"/>
  <c r="V181" i="19"/>
  <c r="W172" i="19"/>
  <c r="Z62" i="19"/>
  <c r="R62" i="19"/>
  <c r="T62" i="19" s="1"/>
  <c r="Y62" i="19"/>
  <c r="X62" i="19"/>
  <c r="Q47" i="18"/>
  <c r="C45" i="18"/>
  <c r="W95" i="19"/>
  <c r="V95" i="19" s="1"/>
  <c r="W156" i="19"/>
  <c r="V156" i="19" s="1"/>
  <c r="W70" i="19"/>
  <c r="V70" i="19" s="1"/>
  <c r="V220" i="19"/>
  <c r="V217" i="19"/>
  <c r="V235" i="19"/>
  <c r="W96" i="19"/>
  <c r="V96" i="19" s="1"/>
  <c r="V291" i="19"/>
  <c r="W249" i="19"/>
  <c r="V249" i="19" s="1"/>
  <c r="W106" i="19"/>
  <c r="X32" i="19"/>
  <c r="Y32" i="19"/>
  <c r="Z32" i="19"/>
  <c r="R32" i="19"/>
  <c r="T32" i="19" s="1"/>
  <c r="W123" i="19"/>
  <c r="V123" i="19" s="1"/>
  <c r="X28" i="19"/>
  <c r="Y28" i="19"/>
  <c r="Z28" i="19"/>
  <c r="R28" i="19"/>
  <c r="T28" i="19" s="1"/>
  <c r="W263" i="19"/>
  <c r="V263" i="19"/>
  <c r="W88" i="19"/>
  <c r="W267" i="19"/>
  <c r="V267" i="19" s="1"/>
  <c r="W294" i="19"/>
  <c r="W240" i="19"/>
  <c r="V165" i="19"/>
  <c r="W162" i="19"/>
  <c r="W110" i="19"/>
  <c r="W34" i="19"/>
  <c r="V227" i="19"/>
  <c r="V139" i="19"/>
  <c r="W130" i="19"/>
  <c r="W86" i="19"/>
  <c r="Y87" i="19"/>
  <c r="X87" i="19"/>
  <c r="Z87" i="19"/>
  <c r="R87" i="19"/>
  <c r="T87" i="19" s="1"/>
  <c r="X85" i="19"/>
  <c r="Y85" i="19"/>
  <c r="Z85" i="19"/>
  <c r="R85" i="19"/>
  <c r="T85" i="19" s="1"/>
  <c r="W21" i="19"/>
  <c r="Y43" i="19"/>
  <c r="Z43" i="19"/>
  <c r="R43" i="19"/>
  <c r="T43" i="19" s="1"/>
  <c r="X43" i="19"/>
  <c r="U124" i="19"/>
  <c r="U301" i="19" s="1"/>
  <c r="S301" i="19"/>
  <c r="Y150" i="19"/>
  <c r="Z150" i="19"/>
  <c r="R150" i="19"/>
  <c r="T150" i="19" s="1"/>
  <c r="W150" i="19"/>
  <c r="X150" i="19"/>
  <c r="Z145" i="19"/>
  <c r="R145" i="19"/>
  <c r="T145" i="19" s="1"/>
  <c r="W145" i="19"/>
  <c r="Y145" i="19"/>
  <c r="X145" i="19"/>
  <c r="V31" i="19"/>
  <c r="V71" i="19"/>
  <c r="Z125" i="19"/>
  <c r="R125" i="19"/>
  <c r="T125" i="19" s="1"/>
  <c r="X125" i="19"/>
  <c r="Y125" i="19"/>
  <c r="V158" i="19"/>
  <c r="V46" i="19"/>
  <c r="W129" i="19"/>
  <c r="W155" i="19"/>
  <c r="V155" i="19" s="1"/>
  <c r="W57" i="19"/>
  <c r="X200" i="19"/>
  <c r="Y200" i="19"/>
  <c r="R200" i="19"/>
  <c r="T200" i="19" s="1"/>
  <c r="Z200" i="19"/>
  <c r="Z141" i="19"/>
  <c r="R141" i="19"/>
  <c r="T141" i="19" s="1"/>
  <c r="X141" i="19"/>
  <c r="Y141" i="19"/>
  <c r="X48" i="19"/>
  <c r="Y48" i="19"/>
  <c r="Z48" i="19"/>
  <c r="R48" i="19"/>
  <c r="T48" i="19" s="1"/>
  <c r="Z66" i="19"/>
  <c r="R66" i="19"/>
  <c r="T66" i="19" s="1"/>
  <c r="Y66" i="19"/>
  <c r="X66" i="19"/>
  <c r="X60" i="19"/>
  <c r="Y60" i="19"/>
  <c r="Z60" i="19"/>
  <c r="R60" i="19"/>
  <c r="T60" i="19" s="1"/>
  <c r="Z206" i="19"/>
  <c r="R206" i="19"/>
  <c r="T206" i="19" s="1"/>
  <c r="Y206" i="19"/>
  <c r="X206" i="19"/>
  <c r="W276" i="19"/>
  <c r="W248" i="19"/>
  <c r="V248" i="19" s="1"/>
  <c r="V106" i="19"/>
  <c r="V47" i="19"/>
  <c r="V114" i="19"/>
  <c r="V86" i="19"/>
  <c r="W92" i="19"/>
  <c r="X225" i="19"/>
  <c r="Y225" i="19"/>
  <c r="Z225" i="19"/>
  <c r="R225" i="19"/>
  <c r="T225" i="19" s="1"/>
  <c r="X151" i="19"/>
  <c r="Y151" i="19"/>
  <c r="R151" i="19"/>
  <c r="T151" i="19" s="1"/>
  <c r="Z151" i="19"/>
  <c r="W197" i="19"/>
  <c r="V197" i="19" s="1"/>
  <c r="X104" i="19"/>
  <c r="R104" i="19"/>
  <c r="T104" i="19" s="1"/>
  <c r="Y104" i="19"/>
  <c r="Z104" i="19"/>
  <c r="V67" i="19"/>
  <c r="W31" i="19"/>
  <c r="W221" i="19"/>
  <c r="V211" i="19"/>
  <c r="W234" i="19"/>
  <c r="Z133" i="19"/>
  <c r="R133" i="19"/>
  <c r="T133" i="19" s="1"/>
  <c r="Y133" i="19"/>
  <c r="X133" i="19"/>
  <c r="V103" i="19"/>
  <c r="W40" i="19"/>
  <c r="V40" i="19" s="1"/>
  <c r="W53" i="19"/>
  <c r="V21" i="19"/>
  <c r="V121" i="19"/>
  <c r="V179" i="19"/>
  <c r="W147" i="19"/>
  <c r="W246" i="19"/>
  <c r="V246" i="19" s="1"/>
  <c r="W279" i="19"/>
  <c r="V279" i="19" s="1"/>
  <c r="W264" i="19"/>
  <c r="Y105" i="19"/>
  <c r="X105" i="19"/>
  <c r="R105" i="19"/>
  <c r="T105" i="19" s="1"/>
  <c r="Z105" i="19"/>
  <c r="W55" i="19"/>
  <c r="V55" i="19" s="1"/>
  <c r="W260" i="19"/>
  <c r="V260" i="19" s="1"/>
  <c r="W169" i="19"/>
  <c r="V169" i="19" s="1"/>
  <c r="X45" i="19"/>
  <c r="Z45" i="19"/>
  <c r="R45" i="19"/>
  <c r="T45" i="19" s="1"/>
  <c r="Y45" i="19"/>
  <c r="V122" i="19"/>
  <c r="W148" i="19"/>
  <c r="W163" i="19"/>
  <c r="V163" i="19" s="1"/>
  <c r="V129" i="19"/>
  <c r="W268" i="19"/>
  <c r="W20" i="19"/>
  <c r="V99" i="19"/>
  <c r="V15" i="19"/>
  <c r="W190" i="19"/>
  <c r="W241" i="19"/>
  <c r="W126" i="19"/>
  <c r="V278" i="19"/>
  <c r="V161" i="19"/>
  <c r="W210" i="19"/>
  <c r="Y176" i="19"/>
  <c r="X176" i="19"/>
  <c r="Z176" i="19"/>
  <c r="R176" i="19"/>
  <c r="T176" i="19" s="1"/>
  <c r="V168" i="19"/>
  <c r="W208" i="19"/>
  <c r="Y75" i="19"/>
  <c r="Z75" i="19"/>
  <c r="R75" i="19"/>
  <c r="T75" i="19" s="1"/>
  <c r="X75" i="19"/>
  <c r="W233" i="19"/>
  <c r="V233" i="19" s="1"/>
  <c r="V224" i="19"/>
  <c r="W244" i="19"/>
  <c r="V154" i="19"/>
  <c r="V137" i="19"/>
  <c r="X16" i="19"/>
  <c r="Y16" i="19"/>
  <c r="Z16" i="19"/>
  <c r="R16" i="19"/>
  <c r="T16" i="19" s="1"/>
  <c r="Z30" i="19"/>
  <c r="R30" i="19"/>
  <c r="T30" i="19" s="1"/>
  <c r="X30" i="19"/>
  <c r="Y30" i="19"/>
  <c r="W282" i="19"/>
  <c r="V282" i="19" s="1"/>
  <c r="V276" i="19"/>
  <c r="W220" i="19"/>
  <c r="W217" i="19"/>
  <c r="W235" i="19"/>
  <c r="W291" i="19"/>
  <c r="W226" i="19"/>
  <c r="V226" i="19"/>
  <c r="X173" i="19"/>
  <c r="R173" i="19"/>
  <c r="T173" i="19" s="1"/>
  <c r="Y173" i="19"/>
  <c r="Z173" i="19"/>
  <c r="W261" i="19"/>
  <c r="V261" i="19" s="1"/>
  <c r="W89" i="19"/>
  <c r="V277" i="19"/>
  <c r="X204" i="19"/>
  <c r="Y204" i="19"/>
  <c r="Z204" i="19"/>
  <c r="R204" i="19"/>
  <c r="T204" i="19" s="1"/>
  <c r="W47" i="19"/>
  <c r="W250" i="19"/>
  <c r="V250" i="19" s="1"/>
  <c r="V166" i="19"/>
  <c r="W114" i="19"/>
  <c r="V79" i="19"/>
  <c r="W65" i="19"/>
  <c r="W139" i="19"/>
  <c r="V130" i="19"/>
  <c r="W81" i="19"/>
  <c r="V81" i="19" s="1"/>
  <c r="Y101" i="17"/>
  <c r="Z101" i="17"/>
  <c r="Y150" i="17"/>
  <c r="R101" i="17"/>
  <c r="T101" i="17" s="1"/>
  <c r="X78" i="17"/>
  <c r="R76" i="17"/>
  <c r="T76" i="17" s="1"/>
  <c r="X22" i="17"/>
  <c r="Z153" i="17"/>
  <c r="W243" i="17"/>
  <c r="V243" i="17" s="1"/>
  <c r="W290" i="17"/>
  <c r="R123" i="17"/>
  <c r="W123" i="17" s="1"/>
  <c r="V123" i="17" s="1"/>
  <c r="X152" i="17"/>
  <c r="Z37" i="17"/>
  <c r="Z152" i="17"/>
  <c r="Z27" i="17"/>
  <c r="Y47" i="17"/>
  <c r="X37" i="17"/>
  <c r="W180" i="17"/>
  <c r="X70" i="17"/>
  <c r="Y64" i="17"/>
  <c r="X88" i="17"/>
  <c r="Y37" i="17"/>
  <c r="Z158" i="17"/>
  <c r="R170" i="17"/>
  <c r="T170" i="17" s="1"/>
  <c r="R64" i="17"/>
  <c r="T64" i="17" s="1"/>
  <c r="R168" i="17"/>
  <c r="T168" i="17" s="1"/>
  <c r="Y78" i="17"/>
  <c r="Z150" i="17"/>
  <c r="Z76" i="17"/>
  <c r="X150" i="17"/>
  <c r="Y126" i="17"/>
  <c r="Z46" i="17"/>
  <c r="R185" i="17"/>
  <c r="T185" i="17" s="1"/>
  <c r="X138" i="17"/>
  <c r="W169" i="17"/>
  <c r="V169" i="17" s="1"/>
  <c r="X19" i="17"/>
  <c r="Z159" i="17"/>
  <c r="Y22" i="17"/>
  <c r="Y67" i="17"/>
  <c r="X76" i="17"/>
  <c r="X227" i="17"/>
  <c r="Z227" i="17"/>
  <c r="X126" i="17"/>
  <c r="Z29" i="17"/>
  <c r="R186" i="17"/>
  <c r="W186" i="17" s="1"/>
  <c r="V186" i="17" s="1"/>
  <c r="Z19" i="17"/>
  <c r="W22" i="17"/>
  <c r="V271" i="17"/>
  <c r="X60" i="17"/>
  <c r="Z109" i="17"/>
  <c r="W272" i="17"/>
  <c r="V272" i="17" s="1"/>
  <c r="R187" i="17"/>
  <c r="T187" i="17" s="1"/>
  <c r="W212" i="17"/>
  <c r="W151" i="17"/>
  <c r="V151" i="17" s="1"/>
  <c r="R145" i="17"/>
  <c r="T145" i="17" s="1"/>
  <c r="Z79" i="17"/>
  <c r="X44" i="17"/>
  <c r="X200" i="17"/>
  <c r="Z42" i="17"/>
  <c r="R47" i="17"/>
  <c r="T47" i="17" s="1"/>
  <c r="Z36" i="17"/>
  <c r="V285" i="17"/>
  <c r="Z118" i="17"/>
  <c r="Z135" i="17"/>
  <c r="W196" i="17"/>
  <c r="V196" i="17" s="1"/>
  <c r="W259" i="17"/>
  <c r="V259" i="17" s="1"/>
  <c r="W273" i="17"/>
  <c r="V290" i="17"/>
  <c r="Y26" i="17"/>
  <c r="R44" i="17"/>
  <c r="T44" i="17" s="1"/>
  <c r="Z56" i="17"/>
  <c r="Y170" i="17"/>
  <c r="R200" i="17"/>
  <c r="Y68" i="17"/>
  <c r="Z64" i="17"/>
  <c r="V212" i="17"/>
  <c r="V75" i="17"/>
  <c r="W75" i="17"/>
  <c r="W112" i="17"/>
  <c r="V112" i="17" s="1"/>
  <c r="Y88" i="17"/>
  <c r="X36" i="17"/>
  <c r="X118" i="17"/>
  <c r="Z123" i="17"/>
  <c r="T109" i="17"/>
  <c r="W109" i="17"/>
  <c r="X79" i="17"/>
  <c r="X81" i="17"/>
  <c r="X42" i="17"/>
  <c r="X168" i="17"/>
  <c r="V63" i="17"/>
  <c r="R60" i="17"/>
  <c r="T60" i="17" s="1"/>
  <c r="R26" i="17"/>
  <c r="Z145" i="17"/>
  <c r="Y79" i="17"/>
  <c r="V25" i="17"/>
  <c r="R158" i="17"/>
  <c r="T158" i="17" s="1"/>
  <c r="X158" i="17"/>
  <c r="V109" i="17"/>
  <c r="Y44" i="17"/>
  <c r="Y56" i="17"/>
  <c r="Y70" i="17"/>
  <c r="X170" i="17"/>
  <c r="R81" i="17"/>
  <c r="T81" i="17" s="1"/>
  <c r="Y200" i="17"/>
  <c r="X68" i="17"/>
  <c r="Z68" i="17"/>
  <c r="R42" i="17"/>
  <c r="T42" i="17" s="1"/>
  <c r="W128" i="17"/>
  <c r="V128" i="17" s="1"/>
  <c r="W111" i="17"/>
  <c r="V216" i="17"/>
  <c r="R152" i="17"/>
  <c r="T152" i="17" s="1"/>
  <c r="Z168" i="17"/>
  <c r="Z88" i="17"/>
  <c r="R27" i="17"/>
  <c r="X47" i="17"/>
  <c r="R36" i="17"/>
  <c r="T36" i="17" s="1"/>
  <c r="R118" i="17"/>
  <c r="T118" i="17" s="1"/>
  <c r="Y123" i="17"/>
  <c r="W298" i="17"/>
  <c r="V298" i="17" s="1"/>
  <c r="R135" i="17"/>
  <c r="T135" i="17" s="1"/>
  <c r="Z78" i="17"/>
  <c r="Y60" i="17"/>
  <c r="X145" i="17"/>
  <c r="X109" i="17"/>
  <c r="Y109" i="17"/>
  <c r="R56" i="17"/>
  <c r="T56" i="17" s="1"/>
  <c r="R70" i="17"/>
  <c r="T70" i="17" s="1"/>
  <c r="Y81" i="17"/>
  <c r="W68" i="17"/>
  <c r="Z187" i="17"/>
  <c r="W239" i="17"/>
  <c r="X135" i="17"/>
  <c r="V255" i="17"/>
  <c r="V180" i="17"/>
  <c r="W234" i="17"/>
  <c r="V234" i="17" s="1"/>
  <c r="Z26" i="17"/>
  <c r="X187" i="17"/>
  <c r="W244" i="17"/>
  <c r="V239" i="17"/>
  <c r="W248" i="17"/>
  <c r="V248" i="17" s="1"/>
  <c r="V111" i="17"/>
  <c r="W249" i="17"/>
  <c r="V249" i="17" s="1"/>
  <c r="Y27" i="17"/>
  <c r="W208" i="17"/>
  <c r="V208" i="17" s="1"/>
  <c r="T110" i="17"/>
  <c r="V110" i="17"/>
  <c r="W110" i="17"/>
  <c r="U203" i="17"/>
  <c r="T57" i="17"/>
  <c r="V57" i="17"/>
  <c r="U265" i="17"/>
  <c r="V265" i="17"/>
  <c r="W265" i="17"/>
  <c r="U294" i="17"/>
  <c r="W294" i="17"/>
  <c r="X58" i="17"/>
  <c r="Z58" i="17"/>
  <c r="Y58" i="17"/>
  <c r="R58" i="17"/>
  <c r="T58" i="17" s="1"/>
  <c r="X91" i="17"/>
  <c r="Z91" i="17"/>
  <c r="R91" i="17"/>
  <c r="T91" i="17" s="1"/>
  <c r="R66" i="17"/>
  <c r="T66" i="17" s="1"/>
  <c r="Y66" i="17"/>
  <c r="R163" i="17"/>
  <c r="T163" i="17" s="1"/>
  <c r="X163" i="17"/>
  <c r="Z163" i="17"/>
  <c r="X120" i="17"/>
  <c r="Y120" i="17"/>
  <c r="Z120" i="17"/>
  <c r="Z173" i="17"/>
  <c r="X173" i="17"/>
  <c r="Y173" i="17"/>
  <c r="R173" i="17"/>
  <c r="Z225" i="17"/>
  <c r="R225" i="17"/>
  <c r="T225" i="17" s="1"/>
  <c r="X225" i="17"/>
  <c r="Y122" i="17"/>
  <c r="Z122" i="17"/>
  <c r="R69" i="17"/>
  <c r="T69" i="17" s="1"/>
  <c r="Y69" i="17"/>
  <c r="X69" i="17"/>
  <c r="Z41" i="17"/>
  <c r="Y41" i="17"/>
  <c r="X41" i="17"/>
  <c r="R41" i="17"/>
  <c r="Y121" i="17"/>
  <c r="Z121" i="17"/>
  <c r="X121" i="17"/>
  <c r="Z157" i="17"/>
  <c r="Y157" i="17"/>
  <c r="R96" i="17"/>
  <c r="T96" i="17" s="1"/>
  <c r="Z96" i="17"/>
  <c r="Y96" i="17"/>
  <c r="U207" i="17"/>
  <c r="V207" i="17"/>
  <c r="W268" i="17"/>
  <c r="V268" i="17" s="1"/>
  <c r="U241" i="17"/>
  <c r="W241" i="17"/>
  <c r="V241" i="17" s="1"/>
  <c r="U276" i="17"/>
  <c r="V276" i="17"/>
  <c r="W276" i="17"/>
  <c r="T21" i="17"/>
  <c r="V21" i="17"/>
  <c r="T194" i="17"/>
  <c r="W194" i="17"/>
  <c r="V194" i="17" s="1"/>
  <c r="R122" i="17"/>
  <c r="T122" i="17" s="1"/>
  <c r="T89" i="17"/>
  <c r="V89" i="17"/>
  <c r="W89" i="17"/>
  <c r="Y225" i="17"/>
  <c r="U231" i="17"/>
  <c r="W231" i="17"/>
  <c r="V231" i="17" s="1"/>
  <c r="U218" i="17"/>
  <c r="V218" i="17"/>
  <c r="U288" i="17"/>
  <c r="V288" i="17"/>
  <c r="W288" i="17"/>
  <c r="T206" i="17"/>
  <c r="W206" i="17"/>
  <c r="V206" i="17" s="1"/>
  <c r="R120" i="17"/>
  <c r="T120" i="17" s="1"/>
  <c r="X122" i="17"/>
  <c r="R157" i="17"/>
  <c r="T157" i="17" s="1"/>
  <c r="U258" i="17"/>
  <c r="V258" i="17"/>
  <c r="Z66" i="17"/>
  <c r="X96" i="17"/>
  <c r="V105" i="17"/>
  <c r="W63" i="17"/>
  <c r="W246" i="17"/>
  <c r="V246" i="17" s="1"/>
  <c r="V114" i="17"/>
  <c r="W271" i="17"/>
  <c r="Z126" i="17"/>
  <c r="V79" i="17"/>
  <c r="W25" i="17"/>
  <c r="R132" i="17"/>
  <c r="T132" i="17" s="1"/>
  <c r="W256" i="17"/>
  <c r="V256" i="17" s="1"/>
  <c r="R29" i="17"/>
  <c r="T29" i="17" s="1"/>
  <c r="Z162" i="17"/>
  <c r="Z50" i="17"/>
  <c r="Y99" i="17"/>
  <c r="Z185" i="17"/>
  <c r="V210" i="17"/>
  <c r="W260" i="17"/>
  <c r="V260" i="17" s="1"/>
  <c r="V270" i="17"/>
  <c r="Y186" i="17"/>
  <c r="X205" i="17"/>
  <c r="Z205" i="17"/>
  <c r="W279" i="17"/>
  <c r="V279" i="17" s="1"/>
  <c r="R19" i="17"/>
  <c r="V19" i="17" s="1"/>
  <c r="Z174" i="17"/>
  <c r="X174" i="17"/>
  <c r="R159" i="17"/>
  <c r="Z22" i="17"/>
  <c r="W166" i="17"/>
  <c r="V166" i="17"/>
  <c r="V84" i="17"/>
  <c r="V245" i="17"/>
  <c r="W245" i="17"/>
  <c r="W266" i="17"/>
  <c r="V266" i="17" s="1"/>
  <c r="W79" i="17"/>
  <c r="W242" i="17"/>
  <c r="V242" i="17" s="1"/>
  <c r="W270" i="17"/>
  <c r="W193" i="17"/>
  <c r="W197" i="17"/>
  <c r="V197" i="17" s="1"/>
  <c r="W172" i="17"/>
  <c r="V172" i="17" s="1"/>
  <c r="R153" i="17"/>
  <c r="W78" i="17"/>
  <c r="V78" i="17" s="1"/>
  <c r="R101" i="15"/>
  <c r="T101" i="15" s="1"/>
  <c r="W217" i="15"/>
  <c r="Y178" i="15"/>
  <c r="X74" i="15"/>
  <c r="X33" i="15"/>
  <c r="X87" i="15"/>
  <c r="Y160" i="15"/>
  <c r="X101" i="15"/>
  <c r="X143" i="15"/>
  <c r="R74" i="15"/>
  <c r="T74" i="15" s="1"/>
  <c r="Y165" i="15"/>
  <c r="X67" i="15"/>
  <c r="W289" i="15"/>
  <c r="V289" i="15" s="1"/>
  <c r="W150" i="17"/>
  <c r="V150" i="17" s="1"/>
  <c r="X134" i="17"/>
  <c r="Z134" i="17"/>
  <c r="R134" i="17"/>
  <c r="T134" i="17" s="1"/>
  <c r="Y134" i="17"/>
  <c r="W263" i="17"/>
  <c r="Y65" i="17"/>
  <c r="Z65" i="17"/>
  <c r="R65" i="17"/>
  <c r="T65" i="17" s="1"/>
  <c r="X65" i="17"/>
  <c r="Y62" i="17"/>
  <c r="R62" i="17"/>
  <c r="T62" i="17" s="1"/>
  <c r="Z62" i="17"/>
  <c r="X62" i="17"/>
  <c r="X71" i="17"/>
  <c r="Z71" i="17"/>
  <c r="R71" i="17"/>
  <c r="T71" i="17" s="1"/>
  <c r="Y71" i="17"/>
  <c r="Z61" i="17"/>
  <c r="R61" i="17"/>
  <c r="T61" i="17" s="1"/>
  <c r="Y61" i="17"/>
  <c r="X61" i="17"/>
  <c r="X90" i="17"/>
  <c r="Y90" i="17"/>
  <c r="R90" i="17"/>
  <c r="T90" i="17" s="1"/>
  <c r="Z90" i="17"/>
  <c r="X34" i="17"/>
  <c r="Y34" i="17"/>
  <c r="R34" i="17"/>
  <c r="T34" i="17" s="1"/>
  <c r="Z34" i="17"/>
  <c r="X87" i="17"/>
  <c r="Z87" i="17"/>
  <c r="Y87" i="17"/>
  <c r="R87" i="17"/>
  <c r="T87" i="17" s="1"/>
  <c r="Z16" i="17"/>
  <c r="R16" i="17"/>
  <c r="T16" i="17" s="1"/>
  <c r="Y16" i="17"/>
  <c r="X16" i="17"/>
  <c r="U124" i="17"/>
  <c r="Z20" i="17"/>
  <c r="R20" i="17"/>
  <c r="T20" i="17" s="1"/>
  <c r="Y20" i="17"/>
  <c r="X20" i="17"/>
  <c r="X222" i="17"/>
  <c r="Z222" i="17"/>
  <c r="Y222" i="17"/>
  <c r="R222" i="17"/>
  <c r="T222" i="17" s="1"/>
  <c r="W223" i="17"/>
  <c r="V223" i="17" s="1"/>
  <c r="V273" i="17"/>
  <c r="W167" i="17"/>
  <c r="V167" i="17" s="1"/>
  <c r="W235" i="17"/>
  <c r="W275" i="17"/>
  <c r="V275" i="17" s="1"/>
  <c r="Z52" i="17"/>
  <c r="Y52" i="17"/>
  <c r="R52" i="17"/>
  <c r="T52" i="17" s="1"/>
  <c r="X52" i="17"/>
  <c r="W261" i="17"/>
  <c r="V261" i="17" s="1"/>
  <c r="W257" i="17"/>
  <c r="V257" i="17" s="1"/>
  <c r="V190" i="17"/>
  <c r="W209" i="17"/>
  <c r="W228" i="17"/>
  <c r="X86" i="17"/>
  <c r="Y86" i="17"/>
  <c r="Z86" i="17"/>
  <c r="R86" i="17"/>
  <c r="T86" i="17" s="1"/>
  <c r="X204" i="17"/>
  <c r="Y204" i="17"/>
  <c r="Z204" i="17"/>
  <c r="R204" i="17"/>
  <c r="T204" i="17" s="1"/>
  <c r="Z35" i="17"/>
  <c r="R35" i="17"/>
  <c r="T35" i="17" s="1"/>
  <c r="Y35" i="17"/>
  <c r="X35" i="17"/>
  <c r="W226" i="17"/>
  <c r="V24" i="17"/>
  <c r="X102" i="17"/>
  <c r="Y102" i="17"/>
  <c r="Z102" i="17"/>
  <c r="R102" i="17"/>
  <c r="T102" i="17" s="1"/>
  <c r="W103" i="17"/>
  <c r="V103" i="17" s="1"/>
  <c r="W213" i="17"/>
  <c r="V213" i="17" s="1"/>
  <c r="W37" i="17"/>
  <c r="V147" i="17"/>
  <c r="Z160" i="17"/>
  <c r="R160" i="17"/>
  <c r="T160" i="17" s="1"/>
  <c r="Y160" i="17"/>
  <c r="X160" i="17"/>
  <c r="W255" i="17"/>
  <c r="V181" i="17"/>
  <c r="W236" i="17"/>
  <c r="W291" i="17"/>
  <c r="V291" i="17" s="1"/>
  <c r="Z115" i="17"/>
  <c r="R115" i="17"/>
  <c r="T115" i="17" s="1"/>
  <c r="X115" i="17"/>
  <c r="Y115" i="17"/>
  <c r="X51" i="17"/>
  <c r="Y51" i="17"/>
  <c r="R51" i="17"/>
  <c r="T51" i="17" s="1"/>
  <c r="Z51" i="17"/>
  <c r="W105" i="17"/>
  <c r="X125" i="17"/>
  <c r="R125" i="17"/>
  <c r="T125" i="17" s="1"/>
  <c r="Y125" i="17"/>
  <c r="Z125" i="17"/>
  <c r="V192" i="17"/>
  <c r="V217" i="17"/>
  <c r="W217" i="17"/>
  <c r="W247" i="17"/>
  <c r="V247" i="17" s="1"/>
  <c r="W21" i="17"/>
  <c r="Z45" i="17"/>
  <c r="R45" i="17"/>
  <c r="T45" i="17" s="1"/>
  <c r="Y45" i="17"/>
  <c r="X45" i="17"/>
  <c r="W114" i="17"/>
  <c r="X94" i="17"/>
  <c r="Y94" i="17"/>
  <c r="Z94" i="17"/>
  <c r="R94" i="17"/>
  <c r="T94" i="17" s="1"/>
  <c r="W154" i="17"/>
  <c r="V154" i="17" s="1"/>
  <c r="W252" i="17"/>
  <c r="W253" i="17"/>
  <c r="V253" i="17" s="1"/>
  <c r="W269" i="17"/>
  <c r="V269" i="17" s="1"/>
  <c r="Y149" i="17"/>
  <c r="X149" i="17"/>
  <c r="Z149" i="17"/>
  <c r="R149" i="17"/>
  <c r="T149" i="17" s="1"/>
  <c r="V126" i="17"/>
  <c r="W286" i="17"/>
  <c r="W295" i="17"/>
  <c r="V295" i="17" s="1"/>
  <c r="W59" i="17"/>
  <c r="V59" i="17"/>
  <c r="W224" i="17"/>
  <c r="V224" i="17"/>
  <c r="V264" i="17"/>
  <c r="W281" i="17"/>
  <c r="V281" i="17"/>
  <c r="W274" i="17"/>
  <c r="V274" i="17" s="1"/>
  <c r="V68" i="17"/>
  <c r="W220" i="17"/>
  <c r="V244" i="17"/>
  <c r="W292" i="17"/>
  <c r="V292" i="17" s="1"/>
  <c r="W182" i="17"/>
  <c r="V182" i="17" s="1"/>
  <c r="X82" i="17"/>
  <c r="Y82" i="17"/>
  <c r="R82" i="17"/>
  <c r="T82" i="17" s="1"/>
  <c r="Z82" i="17"/>
  <c r="W232" i="17"/>
  <c r="V232" i="17" s="1"/>
  <c r="W289" i="17"/>
  <c r="V289" i="17" s="1"/>
  <c r="X38" i="17"/>
  <c r="Z38" i="17"/>
  <c r="Y38" i="17"/>
  <c r="R38" i="17"/>
  <c r="T38" i="17" s="1"/>
  <c r="X117" i="17"/>
  <c r="R117" i="17"/>
  <c r="T117" i="17" s="1"/>
  <c r="Y117" i="17"/>
  <c r="Z117" i="17"/>
  <c r="W198" i="17"/>
  <c r="V198" i="17"/>
  <c r="W229" i="17"/>
  <c r="V229" i="17" s="1"/>
  <c r="V235" i="17"/>
  <c r="Z165" i="17"/>
  <c r="R165" i="17"/>
  <c r="T165" i="17" s="1"/>
  <c r="Y165" i="17"/>
  <c r="X165" i="17"/>
  <c r="W293" i="17"/>
  <c r="V293" i="17" s="1"/>
  <c r="X43" i="17"/>
  <c r="Z43" i="17"/>
  <c r="R43" i="17"/>
  <c r="T43" i="17" s="1"/>
  <c r="Y43" i="17"/>
  <c r="W107" i="17"/>
  <c r="V107" i="17" s="1"/>
  <c r="Z23" i="17"/>
  <c r="R23" i="17"/>
  <c r="T23" i="17" s="1"/>
  <c r="X23" i="17"/>
  <c r="Y23" i="17"/>
  <c r="W55" i="17"/>
  <c r="V55" i="17" s="1"/>
  <c r="W280" i="17"/>
  <c r="V209" i="17"/>
  <c r="Z131" i="17"/>
  <c r="R131" i="17"/>
  <c r="T131" i="17" s="1"/>
  <c r="X131" i="17"/>
  <c r="Y131" i="17"/>
  <c r="V283" i="17"/>
  <c r="Z104" i="17"/>
  <c r="R104" i="17"/>
  <c r="T104" i="17" s="1"/>
  <c r="Y104" i="17"/>
  <c r="X104" i="17"/>
  <c r="W143" i="17"/>
  <c r="V143" i="17" s="1"/>
  <c r="V193" i="17"/>
  <c r="X146" i="17"/>
  <c r="Y146" i="17"/>
  <c r="R146" i="17"/>
  <c r="T146" i="17" s="1"/>
  <c r="Z146" i="17"/>
  <c r="W240" i="17"/>
  <c r="V240" i="17" s="1"/>
  <c r="Z15" i="17"/>
  <c r="R15" i="17"/>
  <c r="T15" i="17" s="1"/>
  <c r="X15" i="17"/>
  <c r="Y15" i="17"/>
  <c r="W237" i="17"/>
  <c r="V237" i="17" s="1"/>
  <c r="Z119" i="17"/>
  <c r="R119" i="17"/>
  <c r="T119" i="17" s="1"/>
  <c r="X119" i="17"/>
  <c r="Y119" i="17"/>
  <c r="V113" i="17"/>
  <c r="V294" i="17"/>
  <c r="W284" i="17"/>
  <c r="V284" i="17" s="1"/>
  <c r="W57" i="17"/>
  <c r="W24" i="17"/>
  <c r="Z28" i="17"/>
  <c r="R28" i="17"/>
  <c r="T28" i="17" s="1"/>
  <c r="Y28" i="17"/>
  <c r="X28" i="17"/>
  <c r="W278" i="17"/>
  <c r="V278" i="17" s="1"/>
  <c r="W201" i="17"/>
  <c r="V201" i="17" s="1"/>
  <c r="W285" i="17"/>
  <c r="W84" i="17"/>
  <c r="R164" i="17"/>
  <c r="T164" i="17" s="1"/>
  <c r="Z164" i="17"/>
  <c r="Y164" i="17"/>
  <c r="X164" i="17"/>
  <c r="Z214" i="17"/>
  <c r="R214" i="17"/>
  <c r="T214" i="17" s="1"/>
  <c r="X214" i="17"/>
  <c r="Y214" i="17"/>
  <c r="Z100" i="17"/>
  <c r="R100" i="17"/>
  <c r="T100" i="17" s="1"/>
  <c r="Y100" i="17"/>
  <c r="X100" i="17"/>
  <c r="X18" i="17"/>
  <c r="Y18" i="17"/>
  <c r="R18" i="17"/>
  <c r="T18" i="17" s="1"/>
  <c r="Z18" i="17"/>
  <c r="X30" i="17"/>
  <c r="Z30" i="17"/>
  <c r="Y30" i="17"/>
  <c r="R30" i="17"/>
  <c r="T30" i="17" s="1"/>
  <c r="X142" i="17"/>
  <c r="Z142" i="17"/>
  <c r="Y142" i="17"/>
  <c r="R142" i="17"/>
  <c r="T142" i="17" s="1"/>
  <c r="Z130" i="17"/>
  <c r="R130" i="17"/>
  <c r="T130" i="17" s="1"/>
  <c r="X130" i="17"/>
  <c r="Y130" i="17"/>
  <c r="Y85" i="17"/>
  <c r="Z85" i="17"/>
  <c r="R85" i="17"/>
  <c r="T85" i="17" s="1"/>
  <c r="X85" i="17"/>
  <c r="X74" i="17"/>
  <c r="Y74" i="17"/>
  <c r="R74" i="17"/>
  <c r="T74" i="17" s="1"/>
  <c r="Z74" i="17"/>
  <c r="Y141" i="17"/>
  <c r="X141" i="17"/>
  <c r="Z141" i="17"/>
  <c r="R141" i="17"/>
  <c r="T141" i="17" s="1"/>
  <c r="W17" i="17"/>
  <c r="W238" i="17"/>
  <c r="V238" i="17" s="1"/>
  <c r="V236" i="17"/>
  <c r="Y54" i="17"/>
  <c r="Z54" i="17"/>
  <c r="X54" i="17"/>
  <c r="R54" i="17"/>
  <c r="T54" i="17" s="1"/>
  <c r="Y137" i="17"/>
  <c r="X137" i="17"/>
  <c r="R137" i="17"/>
  <c r="T137" i="17" s="1"/>
  <c r="Z137" i="17"/>
  <c r="Z136" i="17"/>
  <c r="R136" i="17"/>
  <c r="T136" i="17" s="1"/>
  <c r="Y136" i="17"/>
  <c r="X136" i="17"/>
  <c r="W192" i="17"/>
  <c r="W296" i="17"/>
  <c r="V296" i="17" s="1"/>
  <c r="W184" i="17"/>
  <c r="V116" i="17"/>
  <c r="X95" i="17"/>
  <c r="Z95" i="17"/>
  <c r="Y95" i="17"/>
  <c r="R95" i="17"/>
  <c r="T95" i="17" s="1"/>
  <c r="W264" i="17"/>
  <c r="Q47" i="16"/>
  <c r="C45" i="16"/>
  <c r="W121" i="17"/>
  <c r="V121" i="17" s="1"/>
  <c r="W262" i="17"/>
  <c r="Z53" i="17"/>
  <c r="R53" i="17"/>
  <c r="T53" i="17" s="1"/>
  <c r="X53" i="17"/>
  <c r="Y53" i="17"/>
  <c r="Z144" i="17"/>
  <c r="R144" i="17"/>
  <c r="T144" i="17" s="1"/>
  <c r="Y144" i="17"/>
  <c r="X144" i="17"/>
  <c r="Z140" i="17"/>
  <c r="R140" i="17"/>
  <c r="T140" i="17" s="1"/>
  <c r="Y140" i="17"/>
  <c r="X140" i="17"/>
  <c r="Y161" i="17"/>
  <c r="X161" i="17"/>
  <c r="R161" i="17"/>
  <c r="T161" i="17" s="1"/>
  <c r="Z161" i="17"/>
  <c r="X183" i="17"/>
  <c r="Y183" i="17"/>
  <c r="R183" i="17"/>
  <c r="T183" i="17" s="1"/>
  <c r="Z183" i="17"/>
  <c r="W283" i="17"/>
  <c r="Z72" i="17"/>
  <c r="R72" i="17"/>
  <c r="T72" i="17" s="1"/>
  <c r="Y72" i="17"/>
  <c r="X72" i="17"/>
  <c r="W113" i="17"/>
  <c r="V88" i="17"/>
  <c r="V219" i="17"/>
  <c r="W287" i="17"/>
  <c r="V287" i="17" s="1"/>
  <c r="Y77" i="17"/>
  <c r="Z77" i="17"/>
  <c r="R77" i="17"/>
  <c r="T77" i="17" s="1"/>
  <c r="X77" i="17"/>
  <c r="X133" i="17"/>
  <c r="R133" i="17"/>
  <c r="T133" i="17" s="1"/>
  <c r="Y133" i="17"/>
  <c r="Z133" i="17"/>
  <c r="V17" i="17"/>
  <c r="W124" i="17"/>
  <c r="V124" i="17" s="1"/>
  <c r="W181" i="17"/>
  <c r="W254" i="17"/>
  <c r="V254" i="17" s="1"/>
  <c r="R48" i="17"/>
  <c r="T48" i="17" s="1"/>
  <c r="Z48" i="17"/>
  <c r="X48" i="17"/>
  <c r="Y48" i="17"/>
  <c r="X83" i="17"/>
  <c r="Y83" i="17"/>
  <c r="R83" i="17"/>
  <c r="T83" i="17" s="1"/>
  <c r="Z83" i="17"/>
  <c r="X39" i="17"/>
  <c r="R39" i="17"/>
  <c r="T39" i="17" s="1"/>
  <c r="Y39" i="17"/>
  <c r="Z39" i="17"/>
  <c r="V184" i="17"/>
  <c r="W116" i="17"/>
  <c r="Z108" i="17"/>
  <c r="R108" i="17"/>
  <c r="T108" i="17" s="1"/>
  <c r="Y108" i="17"/>
  <c r="X108" i="17"/>
  <c r="Z127" i="17"/>
  <c r="R127" i="17"/>
  <c r="T127" i="17" s="1"/>
  <c r="Y127" i="17"/>
  <c r="X127" i="17"/>
  <c r="V263" i="17"/>
  <c r="V252" i="17"/>
  <c r="Y93" i="17"/>
  <c r="Z93" i="17"/>
  <c r="R93" i="17"/>
  <c r="T93" i="17" s="1"/>
  <c r="X93" i="17"/>
  <c r="X171" i="17"/>
  <c r="Z171" i="17"/>
  <c r="Y171" i="17"/>
  <c r="R171" i="17"/>
  <c r="T171" i="17" s="1"/>
  <c r="W126" i="17"/>
  <c r="V286" i="17"/>
  <c r="W282" i="17"/>
  <c r="V282" i="17" s="1"/>
  <c r="V220" i="17"/>
  <c r="W99" i="17"/>
  <c r="V99" i="17" s="1"/>
  <c r="V262" i="17"/>
  <c r="Y178" i="17"/>
  <c r="R178" i="17"/>
  <c r="T178" i="17" s="1"/>
  <c r="Z178" i="17"/>
  <c r="X178" i="17"/>
  <c r="X176" i="17"/>
  <c r="R176" i="17"/>
  <c r="T176" i="17" s="1"/>
  <c r="Z176" i="17"/>
  <c r="Y176" i="17"/>
  <c r="Y97" i="17"/>
  <c r="Z97" i="17"/>
  <c r="R97" i="17"/>
  <c r="T97" i="17" s="1"/>
  <c r="X97" i="17"/>
  <c r="Z177" i="17"/>
  <c r="R177" i="17"/>
  <c r="T177" i="17" s="1"/>
  <c r="Y177" i="17"/>
  <c r="X177" i="17"/>
  <c r="W258" i="17"/>
  <c r="X106" i="17"/>
  <c r="Y106" i="17"/>
  <c r="R106" i="17"/>
  <c r="T106" i="17" s="1"/>
  <c r="Z106" i="17"/>
  <c r="W129" i="17"/>
  <c r="V129" i="17" s="1"/>
  <c r="W210" i="17"/>
  <c r="Y251" i="17"/>
  <c r="Z251" i="17"/>
  <c r="R251" i="17"/>
  <c r="T251" i="17" s="1"/>
  <c r="X251" i="17"/>
  <c r="X14" i="17"/>
  <c r="Z14" i="17"/>
  <c r="R14" i="17"/>
  <c r="W14" i="17" s="1"/>
  <c r="Y14" i="17"/>
  <c r="W195" i="17"/>
  <c r="V195" i="17" s="1"/>
  <c r="W190" i="17"/>
  <c r="V280" i="17"/>
  <c r="Z148" i="17"/>
  <c r="R148" i="17"/>
  <c r="T148" i="17" s="1"/>
  <c r="Y148" i="17"/>
  <c r="X148" i="17"/>
  <c r="X98" i="17"/>
  <c r="Y98" i="17"/>
  <c r="R98" i="17"/>
  <c r="T98" i="17" s="1"/>
  <c r="Z98" i="17"/>
  <c r="W211" i="17"/>
  <c r="V211" i="17" s="1"/>
  <c r="W230" i="17"/>
  <c r="V230" i="17" s="1"/>
  <c r="V228" i="17"/>
  <c r="W216" i="17"/>
  <c r="W250" i="17"/>
  <c r="V250" i="17" s="1"/>
  <c r="W297" i="17"/>
  <c r="V297" i="17"/>
  <c r="Z139" i="17"/>
  <c r="R139" i="17"/>
  <c r="T139" i="17" s="1"/>
  <c r="X139" i="17"/>
  <c r="Y139" i="17"/>
  <c r="Z32" i="17"/>
  <c r="R32" i="17"/>
  <c r="T32" i="17" s="1"/>
  <c r="Y32" i="17"/>
  <c r="X32" i="17"/>
  <c r="W277" i="17"/>
  <c r="V277" i="17" s="1"/>
  <c r="V226" i="17"/>
  <c r="Z49" i="17"/>
  <c r="R49" i="17"/>
  <c r="T49" i="17" s="1"/>
  <c r="Y49" i="17"/>
  <c r="X49" i="17"/>
  <c r="X189" i="17"/>
  <c r="Y189" i="17"/>
  <c r="Z189" i="17"/>
  <c r="R189" i="17"/>
  <c r="T189" i="17" s="1"/>
  <c r="W88" i="17"/>
  <c r="W233" i="17"/>
  <c r="V233" i="17" s="1"/>
  <c r="W219" i="17"/>
  <c r="W267" i="17"/>
  <c r="V267" i="17" s="1"/>
  <c r="Z31" i="17"/>
  <c r="R31" i="17"/>
  <c r="T31" i="17" s="1"/>
  <c r="X31" i="17"/>
  <c r="Y31" i="17"/>
  <c r="V22" i="17"/>
  <c r="Y40" i="17"/>
  <c r="X40" i="17"/>
  <c r="Z40" i="17"/>
  <c r="R40" i="17"/>
  <c r="T40" i="17" s="1"/>
  <c r="X175" i="17"/>
  <c r="Z175" i="17"/>
  <c r="Y175" i="17"/>
  <c r="R175" i="17"/>
  <c r="T175" i="17" s="1"/>
  <c r="W73" i="17"/>
  <c r="V73" i="17" s="1"/>
  <c r="V37" i="17"/>
  <c r="W147" i="17"/>
  <c r="R43" i="15"/>
  <c r="T43" i="15" s="1"/>
  <c r="Y204" i="15"/>
  <c r="R126" i="15"/>
  <c r="T126" i="15" s="1"/>
  <c r="Y59" i="15"/>
  <c r="R164" i="15"/>
  <c r="T164" i="15" s="1"/>
  <c r="Z176" i="15"/>
  <c r="X153" i="15"/>
  <c r="R85" i="15"/>
  <c r="T85" i="15" s="1"/>
  <c r="R227" i="15"/>
  <c r="T227" i="15" s="1"/>
  <c r="Y84" i="15"/>
  <c r="R27" i="15"/>
  <c r="T27" i="15" s="1"/>
  <c r="Y116" i="15"/>
  <c r="X166" i="15"/>
  <c r="Z21" i="15"/>
  <c r="X100" i="15"/>
  <c r="Z153" i="15"/>
  <c r="Z166" i="15"/>
  <c r="Y164" i="15"/>
  <c r="X84" i="15"/>
  <c r="X59" i="15"/>
  <c r="R100" i="15"/>
  <c r="T100" i="15" s="1"/>
  <c r="Z116" i="15"/>
  <c r="W216" i="15"/>
  <c r="X85" i="15"/>
  <c r="Z204" i="15"/>
  <c r="X227" i="15"/>
  <c r="X164" i="15"/>
  <c r="Y26" i="15"/>
  <c r="R84" i="15"/>
  <c r="T84" i="15" s="1"/>
  <c r="R59" i="15"/>
  <c r="T59" i="15" s="1"/>
  <c r="R55" i="15"/>
  <c r="T55" i="15" s="1"/>
  <c r="Y27" i="15"/>
  <c r="Z100" i="15"/>
  <c r="R116" i="15"/>
  <c r="T116" i="15" s="1"/>
  <c r="Y85" i="15"/>
  <c r="X204" i="15"/>
  <c r="Z227" i="15"/>
  <c r="Z27" i="15"/>
  <c r="W191" i="15"/>
  <c r="V191" i="15" s="1"/>
  <c r="V216" i="15"/>
  <c r="X222" i="15"/>
  <c r="Z86" i="15"/>
  <c r="R137" i="15"/>
  <c r="T137" i="15" s="1"/>
  <c r="X176" i="15"/>
  <c r="R46" i="15"/>
  <c r="T46" i="15" s="1"/>
  <c r="Z126" i="15"/>
  <c r="X145" i="15"/>
  <c r="Y222" i="15"/>
  <c r="X189" i="15"/>
  <c r="Z222" i="15"/>
  <c r="Y155" i="15"/>
  <c r="X126" i="15"/>
  <c r="X105" i="15"/>
  <c r="Z167" i="15"/>
  <c r="W226" i="15"/>
  <c r="V226" i="15" s="1"/>
  <c r="R65" i="15"/>
  <c r="T65" i="15" s="1"/>
  <c r="X127" i="15"/>
  <c r="Z189" i="15"/>
  <c r="Y105" i="15"/>
  <c r="Z149" i="15"/>
  <c r="W298" i="15"/>
  <c r="V298" i="15" s="1"/>
  <c r="Z87" i="15"/>
  <c r="Z130" i="15"/>
  <c r="R174" i="15"/>
  <c r="T174" i="15" s="1"/>
  <c r="Z194" i="15"/>
  <c r="Z104" i="15"/>
  <c r="X118" i="15"/>
  <c r="R79" i="15"/>
  <c r="T79" i="15" s="1"/>
  <c r="R47" i="15"/>
  <c r="T47" i="15" s="1"/>
  <c r="Z35" i="15"/>
  <c r="Y143" i="15"/>
  <c r="W272" i="15"/>
  <c r="V272" i="15"/>
  <c r="R105" i="15"/>
  <c r="T105" i="15" s="1"/>
  <c r="Y109" i="15"/>
  <c r="Z43" i="15"/>
  <c r="Z46" i="15"/>
  <c r="X167" i="15"/>
  <c r="X96" i="15"/>
  <c r="Z42" i="15"/>
  <c r="Z142" i="15"/>
  <c r="X138" i="15"/>
  <c r="X86" i="15"/>
  <c r="R165" i="15"/>
  <c r="T165" i="15" s="1"/>
  <c r="Z175" i="15"/>
  <c r="Y79" i="15"/>
  <c r="Y47" i="15"/>
  <c r="R15" i="15"/>
  <c r="T15" i="15" s="1"/>
  <c r="V217" i="15"/>
  <c r="V224" i="15"/>
  <c r="X155" i="15"/>
  <c r="R155" i="15"/>
  <c r="T155" i="15" s="1"/>
  <c r="X65" i="15"/>
  <c r="Y132" i="15"/>
  <c r="Z53" i="15"/>
  <c r="R114" i="15"/>
  <c r="T114" i="15" s="1"/>
  <c r="Y75" i="15"/>
  <c r="X152" i="15"/>
  <c r="Y135" i="15"/>
  <c r="R120" i="15"/>
  <c r="T120" i="15" s="1"/>
  <c r="R149" i="15"/>
  <c r="T149" i="15" s="1"/>
  <c r="X109" i="15"/>
  <c r="Y142" i="15"/>
  <c r="X53" i="15"/>
  <c r="Z107" i="15"/>
  <c r="X75" i="15"/>
  <c r="R31" i="15"/>
  <c r="T31" i="15" s="1"/>
  <c r="Y152" i="15"/>
  <c r="R152" i="15"/>
  <c r="T152" i="15" s="1"/>
  <c r="R42" i="15"/>
  <c r="T42" i="15" s="1"/>
  <c r="Y163" i="15"/>
  <c r="Y21" i="15"/>
  <c r="Y168" i="15"/>
  <c r="Z120" i="15"/>
  <c r="V92" i="15"/>
  <c r="W211" i="15"/>
  <c r="V211" i="15" s="1"/>
  <c r="X149" i="15"/>
  <c r="Y139" i="15"/>
  <c r="R33" i="15"/>
  <c r="T33" i="15" s="1"/>
  <c r="Y97" i="15"/>
  <c r="W294" i="15"/>
  <c r="R109" i="15"/>
  <c r="T109" i="15" s="1"/>
  <c r="R132" i="15"/>
  <c r="T132" i="15" s="1"/>
  <c r="R142" i="15"/>
  <c r="T142" i="15" s="1"/>
  <c r="Z170" i="15"/>
  <c r="X21" i="15"/>
  <c r="Z200" i="15"/>
  <c r="R83" i="15"/>
  <c r="T83" i="15" s="1"/>
  <c r="Z75" i="15"/>
  <c r="X43" i="15"/>
  <c r="Y147" i="15"/>
  <c r="Z98" i="15"/>
  <c r="Y145" i="15"/>
  <c r="Z132" i="15"/>
  <c r="Z49" i="15"/>
  <c r="Y51" i="15"/>
  <c r="W152" i="15"/>
  <c r="W193" i="15"/>
  <c r="Z90" i="15"/>
  <c r="X139" i="15"/>
  <c r="R97" i="15"/>
  <c r="T97" i="15" s="1"/>
  <c r="R119" i="15"/>
  <c r="T119" i="15" s="1"/>
  <c r="X170" i="15"/>
  <c r="Z127" i="15"/>
  <c r="Y113" i="15"/>
  <c r="R200" i="15"/>
  <c r="T200" i="15" s="1"/>
  <c r="Y108" i="15"/>
  <c r="Y71" i="15"/>
  <c r="R19" i="15"/>
  <c r="T19" i="15" s="1"/>
  <c r="Y88" i="15"/>
  <c r="V193" i="15"/>
  <c r="X90" i="15"/>
  <c r="Y153" i="15"/>
  <c r="R144" i="15"/>
  <c r="T144" i="15" s="1"/>
  <c r="Z186" i="15"/>
  <c r="R166" i="15"/>
  <c r="T166" i="15" s="1"/>
  <c r="Z147" i="15"/>
  <c r="Z145" i="15"/>
  <c r="Y87" i="15"/>
  <c r="Y130" i="15"/>
  <c r="R62" i="15"/>
  <c r="T62" i="15" s="1"/>
  <c r="X104" i="15"/>
  <c r="Z137" i="15"/>
  <c r="R127" i="15"/>
  <c r="T127" i="15" s="1"/>
  <c r="Y118" i="15"/>
  <c r="X175" i="15"/>
  <c r="Y176" i="15"/>
  <c r="Z136" i="15"/>
  <c r="R63" i="15"/>
  <c r="T63" i="15" s="1"/>
  <c r="X35" i="15"/>
  <c r="Y19" i="15"/>
  <c r="Y120" i="15"/>
  <c r="Z112" i="15"/>
  <c r="V294" i="15"/>
  <c r="X37" i="15"/>
  <c r="X147" i="15"/>
  <c r="R157" i="15"/>
  <c r="T157" i="15" s="1"/>
  <c r="R194" i="15"/>
  <c r="T194" i="15" s="1"/>
  <c r="Y104" i="15"/>
  <c r="X113" i="15"/>
  <c r="Z44" i="15"/>
  <c r="Z168" i="15"/>
  <c r="X88" i="15"/>
  <c r="Z108" i="15"/>
  <c r="Y83" i="15"/>
  <c r="Z67" i="15"/>
  <c r="R51" i="15"/>
  <c r="T51" i="15" s="1"/>
  <c r="Y39" i="15"/>
  <c r="R23" i="15"/>
  <c r="T23" i="15" s="1"/>
  <c r="W92" i="15"/>
  <c r="W169" i="15"/>
  <c r="V169" i="15" s="1"/>
  <c r="X92" i="15"/>
  <c r="Z92" i="15"/>
  <c r="Y92" i="15"/>
  <c r="R90" i="15"/>
  <c r="T90" i="15" s="1"/>
  <c r="Y37" i="15"/>
  <c r="X186" i="15"/>
  <c r="R91" i="15"/>
  <c r="W91" i="15" s="1"/>
  <c r="X98" i="15"/>
  <c r="R103" i="15"/>
  <c r="T103" i="15" s="1"/>
  <c r="Z157" i="15"/>
  <c r="X62" i="15"/>
  <c r="Z165" i="15"/>
  <c r="X26" i="15"/>
  <c r="V104" i="15"/>
  <c r="Y137" i="15"/>
  <c r="W270" i="15"/>
  <c r="Z118" i="15"/>
  <c r="Y175" i="15"/>
  <c r="X44" i="15"/>
  <c r="X168" i="15"/>
  <c r="Z148" i="15"/>
  <c r="Z88" i="15"/>
  <c r="Z83" i="15"/>
  <c r="Y67" i="15"/>
  <c r="Y55" i="15"/>
  <c r="X51" i="15"/>
  <c r="R35" i="15"/>
  <c r="T35" i="15" s="1"/>
  <c r="Z19" i="15"/>
  <c r="W197" i="15"/>
  <c r="V197" i="15" s="1"/>
  <c r="Z144" i="15"/>
  <c r="V281" i="15"/>
  <c r="V283" i="15"/>
  <c r="W282" i="15"/>
  <c r="V282" i="15" s="1"/>
  <c r="Y138" i="15"/>
  <c r="R49" i="15"/>
  <c r="T49" i="15" s="1"/>
  <c r="X76" i="15"/>
  <c r="Y23" i="15"/>
  <c r="W293" i="15"/>
  <c r="V293" i="15" s="1"/>
  <c r="T147" i="15"/>
  <c r="V147" i="15"/>
  <c r="Y69" i="15"/>
  <c r="X187" i="15"/>
  <c r="Y119" i="15"/>
  <c r="Z30" i="15"/>
  <c r="Y89" i="15"/>
  <c r="R78" i="15"/>
  <c r="T78" i="15" s="1"/>
  <c r="R95" i="15"/>
  <c r="T95" i="15" s="1"/>
  <c r="Z154" i="15"/>
  <c r="R163" i="15"/>
  <c r="T163" i="15" s="1"/>
  <c r="Y161" i="15"/>
  <c r="W271" i="15"/>
  <c r="W147" i="15"/>
  <c r="X30" i="15"/>
  <c r="R53" i="15"/>
  <c r="T53" i="15" s="1"/>
  <c r="Y194" i="15"/>
  <c r="X58" i="15"/>
  <c r="Z150" i="15"/>
  <c r="R81" i="15"/>
  <c r="T81" i="15" s="1"/>
  <c r="R17" i="15"/>
  <c r="T17" i="15" s="1"/>
  <c r="Z76" i="15"/>
  <c r="R135" i="15"/>
  <c r="T135" i="15" s="1"/>
  <c r="X148" i="15"/>
  <c r="Y200" i="15"/>
  <c r="R108" i="15"/>
  <c r="T108" i="15" s="1"/>
  <c r="Y136" i="15"/>
  <c r="R71" i="15"/>
  <c r="T71" i="15" s="1"/>
  <c r="R39" i="15"/>
  <c r="T39" i="15" s="1"/>
  <c r="Y205" i="15"/>
  <c r="Y112" i="15"/>
  <c r="R112" i="15"/>
  <c r="V181" i="15"/>
  <c r="Y95" i="15"/>
  <c r="R173" i="15"/>
  <c r="T173" i="15" s="1"/>
  <c r="X161" i="15"/>
  <c r="Z103" i="15"/>
  <c r="Z89" i="15"/>
  <c r="Z78" i="15"/>
  <c r="X154" i="15"/>
  <c r="X69" i="15"/>
  <c r="Z173" i="15"/>
  <c r="W252" i="15"/>
  <c r="Z187" i="15"/>
  <c r="Z60" i="15"/>
  <c r="X103" i="15"/>
  <c r="W195" i="15"/>
  <c r="V195" i="15" s="1"/>
  <c r="R30" i="15"/>
  <c r="T30" i="15" s="1"/>
  <c r="Y58" i="15"/>
  <c r="X150" i="15"/>
  <c r="Z81" i="15"/>
  <c r="Z17" i="15"/>
  <c r="Y63" i="15"/>
  <c r="Y31" i="15"/>
  <c r="Z205" i="15"/>
  <c r="V113" i="15"/>
  <c r="W96" i="15"/>
  <c r="V96" i="15" s="1"/>
  <c r="W181" i="15"/>
  <c r="X89" i="15"/>
  <c r="X144" i="15"/>
  <c r="X95" i="15"/>
  <c r="Y154" i="15"/>
  <c r="R69" i="15"/>
  <c r="T69" i="15" s="1"/>
  <c r="R37" i="15"/>
  <c r="T37" i="15" s="1"/>
  <c r="Y173" i="15"/>
  <c r="Z96" i="15"/>
  <c r="Y186" i="15"/>
  <c r="X163" i="15"/>
  <c r="R187" i="15"/>
  <c r="T187" i="15" s="1"/>
  <c r="X91" i="15"/>
  <c r="Y91" i="15"/>
  <c r="R98" i="15"/>
  <c r="T98" i="15" s="1"/>
  <c r="R161" i="15"/>
  <c r="T161" i="15" s="1"/>
  <c r="V290" i="15"/>
  <c r="W130" i="15"/>
  <c r="V244" i="15"/>
  <c r="X119" i="15"/>
  <c r="Y62" i="15"/>
  <c r="R138" i="15"/>
  <c r="T138" i="15" s="1"/>
  <c r="Z58" i="15"/>
  <c r="Z26" i="15"/>
  <c r="Y150" i="15"/>
  <c r="Y81" i="15"/>
  <c r="Y49" i="15"/>
  <c r="Y17" i="15"/>
  <c r="Z113" i="15"/>
  <c r="V198" i="15"/>
  <c r="Y76" i="15"/>
  <c r="Y44" i="15"/>
  <c r="R148" i="15"/>
  <c r="T148" i="15" s="1"/>
  <c r="X71" i="15"/>
  <c r="Z55" i="15"/>
  <c r="X39" i="15"/>
  <c r="Z23" i="15"/>
  <c r="W14" i="15"/>
  <c r="W140" i="15"/>
  <c r="V140" i="15" s="1"/>
  <c r="W202" i="15"/>
  <c r="V202" i="15" s="1"/>
  <c r="W245" i="15"/>
  <c r="W276" i="15"/>
  <c r="V252" i="15"/>
  <c r="V130" i="15"/>
  <c r="Y30" i="15"/>
  <c r="V286" i="15"/>
  <c r="V236" i="15"/>
  <c r="W183" i="15"/>
  <c r="V183" i="15" s="1"/>
  <c r="V207" i="15"/>
  <c r="W198" i="15"/>
  <c r="X135" i="15"/>
  <c r="W279" i="15"/>
  <c r="V279" i="15" s="1"/>
  <c r="V136" i="15"/>
  <c r="T107" i="15"/>
  <c r="W107" i="15"/>
  <c r="V107" i="15" s="1"/>
  <c r="W247" i="15"/>
  <c r="V247" i="15" s="1"/>
  <c r="V192" i="15"/>
  <c r="W243" i="15"/>
  <c r="V243" i="15" s="1"/>
  <c r="W296" i="15"/>
  <c r="V296" i="15" s="1"/>
  <c r="Y15" i="15"/>
  <c r="V245" i="15"/>
  <c r="X78" i="15"/>
  <c r="X46" i="15"/>
  <c r="Y167" i="15"/>
  <c r="W154" i="15"/>
  <c r="V154" i="15" s="1"/>
  <c r="Y42" i="15"/>
  <c r="V14" i="15"/>
  <c r="Y65" i="15"/>
  <c r="R60" i="15"/>
  <c r="X60" i="15"/>
  <c r="Y28" i="15"/>
  <c r="W265" i="15"/>
  <c r="V285" i="15"/>
  <c r="W184" i="15"/>
  <c r="W87" i="15"/>
  <c r="V87" i="15" s="1"/>
  <c r="W284" i="15"/>
  <c r="V284" i="15" s="1"/>
  <c r="W129" i="15"/>
  <c r="V129" i="15" s="1"/>
  <c r="W275" i="15"/>
  <c r="V275" i="15" s="1"/>
  <c r="W244" i="15"/>
  <c r="R111" i="15"/>
  <c r="T111" i="15" s="1"/>
  <c r="Y170" i="15"/>
  <c r="W262" i="15"/>
  <c r="W285" i="15"/>
  <c r="V58" i="15"/>
  <c r="W26" i="15"/>
  <c r="W207" i="15"/>
  <c r="X107" i="15"/>
  <c r="Y107" i="15"/>
  <c r="X114" i="15"/>
  <c r="Y114" i="15"/>
  <c r="W219" i="15"/>
  <c r="W118" i="15"/>
  <c r="V118" i="15" s="1"/>
  <c r="V88" i="15"/>
  <c r="Y189" i="15"/>
  <c r="W136" i="15"/>
  <c r="X79" i="15"/>
  <c r="X63" i="15"/>
  <c r="X47" i="15"/>
  <c r="X31" i="15"/>
  <c r="X15" i="15"/>
  <c r="R205" i="15"/>
  <c r="T205" i="15" s="1"/>
  <c r="W232" i="15"/>
  <c r="V232" i="15" s="1"/>
  <c r="U196" i="15"/>
  <c r="W196" i="15"/>
  <c r="V196" i="15" s="1"/>
  <c r="W263" i="15"/>
  <c r="V263" i="15" s="1"/>
  <c r="Y74" i="15"/>
  <c r="Z14" i="15"/>
  <c r="R139" i="15"/>
  <c r="T139" i="15" s="1"/>
  <c r="Y33" i="15"/>
  <c r="R28" i="15"/>
  <c r="W182" i="15"/>
  <c r="V182" i="15" s="1"/>
  <c r="V264" i="15"/>
  <c r="V255" i="15"/>
  <c r="R86" i="15"/>
  <c r="W238" i="15"/>
  <c r="V238" i="15" s="1"/>
  <c r="W58" i="15"/>
  <c r="V26" i="15"/>
  <c r="W104" i="15"/>
  <c r="V258" i="15"/>
  <c r="X136" i="15"/>
  <c r="W143" i="15"/>
  <c r="V143" i="15" s="1"/>
  <c r="X50" i="15"/>
  <c r="R50" i="15"/>
  <c r="T50" i="15" s="1"/>
  <c r="Y50" i="15"/>
  <c r="Z50" i="15"/>
  <c r="V212" i="15"/>
  <c r="Y158" i="15"/>
  <c r="Z158" i="15"/>
  <c r="R158" i="15"/>
  <c r="T158" i="15" s="1"/>
  <c r="X158" i="15"/>
  <c r="X73" i="15"/>
  <c r="R73" i="15"/>
  <c r="T73" i="15" s="1"/>
  <c r="Y73" i="15"/>
  <c r="Z73" i="15"/>
  <c r="V235" i="15"/>
  <c r="X68" i="15"/>
  <c r="Y68" i="15"/>
  <c r="Z68" i="15"/>
  <c r="R68" i="15"/>
  <c r="T68" i="15" s="1"/>
  <c r="W240" i="15"/>
  <c r="V240" i="15" s="1"/>
  <c r="W248" i="15"/>
  <c r="V248" i="15" s="1"/>
  <c r="X22" i="15"/>
  <c r="R22" i="15"/>
  <c r="T22" i="15" s="1"/>
  <c r="Y22" i="15"/>
  <c r="Z22" i="15"/>
  <c r="W295" i="15"/>
  <c r="V295" i="15" s="1"/>
  <c r="Y110" i="15"/>
  <c r="Z110" i="15"/>
  <c r="R110" i="15"/>
  <c r="T110" i="15" s="1"/>
  <c r="X110" i="15"/>
  <c r="X61" i="15"/>
  <c r="R61" i="15"/>
  <c r="T61" i="15" s="1"/>
  <c r="Y61" i="15"/>
  <c r="Z61" i="15"/>
  <c r="Z141" i="15"/>
  <c r="Y141" i="15"/>
  <c r="X141" i="15"/>
  <c r="R141" i="15"/>
  <c r="T141" i="15" s="1"/>
  <c r="Y206" i="15"/>
  <c r="R206" i="15"/>
  <c r="T206" i="15" s="1"/>
  <c r="Z206" i="15"/>
  <c r="X206" i="15"/>
  <c r="X40" i="15"/>
  <c r="Y40" i="15"/>
  <c r="Z40" i="15"/>
  <c r="R40" i="15"/>
  <c r="T40" i="15" s="1"/>
  <c r="Z177" i="15"/>
  <c r="Y177" i="15"/>
  <c r="X177" i="15"/>
  <c r="R177" i="15"/>
  <c r="T177" i="15" s="1"/>
  <c r="W223" i="15"/>
  <c r="V223" i="15" s="1"/>
  <c r="X16" i="15"/>
  <c r="Y16" i="15"/>
  <c r="Z16" i="15"/>
  <c r="R16" i="15"/>
  <c r="T16" i="15" s="1"/>
  <c r="W239" i="15"/>
  <c r="X34" i="15"/>
  <c r="R34" i="15"/>
  <c r="T34" i="15" s="1"/>
  <c r="Y34" i="15"/>
  <c r="Z34" i="15"/>
  <c r="W273" i="15"/>
  <c r="V273" i="15" s="1"/>
  <c r="Y115" i="15"/>
  <c r="Z115" i="15"/>
  <c r="R115" i="15"/>
  <c r="T115" i="15" s="1"/>
  <c r="X115" i="15"/>
  <c r="X57" i="15"/>
  <c r="R57" i="15"/>
  <c r="T57" i="15" s="1"/>
  <c r="Y57" i="15"/>
  <c r="Z57" i="15"/>
  <c r="W89" i="15"/>
  <c r="W235" i="15"/>
  <c r="X52" i="15"/>
  <c r="Y52" i="15"/>
  <c r="Z52" i="15"/>
  <c r="R52" i="15"/>
  <c r="T52" i="15" s="1"/>
  <c r="W267" i="15"/>
  <c r="V267" i="15" s="1"/>
  <c r="W192" i="15"/>
  <c r="W167" i="15"/>
  <c r="V167" i="15" s="1"/>
  <c r="Y102" i="15"/>
  <c r="Z102" i="15"/>
  <c r="R102" i="15"/>
  <c r="T102" i="15" s="1"/>
  <c r="X102" i="15"/>
  <c r="Y214" i="15"/>
  <c r="Z214" i="15"/>
  <c r="R214" i="15"/>
  <c r="T214" i="15" s="1"/>
  <c r="X214" i="15"/>
  <c r="Z122" i="15"/>
  <c r="Y122" i="15"/>
  <c r="X122" i="15"/>
  <c r="R122" i="15"/>
  <c r="T122" i="15" s="1"/>
  <c r="W266" i="15"/>
  <c r="V266" i="15" s="1"/>
  <c r="W246" i="15"/>
  <c r="V246" i="15" s="1"/>
  <c r="W186" i="15"/>
  <c r="V186" i="15" s="1"/>
  <c r="T14" i="15"/>
  <c r="W281" i="15"/>
  <c r="V180" i="15"/>
  <c r="V265" i="15"/>
  <c r="W277" i="15"/>
  <c r="V277" i="15" s="1"/>
  <c r="W145" i="15"/>
  <c r="X70" i="15"/>
  <c r="R70" i="15"/>
  <c r="T70" i="15" s="1"/>
  <c r="Y70" i="15"/>
  <c r="Z70" i="15"/>
  <c r="W213" i="15"/>
  <c r="V213" i="15" s="1"/>
  <c r="V184" i="15"/>
  <c r="W231" i="15"/>
  <c r="V231" i="15" s="1"/>
  <c r="W290" i="15"/>
  <c r="Y94" i="15"/>
  <c r="Z94" i="15"/>
  <c r="R94" i="15"/>
  <c r="T94" i="15" s="1"/>
  <c r="X94" i="15"/>
  <c r="Z134" i="15"/>
  <c r="Y134" i="15"/>
  <c r="X134" i="15"/>
  <c r="R134" i="15"/>
  <c r="T134" i="15" s="1"/>
  <c r="X45" i="15"/>
  <c r="R45" i="15"/>
  <c r="T45" i="15" s="1"/>
  <c r="Y45" i="15"/>
  <c r="Z45" i="15"/>
  <c r="W274" i="15"/>
  <c r="V274" i="15" s="1"/>
  <c r="Z251" i="15"/>
  <c r="X251" i="15"/>
  <c r="Y251" i="15"/>
  <c r="R251" i="15"/>
  <c r="T251" i="15" s="1"/>
  <c r="X24" i="15"/>
  <c r="Y24" i="15"/>
  <c r="Z24" i="15"/>
  <c r="R24" i="15"/>
  <c r="T24" i="15" s="1"/>
  <c r="W260" i="15"/>
  <c r="V260" i="15" s="1"/>
  <c r="W254" i="15"/>
  <c r="V254" i="15" s="1"/>
  <c r="W255" i="15"/>
  <c r="W160" i="15"/>
  <c r="V160" i="15" s="1"/>
  <c r="Y151" i="15"/>
  <c r="Z151" i="15"/>
  <c r="R151" i="15"/>
  <c r="T151" i="15" s="1"/>
  <c r="X151" i="15"/>
  <c r="W210" i="15"/>
  <c r="W286" i="15"/>
  <c r="W269" i="15"/>
  <c r="V269" i="15" s="1"/>
  <c r="W280" i="15"/>
  <c r="V280" i="15" s="1"/>
  <c r="V21" i="15"/>
  <c r="W236" i="15"/>
  <c r="V262" i="15"/>
  <c r="V270" i="15"/>
  <c r="V219" i="15"/>
  <c r="W233" i="15"/>
  <c r="V233" i="15" s="1"/>
  <c r="W234" i="15"/>
  <c r="W113" i="15"/>
  <c r="W175" i="15"/>
  <c r="V175" i="15" s="1"/>
  <c r="V76" i="15"/>
  <c r="W44" i="15"/>
  <c r="W258" i="15"/>
  <c r="W257" i="15"/>
  <c r="V257" i="15" s="1"/>
  <c r="W176" i="15"/>
  <c r="V176" i="15" s="1"/>
  <c r="W75" i="15"/>
  <c r="W67" i="15"/>
  <c r="Z131" i="15"/>
  <c r="Y131" i="15"/>
  <c r="X131" i="15"/>
  <c r="R131" i="15"/>
  <c r="T131" i="15" s="1"/>
  <c r="Z121" i="15"/>
  <c r="Y121" i="15"/>
  <c r="R121" i="15"/>
  <c r="T121" i="15" s="1"/>
  <c r="X121" i="15"/>
  <c r="X82" i="15"/>
  <c r="R82" i="15"/>
  <c r="T82" i="15" s="1"/>
  <c r="Y82" i="15"/>
  <c r="Z82" i="15"/>
  <c r="X18" i="15"/>
  <c r="R18" i="15"/>
  <c r="T18" i="15" s="1"/>
  <c r="Y18" i="15"/>
  <c r="Z18" i="15"/>
  <c r="W208" i="15"/>
  <c r="V208" i="15" s="1"/>
  <c r="Y99" i="15"/>
  <c r="Z99" i="15"/>
  <c r="R99" i="15"/>
  <c r="T99" i="15" s="1"/>
  <c r="X99" i="15"/>
  <c r="W212" i="15"/>
  <c r="W291" i="15"/>
  <c r="V291" i="15" s="1"/>
  <c r="W237" i="15"/>
  <c r="V237" i="15" s="1"/>
  <c r="Y106" i="15"/>
  <c r="Z106" i="15"/>
  <c r="R106" i="15"/>
  <c r="T106" i="15" s="1"/>
  <c r="X106" i="15"/>
  <c r="X41" i="15"/>
  <c r="R41" i="15"/>
  <c r="T41" i="15" s="1"/>
  <c r="Y41" i="15"/>
  <c r="Z41" i="15"/>
  <c r="V89" i="15"/>
  <c r="X36" i="15"/>
  <c r="Y36" i="15"/>
  <c r="Z36" i="15"/>
  <c r="R36" i="15"/>
  <c r="T36" i="15" s="1"/>
  <c r="W256" i="15"/>
  <c r="V256" i="15" s="1"/>
  <c r="W250" i="15"/>
  <c r="V250" i="15" s="1"/>
  <c r="W249" i="15"/>
  <c r="V249" i="15" s="1"/>
  <c r="Z123" i="15"/>
  <c r="Y123" i="15"/>
  <c r="X123" i="15"/>
  <c r="R123" i="15"/>
  <c r="T123" i="15" s="1"/>
  <c r="V276" i="15"/>
  <c r="X64" i="15"/>
  <c r="Y64" i="15"/>
  <c r="Z64" i="15"/>
  <c r="R64" i="15"/>
  <c r="T64" i="15" s="1"/>
  <c r="V228" i="15"/>
  <c r="U124" i="15"/>
  <c r="X54" i="15"/>
  <c r="R54" i="15"/>
  <c r="T54" i="15" s="1"/>
  <c r="Y54" i="15"/>
  <c r="Z54" i="15"/>
  <c r="Z128" i="15"/>
  <c r="Y128" i="15"/>
  <c r="X128" i="15"/>
  <c r="R128" i="15"/>
  <c r="T128" i="15" s="1"/>
  <c r="Y162" i="15"/>
  <c r="R162" i="15"/>
  <c r="T162" i="15" s="1"/>
  <c r="Z162" i="15"/>
  <c r="X162" i="15"/>
  <c r="Z185" i="15"/>
  <c r="Y185" i="15"/>
  <c r="R185" i="15"/>
  <c r="T185" i="15" s="1"/>
  <c r="X185" i="15"/>
  <c r="X29" i="15"/>
  <c r="R29" i="15"/>
  <c r="T29" i="15" s="1"/>
  <c r="Y29" i="15"/>
  <c r="Z29" i="15"/>
  <c r="Y93" i="15"/>
  <c r="R93" i="15"/>
  <c r="T93" i="15" s="1"/>
  <c r="Z93" i="15"/>
  <c r="X93" i="15"/>
  <c r="X72" i="15"/>
  <c r="Y72" i="15"/>
  <c r="Z72" i="15"/>
  <c r="R72" i="15"/>
  <c r="T72" i="15" s="1"/>
  <c r="X80" i="15"/>
  <c r="Y80" i="15"/>
  <c r="Z80" i="15"/>
  <c r="R80" i="15"/>
  <c r="T80" i="15" s="1"/>
  <c r="X66" i="15"/>
  <c r="R66" i="15"/>
  <c r="T66" i="15" s="1"/>
  <c r="Y66" i="15"/>
  <c r="Z66" i="15"/>
  <c r="Z133" i="15"/>
  <c r="Y133" i="15"/>
  <c r="X133" i="15"/>
  <c r="R133" i="15"/>
  <c r="T133" i="15" s="1"/>
  <c r="Y171" i="15"/>
  <c r="Z171" i="15"/>
  <c r="R171" i="15"/>
  <c r="T171" i="15" s="1"/>
  <c r="X171" i="15"/>
  <c r="W268" i="15"/>
  <c r="V268" i="15" s="1"/>
  <c r="X25" i="15"/>
  <c r="R25" i="15"/>
  <c r="T25" i="15" s="1"/>
  <c r="Y25" i="15"/>
  <c r="Z25" i="15"/>
  <c r="W153" i="15"/>
  <c r="V153" i="15"/>
  <c r="X20" i="15"/>
  <c r="Y20" i="15"/>
  <c r="Z20" i="15"/>
  <c r="R20" i="15"/>
  <c r="T20" i="15" s="1"/>
  <c r="Z117" i="15"/>
  <c r="Y117" i="15"/>
  <c r="R117" i="15"/>
  <c r="T117" i="15" s="1"/>
  <c r="X117" i="15"/>
  <c r="X32" i="15"/>
  <c r="Y32" i="15"/>
  <c r="Z32" i="15"/>
  <c r="R32" i="15"/>
  <c r="T32" i="15" s="1"/>
  <c r="W253" i="15"/>
  <c r="V253" i="15" s="1"/>
  <c r="W228" i="15"/>
  <c r="W283" i="15"/>
  <c r="W180" i="15"/>
  <c r="V124" i="15"/>
  <c r="V271" i="15"/>
  <c r="V145" i="15"/>
  <c r="X38" i="15"/>
  <c r="R38" i="15"/>
  <c r="T38" i="15" s="1"/>
  <c r="Y38" i="15"/>
  <c r="Z38" i="15"/>
  <c r="Y159" i="15"/>
  <c r="Z159" i="15"/>
  <c r="R159" i="15"/>
  <c r="T159" i="15" s="1"/>
  <c r="X159" i="15"/>
  <c r="W230" i="15"/>
  <c r="V230" i="15" s="1"/>
  <c r="X77" i="15"/>
  <c r="R77" i="15"/>
  <c r="T77" i="15" s="1"/>
  <c r="Y77" i="15"/>
  <c r="Z77" i="15"/>
  <c r="X56" i="15"/>
  <c r="Y56" i="15"/>
  <c r="Z56" i="15"/>
  <c r="R56" i="15"/>
  <c r="T56" i="15" s="1"/>
  <c r="W264" i="15"/>
  <c r="W259" i="15"/>
  <c r="V259" i="15" s="1"/>
  <c r="W241" i="15"/>
  <c r="V241" i="15" s="1"/>
  <c r="Z146" i="15"/>
  <c r="Y146" i="15"/>
  <c r="X146" i="15"/>
  <c r="R146" i="15"/>
  <c r="T146" i="15" s="1"/>
  <c r="W278" i="15"/>
  <c r="V278" i="15" s="1"/>
  <c r="V210" i="15"/>
  <c r="W287" i="15"/>
  <c r="V287" i="15" s="1"/>
  <c r="W170" i="15"/>
  <c r="V170" i="15"/>
  <c r="W21" i="15"/>
  <c r="X48" i="15"/>
  <c r="Y48" i="15"/>
  <c r="Z48" i="15"/>
  <c r="R48" i="15"/>
  <c r="T48" i="15" s="1"/>
  <c r="V239" i="15"/>
  <c r="W150" i="15"/>
  <c r="V150" i="15" s="1"/>
  <c r="V234" i="15"/>
  <c r="W76" i="15"/>
  <c r="V44" i="15"/>
  <c r="W261" i="15"/>
  <c r="V261" i="15" s="1"/>
  <c r="Q47" i="14"/>
  <c r="C45" i="14"/>
  <c r="W168" i="15"/>
  <c r="V168" i="15" s="1"/>
  <c r="W88" i="15"/>
  <c r="V75" i="15"/>
  <c r="V67" i="15"/>
  <c r="W174" i="17" l="1"/>
  <c r="V174" i="17" s="1"/>
  <c r="V67" i="17"/>
  <c r="T50" i="17"/>
  <c r="W80" i="17"/>
  <c r="V80" i="17" s="1"/>
  <c r="W202" i="17"/>
  <c r="V202" i="17" s="1"/>
  <c r="V33" i="17"/>
  <c r="W179" i="17"/>
  <c r="V179" i="17" s="1"/>
  <c r="W202" i="21"/>
  <c r="V202" i="21" s="1"/>
  <c r="X300" i="21"/>
  <c r="X302" i="21" s="1"/>
  <c r="W140" i="21"/>
  <c r="V140" i="21" s="1"/>
  <c r="S301" i="21"/>
  <c r="W42" i="21"/>
  <c r="W50" i="21"/>
  <c r="W113" i="21"/>
  <c r="U301" i="21"/>
  <c r="V42" i="21"/>
  <c r="W37" i="19"/>
  <c r="W35" i="19"/>
  <c r="V35" i="19"/>
  <c r="W251" i="19"/>
  <c r="V251" i="19" s="1"/>
  <c r="V87" i="19"/>
  <c r="W87" i="19"/>
  <c r="W166" i="19"/>
  <c r="V112" i="19"/>
  <c r="W202" i="19"/>
  <c r="V202" i="19" s="1"/>
  <c r="W22" i="19"/>
  <c r="W227" i="19"/>
  <c r="W112" i="19"/>
  <c r="V242" i="19"/>
  <c r="W38" i="19"/>
  <c r="V38" i="19"/>
  <c r="W91" i="19"/>
  <c r="V22" i="19"/>
  <c r="V119" i="19"/>
  <c r="V162" i="19"/>
  <c r="V37" i="19"/>
  <c r="W205" i="19"/>
  <c r="W73" i="19"/>
  <c r="V73" i="19" s="1"/>
  <c r="W119" i="19"/>
  <c r="W214" i="19"/>
  <c r="V117" i="19"/>
  <c r="V44" i="19"/>
  <c r="V205" i="19"/>
  <c r="W140" i="19"/>
  <c r="V153" i="19"/>
  <c r="W117" i="19"/>
  <c r="W157" i="19"/>
  <c r="V157" i="19"/>
  <c r="V90" i="19"/>
  <c r="W131" i="19"/>
  <c r="V126" i="19"/>
  <c r="V41" i="19"/>
  <c r="W90" i="19"/>
  <c r="V140" i="19"/>
  <c r="W102" i="19"/>
  <c r="V102" i="19" s="1"/>
  <c r="V214" i="19"/>
  <c r="X300" i="17"/>
  <c r="X302" i="17" s="1"/>
  <c r="W50" i="17"/>
  <c r="W215" i="17"/>
  <c r="V215" i="17" s="1"/>
  <c r="W46" i="17"/>
  <c r="W203" i="17"/>
  <c r="V203" i="17" s="1"/>
  <c r="W156" i="17"/>
  <c r="V156" i="17" s="1"/>
  <c r="V221" i="17"/>
  <c r="W199" i="17"/>
  <c r="V199" i="17"/>
  <c r="W191" i="17"/>
  <c r="V191" i="17" s="1"/>
  <c r="W188" i="17"/>
  <c r="V188" i="17" s="1"/>
  <c r="V60" i="17"/>
  <c r="W218" i="17"/>
  <c r="W205" i="17"/>
  <c r="W221" i="17"/>
  <c r="W138" i="17"/>
  <c r="V227" i="17"/>
  <c r="S301" i="17"/>
  <c r="T46" i="17"/>
  <c r="W92" i="17"/>
  <c r="W227" i="17"/>
  <c r="V205" i="17"/>
  <c r="W242" i="15"/>
  <c r="V242" i="15" s="1"/>
  <c r="W156" i="15"/>
  <c r="V156" i="15" s="1"/>
  <c r="W101" i="15"/>
  <c r="V101" i="15" s="1"/>
  <c r="V209" i="15"/>
  <c r="W215" i="15"/>
  <c r="V215" i="15" s="1"/>
  <c r="V221" i="15"/>
  <c r="W203" i="15"/>
  <c r="V203" i="15" s="1"/>
  <c r="W221" i="15"/>
  <c r="V218" i="15"/>
  <c r="W199" i="15"/>
  <c r="W209" i="15"/>
  <c r="W204" i="15"/>
  <c r="W178" i="15"/>
  <c r="V178" i="15" s="1"/>
  <c r="W189" i="15"/>
  <c r="V189" i="15" s="1"/>
  <c r="W222" i="15"/>
  <c r="V222" i="15" s="1"/>
  <c r="W188" i="15"/>
  <c r="V188" i="15" s="1"/>
  <c r="X300" i="15"/>
  <c r="X302" i="15" s="1"/>
  <c r="V199" i="15"/>
  <c r="S301" i="15"/>
  <c r="W218" i="15"/>
  <c r="V125" i="15"/>
  <c r="V172" i="15"/>
  <c r="W179" i="15"/>
  <c r="V179" i="15" s="1"/>
  <c r="V204" i="15"/>
  <c r="W172" i="15"/>
  <c r="W125" i="15"/>
  <c r="V225" i="15"/>
  <c r="W137" i="21"/>
  <c r="V137" i="21" s="1"/>
  <c r="W204" i="21"/>
  <c r="W66" i="21"/>
  <c r="W145" i="21"/>
  <c r="V145" i="21" s="1"/>
  <c r="V36" i="21"/>
  <c r="W49" i="21"/>
  <c r="V49" i="21" s="1"/>
  <c r="V66" i="21"/>
  <c r="W105" i="21"/>
  <c r="W121" i="21"/>
  <c r="V121" i="21" s="1"/>
  <c r="W18" i="21"/>
  <c r="W159" i="21"/>
  <c r="V159" i="21" s="1"/>
  <c r="W161" i="21"/>
  <c r="V50" i="21"/>
  <c r="V68" i="21"/>
  <c r="V204" i="21"/>
  <c r="W74" i="21"/>
  <c r="V74" i="21" s="1"/>
  <c r="W68" i="21"/>
  <c r="W167" i="21"/>
  <c r="V167" i="21" s="1"/>
  <c r="V113" i="21"/>
  <c r="W36" i="21"/>
  <c r="W205" i="21"/>
  <c r="V205" i="21"/>
  <c r="V138" i="17"/>
  <c r="W33" i="17"/>
  <c r="W67" i="17"/>
  <c r="V92" i="17"/>
  <c r="W162" i="17"/>
  <c r="V162" i="17" s="1"/>
  <c r="W155" i="17"/>
  <c r="V155" i="17" s="1"/>
  <c r="W225" i="15"/>
  <c r="W84" i="15"/>
  <c r="W74" i="15"/>
  <c r="V74" i="15" s="1"/>
  <c r="W83" i="21"/>
  <c r="V83" i="21" s="1"/>
  <c r="W123" i="21"/>
  <c r="V123" i="21" s="1"/>
  <c r="V161" i="21"/>
  <c r="V120" i="21"/>
  <c r="W120" i="21"/>
  <c r="W99" i="21"/>
  <c r="V99" i="21" s="1"/>
  <c r="W134" i="21"/>
  <c r="V134" i="21" s="1"/>
  <c r="V104" i="21"/>
  <c r="W122" i="21"/>
  <c r="W118" i="21"/>
  <c r="V118" i="21" s="1"/>
  <c r="T100" i="21"/>
  <c r="W100" i="21"/>
  <c r="V122" i="21"/>
  <c r="W133" i="21"/>
  <c r="V133" i="21" s="1"/>
  <c r="T92" i="21"/>
  <c r="W92" i="21"/>
  <c r="W107" i="21"/>
  <c r="V107" i="21" s="1"/>
  <c r="W104" i="21"/>
  <c r="W93" i="21"/>
  <c r="V93" i="21" s="1"/>
  <c r="W144" i="21"/>
  <c r="V144" i="21" s="1"/>
  <c r="W84" i="21"/>
  <c r="W75" i="21"/>
  <c r="V35" i="21"/>
  <c r="W163" i="21"/>
  <c r="V163" i="21" s="1"/>
  <c r="W178" i="21"/>
  <c r="V178" i="21" s="1"/>
  <c r="V19" i="21"/>
  <c r="V75" i="21"/>
  <c r="W189" i="21"/>
  <c r="V189" i="21" s="1"/>
  <c r="W222" i="21"/>
  <c r="V222" i="21" s="1"/>
  <c r="W86" i="21"/>
  <c r="V86" i="21" s="1"/>
  <c r="W56" i="21"/>
  <c r="V56" i="21" s="1"/>
  <c r="W69" i="21"/>
  <c r="V166" i="21"/>
  <c r="W46" i="21"/>
  <c r="W91" i="21"/>
  <c r="V119" i="21"/>
  <c r="V91" i="21"/>
  <c r="V84" i="21"/>
  <c r="V31" i="21"/>
  <c r="W31" i="21"/>
  <c r="W29" i="21"/>
  <c r="W150" i="21"/>
  <c r="V150" i="21" s="1"/>
  <c r="V21" i="21"/>
  <c r="W71" i="21"/>
  <c r="V71" i="21" s="1"/>
  <c r="W110" i="21"/>
  <c r="W300" i="21"/>
  <c r="W302" i="21" s="1"/>
  <c r="W67" i="21"/>
  <c r="W130" i="21"/>
  <c r="W146" i="21"/>
  <c r="W38" i="21"/>
  <c r="V38" i="21" s="1"/>
  <c r="W114" i="21"/>
  <c r="V130" i="21"/>
  <c r="V69" i="21"/>
  <c r="V111" i="21"/>
  <c r="V146" i="21"/>
  <c r="W186" i="21"/>
  <c r="V186" i="21" s="1"/>
  <c r="V29" i="21"/>
  <c r="V110" i="21"/>
  <c r="W47" i="21"/>
  <c r="V47" i="21" s="1"/>
  <c r="V114" i="21"/>
  <c r="V24" i="21"/>
  <c r="Y300" i="21"/>
  <c r="Y302" i="21" s="1"/>
  <c r="T102" i="21"/>
  <c r="V102" i="21"/>
  <c r="W158" i="21"/>
  <c r="W22" i="21"/>
  <c r="V89" i="21"/>
  <c r="V153" i="21"/>
  <c r="W30" i="21"/>
  <c r="W206" i="21"/>
  <c r="V206" i="21" s="1"/>
  <c r="T251" i="21"/>
  <c r="W251" i="21"/>
  <c r="V251" i="21" s="1"/>
  <c r="V22" i="21"/>
  <c r="V115" i="21"/>
  <c r="V106" i="21"/>
  <c r="W173" i="21"/>
  <c r="V173" i="21" s="1"/>
  <c r="V30" i="21"/>
  <c r="V67" i="21"/>
  <c r="W82" i="21"/>
  <c r="V82" i="21" s="1"/>
  <c r="W142" i="21"/>
  <c r="V142" i="21" s="1"/>
  <c r="T214" i="21"/>
  <c r="W214" i="21"/>
  <c r="T112" i="21"/>
  <c r="W112" i="21"/>
  <c r="V112" i="21" s="1"/>
  <c r="T227" i="21"/>
  <c r="V227" i="21"/>
  <c r="T176" i="21"/>
  <c r="V176" i="21"/>
  <c r="V158" i="21"/>
  <c r="W40" i="21"/>
  <c r="V40" i="21" s="1"/>
  <c r="W21" i="21"/>
  <c r="V32" i="21"/>
  <c r="W55" i="21"/>
  <c r="V55" i="21" s="1"/>
  <c r="W87" i="21"/>
  <c r="V87" i="21" s="1"/>
  <c r="V139" i="21"/>
  <c r="W166" i="21"/>
  <c r="W106" i="21"/>
  <c r="W64" i="21"/>
  <c r="W45" i="21"/>
  <c r="V45" i="21" s="1"/>
  <c r="T131" i="21"/>
  <c r="V131" i="21"/>
  <c r="V214" i="21"/>
  <c r="W153" i="21"/>
  <c r="W27" i="21"/>
  <c r="V53" i="21"/>
  <c r="W225" i="21"/>
  <c r="V225" i="21" s="1"/>
  <c r="W54" i="21"/>
  <c r="W155" i="21"/>
  <c r="V155" i="21" s="1"/>
  <c r="W187" i="21"/>
  <c r="V187" i="21" s="1"/>
  <c r="V37" i="21"/>
  <c r="W79" i="21"/>
  <c r="W51" i="21"/>
  <c r="V51" i="21" s="1"/>
  <c r="W43" i="21"/>
  <c r="V43" i="21" s="1"/>
  <c r="W98" i="21"/>
  <c r="W32" i="21"/>
  <c r="W89" i="21"/>
  <c r="W111" i="21"/>
  <c r="W115" i="21"/>
  <c r="V125" i="21"/>
  <c r="V23" i="21"/>
  <c r="W23" i="21"/>
  <c r="W139" i="21"/>
  <c r="V46" i="21"/>
  <c r="W149" i="21"/>
  <c r="V149" i="21" s="1"/>
  <c r="V39" i="21"/>
  <c r="W39" i="21"/>
  <c r="W135" i="21"/>
  <c r="V135" i="21" s="1"/>
  <c r="V138" i="21"/>
  <c r="W35" i="21"/>
  <c r="W24" i="21"/>
  <c r="W70" i="21"/>
  <c r="V70" i="21" s="1"/>
  <c r="U302" i="21"/>
  <c r="W171" i="21"/>
  <c r="V171" i="21" s="1"/>
  <c r="Z303" i="21"/>
  <c r="Z300" i="21"/>
  <c r="Z302" i="21" s="1"/>
  <c r="V41" i="20" s="1"/>
  <c r="V64" i="21"/>
  <c r="W76" i="21"/>
  <c r="W143" i="21"/>
  <c r="V143" i="21" s="1"/>
  <c r="W103" i="21"/>
  <c r="V103" i="21" s="1"/>
  <c r="R301" i="21"/>
  <c r="T14" i="21"/>
  <c r="W183" i="21"/>
  <c r="V183" i="21" s="1"/>
  <c r="W95" i="21"/>
  <c r="V95" i="21" s="1"/>
  <c r="W19" i="21"/>
  <c r="W90" i="21"/>
  <c r="V90" i="21" s="1"/>
  <c r="W154" i="21"/>
  <c r="V154" i="21" s="1"/>
  <c r="V61" i="21"/>
  <c r="W170" i="21"/>
  <c r="W138" i="21"/>
  <c r="W62" i="21"/>
  <c r="V62" i="21" s="1"/>
  <c r="V16" i="21"/>
  <c r="V76" i="21"/>
  <c r="W59" i="21"/>
  <c r="V59" i="21" s="1"/>
  <c r="W53" i="21"/>
  <c r="V63" i="21"/>
  <c r="W63" i="21"/>
  <c r="W127" i="21"/>
  <c r="V127" i="21" s="1"/>
  <c r="V98" i="21"/>
  <c r="C46" i="20"/>
  <c r="Q48" i="20"/>
  <c r="V54" i="21"/>
  <c r="W147" i="21"/>
  <c r="V147" i="21" s="1"/>
  <c r="W37" i="21"/>
  <c r="V15" i="21"/>
  <c r="W15" i="21"/>
  <c r="V79" i="21"/>
  <c r="W125" i="21"/>
  <c r="W194" i="21"/>
  <c r="V194" i="21" s="1"/>
  <c r="W48" i="21"/>
  <c r="V48" i="21" s="1"/>
  <c r="W200" i="21"/>
  <c r="V200" i="21" s="1"/>
  <c r="W61" i="21"/>
  <c r="V170" i="21"/>
  <c r="V27" i="21"/>
  <c r="W16" i="21"/>
  <c r="W168" i="21"/>
  <c r="V168" i="21" s="1"/>
  <c r="V14" i="21"/>
  <c r="W119" i="21"/>
  <c r="W141" i="21"/>
  <c r="V141" i="21" s="1"/>
  <c r="V131" i="19"/>
  <c r="W177" i="19"/>
  <c r="V177" i="19" s="1"/>
  <c r="W49" i="19"/>
  <c r="V49" i="19" s="1"/>
  <c r="V17" i="19"/>
  <c r="W19" i="19"/>
  <c r="W24" i="19"/>
  <c r="W97" i="19"/>
  <c r="V97" i="19" s="1"/>
  <c r="W44" i="19"/>
  <c r="W108" i="19"/>
  <c r="V108" i="19" s="1"/>
  <c r="W64" i="19"/>
  <c r="V24" i="19"/>
  <c r="W17" i="19"/>
  <c r="V76" i="19"/>
  <c r="W170" i="19"/>
  <c r="V30" i="19"/>
  <c r="W58" i="19"/>
  <c r="W187" i="19"/>
  <c r="V187" i="19" s="1"/>
  <c r="W80" i="19"/>
  <c r="V80" i="19" s="1"/>
  <c r="W50" i="19"/>
  <c r="V160" i="19"/>
  <c r="W76" i="19"/>
  <c r="W111" i="19"/>
  <c r="W160" i="19"/>
  <c r="V64" i="19"/>
  <c r="V111" i="19"/>
  <c r="V170" i="19"/>
  <c r="W120" i="19"/>
  <c r="V19" i="19"/>
  <c r="U302" i="19"/>
  <c r="V194" i="19"/>
  <c r="W167" i="19"/>
  <c r="W100" i="19"/>
  <c r="V167" i="19"/>
  <c r="V138" i="19"/>
  <c r="V109" i="19"/>
  <c r="W109" i="19"/>
  <c r="W118" i="19"/>
  <c r="W138" i="19"/>
  <c r="V91" i="19"/>
  <c r="V136" i="19"/>
  <c r="W136" i="19"/>
  <c r="W174" i="19"/>
  <c r="V174" i="19" s="1"/>
  <c r="W194" i="19"/>
  <c r="T72" i="19"/>
  <c r="V72" i="19"/>
  <c r="T116" i="19"/>
  <c r="V116" i="19"/>
  <c r="W176" i="19"/>
  <c r="V176" i="19" s="1"/>
  <c r="W98" i="19"/>
  <c r="V98" i="19"/>
  <c r="W132" i="19"/>
  <c r="T33" i="19"/>
  <c r="V33" i="19"/>
  <c r="W33" i="19"/>
  <c r="V18" i="19"/>
  <c r="T185" i="19"/>
  <c r="W185" i="19"/>
  <c r="V185" i="19"/>
  <c r="V88" i="19"/>
  <c r="W16" i="19"/>
  <c r="V75" i="19"/>
  <c r="W104" i="19"/>
  <c r="W206" i="19"/>
  <c r="V150" i="19"/>
  <c r="W93" i="19"/>
  <c r="V132" i="19"/>
  <c r="W116" i="19"/>
  <c r="V120" i="19"/>
  <c r="V133" i="19"/>
  <c r="V142" i="19"/>
  <c r="V59" i="19"/>
  <c r="W159" i="19"/>
  <c r="V159" i="19" s="1"/>
  <c r="T74" i="19"/>
  <c r="W74" i="19"/>
  <c r="W30" i="19"/>
  <c r="V16" i="19"/>
  <c r="V104" i="19"/>
  <c r="W66" i="19"/>
  <c r="W125" i="19"/>
  <c r="W43" i="19"/>
  <c r="V43" i="19" s="1"/>
  <c r="V28" i="19"/>
  <c r="W62" i="19"/>
  <c r="W42" i="19"/>
  <c r="V118" i="19"/>
  <c r="W27" i="19"/>
  <c r="W175" i="19"/>
  <c r="V93" i="19"/>
  <c r="W59" i="19"/>
  <c r="W14" i="19"/>
  <c r="T113" i="19"/>
  <c r="V113" i="19"/>
  <c r="W113" i="19"/>
  <c r="W164" i="19"/>
  <c r="V74" i="19"/>
  <c r="W141" i="19"/>
  <c r="W28" i="19"/>
  <c r="V32" i="19"/>
  <c r="V144" i="19"/>
  <c r="W144" i="19"/>
  <c r="W78" i="19"/>
  <c r="W142" i="19"/>
  <c r="V164" i="19"/>
  <c r="V50" i="19"/>
  <c r="W300" i="19"/>
  <c r="W29" i="19"/>
  <c r="W189" i="19"/>
  <c r="V189" i="19" s="1"/>
  <c r="V204" i="19"/>
  <c r="V225" i="19"/>
  <c r="V60" i="19"/>
  <c r="V200" i="19"/>
  <c r="S302" i="19"/>
  <c r="W32" i="19"/>
  <c r="V62" i="19"/>
  <c r="W61" i="19"/>
  <c r="V42" i="19"/>
  <c r="V27" i="19"/>
  <c r="V56" i="19"/>
  <c r="V78" i="19"/>
  <c r="Y300" i="19"/>
  <c r="Y302" i="19" s="1"/>
  <c r="W135" i="19"/>
  <c r="V135" i="19" s="1"/>
  <c r="W105" i="19"/>
  <c r="Z303" i="19"/>
  <c r="Z300" i="19"/>
  <c r="Z302" i="19" s="1"/>
  <c r="V41" i="18" s="1"/>
  <c r="W45" i="19"/>
  <c r="V45" i="19" s="1"/>
  <c r="W85" i="19"/>
  <c r="V85" i="19" s="1"/>
  <c r="V146" i="19"/>
  <c r="W56" i="19"/>
  <c r="W204" i="19"/>
  <c r="W173" i="19"/>
  <c r="V173" i="19" s="1"/>
  <c r="W75" i="19"/>
  <c r="V105" i="19"/>
  <c r="W133" i="19"/>
  <c r="W151" i="19"/>
  <c r="V151" i="19" s="1"/>
  <c r="W225" i="19"/>
  <c r="V206" i="19"/>
  <c r="W60" i="19"/>
  <c r="V66" i="19"/>
  <c r="W48" i="19"/>
  <c r="V48" i="19" s="1"/>
  <c r="V141" i="19"/>
  <c r="W200" i="19"/>
  <c r="V125" i="19"/>
  <c r="V145" i="19"/>
  <c r="Q48" i="18"/>
  <c r="C46" i="18"/>
  <c r="V61" i="19"/>
  <c r="W146" i="19"/>
  <c r="V58" i="19"/>
  <c r="V175" i="19"/>
  <c r="W127" i="19"/>
  <c r="V127" i="19" s="1"/>
  <c r="R301" i="19"/>
  <c r="T14" i="19"/>
  <c r="W41" i="19"/>
  <c r="V29" i="19"/>
  <c r="W101" i="17"/>
  <c r="V101" i="17" s="1"/>
  <c r="W76" i="17"/>
  <c r="V76" i="17"/>
  <c r="V170" i="17"/>
  <c r="W56" i="17"/>
  <c r="V56" i="17" s="1"/>
  <c r="T186" i="17"/>
  <c r="T123" i="17"/>
  <c r="W72" i="17"/>
  <c r="W168" i="17"/>
  <c r="V168" i="17" s="1"/>
  <c r="V64" i="17"/>
  <c r="W187" i="17"/>
  <c r="V187" i="17" s="1"/>
  <c r="W44" i="17"/>
  <c r="W64" i="17"/>
  <c r="V42" i="17"/>
  <c r="W185" i="17"/>
  <c r="V185" i="17" s="1"/>
  <c r="V18" i="17"/>
  <c r="W176" i="17"/>
  <c r="V176" i="17" s="1"/>
  <c r="W77" i="17"/>
  <c r="W145" i="17"/>
  <c r="V145" i="17" s="1"/>
  <c r="W170" i="17"/>
  <c r="W70" i="17"/>
  <c r="V70" i="17" s="1"/>
  <c r="W152" i="17"/>
  <c r="V152" i="17" s="1"/>
  <c r="W74" i="17"/>
  <c r="V74" i="17" s="1"/>
  <c r="W82" i="17"/>
  <c r="V82" i="17" s="1"/>
  <c r="V58" i="17"/>
  <c r="W158" i="17"/>
  <c r="V158" i="17" s="1"/>
  <c r="W175" i="17"/>
  <c r="V175" i="17" s="1"/>
  <c r="V14" i="17"/>
  <c r="W66" i="17"/>
  <c r="W42" i="17"/>
  <c r="W29" i="17"/>
  <c r="W222" i="17"/>
  <c r="V222" i="17" s="1"/>
  <c r="V20" i="17"/>
  <c r="V36" i="17"/>
  <c r="W81" i="17"/>
  <c r="V81" i="17" s="1"/>
  <c r="W106" i="17"/>
  <c r="W177" i="17"/>
  <c r="V177" i="17" s="1"/>
  <c r="V120" i="17"/>
  <c r="V39" i="17"/>
  <c r="V77" i="17"/>
  <c r="V72" i="17"/>
  <c r="W140" i="17"/>
  <c r="V140" i="17"/>
  <c r="W47" i="17"/>
  <c r="V47" i="17" s="1"/>
  <c r="W60" i="17"/>
  <c r="W20" i="17"/>
  <c r="V16" i="17"/>
  <c r="W132" i="17"/>
  <c r="W225" i="17"/>
  <c r="V225" i="17" s="1"/>
  <c r="V44" i="17"/>
  <c r="V132" i="17"/>
  <c r="W16" i="17"/>
  <c r="W36" i="17"/>
  <c r="W69" i="17"/>
  <c r="W135" i="17"/>
  <c r="V135" i="17" s="1"/>
  <c r="T200" i="17"/>
  <c r="W200" i="17"/>
  <c r="V200" i="17" s="1"/>
  <c r="V35" i="17"/>
  <c r="V29" i="17"/>
  <c r="V53" i="17"/>
  <c r="W104" i="17"/>
  <c r="W125" i="17"/>
  <c r="W160" i="17"/>
  <c r="V160" i="17" s="1"/>
  <c r="W61" i="17"/>
  <c r="V61" i="17"/>
  <c r="V69" i="17"/>
  <c r="T26" i="17"/>
  <c r="W26" i="17"/>
  <c r="V26" i="17"/>
  <c r="T27" i="17"/>
  <c r="V27" i="17"/>
  <c r="W148" i="17"/>
  <c r="V148" i="17"/>
  <c r="W161" i="17"/>
  <c r="W127" i="17"/>
  <c r="V127" i="17" s="1"/>
  <c r="W53" i="17"/>
  <c r="W163" i="17"/>
  <c r="V163" i="17" s="1"/>
  <c r="W15" i="17"/>
  <c r="V125" i="17"/>
  <c r="W35" i="17"/>
  <c r="W118" i="17"/>
  <c r="V118" i="17" s="1"/>
  <c r="W122" i="17"/>
  <c r="W58" i="17"/>
  <c r="W27" i="17"/>
  <c r="W95" i="17"/>
  <c r="V95" i="17" s="1"/>
  <c r="T41" i="17"/>
  <c r="W41" i="17"/>
  <c r="W91" i="17"/>
  <c r="W49" i="17"/>
  <c r="V49" i="17" s="1"/>
  <c r="V139" i="17"/>
  <c r="W54" i="17"/>
  <c r="V130" i="17"/>
  <c r="V214" i="17"/>
  <c r="W165" i="17"/>
  <c r="V165" i="17"/>
  <c r="W62" i="17"/>
  <c r="V62" i="17" s="1"/>
  <c r="T153" i="17"/>
  <c r="V153" i="17"/>
  <c r="W96" i="17"/>
  <c r="V96" i="17" s="1"/>
  <c r="V34" i="17"/>
  <c r="W34" i="17"/>
  <c r="W153" i="17"/>
  <c r="T19" i="17"/>
  <c r="W19" i="17"/>
  <c r="V66" i="17"/>
  <c r="V41" i="17"/>
  <c r="W139" i="17"/>
  <c r="W251" i="17"/>
  <c r="V251" i="17" s="1"/>
  <c r="W93" i="17"/>
  <c r="V93" i="17" s="1"/>
  <c r="W39" i="17"/>
  <c r="W48" i="17"/>
  <c r="V48" i="17" s="1"/>
  <c r="V161" i="17"/>
  <c r="V54" i="17"/>
  <c r="W100" i="17"/>
  <c r="W119" i="17"/>
  <c r="W23" i="17"/>
  <c r="W120" i="17"/>
  <c r="U301" i="17"/>
  <c r="W134" i="17"/>
  <c r="V134" i="17" s="1"/>
  <c r="T159" i="17"/>
  <c r="W159" i="17"/>
  <c r="V159" i="17" s="1"/>
  <c r="W157" i="17"/>
  <c r="V157" i="17" s="1"/>
  <c r="V122" i="17"/>
  <c r="T173" i="17"/>
  <c r="W173" i="17"/>
  <c r="V173" i="17" s="1"/>
  <c r="V91" i="17"/>
  <c r="C46" i="16"/>
  <c r="Q48" i="16"/>
  <c r="V31" i="17"/>
  <c r="W137" i="17"/>
  <c r="V137" i="17" s="1"/>
  <c r="W30" i="17"/>
  <c r="W115" i="17"/>
  <c r="V115" i="17"/>
  <c r="W102" i="17"/>
  <c r="V102" i="17" s="1"/>
  <c r="W204" i="17"/>
  <c r="W189" i="17"/>
  <c r="V189" i="17" s="1"/>
  <c r="W32" i="17"/>
  <c r="Y300" i="17"/>
  <c r="Y302" i="17" s="1"/>
  <c r="V106" i="17"/>
  <c r="W108" i="17"/>
  <c r="V108" i="17" s="1"/>
  <c r="W83" i="17"/>
  <c r="V83" i="17" s="1"/>
  <c r="W133" i="17"/>
  <c r="V133" i="17" s="1"/>
  <c r="W183" i="17"/>
  <c r="V183" i="17" s="1"/>
  <c r="W144" i="17"/>
  <c r="V144" i="17" s="1"/>
  <c r="W136" i="17"/>
  <c r="W141" i="17"/>
  <c r="V141" i="17" s="1"/>
  <c r="W85" i="17"/>
  <c r="V85" i="17" s="1"/>
  <c r="W130" i="17"/>
  <c r="V100" i="17"/>
  <c r="W214" i="17"/>
  <c r="V119" i="17"/>
  <c r="V15" i="17"/>
  <c r="V146" i="17"/>
  <c r="W131" i="17"/>
  <c r="V131" i="17"/>
  <c r="V23" i="17"/>
  <c r="V117" i="17"/>
  <c r="W117" i="17"/>
  <c r="W45" i="17"/>
  <c r="V45" i="17" s="1"/>
  <c r="W51" i="17"/>
  <c r="V51" i="17" s="1"/>
  <c r="W86" i="17"/>
  <c r="V86" i="17" s="1"/>
  <c r="Z303" i="17"/>
  <c r="Z300" i="17"/>
  <c r="Z302" i="17" s="1"/>
  <c r="V41" i="16" s="1"/>
  <c r="W38" i="17"/>
  <c r="V38" i="17" s="1"/>
  <c r="W43" i="15"/>
  <c r="V43" i="15" s="1"/>
  <c r="V32" i="17"/>
  <c r="W98" i="17"/>
  <c r="V136" i="17"/>
  <c r="W28" i="17"/>
  <c r="V28" i="17"/>
  <c r="W43" i="17"/>
  <c r="V43" i="17" s="1"/>
  <c r="W90" i="17"/>
  <c r="V90" i="17" s="1"/>
  <c r="V65" i="17"/>
  <c r="W40" i="17"/>
  <c r="V40" i="17" s="1"/>
  <c r="W31" i="17"/>
  <c r="V98" i="17"/>
  <c r="R301" i="17"/>
  <c r="T14" i="17"/>
  <c r="W300" i="17"/>
  <c r="W97" i="17"/>
  <c r="V97" i="17" s="1"/>
  <c r="W178" i="17"/>
  <c r="V178" i="17" s="1"/>
  <c r="W171" i="17"/>
  <c r="V171" i="17" s="1"/>
  <c r="W142" i="17"/>
  <c r="V142" i="17" s="1"/>
  <c r="V30" i="17"/>
  <c r="W18" i="17"/>
  <c r="W164" i="17"/>
  <c r="V164" i="17" s="1"/>
  <c r="W146" i="17"/>
  <c r="V104" i="17"/>
  <c r="W149" i="17"/>
  <c r="V149" i="17" s="1"/>
  <c r="W94" i="17"/>
  <c r="V94" i="17" s="1"/>
  <c r="V204" i="17"/>
  <c r="W52" i="17"/>
  <c r="V52" i="17" s="1"/>
  <c r="W87" i="17"/>
  <c r="V87" i="17" s="1"/>
  <c r="W71" i="17"/>
  <c r="V71" i="17" s="1"/>
  <c r="W65" i="17"/>
  <c r="V46" i="15"/>
  <c r="V27" i="15"/>
  <c r="W46" i="15"/>
  <c r="W164" i="15"/>
  <c r="V164" i="15" s="1"/>
  <c r="W126" i="15"/>
  <c r="V126" i="15"/>
  <c r="W42" i="15"/>
  <c r="V39" i="15"/>
  <c r="V165" i="15"/>
  <c r="W37" i="15"/>
  <c r="V100" i="15"/>
  <c r="V19" i="15"/>
  <c r="W174" i="15"/>
  <c r="V174" i="15" s="1"/>
  <c r="W100" i="15"/>
  <c r="W227" i="15"/>
  <c r="W19" i="15"/>
  <c r="V227" i="15"/>
  <c r="W165" i="15"/>
  <c r="W55" i="15"/>
  <c r="V55" i="15" s="1"/>
  <c r="W85" i="15"/>
  <c r="V85" i="15" s="1"/>
  <c r="W137" i="15"/>
  <c r="V137" i="15" s="1"/>
  <c r="W69" i="15"/>
  <c r="W166" i="15"/>
  <c r="W27" i="15"/>
  <c r="W116" i="15"/>
  <c r="W59" i="15"/>
  <c r="V59" i="15" s="1"/>
  <c r="V105" i="15"/>
  <c r="W105" i="15"/>
  <c r="V116" i="15"/>
  <c r="V84" i="15"/>
  <c r="W97" i="15"/>
  <c r="V97" i="15" s="1"/>
  <c r="W194" i="15"/>
  <c r="V194" i="15" s="1"/>
  <c r="W135" i="15"/>
  <c r="V135" i="15" s="1"/>
  <c r="V152" i="15"/>
  <c r="W47" i="15"/>
  <c r="V47" i="15" s="1"/>
  <c r="W31" i="15"/>
  <c r="W79" i="15"/>
  <c r="W109" i="15"/>
  <c r="W15" i="15"/>
  <c r="V35" i="15"/>
  <c r="V98" i="15"/>
  <c r="W162" i="15"/>
  <c r="V162" i="15" s="1"/>
  <c r="W98" i="15"/>
  <c r="V15" i="15"/>
  <c r="W35" i="15"/>
  <c r="W51" i="15"/>
  <c r="V51" i="15" s="1"/>
  <c r="V79" i="15"/>
  <c r="V109" i="15"/>
  <c r="W119" i="15"/>
  <c r="V42" i="15"/>
  <c r="V31" i="15"/>
  <c r="V119" i="15"/>
  <c r="W155" i="15"/>
  <c r="V155" i="15" s="1"/>
  <c r="V166" i="15"/>
  <c r="W65" i="15"/>
  <c r="V65" i="15"/>
  <c r="W83" i="15"/>
  <c r="V83" i="15" s="1"/>
  <c r="W114" i="15"/>
  <c r="W142" i="15"/>
  <c r="V142" i="15" s="1"/>
  <c r="W144" i="15"/>
  <c r="V144" i="15" s="1"/>
  <c r="W120" i="15"/>
  <c r="W149" i="15"/>
  <c r="V149" i="15" s="1"/>
  <c r="V148" i="15"/>
  <c r="W39" i="15"/>
  <c r="W157" i="15"/>
  <c r="V157" i="15" s="1"/>
  <c r="V114" i="15"/>
  <c r="W33" i="15"/>
  <c r="V120" i="15"/>
  <c r="W95" i="15"/>
  <c r="V95" i="15" s="1"/>
  <c r="W90" i="15"/>
  <c r="V90" i="15" s="1"/>
  <c r="W200" i="15"/>
  <c r="V200" i="15" s="1"/>
  <c r="W63" i="15"/>
  <c r="W17" i="15"/>
  <c r="W132" i="15"/>
  <c r="V37" i="15"/>
  <c r="V63" i="15"/>
  <c r="V17" i="15"/>
  <c r="V132" i="15"/>
  <c r="W173" i="15"/>
  <c r="V173" i="15" s="1"/>
  <c r="V33" i="15"/>
  <c r="W23" i="15"/>
  <c r="W49" i="15"/>
  <c r="V49" i="15" s="1"/>
  <c r="W62" i="15"/>
  <c r="V62" i="15" s="1"/>
  <c r="W103" i="15"/>
  <c r="V103" i="15" s="1"/>
  <c r="W81" i="15"/>
  <c r="V81" i="15" s="1"/>
  <c r="U301" i="15"/>
  <c r="V23" i="15"/>
  <c r="W127" i="15"/>
  <c r="V127" i="15" s="1"/>
  <c r="W71" i="15"/>
  <c r="V71" i="15" s="1"/>
  <c r="V110" i="15"/>
  <c r="W30" i="15"/>
  <c r="V30" i="15"/>
  <c r="W128" i="15"/>
  <c r="V128" i="15" s="1"/>
  <c r="T91" i="15"/>
  <c r="V91" i="15"/>
  <c r="W93" i="15"/>
  <c r="V93" i="15" s="1"/>
  <c r="V53" i="15"/>
  <c r="V138" i="15"/>
  <c r="W38" i="15"/>
  <c r="V38" i="15" s="1"/>
  <c r="V161" i="15"/>
  <c r="W108" i="15"/>
  <c r="V108" i="15" s="1"/>
  <c r="W138" i="15"/>
  <c r="W45" i="15"/>
  <c r="V45" i="15" s="1"/>
  <c r="W214" i="15"/>
  <c r="V214" i="15"/>
  <c r="W163" i="15"/>
  <c r="V163" i="15" s="1"/>
  <c r="T112" i="15"/>
  <c r="W112" i="15"/>
  <c r="V112" i="15" s="1"/>
  <c r="W53" i="15"/>
  <c r="W205" i="15"/>
  <c r="W185" i="15"/>
  <c r="V205" i="15"/>
  <c r="W134" i="15"/>
  <c r="V134" i="15" s="1"/>
  <c r="W78" i="15"/>
  <c r="V78" i="15" s="1"/>
  <c r="W148" i="15"/>
  <c r="W117" i="15"/>
  <c r="W70" i="15"/>
  <c r="V70" i="15" s="1"/>
  <c r="V139" i="15"/>
  <c r="V69" i="15"/>
  <c r="W34" i="15"/>
  <c r="W73" i="15"/>
  <c r="V73" i="15" s="1"/>
  <c r="W158" i="15"/>
  <c r="V158" i="15" s="1"/>
  <c r="W161" i="15"/>
  <c r="W187" i="15"/>
  <c r="V187" i="15" s="1"/>
  <c r="W159" i="15"/>
  <c r="V159" i="15" s="1"/>
  <c r="W72" i="15"/>
  <c r="W24" i="15"/>
  <c r="Y300" i="15"/>
  <c r="Y302" i="15" s="1"/>
  <c r="V111" i="15"/>
  <c r="T86" i="15"/>
  <c r="W86" i="15"/>
  <c r="V86" i="15" s="1"/>
  <c r="W139" i="15"/>
  <c r="V77" i="15"/>
  <c r="V32" i="15"/>
  <c r="V20" i="15"/>
  <c r="V29" i="15"/>
  <c r="W54" i="15"/>
  <c r="V36" i="15"/>
  <c r="W41" i="15"/>
  <c r="V18" i="15"/>
  <c r="V16" i="15"/>
  <c r="W22" i="15"/>
  <c r="V50" i="15"/>
  <c r="W80" i="15"/>
  <c r="V80" i="15" s="1"/>
  <c r="Z303" i="15"/>
  <c r="W300" i="15"/>
  <c r="X303" i="15" s="1"/>
  <c r="R41" i="14" s="1"/>
  <c r="T28" i="15"/>
  <c r="V28" i="15"/>
  <c r="W28" i="15"/>
  <c r="W29" i="15"/>
  <c r="V54" i="15"/>
  <c r="V41" i="15"/>
  <c r="W99" i="15"/>
  <c r="V99" i="15" s="1"/>
  <c r="W18" i="15"/>
  <c r="W131" i="15"/>
  <c r="W111" i="15"/>
  <c r="W122" i="15"/>
  <c r="W102" i="15"/>
  <c r="V102" i="15" s="1"/>
  <c r="W61" i="15"/>
  <c r="W110" i="15"/>
  <c r="V22" i="15"/>
  <c r="W50" i="15"/>
  <c r="T60" i="15"/>
  <c r="W60" i="15"/>
  <c r="V60" i="15"/>
  <c r="V25" i="15"/>
  <c r="V66" i="15"/>
  <c r="Z300" i="15"/>
  <c r="Z302" i="15" s="1"/>
  <c r="V41" i="14" s="1"/>
  <c r="W251" i="15"/>
  <c r="V251" i="15" s="1"/>
  <c r="R301" i="15"/>
  <c r="W40" i="15"/>
  <c r="V40" i="15" s="1"/>
  <c r="W25" i="15"/>
  <c r="W171" i="15"/>
  <c r="V171" i="15" s="1"/>
  <c r="W66" i="15"/>
  <c r="V64" i="15"/>
  <c r="V106" i="15"/>
  <c r="W82" i="15"/>
  <c r="V82" i="15" s="1"/>
  <c r="V131" i="15"/>
  <c r="W151" i="15"/>
  <c r="V151" i="15" s="1"/>
  <c r="W94" i="15"/>
  <c r="V94" i="15" s="1"/>
  <c r="W57" i="15"/>
  <c r="W115" i="15"/>
  <c r="W16" i="15"/>
  <c r="W177" i="15"/>
  <c r="V177" i="15" s="1"/>
  <c r="W141" i="15"/>
  <c r="V141" i="15" s="1"/>
  <c r="V68" i="15"/>
  <c r="V146" i="15"/>
  <c r="Q48" i="14"/>
  <c r="C46" i="14"/>
  <c r="W48" i="15"/>
  <c r="V48" i="15" s="1"/>
  <c r="W64" i="15"/>
  <c r="V57" i="15"/>
  <c r="W68" i="15"/>
  <c r="W146" i="15"/>
  <c r="W56" i="15"/>
  <c r="V56" i="15" s="1"/>
  <c r="W77" i="15"/>
  <c r="W32" i="15"/>
  <c r="V117" i="15"/>
  <c r="W20" i="15"/>
  <c r="W133" i="15"/>
  <c r="V133" i="15" s="1"/>
  <c r="V72" i="15"/>
  <c r="V185" i="15"/>
  <c r="W123" i="15"/>
  <c r="V123" i="15" s="1"/>
  <c r="W36" i="15"/>
  <c r="W106" i="15"/>
  <c r="W121" i="15"/>
  <c r="V121" i="15" s="1"/>
  <c r="V24" i="15"/>
  <c r="V122" i="15"/>
  <c r="W52" i="15"/>
  <c r="V52" i="15" s="1"/>
  <c r="V115" i="15"/>
  <c r="V34" i="15"/>
  <c r="W206" i="15"/>
  <c r="V206" i="15" s="1"/>
  <c r="V61" i="15"/>
  <c r="S302" i="21" l="1"/>
  <c r="U302" i="17"/>
  <c r="U302" i="15"/>
  <c r="V301" i="21"/>
  <c r="X303" i="21"/>
  <c r="R41" i="20" s="1"/>
  <c r="T301" i="21"/>
  <c r="Z304" i="21" s="1"/>
  <c r="Q49" i="20"/>
  <c r="C47" i="20"/>
  <c r="T301" i="19"/>
  <c r="S303" i="19" s="1"/>
  <c r="S41" i="18" s="1"/>
  <c r="V301" i="19"/>
  <c r="W302" i="19"/>
  <c r="X303" i="19"/>
  <c r="R41" i="18" s="1"/>
  <c r="R302" i="19"/>
  <c r="Z304" i="19"/>
  <c r="C47" i="18"/>
  <c r="Q49" i="18"/>
  <c r="S302" i="17"/>
  <c r="T301" i="17"/>
  <c r="T302" i="17" s="1"/>
  <c r="V301" i="17"/>
  <c r="V303" i="17" s="1"/>
  <c r="U41" i="16" s="1"/>
  <c r="X303" i="17"/>
  <c r="R41" i="16" s="1"/>
  <c r="W302" i="17"/>
  <c r="Q49" i="16"/>
  <c r="C47" i="16"/>
  <c r="S302" i="15"/>
  <c r="T301" i="15"/>
  <c r="T302" i="15" s="1"/>
  <c r="W302" i="15"/>
  <c r="V301" i="15"/>
  <c r="Q49" i="14"/>
  <c r="C47" i="14"/>
  <c r="R302" i="21" l="1"/>
  <c r="T302" i="21"/>
  <c r="S303" i="21"/>
  <c r="S41" i="20" s="1"/>
  <c r="U303" i="21"/>
  <c r="T41" i="20" s="1"/>
  <c r="V303" i="21"/>
  <c r="U41" i="20" s="1"/>
  <c r="Q50" i="20"/>
  <c r="C48" i="20"/>
  <c r="U303" i="19"/>
  <c r="T41" i="18" s="1"/>
  <c r="T302" i="19"/>
  <c r="V303" i="19"/>
  <c r="U41" i="18" s="1"/>
  <c r="C48" i="18"/>
  <c r="Q50" i="18"/>
  <c r="S303" i="17"/>
  <c r="S41" i="16" s="1"/>
  <c r="R302" i="17"/>
  <c r="U303" i="17"/>
  <c r="T41" i="16" s="1"/>
  <c r="Z304" i="17"/>
  <c r="C48" i="16"/>
  <c r="Q50" i="16"/>
  <c r="S303" i="15"/>
  <c r="S41" i="14" s="1"/>
  <c r="V303" i="15"/>
  <c r="U41" i="14" s="1"/>
  <c r="U303" i="15"/>
  <c r="T41" i="14" s="1"/>
  <c r="Z304" i="15"/>
  <c r="R302" i="15"/>
  <c r="Q50" i="14"/>
  <c r="C48" i="14"/>
  <c r="C49" i="20" l="1"/>
  <c r="Q51" i="20"/>
  <c r="C49" i="18"/>
  <c r="Q51" i="18"/>
  <c r="C49" i="16"/>
  <c r="Q51" i="16"/>
  <c r="C49" i="14"/>
  <c r="Q51" i="14"/>
  <c r="Q52" i="20" l="1"/>
  <c r="C50" i="20"/>
  <c r="C50" i="18"/>
  <c r="Q52" i="18"/>
  <c r="Q52" i="16"/>
  <c r="C50" i="16"/>
  <c r="Q52" i="14"/>
  <c r="C50" i="14"/>
  <c r="Q53" i="20" l="1"/>
  <c r="C51" i="20"/>
  <c r="C51" i="18"/>
  <c r="Q53" i="18"/>
  <c r="Q53" i="16"/>
  <c r="C51" i="16"/>
  <c r="Q53" i="14"/>
  <c r="C51" i="14"/>
  <c r="Q54" i="20" l="1"/>
  <c r="C52" i="20"/>
  <c r="C52" i="18"/>
  <c r="Q54" i="18"/>
  <c r="Q54" i="16"/>
  <c r="C52" i="16"/>
  <c r="Q54" i="14"/>
  <c r="C52" i="14"/>
  <c r="Q55" i="20" l="1"/>
  <c r="C53" i="20"/>
  <c r="C53" i="18"/>
  <c r="Q55" i="18"/>
  <c r="Q55" i="16"/>
  <c r="C53" i="16"/>
  <c r="Q55" i="14"/>
  <c r="C53" i="14"/>
  <c r="Q56" i="20" l="1"/>
  <c r="C54" i="20"/>
  <c r="C54" i="18"/>
  <c r="Q56" i="18"/>
  <c r="Q56" i="16"/>
  <c r="C54" i="16"/>
  <c r="Q56" i="14"/>
  <c r="C54" i="14"/>
  <c r="Q57" i="20" l="1"/>
  <c r="C55" i="20"/>
  <c r="C55" i="18"/>
  <c r="Q57" i="18"/>
  <c r="Q57" i="16"/>
  <c r="C55" i="16"/>
  <c r="Q57" i="14"/>
  <c r="C55" i="14"/>
  <c r="Q58" i="20" l="1"/>
  <c r="C56" i="20"/>
  <c r="C56" i="18"/>
  <c r="Q58" i="18"/>
  <c r="Q58" i="16"/>
  <c r="C56" i="16"/>
  <c r="Q58" i="14"/>
  <c r="C56" i="14"/>
  <c r="Q59" i="20" l="1"/>
  <c r="C57" i="20"/>
  <c r="C57" i="18"/>
  <c r="Q59" i="18"/>
  <c r="Q59" i="16"/>
  <c r="C57" i="16"/>
  <c r="Q59" i="14"/>
  <c r="C57" i="14"/>
  <c r="Q60" i="20" l="1"/>
  <c r="C58" i="20"/>
  <c r="C58" i="18"/>
  <c r="Q60" i="18"/>
  <c r="Q60" i="16"/>
  <c r="C58" i="16"/>
  <c r="Q60" i="14"/>
  <c r="C58" i="14"/>
  <c r="Q61" i="20" l="1"/>
  <c r="C59" i="20"/>
  <c r="C59" i="18"/>
  <c r="Q61" i="18"/>
  <c r="Q61" i="16"/>
  <c r="C59" i="16"/>
  <c r="Q61" i="14"/>
  <c r="C59" i="14"/>
  <c r="Q62" i="20" l="1"/>
  <c r="C60" i="20"/>
  <c r="C60" i="18"/>
  <c r="Q62" i="18"/>
  <c r="Q62" i="16"/>
  <c r="C60" i="16"/>
  <c r="Q62" i="14"/>
  <c r="C60" i="14"/>
  <c r="Q63" i="20" l="1"/>
  <c r="C61" i="20"/>
  <c r="C61" i="18"/>
  <c r="Q63" i="18"/>
  <c r="Q63" i="16"/>
  <c r="C61" i="16"/>
  <c r="Q63" i="14"/>
  <c r="C61" i="14"/>
  <c r="Q64" i="20" l="1"/>
  <c r="C62" i="20"/>
  <c r="C62" i="18"/>
  <c r="Q64" i="18"/>
  <c r="C62" i="16"/>
  <c r="Q64" i="16"/>
  <c r="Q64" i="14"/>
  <c r="C62" i="14"/>
  <c r="Q65" i="20" l="1"/>
  <c r="C63" i="20"/>
  <c r="C63" i="18"/>
  <c r="Q65" i="18"/>
  <c r="C63" i="16"/>
  <c r="Q65" i="16"/>
  <c r="Q65" i="14"/>
  <c r="C63" i="14"/>
  <c r="Q66" i="20" l="1"/>
  <c r="C64" i="20"/>
  <c r="C64" i="18"/>
  <c r="Q66" i="18"/>
  <c r="Q66" i="16"/>
  <c r="C64" i="16"/>
  <c r="Q66" i="14"/>
  <c r="C64" i="14"/>
  <c r="Q67" i="20" l="1"/>
  <c r="C65" i="20"/>
  <c r="C65" i="18"/>
  <c r="Q67" i="18"/>
  <c r="Q67" i="16"/>
  <c r="C65" i="16"/>
  <c r="Q67" i="14"/>
  <c r="C65" i="14"/>
  <c r="Q68" i="20" l="1"/>
  <c r="C66" i="20"/>
  <c r="C66" i="18"/>
  <c r="Q68" i="18"/>
  <c r="Q68" i="16"/>
  <c r="C66" i="16"/>
  <c r="Q68" i="14"/>
  <c r="C66" i="14"/>
  <c r="Q69" i="20" l="1"/>
  <c r="C67" i="20"/>
  <c r="C67" i="18"/>
  <c r="Q69" i="18"/>
  <c r="Q69" i="16"/>
  <c r="C67" i="16"/>
  <c r="Q69" i="14"/>
  <c r="C67" i="14"/>
  <c r="Q70" i="20" l="1"/>
  <c r="C68" i="20"/>
  <c r="C68" i="18"/>
  <c r="Q70" i="18"/>
  <c r="Q70" i="16"/>
  <c r="C68" i="16"/>
  <c r="Q70" i="14"/>
  <c r="C68" i="14"/>
  <c r="Q71" i="20" l="1"/>
  <c r="C69" i="20"/>
  <c r="C69" i="18"/>
  <c r="Q71" i="18"/>
  <c r="C69" i="16"/>
  <c r="Q71" i="16"/>
  <c r="Q71" i="14"/>
  <c r="C69" i="14"/>
  <c r="Q72" i="20" l="1"/>
  <c r="C70" i="20"/>
  <c r="C70" i="18"/>
  <c r="Q72" i="18"/>
  <c r="Q72" i="16"/>
  <c r="C70" i="16"/>
  <c r="Q72" i="14"/>
  <c r="C70" i="14"/>
  <c r="Q73" i="20" l="1"/>
  <c r="C71" i="20"/>
  <c r="C71" i="18"/>
  <c r="Q73" i="18"/>
  <c r="Q73" i="16"/>
  <c r="C71" i="16"/>
  <c r="Q73" i="14"/>
  <c r="C71" i="14"/>
  <c r="Q74" i="20" l="1"/>
  <c r="C72" i="20"/>
  <c r="C72" i="18"/>
  <c r="Q74" i="18"/>
  <c r="Q74" i="16"/>
  <c r="C72" i="16"/>
  <c r="Q74" i="14"/>
  <c r="C72" i="14"/>
  <c r="Q75" i="20" l="1"/>
  <c r="C73" i="20"/>
  <c r="C73" i="18"/>
  <c r="Q75" i="18"/>
  <c r="Q75" i="16"/>
  <c r="C73" i="16"/>
  <c r="Q75" i="14"/>
  <c r="C73" i="14"/>
  <c r="Q76" i="20" l="1"/>
  <c r="C74" i="20"/>
  <c r="C74" i="18"/>
  <c r="Q76" i="18"/>
  <c r="Q76" i="16"/>
  <c r="C74" i="16"/>
  <c r="Q76" i="14"/>
  <c r="C74" i="14"/>
  <c r="Q77" i="20" l="1"/>
  <c r="C75" i="20"/>
  <c r="C75" i="18"/>
  <c r="Q77" i="18"/>
  <c r="Q77" i="16"/>
  <c r="C75" i="16"/>
  <c r="Q77" i="14"/>
  <c r="C75" i="14"/>
  <c r="Q78" i="20" l="1"/>
  <c r="C76" i="20"/>
  <c r="C76" i="18"/>
  <c r="Q78" i="18"/>
  <c r="Q78" i="16"/>
  <c r="C76" i="16"/>
  <c r="Q78" i="14"/>
  <c r="C76" i="14"/>
  <c r="Q79" i="20" l="1"/>
  <c r="C77" i="20"/>
  <c r="C77" i="18"/>
  <c r="Q79" i="18"/>
  <c r="Q79" i="16"/>
  <c r="C77" i="16"/>
  <c r="Q79" i="14"/>
  <c r="C77" i="14"/>
  <c r="Q80" i="20" l="1"/>
  <c r="C78" i="20"/>
  <c r="C78" i="18"/>
  <c r="Q80" i="18"/>
  <c r="Q80" i="16"/>
  <c r="C78" i="16"/>
  <c r="Q80" i="14"/>
  <c r="C78" i="14"/>
  <c r="Q81" i="20" l="1"/>
  <c r="C79" i="20"/>
  <c r="C79" i="18"/>
  <c r="Q81" i="18"/>
  <c r="Q81" i="16"/>
  <c r="C79" i="16"/>
  <c r="Q81" i="14"/>
  <c r="C79" i="14"/>
  <c r="Q82" i="20" l="1"/>
  <c r="C80" i="20"/>
  <c r="C80" i="18"/>
  <c r="Q82" i="18"/>
  <c r="Q82" i="16"/>
  <c r="C80" i="16"/>
  <c r="Q82" i="14"/>
  <c r="C80" i="14"/>
  <c r="Q83" i="20" l="1"/>
  <c r="C81" i="20"/>
  <c r="C81" i="18"/>
  <c r="Q83" i="18"/>
  <c r="C81" i="16"/>
  <c r="Q83" i="16"/>
  <c r="Q83" i="14"/>
  <c r="C81" i="14"/>
  <c r="Q84" i="20" l="1"/>
  <c r="C82" i="20"/>
  <c r="C82" i="18"/>
  <c r="Q84" i="18"/>
  <c r="C82" i="16"/>
  <c r="Q84" i="16"/>
  <c r="Q84" i="14"/>
  <c r="C82" i="14"/>
  <c r="Q85" i="20" l="1"/>
  <c r="C83" i="20"/>
  <c r="C83" i="18"/>
  <c r="Q85" i="18"/>
  <c r="C83" i="16"/>
  <c r="Q85" i="16"/>
  <c r="Q85" i="14"/>
  <c r="C83" i="14"/>
  <c r="Q86" i="20" l="1"/>
  <c r="C84" i="20"/>
  <c r="C84" i="18"/>
  <c r="Q86" i="18"/>
  <c r="C84" i="16"/>
  <c r="Q86" i="16"/>
  <c r="Q86" i="14"/>
  <c r="C84" i="14"/>
  <c r="Q87" i="20" l="1"/>
  <c r="C85" i="20"/>
  <c r="C85" i="18"/>
  <c r="Q87" i="18"/>
  <c r="Q87" i="16"/>
  <c r="C85" i="16"/>
  <c r="Q87" i="14"/>
  <c r="C85" i="14"/>
  <c r="Q88" i="20" l="1"/>
  <c r="C86" i="20"/>
  <c r="C86" i="18"/>
  <c r="Q88" i="18"/>
  <c r="Q88" i="16"/>
  <c r="C86" i="16"/>
  <c r="Q88" i="14"/>
  <c r="C86" i="14"/>
  <c r="Q89" i="20" l="1"/>
  <c r="C87" i="20"/>
  <c r="C87" i="18"/>
  <c r="Q89" i="18"/>
  <c r="Q89" i="16"/>
  <c r="C87" i="16"/>
  <c r="Q89" i="14"/>
  <c r="C87" i="14"/>
  <c r="Q90" i="20" l="1"/>
  <c r="C88" i="20"/>
  <c r="C88" i="18"/>
  <c r="Q90" i="18"/>
  <c r="Q90" i="16"/>
  <c r="C88" i="16"/>
  <c r="Q90" i="14"/>
  <c r="C88" i="14"/>
  <c r="Q91" i="20" l="1"/>
  <c r="C89" i="20"/>
  <c r="C89" i="18"/>
  <c r="Q91" i="18"/>
  <c r="Q91" i="16"/>
  <c r="C89" i="16"/>
  <c r="Q91" i="14"/>
  <c r="C89" i="14"/>
  <c r="Q92" i="20" l="1"/>
  <c r="C90" i="20"/>
  <c r="C90" i="18"/>
  <c r="Q92" i="18"/>
  <c r="Q92" i="16"/>
  <c r="C90" i="16"/>
  <c r="Q92" i="14"/>
  <c r="C90" i="14"/>
  <c r="Q93" i="20" l="1"/>
  <c r="C91" i="20"/>
  <c r="C91" i="18"/>
  <c r="Q93" i="18"/>
  <c r="Q93" i="16"/>
  <c r="C91" i="16"/>
  <c r="Q93" i="14"/>
  <c r="C91" i="14"/>
  <c r="Q94" i="20" l="1"/>
  <c r="C92" i="20"/>
  <c r="C92" i="18"/>
  <c r="Q94" i="18"/>
  <c r="Q94" i="16"/>
  <c r="C92" i="16"/>
  <c r="Q94" i="14"/>
  <c r="C92" i="14"/>
  <c r="Q95" i="20" l="1"/>
  <c r="C93" i="20"/>
  <c r="C93" i="18"/>
  <c r="Q95" i="18"/>
  <c r="Q95" i="16"/>
  <c r="C93" i="16"/>
  <c r="Q95" i="14"/>
  <c r="C93" i="14"/>
  <c r="Q96" i="20" l="1"/>
  <c r="C94" i="20"/>
  <c r="C94" i="18"/>
  <c r="Q96" i="18"/>
  <c r="Q96" i="16"/>
  <c r="C94" i="16"/>
  <c r="Q96" i="14"/>
  <c r="C94" i="14"/>
  <c r="Q97" i="20" l="1"/>
  <c r="C95" i="20"/>
  <c r="C95" i="18"/>
  <c r="Q97" i="18"/>
  <c r="Q97" i="16"/>
  <c r="C95" i="16"/>
  <c r="Q97" i="14"/>
  <c r="C95" i="14"/>
  <c r="Q98" i="20" l="1"/>
  <c r="C96" i="20"/>
  <c r="C96" i="18"/>
  <c r="Q98" i="18"/>
  <c r="C96" i="16"/>
  <c r="Q98" i="16"/>
  <c r="Q98" i="14"/>
  <c r="C96" i="14"/>
  <c r="Q99" i="20" l="1"/>
  <c r="C97" i="20"/>
  <c r="C97" i="18"/>
  <c r="Q99" i="18"/>
  <c r="Q99" i="16"/>
  <c r="C97" i="16"/>
  <c r="Q99" i="14"/>
  <c r="C97" i="14"/>
  <c r="Q100" i="20" l="1"/>
  <c r="C98" i="20"/>
  <c r="C98" i="18"/>
  <c r="Q100" i="18"/>
  <c r="Q100" i="16"/>
  <c r="C98" i="16"/>
  <c r="Q100" i="14"/>
  <c r="C98" i="14"/>
  <c r="Q101" i="20" l="1"/>
  <c r="C99" i="20"/>
  <c r="C99" i="18"/>
  <c r="Q101" i="18"/>
  <c r="Q101" i="16"/>
  <c r="C99" i="16"/>
  <c r="Q101" i="14"/>
  <c r="C99" i="14"/>
  <c r="Q102" i="20" l="1"/>
  <c r="C100" i="20"/>
  <c r="C100" i="18"/>
  <c r="Q102" i="18"/>
  <c r="Q102" i="16"/>
  <c r="C100" i="16"/>
  <c r="Q102" i="14"/>
  <c r="C100" i="14"/>
  <c r="Q103" i="20" l="1"/>
  <c r="C101" i="20"/>
  <c r="C101" i="18"/>
  <c r="Q103" i="18"/>
  <c r="C101" i="16"/>
  <c r="Q103" i="16"/>
  <c r="Q103" i="14"/>
  <c r="C101" i="14"/>
  <c r="Q104" i="20" l="1"/>
  <c r="C102" i="20"/>
  <c r="C102" i="18"/>
  <c r="Q104" i="18"/>
  <c r="C102" i="16"/>
  <c r="Q104" i="16"/>
  <c r="Q104" i="14"/>
  <c r="C102" i="14"/>
  <c r="Q105" i="20" l="1"/>
  <c r="C103" i="20"/>
  <c r="C103" i="18"/>
  <c r="Q105" i="18"/>
  <c r="C103" i="16"/>
  <c r="Q105" i="16"/>
  <c r="Q105" i="14"/>
  <c r="C103" i="14"/>
  <c r="Q106" i="20" l="1"/>
  <c r="C104" i="20"/>
  <c r="C104" i="18"/>
  <c r="Q106" i="18"/>
  <c r="Q106" i="16"/>
  <c r="C104" i="16"/>
  <c r="Q106" i="14"/>
  <c r="C104" i="14"/>
  <c r="Q107" i="20" l="1"/>
  <c r="C105" i="20"/>
  <c r="C105" i="18"/>
  <c r="Q107" i="18"/>
  <c r="Q107" i="16"/>
  <c r="C105" i="16"/>
  <c r="Q107" i="14"/>
  <c r="C105" i="14"/>
  <c r="Q108" i="20" l="1"/>
  <c r="C106" i="20"/>
  <c r="C106" i="18"/>
  <c r="Q108" i="18"/>
  <c r="Q108" i="16"/>
  <c r="C106" i="16"/>
  <c r="Q108" i="14"/>
  <c r="C106" i="14"/>
  <c r="Q109" i="20" l="1"/>
  <c r="C107" i="20"/>
  <c r="C107" i="18"/>
  <c r="Q109" i="18"/>
  <c r="Q109" i="16"/>
  <c r="C107" i="16"/>
  <c r="Q109" i="14"/>
  <c r="C107" i="14"/>
  <c r="Q110" i="20" l="1"/>
  <c r="C108" i="20"/>
  <c r="C108" i="18"/>
  <c r="Q110" i="18"/>
  <c r="Q110" i="16"/>
  <c r="C108" i="16"/>
  <c r="Q110" i="14"/>
  <c r="C108" i="14"/>
  <c r="Q111" i="20" l="1"/>
  <c r="C109" i="20"/>
  <c r="C109" i="18"/>
  <c r="Q111" i="18"/>
  <c r="Q111" i="16"/>
  <c r="C109" i="16"/>
  <c r="Q111" i="14"/>
  <c r="C109" i="14"/>
  <c r="Q112" i="20" l="1"/>
  <c r="C110" i="20"/>
  <c r="C110" i="18"/>
  <c r="Q112" i="18"/>
  <c r="Q112" i="16"/>
  <c r="C110" i="16"/>
  <c r="Q112" i="14"/>
  <c r="C110" i="14"/>
  <c r="Q113" i="20" l="1"/>
  <c r="C111" i="20"/>
  <c r="C111" i="18"/>
  <c r="Q113" i="18"/>
  <c r="Q113" i="16"/>
  <c r="C111" i="16"/>
  <c r="Q113" i="14"/>
  <c r="C111" i="14"/>
  <c r="Q114" i="20" l="1"/>
  <c r="C112" i="20"/>
  <c r="C112" i="18"/>
  <c r="Q114" i="18"/>
  <c r="Q114" i="16"/>
  <c r="C112" i="16"/>
  <c r="Q114" i="14"/>
  <c r="C112" i="14"/>
  <c r="Q115" i="20" l="1"/>
  <c r="C113" i="20"/>
  <c r="C113" i="18"/>
  <c r="Q115" i="18"/>
  <c r="C113" i="16"/>
  <c r="Q115" i="16"/>
  <c r="Q115" i="14"/>
  <c r="C113" i="14"/>
  <c r="Q116" i="20" l="1"/>
  <c r="C114" i="20"/>
  <c r="C114" i="18"/>
  <c r="Q116" i="18"/>
  <c r="C114" i="16"/>
  <c r="Q116" i="16"/>
  <c r="Q116" i="14"/>
  <c r="C114" i="14"/>
  <c r="Q117" i="20" l="1"/>
  <c r="C115" i="20"/>
  <c r="C115" i="18"/>
  <c r="Q117" i="18"/>
  <c r="C115" i="16"/>
  <c r="Q117" i="16"/>
  <c r="Q117" i="14"/>
  <c r="C115" i="14"/>
  <c r="Q118" i="20" l="1"/>
  <c r="C116" i="20"/>
  <c r="C116" i="18"/>
  <c r="Q118" i="18"/>
  <c r="C116" i="16"/>
  <c r="Q118" i="16"/>
  <c r="Q118" i="14"/>
  <c r="C116" i="14"/>
  <c r="Q119" i="20" l="1"/>
  <c r="C117" i="20"/>
  <c r="C117" i="18"/>
  <c r="Q119" i="18"/>
  <c r="C117" i="16"/>
  <c r="Q119" i="16"/>
  <c r="Q119" i="14"/>
  <c r="C117" i="14"/>
  <c r="Q120" i="20" l="1"/>
  <c r="C118" i="20"/>
  <c r="C118" i="18"/>
  <c r="Q120" i="18"/>
  <c r="Q120" i="16"/>
  <c r="C118" i="16"/>
  <c r="Q120" i="14"/>
  <c r="C118" i="14"/>
  <c r="Q121" i="20" l="1"/>
  <c r="C119" i="20"/>
  <c r="C119" i="18"/>
  <c r="Q121" i="18"/>
  <c r="Q121" i="16"/>
  <c r="C119" i="16"/>
  <c r="Q121" i="14"/>
  <c r="C119" i="14"/>
  <c r="Q122" i="20" l="1"/>
  <c r="C120" i="20"/>
  <c r="C120" i="18"/>
  <c r="Q122" i="18"/>
  <c r="Q122" i="16"/>
  <c r="C120" i="16"/>
  <c r="Q122" i="14"/>
  <c r="C120" i="14"/>
  <c r="Q123" i="20" l="1"/>
  <c r="C121" i="20"/>
  <c r="C121" i="18"/>
  <c r="Q123" i="18"/>
  <c r="Q123" i="16"/>
  <c r="C121" i="16"/>
  <c r="Q123" i="14"/>
  <c r="C121" i="14"/>
  <c r="Q124" i="20" l="1"/>
  <c r="C122" i="20"/>
  <c r="C122" i="18"/>
  <c r="Q124" i="18"/>
  <c r="Q124" i="16"/>
  <c r="C122" i="16"/>
  <c r="Q124" i="14"/>
  <c r="C122" i="14"/>
  <c r="Q125" i="20" l="1"/>
  <c r="C123" i="20"/>
  <c r="C123" i="18"/>
  <c r="Q125" i="18"/>
  <c r="Q125" i="16"/>
  <c r="C123" i="16"/>
  <c r="Q125" i="14"/>
  <c r="C123" i="14"/>
  <c r="Q126" i="20" l="1"/>
  <c r="C124" i="20"/>
  <c r="C124" i="18"/>
  <c r="Q126" i="18"/>
  <c r="Q126" i="16"/>
  <c r="C124" i="16"/>
  <c r="Q126" i="14"/>
  <c r="C124" i="14"/>
  <c r="Q127" i="20" l="1"/>
  <c r="C125" i="20"/>
  <c r="C125" i="18"/>
  <c r="Q127" i="18"/>
  <c r="C125" i="16"/>
  <c r="Q127" i="16"/>
  <c r="Q127" i="14"/>
  <c r="C125" i="14"/>
  <c r="Q128" i="20" l="1"/>
  <c r="C126" i="20"/>
  <c r="C126" i="18"/>
  <c r="Q128" i="18"/>
  <c r="C126" i="16"/>
  <c r="Q128" i="16"/>
  <c r="Q128" i="14"/>
  <c r="C126" i="14"/>
  <c r="Q129" i="20" l="1"/>
  <c r="C127" i="20"/>
  <c r="C127" i="18"/>
  <c r="Q129" i="18"/>
  <c r="Q129" i="16"/>
  <c r="C127" i="16"/>
  <c r="Q129" i="14"/>
  <c r="C127" i="14"/>
  <c r="Q130" i="20" l="1"/>
  <c r="C128" i="20"/>
  <c r="C128" i="18"/>
  <c r="Q130" i="18"/>
  <c r="Q130" i="16"/>
  <c r="C128" i="16"/>
  <c r="Q130" i="14"/>
  <c r="C128" i="14"/>
  <c r="Q131" i="20" l="1"/>
  <c r="C129" i="20"/>
  <c r="C129" i="18"/>
  <c r="Q131" i="18"/>
  <c r="Q131" i="16"/>
  <c r="C129" i="16"/>
  <c r="Q131" i="14"/>
  <c r="C129" i="14"/>
  <c r="Q132" i="20" l="1"/>
  <c r="C130" i="20"/>
  <c r="C130" i="18"/>
  <c r="Q132" i="18"/>
  <c r="Q132" i="16"/>
  <c r="C130" i="16"/>
  <c r="Q132" i="14"/>
  <c r="C130" i="14"/>
  <c r="Q133" i="20" l="1"/>
  <c r="C131" i="20"/>
  <c r="C131" i="18"/>
  <c r="Q133" i="18"/>
  <c r="Q133" i="16"/>
  <c r="C131" i="16"/>
  <c r="Q133" i="14"/>
  <c r="C131" i="14"/>
  <c r="Q134" i="20" l="1"/>
  <c r="C132" i="20"/>
  <c r="C132" i="18"/>
  <c r="Q134" i="18"/>
  <c r="Q134" i="16"/>
  <c r="C132" i="16"/>
  <c r="Q134" i="14"/>
  <c r="C132" i="14"/>
  <c r="Q135" i="20" l="1"/>
  <c r="C133" i="20"/>
  <c r="C133" i="18"/>
  <c r="Q135" i="18"/>
  <c r="C133" i="16"/>
  <c r="Q135" i="16"/>
  <c r="Q135" i="14"/>
  <c r="C133" i="14"/>
  <c r="Q136" i="20" l="1"/>
  <c r="C134" i="20"/>
  <c r="C134" i="18"/>
  <c r="Q136" i="18"/>
  <c r="C134" i="16"/>
  <c r="Q136" i="16"/>
  <c r="Q136" i="14"/>
  <c r="C134" i="14"/>
  <c r="Q137" i="20" l="1"/>
  <c r="C135" i="20"/>
  <c r="C135" i="18"/>
  <c r="Q137" i="18"/>
  <c r="Q137" i="16"/>
  <c r="C135" i="16"/>
  <c r="Q137" i="14"/>
  <c r="C135" i="14"/>
  <c r="Q138" i="20" l="1"/>
  <c r="C136" i="20"/>
  <c r="C136" i="18"/>
  <c r="Q138" i="18"/>
  <c r="Q138" i="16"/>
  <c r="C136" i="16"/>
  <c r="Q138" i="14"/>
  <c r="C136" i="14"/>
  <c r="Q139" i="20" l="1"/>
  <c r="C137" i="20"/>
  <c r="C137" i="18"/>
  <c r="Q139" i="18"/>
  <c r="Q139" i="16"/>
  <c r="C137" i="16"/>
  <c r="Q139" i="14"/>
  <c r="C137" i="14"/>
  <c r="Q140" i="20" l="1"/>
  <c r="C138" i="20"/>
  <c r="C138" i="18"/>
  <c r="Q140" i="18"/>
  <c r="Q140" i="16"/>
  <c r="C138" i="16"/>
  <c r="Q140" i="14"/>
  <c r="C138" i="14"/>
  <c r="Q141" i="20" l="1"/>
  <c r="C139" i="20"/>
  <c r="C139" i="18"/>
  <c r="Q141" i="18"/>
  <c r="Q141" i="16"/>
  <c r="C139" i="16"/>
  <c r="Q141" i="14"/>
  <c r="C139" i="14"/>
  <c r="Q142" i="20" l="1"/>
  <c r="C140" i="20"/>
  <c r="C140" i="18"/>
  <c r="Q142" i="18"/>
  <c r="Q142" i="16"/>
  <c r="C140" i="16"/>
  <c r="Q142" i="14"/>
  <c r="C140" i="14"/>
  <c r="Q143" i="20" l="1"/>
  <c r="C141" i="20"/>
  <c r="C141" i="18"/>
  <c r="Q143" i="18"/>
  <c r="Q143" i="16"/>
  <c r="C141" i="16"/>
  <c r="Q143" i="14"/>
  <c r="C141" i="14"/>
  <c r="Q144" i="20" l="1"/>
  <c r="C142" i="20"/>
  <c r="C142" i="18"/>
  <c r="Q144" i="18"/>
  <c r="Q144" i="16"/>
  <c r="C142" i="16"/>
  <c r="Q144" i="14"/>
  <c r="C142" i="14"/>
  <c r="Q145" i="20" l="1"/>
  <c r="C143" i="20"/>
  <c r="C143" i="18"/>
  <c r="Q145" i="18"/>
  <c r="Q145" i="16"/>
  <c r="C143" i="16"/>
  <c r="Q145" i="14"/>
  <c r="C143" i="14"/>
  <c r="Q146" i="20" l="1"/>
  <c r="C144" i="20"/>
  <c r="Q146" i="18"/>
  <c r="C144" i="18"/>
  <c r="Q146" i="16"/>
  <c r="C144" i="16"/>
  <c r="Q146" i="14"/>
  <c r="C144" i="14"/>
  <c r="Q147" i="20" l="1"/>
  <c r="C145" i="20"/>
  <c r="C145" i="18"/>
  <c r="Q147" i="18"/>
  <c r="Q147" i="16"/>
  <c r="C145" i="16"/>
  <c r="Q147" i="14"/>
  <c r="C145" i="14"/>
  <c r="Q148" i="20" l="1"/>
  <c r="C146" i="20"/>
  <c r="C146" i="18"/>
  <c r="Q148" i="18"/>
  <c r="Q148" i="16"/>
  <c r="C146" i="16"/>
  <c r="Q148" i="14"/>
  <c r="C146" i="14"/>
  <c r="Q149" i="20" l="1"/>
  <c r="C147" i="20"/>
  <c r="C147" i="18"/>
  <c r="Q149" i="18"/>
  <c r="Q149" i="16"/>
  <c r="C147" i="16"/>
  <c r="Q149" i="14"/>
  <c r="C147" i="14"/>
  <c r="Q150" i="20" l="1"/>
  <c r="C148" i="20"/>
  <c r="C148" i="18"/>
  <c r="Q150" i="18"/>
  <c r="Q150" i="16"/>
  <c r="C148" i="16"/>
  <c r="Q150" i="14"/>
  <c r="C148" i="14"/>
  <c r="Q151" i="20" l="1"/>
  <c r="C149" i="20"/>
  <c r="C149" i="18"/>
  <c r="Q151" i="18"/>
  <c r="Q151" i="16"/>
  <c r="C149" i="16"/>
  <c r="Q151" i="14"/>
  <c r="C149" i="14"/>
  <c r="Q152" i="20" l="1"/>
  <c r="C150" i="20"/>
  <c r="C150" i="18"/>
  <c r="Q152" i="18"/>
  <c r="Q152" i="16"/>
  <c r="C150" i="16"/>
  <c r="Q152" i="14"/>
  <c r="C150" i="14"/>
  <c r="Q153" i="20" l="1"/>
  <c r="C151" i="20"/>
  <c r="C151" i="18"/>
  <c r="Q153" i="18"/>
  <c r="Q153" i="16"/>
  <c r="C151" i="16"/>
  <c r="Q153" i="14"/>
  <c r="C151" i="14"/>
  <c r="Q154" i="20" l="1"/>
  <c r="C152" i="20"/>
  <c r="C152" i="18"/>
  <c r="Q154" i="18"/>
  <c r="C152" i="16"/>
  <c r="Q154" i="16"/>
  <c r="Q154" i="14"/>
  <c r="C152" i="14"/>
  <c r="Q155" i="20" l="1"/>
  <c r="C153" i="20"/>
  <c r="C153" i="18"/>
  <c r="Q155" i="18"/>
  <c r="Q155" i="16"/>
  <c r="C153" i="16"/>
  <c r="Q155" i="14"/>
  <c r="C153" i="14"/>
  <c r="Q156" i="20" l="1"/>
  <c r="C154" i="20"/>
  <c r="C154" i="18"/>
  <c r="Q156" i="18"/>
  <c r="Q156" i="16"/>
  <c r="C154" i="16"/>
  <c r="Q156" i="14"/>
  <c r="C154" i="14"/>
  <c r="Q157" i="20" l="1"/>
  <c r="C155" i="20"/>
  <c r="C155" i="18"/>
  <c r="Q157" i="18"/>
  <c r="C155" i="16"/>
  <c r="Q157" i="16"/>
  <c r="Q157" i="14"/>
  <c r="C155" i="14"/>
  <c r="Q158" i="20" l="1"/>
  <c r="C156" i="20"/>
  <c r="C156" i="18"/>
  <c r="Q158" i="18"/>
  <c r="C156" i="16"/>
  <c r="Q158" i="16"/>
  <c r="Q158" i="14"/>
  <c r="C156" i="14"/>
  <c r="Q159" i="20" l="1"/>
  <c r="C157" i="20"/>
  <c r="C157" i="18"/>
  <c r="Q159" i="18"/>
  <c r="Q159" i="16"/>
  <c r="C157" i="16"/>
  <c r="Q159" i="14"/>
  <c r="C157" i="14"/>
  <c r="Q160" i="20" l="1"/>
  <c r="C158" i="20"/>
  <c r="C158" i="18"/>
  <c r="Q160" i="18"/>
  <c r="Q160" i="16"/>
  <c r="C158" i="16"/>
  <c r="Q160" i="14"/>
  <c r="C158" i="14"/>
  <c r="Q161" i="20" l="1"/>
  <c r="C159" i="20"/>
  <c r="C159" i="18"/>
  <c r="Q161" i="18"/>
  <c r="Q161" i="16"/>
  <c r="C159" i="16"/>
  <c r="Q161" i="14"/>
  <c r="C159" i="14"/>
  <c r="Q162" i="20" l="1"/>
  <c r="C160" i="20"/>
  <c r="C160" i="18"/>
  <c r="Q162" i="18"/>
  <c r="Q162" i="16"/>
  <c r="C160" i="16"/>
  <c r="Q162" i="14"/>
  <c r="C160" i="14"/>
  <c r="Q163" i="20" l="1"/>
  <c r="C161" i="20"/>
  <c r="C161" i="18"/>
  <c r="Q163" i="18"/>
  <c r="Q163" i="16"/>
  <c r="C161" i="16"/>
  <c r="Q163" i="14"/>
  <c r="C161" i="14"/>
  <c r="Q164" i="20" l="1"/>
  <c r="C162" i="20"/>
  <c r="C162" i="18"/>
  <c r="Q164" i="18"/>
  <c r="Q164" i="16"/>
  <c r="C162" i="16"/>
  <c r="Q164" i="14"/>
  <c r="C162" i="14"/>
  <c r="Q165" i="20" l="1"/>
  <c r="C163" i="20"/>
  <c r="C163" i="18"/>
  <c r="Q165" i="18"/>
  <c r="Q165" i="16"/>
  <c r="C163" i="16"/>
  <c r="Q165" i="14"/>
  <c r="C163" i="14"/>
  <c r="Q166" i="20" l="1"/>
  <c r="C164" i="20"/>
  <c r="C164" i="18"/>
  <c r="Q166" i="18"/>
  <c r="Q166" i="16"/>
  <c r="C164" i="16"/>
  <c r="Q166" i="14"/>
  <c r="C164" i="14"/>
  <c r="Q167" i="20" l="1"/>
  <c r="C165" i="20"/>
  <c r="C165" i="18"/>
  <c r="Q167" i="18"/>
  <c r="Q167" i="16"/>
  <c r="C165" i="16"/>
  <c r="Q167" i="14"/>
  <c r="C165" i="14"/>
  <c r="Q168" i="20" l="1"/>
  <c r="C166" i="20"/>
  <c r="C166" i="18"/>
  <c r="Q168" i="18"/>
  <c r="Q168" i="16"/>
  <c r="C166" i="16"/>
  <c r="Q168" i="14"/>
  <c r="C166" i="14"/>
  <c r="Q169" i="20" l="1"/>
  <c r="C167" i="20"/>
  <c r="C167" i="18"/>
  <c r="Q169" i="18"/>
  <c r="C167" i="16"/>
  <c r="Q169" i="16"/>
  <c r="Q169" i="14"/>
  <c r="C167" i="14"/>
  <c r="Q170" i="20" l="1"/>
  <c r="C168" i="20"/>
  <c r="C168" i="18"/>
  <c r="Q170" i="18"/>
  <c r="C168" i="16"/>
  <c r="Q170" i="16"/>
  <c r="Q170" i="14"/>
  <c r="C168" i="14"/>
  <c r="Q171" i="20" l="1"/>
  <c r="C169" i="20"/>
  <c r="C169" i="18"/>
  <c r="Q171" i="18"/>
  <c r="Q171" i="16"/>
  <c r="C169" i="16"/>
  <c r="Q171" i="14"/>
  <c r="C169" i="14"/>
  <c r="Q172" i="20" l="1"/>
  <c r="C170" i="20"/>
  <c r="C170" i="18"/>
  <c r="Q172" i="18"/>
  <c r="Q172" i="16"/>
  <c r="C170" i="16"/>
  <c r="Q172" i="14"/>
  <c r="C170" i="14"/>
  <c r="Q173" i="20" l="1"/>
  <c r="C171" i="20"/>
  <c r="C171" i="18"/>
  <c r="Q173" i="18"/>
  <c r="Q173" i="16"/>
  <c r="C171" i="16"/>
  <c r="Q173" i="14"/>
  <c r="C171" i="14"/>
  <c r="Q174" i="20" l="1"/>
  <c r="C172" i="20"/>
  <c r="C172" i="18"/>
  <c r="Q174" i="18"/>
  <c r="C172" i="16"/>
  <c r="Q174" i="16"/>
  <c r="Q174" i="14"/>
  <c r="C172" i="14"/>
  <c r="Q175" i="20" l="1"/>
  <c r="C173" i="20"/>
  <c r="C173" i="18"/>
  <c r="Q175" i="18"/>
  <c r="Q175" i="16"/>
  <c r="C173" i="16"/>
  <c r="Q175" i="14"/>
  <c r="C173" i="14"/>
  <c r="Q176" i="20" l="1"/>
  <c r="C174" i="20"/>
  <c r="C174" i="18"/>
  <c r="Q176" i="18"/>
  <c r="Q176" i="16"/>
  <c r="C174" i="16"/>
  <c r="Q176" i="14"/>
  <c r="C174" i="14"/>
  <c r="Q177" i="20" l="1"/>
  <c r="C175" i="20"/>
  <c r="C175" i="18"/>
  <c r="Q177" i="18"/>
  <c r="Q177" i="16"/>
  <c r="C175" i="16"/>
  <c r="Q177" i="14"/>
  <c r="C175" i="14"/>
  <c r="Q178" i="20" l="1"/>
  <c r="C176" i="20"/>
  <c r="C176" i="18"/>
  <c r="Q178" i="18"/>
  <c r="Q178" i="16"/>
  <c r="C176" i="16"/>
  <c r="Q178" i="14"/>
  <c r="C176" i="14"/>
  <c r="Q179" i="20" l="1"/>
  <c r="C177" i="20"/>
  <c r="C177" i="18"/>
  <c r="Q179" i="18"/>
  <c r="C177" i="16"/>
  <c r="Q179" i="16"/>
  <c r="Q179" i="14"/>
  <c r="C177" i="14"/>
  <c r="Q180" i="20" l="1"/>
  <c r="C178" i="20"/>
  <c r="C178" i="18"/>
  <c r="Q180" i="18"/>
  <c r="C178" i="16"/>
  <c r="Q180" i="16"/>
  <c r="Q180" i="14"/>
  <c r="C178" i="14"/>
  <c r="Q181" i="20" l="1"/>
  <c r="C179" i="20"/>
  <c r="C179" i="18"/>
  <c r="Q181" i="18"/>
  <c r="Q181" i="16"/>
  <c r="C179" i="16"/>
  <c r="Q181" i="14"/>
  <c r="C179" i="14"/>
  <c r="Q182" i="20" l="1"/>
  <c r="C180" i="20"/>
  <c r="C180" i="18"/>
  <c r="Q182" i="18"/>
  <c r="Q182" i="16"/>
  <c r="C180" i="16"/>
  <c r="Q182" i="14"/>
  <c r="C180" i="14"/>
  <c r="Q183" i="20" l="1"/>
  <c r="C181" i="20"/>
  <c r="C181" i="18"/>
  <c r="Q183" i="18"/>
  <c r="Q183" i="16"/>
  <c r="C181" i="16"/>
  <c r="Q183" i="14"/>
  <c r="C181" i="14"/>
  <c r="Q184" i="20" l="1"/>
  <c r="C182" i="20"/>
  <c r="C182" i="18"/>
  <c r="Q184" i="18"/>
  <c r="Q184" i="16"/>
  <c r="C182" i="16"/>
  <c r="Q184" i="14"/>
  <c r="C182" i="14"/>
  <c r="Q185" i="20" l="1"/>
  <c r="C183" i="20"/>
  <c r="C183" i="18"/>
  <c r="Q185" i="18"/>
  <c r="C183" i="16"/>
  <c r="Q185" i="16"/>
  <c r="Q185" i="14"/>
  <c r="C183" i="14"/>
  <c r="Q186" i="20" l="1"/>
  <c r="C184" i="20"/>
  <c r="C184" i="18"/>
  <c r="Q186" i="18"/>
  <c r="C184" i="16"/>
  <c r="Q186" i="16"/>
  <c r="Q186" i="14"/>
  <c r="C184" i="14"/>
  <c r="Q187" i="20" l="1"/>
  <c r="C185" i="20"/>
  <c r="C185" i="18"/>
  <c r="Q187" i="18"/>
  <c r="Q187" i="16"/>
  <c r="C185" i="16"/>
  <c r="Q187" i="14"/>
  <c r="C185" i="14"/>
  <c r="Q188" i="20" l="1"/>
  <c r="C186" i="20"/>
  <c r="C186" i="18"/>
  <c r="Q188" i="18"/>
  <c r="Q188" i="16"/>
  <c r="C186" i="16"/>
  <c r="Q188" i="14"/>
  <c r="C186" i="14"/>
  <c r="Q189" i="20" l="1"/>
  <c r="C187" i="20"/>
  <c r="C187" i="18"/>
  <c r="Q189" i="18"/>
  <c r="Q189" i="16"/>
  <c r="C187" i="16"/>
  <c r="Q189" i="14"/>
  <c r="C187" i="14"/>
  <c r="Q190" i="20" l="1"/>
  <c r="C188" i="20"/>
  <c r="C188" i="18"/>
  <c r="Q190" i="18"/>
  <c r="Q190" i="16"/>
  <c r="C188" i="16"/>
  <c r="Q190" i="14"/>
  <c r="C188" i="14"/>
  <c r="Q191" i="20" l="1"/>
  <c r="C189" i="20"/>
  <c r="C189" i="18"/>
  <c r="Q191" i="18"/>
  <c r="Q191" i="16"/>
  <c r="C189" i="16"/>
  <c r="Q191" i="14"/>
  <c r="C189" i="14"/>
  <c r="Q192" i="20" l="1"/>
  <c r="C190" i="20"/>
  <c r="C190" i="18"/>
  <c r="Q192" i="18"/>
  <c r="Q192" i="16"/>
  <c r="C190" i="16"/>
  <c r="Q192" i="14"/>
  <c r="C190" i="14"/>
  <c r="Q193" i="20" l="1"/>
  <c r="C191" i="20"/>
  <c r="C191" i="18"/>
  <c r="Q193" i="18"/>
  <c r="Q193" i="16"/>
  <c r="C191" i="16"/>
  <c r="Q193" i="14"/>
  <c r="C191" i="14"/>
  <c r="Q194" i="20" l="1"/>
  <c r="C192" i="20"/>
  <c r="C192" i="18"/>
  <c r="Q194" i="18"/>
  <c r="Q194" i="16"/>
  <c r="C192" i="16"/>
  <c r="Q194" i="14"/>
  <c r="C192" i="14"/>
  <c r="Q195" i="20" l="1"/>
  <c r="C193" i="20"/>
  <c r="C193" i="18"/>
  <c r="Q195" i="18"/>
  <c r="Q195" i="16"/>
  <c r="C193" i="16"/>
  <c r="Q195" i="14"/>
  <c r="C193" i="14"/>
  <c r="Q196" i="20" l="1"/>
  <c r="C194" i="20"/>
  <c r="C194" i="18"/>
  <c r="Q196" i="18"/>
  <c r="C194" i="16"/>
  <c r="Q196" i="16"/>
  <c r="Q196" i="14"/>
  <c r="C194" i="14"/>
  <c r="Q197" i="20" l="1"/>
  <c r="C195" i="20"/>
  <c r="C195" i="18"/>
  <c r="Q197" i="18"/>
  <c r="C195" i="16"/>
  <c r="Q197" i="16"/>
  <c r="Q197" i="14"/>
  <c r="C195" i="14"/>
  <c r="Q198" i="20" l="1"/>
  <c r="C196" i="20"/>
  <c r="C196" i="18"/>
  <c r="Q198" i="18"/>
  <c r="Q198" i="16"/>
  <c r="C196" i="16"/>
  <c r="Q198" i="14"/>
  <c r="C196" i="14"/>
  <c r="Q199" i="20" l="1"/>
  <c r="C197" i="20"/>
  <c r="C197" i="18"/>
  <c r="Q199" i="18"/>
  <c r="Q199" i="16"/>
  <c r="C197" i="16"/>
  <c r="Q199" i="14"/>
  <c r="C197" i="14"/>
  <c r="Q200" i="20" l="1"/>
  <c r="C198" i="20"/>
  <c r="C198" i="18"/>
  <c r="Q200" i="18"/>
  <c r="C198" i="16"/>
  <c r="Q200" i="16"/>
  <c r="Q200" i="14"/>
  <c r="C198" i="14"/>
  <c r="Q201" i="20" l="1"/>
  <c r="C199" i="20"/>
  <c r="C199" i="18"/>
  <c r="Q201" i="18"/>
  <c r="C199" i="16"/>
  <c r="Q201" i="16"/>
  <c r="Q201" i="14"/>
  <c r="C199" i="14"/>
  <c r="Q202" i="20" l="1"/>
  <c r="C200" i="20"/>
  <c r="C200" i="18"/>
  <c r="Q202" i="18"/>
  <c r="C200" i="16"/>
  <c r="Q202" i="16"/>
  <c r="Q202" i="14"/>
  <c r="C200" i="14"/>
  <c r="Q203" i="20" l="1"/>
  <c r="C201" i="20"/>
  <c r="C201" i="18"/>
  <c r="Q203" i="18"/>
  <c r="Q203" i="16"/>
  <c r="C201" i="16"/>
  <c r="Q203" i="14"/>
  <c r="C201" i="14"/>
  <c r="Q204" i="20" l="1"/>
  <c r="C202" i="20"/>
  <c r="C202" i="18"/>
  <c r="Q204" i="18"/>
  <c r="Q204" i="16"/>
  <c r="C202" i="16"/>
  <c r="Q204" i="14"/>
  <c r="C202" i="14"/>
  <c r="Q205" i="20" l="1"/>
  <c r="C203" i="20"/>
  <c r="C203" i="18"/>
  <c r="Q205" i="18"/>
  <c r="Q205" i="16"/>
  <c r="C203" i="16"/>
  <c r="Q205" i="14"/>
  <c r="C203" i="14"/>
  <c r="Q206" i="20" l="1"/>
  <c r="C204" i="20"/>
  <c r="C204" i="18"/>
  <c r="Q206" i="18"/>
  <c r="Q206" i="16"/>
  <c r="C204" i="16"/>
  <c r="Q206" i="14"/>
  <c r="C204" i="14"/>
  <c r="Q207" i="20" l="1"/>
  <c r="C205" i="20"/>
  <c r="C205" i="18"/>
  <c r="Q207" i="18"/>
  <c r="Q207" i="16"/>
  <c r="C205" i="16"/>
  <c r="Q207" i="14"/>
  <c r="C205" i="14"/>
  <c r="Q208" i="20" l="1"/>
  <c r="C206" i="20"/>
  <c r="C206" i="18"/>
  <c r="Q208" i="18"/>
  <c r="Q208" i="16"/>
  <c r="C206" i="16"/>
  <c r="Q208" i="14"/>
  <c r="C206" i="14"/>
  <c r="Q209" i="20" l="1"/>
  <c r="C207" i="20"/>
  <c r="C207" i="18"/>
  <c r="Q209" i="18"/>
  <c r="C207" i="16"/>
  <c r="Q209" i="16"/>
  <c r="Q209" i="14"/>
  <c r="C207" i="14"/>
  <c r="Q210" i="20" l="1"/>
  <c r="C208" i="20"/>
  <c r="C208" i="18"/>
  <c r="Q210" i="18"/>
  <c r="C208" i="16"/>
  <c r="Q210" i="16"/>
  <c r="Q210" i="14"/>
  <c r="C208" i="14"/>
  <c r="Q211" i="20" l="1"/>
  <c r="C209" i="20"/>
  <c r="C209" i="18"/>
  <c r="Q211" i="18"/>
  <c r="C209" i="16"/>
  <c r="Q211" i="16"/>
  <c r="Q211" i="14"/>
  <c r="C209" i="14"/>
  <c r="Q212" i="20" l="1"/>
  <c r="C210" i="20"/>
  <c r="C210" i="18"/>
  <c r="Q212" i="18"/>
  <c r="C210" i="16"/>
  <c r="Q212" i="16"/>
  <c r="Q212" i="14"/>
  <c r="C210" i="14"/>
  <c r="Q213" i="20" l="1"/>
  <c r="C211" i="20"/>
  <c r="C211" i="18"/>
  <c r="Q213" i="18"/>
  <c r="C211" i="16"/>
  <c r="Q213" i="16"/>
  <c r="Q213" i="14"/>
  <c r="C211" i="14"/>
  <c r="Q214" i="20" l="1"/>
  <c r="C212" i="20"/>
  <c r="C212" i="18"/>
  <c r="Q214" i="18"/>
  <c r="Q214" i="16"/>
  <c r="C212" i="16"/>
  <c r="Q214" i="14"/>
  <c r="C212" i="14"/>
  <c r="Q215" i="20" l="1"/>
  <c r="C213" i="20"/>
  <c r="C213" i="18"/>
  <c r="Q215" i="18"/>
  <c r="Q215" i="16"/>
  <c r="C213" i="16"/>
  <c r="Q215" i="14"/>
  <c r="C213" i="14"/>
  <c r="Q216" i="20" l="1"/>
  <c r="C214" i="20"/>
  <c r="C214" i="18"/>
  <c r="Q216" i="18"/>
  <c r="Q216" i="16"/>
  <c r="C214" i="16"/>
  <c r="Q216" i="14"/>
  <c r="C214" i="14"/>
  <c r="Q217" i="20" l="1"/>
  <c r="C215" i="20"/>
  <c r="C215" i="18"/>
  <c r="Q217" i="18"/>
  <c r="Q217" i="16"/>
  <c r="C215" i="16"/>
  <c r="Q217" i="14"/>
  <c r="C215" i="14"/>
  <c r="Q218" i="20" l="1"/>
  <c r="C216" i="20"/>
  <c r="C216" i="18"/>
  <c r="Q218" i="18"/>
  <c r="Q218" i="16"/>
  <c r="C216" i="16"/>
  <c r="Q218" i="14"/>
  <c r="C216" i="14"/>
  <c r="Q219" i="20" l="1"/>
  <c r="C217" i="20"/>
  <c r="C217" i="18"/>
  <c r="Q219" i="18"/>
  <c r="Q219" i="16"/>
  <c r="C217" i="16"/>
  <c r="Q219" i="14"/>
  <c r="C217" i="14"/>
  <c r="Q220" i="20" l="1"/>
  <c r="C218" i="20"/>
  <c r="C218" i="18"/>
  <c r="Q220" i="18"/>
  <c r="Q220" i="16"/>
  <c r="C218" i="16"/>
  <c r="Q220" i="14"/>
  <c r="C218" i="14"/>
  <c r="Q221" i="20" l="1"/>
  <c r="C219" i="20"/>
  <c r="C219" i="18"/>
  <c r="Q221" i="18"/>
  <c r="Q221" i="16"/>
  <c r="C219" i="16"/>
  <c r="Q221" i="14"/>
  <c r="C219" i="14"/>
  <c r="Q222" i="20" l="1"/>
  <c r="C220" i="20"/>
  <c r="C220" i="18"/>
  <c r="Q222" i="18"/>
  <c r="Q222" i="16"/>
  <c r="C220" i="16"/>
  <c r="Q222" i="14"/>
  <c r="C220" i="14"/>
  <c r="Q223" i="20" l="1"/>
  <c r="C221" i="20"/>
  <c r="C221" i="18"/>
  <c r="Q223" i="18"/>
  <c r="Q223" i="16"/>
  <c r="C221" i="16"/>
  <c r="Q223" i="14"/>
  <c r="C221" i="14"/>
  <c r="Q224" i="20" l="1"/>
  <c r="C222" i="20"/>
  <c r="C222" i="18"/>
  <c r="Q224" i="18"/>
  <c r="Q224" i="16"/>
  <c r="C222" i="16"/>
  <c r="Q224" i="14"/>
  <c r="C222" i="14"/>
  <c r="Q225" i="20" l="1"/>
  <c r="C223" i="20"/>
  <c r="C223" i="18"/>
  <c r="Q225" i="18"/>
  <c r="C223" i="16"/>
  <c r="Q225" i="16"/>
  <c r="Q225" i="14"/>
  <c r="C223" i="14"/>
  <c r="Q226" i="20" l="1"/>
  <c r="C224" i="20"/>
  <c r="C224" i="18"/>
  <c r="Q226" i="18"/>
  <c r="C224" i="16"/>
  <c r="Q226" i="16"/>
  <c r="Q226" i="14"/>
  <c r="C224" i="14"/>
  <c r="Q227" i="20" l="1"/>
  <c r="C225" i="20"/>
  <c r="C225" i="18"/>
  <c r="Q227" i="18"/>
  <c r="C225" i="16"/>
  <c r="Q227" i="16"/>
  <c r="Q227" i="14"/>
  <c r="C225" i="14"/>
  <c r="Q228" i="20" l="1"/>
  <c r="C226" i="20"/>
  <c r="C226" i="18"/>
  <c r="Q228" i="18"/>
  <c r="Q228" i="16"/>
  <c r="C226" i="16"/>
  <c r="Q228" i="14"/>
  <c r="C226" i="14"/>
  <c r="Q229" i="20" l="1"/>
  <c r="C227" i="20"/>
  <c r="C227" i="18"/>
  <c r="Q229" i="18"/>
  <c r="Q229" i="16"/>
  <c r="C227" i="16"/>
  <c r="Q229" i="14"/>
  <c r="C227" i="14"/>
  <c r="Q230" i="20" l="1"/>
  <c r="C228" i="20"/>
  <c r="C228" i="18"/>
  <c r="Q230" i="18"/>
  <c r="Q230" i="16"/>
  <c r="C228" i="16"/>
  <c r="Q230" i="14"/>
  <c r="C228" i="14"/>
  <c r="Q231" i="20" l="1"/>
  <c r="C229" i="20"/>
  <c r="C229" i="18"/>
  <c r="Q231" i="18"/>
  <c r="Q231" i="16"/>
  <c r="C229" i="16"/>
  <c r="Q231" i="14"/>
  <c r="C229" i="14"/>
  <c r="Q232" i="20" l="1"/>
  <c r="C230" i="20"/>
  <c r="C230" i="18"/>
  <c r="Q232" i="18"/>
  <c r="Q232" i="16"/>
  <c r="C230" i="16"/>
  <c r="Q232" i="14"/>
  <c r="C230" i="14"/>
  <c r="C231" i="20" l="1"/>
  <c r="Q233" i="20"/>
  <c r="C231" i="18"/>
  <c r="Q233" i="18"/>
  <c r="C231" i="16"/>
  <c r="Q233" i="16"/>
  <c r="Q233" i="14"/>
  <c r="C231" i="14"/>
  <c r="Q234" i="20" l="1"/>
  <c r="C232" i="20"/>
  <c r="C232" i="18"/>
  <c r="Q234" i="18"/>
  <c r="C232" i="16"/>
  <c r="Q234" i="16"/>
  <c r="Q234" i="14"/>
  <c r="C232" i="14"/>
  <c r="C233" i="20" l="1"/>
  <c r="Q235" i="20"/>
  <c r="C233" i="18"/>
  <c r="Q235" i="18"/>
  <c r="Q235" i="16"/>
  <c r="C233" i="16"/>
  <c r="Q235" i="14"/>
  <c r="C233" i="14"/>
  <c r="C234" i="20" l="1"/>
  <c r="Q236" i="20"/>
  <c r="C234" i="18"/>
  <c r="Q236" i="18"/>
  <c r="Q236" i="16"/>
  <c r="C234" i="16"/>
  <c r="Q236" i="14"/>
  <c r="C234" i="14"/>
  <c r="C235" i="20" l="1"/>
  <c r="Q237" i="20"/>
  <c r="C235" i="18"/>
  <c r="Q237" i="18"/>
  <c r="Q237" i="16"/>
  <c r="C235" i="16"/>
  <c r="Q237" i="14"/>
  <c r="C235" i="14"/>
  <c r="C236" i="20" l="1"/>
  <c r="Q238" i="20"/>
  <c r="C236" i="18"/>
  <c r="Q238" i="18"/>
  <c r="Q238" i="16"/>
  <c r="C236" i="16"/>
  <c r="Q238" i="14"/>
  <c r="C236" i="14"/>
  <c r="C237" i="20" l="1"/>
  <c r="Q239" i="20"/>
  <c r="C237" i="18"/>
  <c r="Q239" i="18"/>
  <c r="Q239" i="16"/>
  <c r="C237" i="16"/>
  <c r="Q239" i="14"/>
  <c r="C237" i="14"/>
  <c r="C238" i="20" l="1"/>
  <c r="Q240" i="20"/>
  <c r="C238" i="18"/>
  <c r="Q240" i="18"/>
  <c r="Q240" i="16"/>
  <c r="C238" i="16"/>
  <c r="Q240" i="14"/>
  <c r="C238" i="14"/>
  <c r="C239" i="20" l="1"/>
  <c r="Q241" i="20"/>
  <c r="C239" i="18"/>
  <c r="Q241" i="18"/>
  <c r="Q241" i="16"/>
  <c r="C239" i="16"/>
  <c r="Q241" i="14"/>
  <c r="C239" i="14"/>
  <c r="C240" i="20" l="1"/>
  <c r="Q242" i="20"/>
  <c r="C240" i="18"/>
  <c r="Q242" i="18"/>
  <c r="Q242" i="16"/>
  <c r="C240" i="16"/>
  <c r="Q242" i="14"/>
  <c r="C240" i="14"/>
  <c r="C241" i="20" l="1"/>
  <c r="Q243" i="20"/>
  <c r="C241" i="18"/>
  <c r="Q243" i="18"/>
  <c r="Q243" i="16"/>
  <c r="C241" i="16"/>
  <c r="Q243" i="14"/>
  <c r="C241" i="14"/>
  <c r="C242" i="20" l="1"/>
  <c r="Q244" i="20"/>
  <c r="C242" i="18"/>
  <c r="Q244" i="18"/>
  <c r="Q244" i="16"/>
  <c r="C242" i="16"/>
  <c r="Q244" i="14"/>
  <c r="C242" i="14"/>
  <c r="C243" i="20" l="1"/>
  <c r="Q245" i="20"/>
  <c r="C243" i="18"/>
  <c r="Q245" i="18"/>
  <c r="Q245" i="16"/>
  <c r="C243" i="16"/>
  <c r="Q245" i="14"/>
  <c r="C243" i="14"/>
  <c r="C244" i="20" l="1"/>
  <c r="Q246" i="20"/>
  <c r="C244" i="18"/>
  <c r="Q246" i="18"/>
  <c r="C244" i="16"/>
  <c r="Q246" i="16"/>
  <c r="Q246" i="14"/>
  <c r="C244" i="14"/>
  <c r="C245" i="20" l="1"/>
  <c r="Q247" i="20"/>
  <c r="C245" i="18"/>
  <c r="Q247" i="18"/>
  <c r="Q247" i="16"/>
  <c r="C245" i="16"/>
  <c r="Q247" i="14"/>
  <c r="C245" i="14"/>
  <c r="C246" i="20" l="1"/>
  <c r="Q248" i="20"/>
  <c r="C246" i="18"/>
  <c r="Q248" i="18"/>
  <c r="Q248" i="16"/>
  <c r="C246" i="16"/>
  <c r="Q248" i="14"/>
  <c r="C246" i="14"/>
  <c r="C247" i="20" l="1"/>
  <c r="Q249" i="20"/>
  <c r="C247" i="18"/>
  <c r="Q249" i="18"/>
  <c r="Q249" i="16"/>
  <c r="C247" i="16"/>
  <c r="Q249" i="14"/>
  <c r="C247" i="14"/>
  <c r="C248" i="20" l="1"/>
  <c r="Q250" i="20"/>
  <c r="C248" i="18"/>
  <c r="Q250" i="18"/>
  <c r="Q250" i="16"/>
  <c r="C248" i="16"/>
  <c r="Q250" i="14"/>
  <c r="C248" i="14"/>
  <c r="C249" i="20" l="1"/>
  <c r="Q251" i="20"/>
  <c r="C249" i="18"/>
  <c r="Q251" i="18"/>
  <c r="Q251" i="16"/>
  <c r="C249" i="16"/>
  <c r="Q251" i="14"/>
  <c r="C249" i="14"/>
  <c r="C250" i="20" l="1"/>
  <c r="Q252" i="20"/>
  <c r="C250" i="18"/>
  <c r="Q252" i="18"/>
  <c r="Q252" i="16"/>
  <c r="C250" i="16"/>
  <c r="Q252" i="14"/>
  <c r="C250" i="14"/>
  <c r="C251" i="20" l="1"/>
  <c r="Q253" i="20"/>
  <c r="C251" i="18"/>
  <c r="Q253" i="18"/>
  <c r="Q253" i="16"/>
  <c r="C251" i="16"/>
  <c r="Q253" i="14"/>
  <c r="C251" i="14"/>
  <c r="C252" i="20" l="1"/>
  <c r="Q254" i="20"/>
  <c r="C252" i="18"/>
  <c r="Q254" i="18"/>
  <c r="Q254" i="16"/>
  <c r="C252" i="16"/>
  <c r="Q254" i="14"/>
  <c r="C252" i="14"/>
  <c r="C253" i="20" l="1"/>
  <c r="Q255" i="20"/>
  <c r="C253" i="18"/>
  <c r="Q255" i="18"/>
  <c r="Q255" i="16"/>
  <c r="C253" i="16"/>
  <c r="Q255" i="14"/>
  <c r="C253" i="14"/>
  <c r="C254" i="20" l="1"/>
  <c r="Q256" i="20"/>
  <c r="C254" i="18"/>
  <c r="Q256" i="18"/>
  <c r="Q256" i="16"/>
  <c r="C254" i="16"/>
  <c r="Q256" i="14"/>
  <c r="C254" i="14"/>
  <c r="C255" i="20" l="1"/>
  <c r="Q257" i="20"/>
  <c r="C255" i="18"/>
  <c r="Q257" i="18"/>
  <c r="Q257" i="16"/>
  <c r="C255" i="16"/>
  <c r="Q257" i="14"/>
  <c r="C255" i="14"/>
  <c r="C256" i="20" l="1"/>
  <c r="Q258" i="20"/>
  <c r="C256" i="18"/>
  <c r="Q258" i="18"/>
  <c r="Q258" i="16"/>
  <c r="C256" i="16"/>
  <c r="Q258" i="14"/>
  <c r="C256" i="14"/>
  <c r="C257" i="20" l="1"/>
  <c r="Q259" i="20"/>
  <c r="C257" i="18"/>
  <c r="Q259" i="18"/>
  <c r="Q259" i="16"/>
  <c r="C257" i="16"/>
  <c r="Q259" i="14"/>
  <c r="C257" i="14"/>
  <c r="C258" i="20" l="1"/>
  <c r="Q260" i="20"/>
  <c r="C258" i="18"/>
  <c r="Q260" i="18"/>
  <c r="C258" i="16"/>
  <c r="Q260" i="16"/>
  <c r="Q260" i="14"/>
  <c r="C258" i="14"/>
  <c r="C259" i="20" l="1"/>
  <c r="Q261" i="20"/>
  <c r="C259" i="18"/>
  <c r="Q261" i="18"/>
  <c r="C259" i="16"/>
  <c r="Q261" i="16"/>
  <c r="Q261" i="14"/>
  <c r="C259" i="14"/>
  <c r="C260" i="20" l="1"/>
  <c r="Q262" i="20"/>
  <c r="C260" i="18"/>
  <c r="Q262" i="18"/>
  <c r="C260" i="16"/>
  <c r="Q262" i="16"/>
  <c r="Q262" i="14"/>
  <c r="C260" i="14"/>
  <c r="C261" i="20" l="1"/>
  <c r="Q263" i="20"/>
  <c r="C261" i="18"/>
  <c r="Q263" i="18"/>
  <c r="Q263" i="16"/>
  <c r="C261" i="16"/>
  <c r="Q263" i="14"/>
  <c r="C261" i="14"/>
  <c r="C262" i="20" l="1"/>
  <c r="Q264" i="20"/>
  <c r="C262" i="18"/>
  <c r="Q264" i="18"/>
  <c r="Q264" i="16"/>
  <c r="C262" i="16"/>
  <c r="Q264" i="14"/>
  <c r="C262" i="14"/>
  <c r="C263" i="20" l="1"/>
  <c r="Q265" i="20"/>
  <c r="C263" i="18"/>
  <c r="Q265" i="18"/>
  <c r="Q265" i="16"/>
  <c r="C263" i="16"/>
  <c r="Q265" i="14"/>
  <c r="C263" i="14"/>
  <c r="C264" i="20" l="1"/>
  <c r="Q266" i="20"/>
  <c r="C264" i="18"/>
  <c r="Q266" i="18"/>
  <c r="C264" i="16"/>
  <c r="Q266" i="16"/>
  <c r="Q266" i="14"/>
  <c r="C264" i="14"/>
  <c r="C265" i="20" l="1"/>
  <c r="Q267" i="20"/>
  <c r="C265" i="18"/>
  <c r="Q267" i="18"/>
  <c r="C265" i="16"/>
  <c r="Q267" i="16"/>
  <c r="Q267" i="14"/>
  <c r="C265" i="14"/>
  <c r="C266" i="20" l="1"/>
  <c r="Q268" i="20"/>
  <c r="C266" i="18"/>
  <c r="Q268" i="18"/>
  <c r="C266" i="16"/>
  <c r="Q268" i="16"/>
  <c r="Q268" i="14"/>
  <c r="C266" i="14"/>
  <c r="C267" i="20" l="1"/>
  <c r="Q269" i="20"/>
  <c r="C267" i="18"/>
  <c r="Q269" i="18"/>
  <c r="C267" i="16"/>
  <c r="Q269" i="16"/>
  <c r="Q269" i="14"/>
  <c r="C267" i="14"/>
  <c r="C268" i="20" l="1"/>
  <c r="Q270" i="20"/>
  <c r="C268" i="18"/>
  <c r="Q270" i="18"/>
  <c r="Q270" i="16"/>
  <c r="C268" i="16"/>
  <c r="Q270" i="14"/>
  <c r="C268" i="14"/>
  <c r="C269" i="20" l="1"/>
  <c r="Q271" i="20"/>
  <c r="C269" i="18"/>
  <c r="Q271" i="18"/>
  <c r="Q271" i="16"/>
  <c r="C269" i="16"/>
  <c r="Q271" i="14"/>
  <c r="C269" i="14"/>
  <c r="C270" i="20" l="1"/>
  <c r="Q272" i="20"/>
  <c r="C270" i="18"/>
  <c r="Q272" i="18"/>
  <c r="Q272" i="16"/>
  <c r="C270" i="16"/>
  <c r="Q272" i="14"/>
  <c r="C270" i="14"/>
  <c r="C271" i="20" l="1"/>
  <c r="Q273" i="20"/>
  <c r="C271" i="18"/>
  <c r="Q273" i="18"/>
  <c r="C271" i="16"/>
  <c r="Q273" i="16"/>
  <c r="Q273" i="14"/>
  <c r="C271" i="14"/>
  <c r="C272" i="20" l="1"/>
  <c r="Q274" i="20"/>
  <c r="C272" i="18"/>
  <c r="Q274" i="18"/>
  <c r="Q274" i="16"/>
  <c r="C272" i="16"/>
  <c r="Q274" i="14"/>
  <c r="C272" i="14"/>
  <c r="C273" i="20" l="1"/>
  <c r="Q275" i="20"/>
  <c r="C273" i="18"/>
  <c r="Q275" i="18"/>
  <c r="Q275" i="16"/>
  <c r="C273" i="16"/>
  <c r="Q275" i="14"/>
  <c r="C273" i="14"/>
  <c r="C274" i="20" l="1"/>
  <c r="Q276" i="20"/>
  <c r="C274" i="18"/>
  <c r="Q276" i="18"/>
  <c r="Q276" i="16"/>
  <c r="C274" i="16"/>
  <c r="Q276" i="14"/>
  <c r="C274" i="14"/>
  <c r="C275" i="20" l="1"/>
  <c r="Q277" i="20"/>
  <c r="C275" i="18"/>
  <c r="Q277" i="18"/>
  <c r="Q277" i="16"/>
  <c r="C275" i="16"/>
  <c r="Q277" i="14"/>
  <c r="C275" i="14"/>
  <c r="C276" i="20" l="1"/>
  <c r="Q278" i="20"/>
  <c r="C276" i="18"/>
  <c r="Q278" i="18"/>
  <c r="Q278" i="16"/>
  <c r="C276" i="16"/>
  <c r="Q278" i="14"/>
  <c r="C276" i="14"/>
  <c r="C277" i="20" l="1"/>
  <c r="Q279" i="20"/>
  <c r="C277" i="18"/>
  <c r="Q279" i="18"/>
  <c r="Q279" i="16"/>
  <c r="C277" i="16"/>
  <c r="Q279" i="14"/>
  <c r="C277" i="14"/>
  <c r="C278" i="20" l="1"/>
  <c r="Q280" i="20"/>
  <c r="C278" i="18"/>
  <c r="Q280" i="18"/>
  <c r="Q280" i="16"/>
  <c r="C278" i="16"/>
  <c r="Q280" i="14"/>
  <c r="C278" i="14"/>
  <c r="C279" i="20" l="1"/>
  <c r="Q281" i="20"/>
  <c r="C279" i="18"/>
  <c r="Q281" i="18"/>
  <c r="Q281" i="16"/>
  <c r="C279" i="16"/>
  <c r="Q281" i="14"/>
  <c r="C279" i="14"/>
  <c r="C280" i="20" l="1"/>
  <c r="Q282" i="20"/>
  <c r="C280" i="18"/>
  <c r="Q282" i="18"/>
  <c r="C280" i="16"/>
  <c r="Q282" i="16"/>
  <c r="Q282" i="14"/>
  <c r="C280" i="14"/>
  <c r="C281" i="20" l="1"/>
  <c r="Q283" i="20"/>
  <c r="C281" i="18"/>
  <c r="Q283" i="18"/>
  <c r="C281" i="16"/>
  <c r="Q283" i="16"/>
  <c r="Q283" i="14"/>
  <c r="C281" i="14"/>
  <c r="C282" i="20" l="1"/>
  <c r="Q284" i="20"/>
  <c r="C282" i="18"/>
  <c r="Q284" i="18"/>
  <c r="Q284" i="16"/>
  <c r="C282" i="16"/>
  <c r="Q284" i="14"/>
  <c r="C282" i="14"/>
  <c r="C283" i="20" l="1"/>
  <c r="Q285" i="20"/>
  <c r="C283" i="18"/>
  <c r="Q285" i="18"/>
  <c r="Q285" i="16"/>
  <c r="C283" i="16"/>
  <c r="Q285" i="14"/>
  <c r="C283" i="14"/>
  <c r="C284" i="20" l="1"/>
  <c r="Q286" i="20"/>
  <c r="C284" i="18"/>
  <c r="Q286" i="18"/>
  <c r="C284" i="16"/>
  <c r="Q286" i="16"/>
  <c r="Q286" i="14"/>
  <c r="C284" i="14"/>
  <c r="C285" i="20" l="1"/>
  <c r="Q287" i="20"/>
  <c r="C285" i="18"/>
  <c r="Q287" i="18"/>
  <c r="C285" i="16"/>
  <c r="Q287" i="16"/>
  <c r="Q287" i="14"/>
  <c r="C285" i="14"/>
  <c r="C286" i="20" l="1"/>
  <c r="Q288" i="20"/>
  <c r="C286" i="18"/>
  <c r="Q288" i="18"/>
  <c r="C286" i="16"/>
  <c r="Q288" i="16"/>
  <c r="Q288" i="14"/>
  <c r="C286" i="14"/>
  <c r="C287" i="20" l="1"/>
  <c r="Q289" i="20"/>
  <c r="C287" i="18"/>
  <c r="Q289" i="18"/>
  <c r="C287" i="16"/>
  <c r="Q289" i="16"/>
  <c r="Q289" i="14"/>
  <c r="C287" i="14"/>
  <c r="C288" i="20" l="1"/>
  <c r="Q290" i="20"/>
  <c r="C288" i="18"/>
  <c r="Q290" i="18"/>
  <c r="C288" i="16"/>
  <c r="Q290" i="16"/>
  <c r="Q290" i="14"/>
  <c r="C288" i="14"/>
  <c r="C289" i="20" l="1"/>
  <c r="Q291" i="20"/>
  <c r="C289" i="18"/>
  <c r="Q291" i="18"/>
  <c r="C289" i="16"/>
  <c r="Q291" i="16"/>
  <c r="Q291" i="14"/>
  <c r="C289" i="14"/>
  <c r="C290" i="20" l="1"/>
  <c r="Q292" i="20"/>
  <c r="C290" i="18"/>
  <c r="Q292" i="18"/>
  <c r="Q292" i="16"/>
  <c r="C290" i="16"/>
  <c r="Q292" i="14"/>
  <c r="C290" i="14"/>
  <c r="C291" i="20" l="1"/>
  <c r="Q293" i="20"/>
  <c r="C291" i="18"/>
  <c r="Q293" i="18"/>
  <c r="Q293" i="16"/>
  <c r="C291" i="16"/>
  <c r="Q293" i="14"/>
  <c r="C291" i="14"/>
  <c r="C292" i="20" l="1"/>
  <c r="Q294" i="20"/>
  <c r="C292" i="18"/>
  <c r="Q294" i="18"/>
  <c r="Q294" i="16"/>
  <c r="C292" i="16"/>
  <c r="Q294" i="14"/>
  <c r="C292" i="14"/>
  <c r="C293" i="20" l="1"/>
  <c r="Q295" i="20"/>
  <c r="C293" i="18"/>
  <c r="Q295" i="18"/>
  <c r="Q295" i="16"/>
  <c r="C293" i="16"/>
  <c r="Q295" i="14"/>
  <c r="C293" i="14"/>
  <c r="C294" i="20" l="1"/>
  <c r="Q296" i="20"/>
  <c r="C294" i="18"/>
  <c r="Q296" i="18"/>
  <c r="Q296" i="16"/>
  <c r="C294" i="16"/>
  <c r="Q296" i="14"/>
  <c r="C294" i="14"/>
  <c r="C295" i="20" l="1"/>
  <c r="Q297" i="20"/>
  <c r="C295" i="18"/>
  <c r="Q297" i="18"/>
  <c r="Q297" i="16"/>
  <c r="C295" i="16"/>
  <c r="Q297" i="14"/>
  <c r="C295" i="14"/>
  <c r="C296" i="20" l="1"/>
  <c r="Q298" i="20"/>
  <c r="C296" i="18"/>
  <c r="Q298" i="18"/>
  <c r="Q298" i="16"/>
  <c r="C296" i="16"/>
  <c r="Q298" i="14"/>
  <c r="C296" i="14"/>
  <c r="C297" i="20" l="1"/>
  <c r="Q299" i="20"/>
  <c r="C297" i="18"/>
  <c r="Q299" i="18"/>
  <c r="Q299" i="16"/>
  <c r="C297" i="16"/>
  <c r="Q299" i="14"/>
  <c r="C297" i="14"/>
  <c r="C298" i="20" l="1"/>
  <c r="Q300" i="20"/>
  <c r="C298" i="18"/>
  <c r="Q300" i="18"/>
  <c r="Q300" i="16"/>
  <c r="C298" i="16"/>
  <c r="Q300" i="14"/>
  <c r="C298" i="14"/>
  <c r="C299" i="20" l="1"/>
  <c r="Q301" i="20"/>
  <c r="C299" i="18"/>
  <c r="Q301" i="18"/>
  <c r="Q301" i="16"/>
  <c r="C299" i="16"/>
  <c r="Q301" i="14"/>
  <c r="C299" i="14"/>
  <c r="C300" i="20" l="1"/>
  <c r="Q302" i="20"/>
  <c r="C300" i="18"/>
  <c r="Q302" i="18"/>
  <c r="Q302" i="16"/>
  <c r="C300" i="16"/>
  <c r="Q302" i="14"/>
  <c r="C300" i="14"/>
  <c r="C301" i="20" l="1"/>
  <c r="Q303" i="20"/>
  <c r="C301" i="18"/>
  <c r="Q303" i="18"/>
  <c r="C301" i="16"/>
  <c r="Q303" i="16"/>
  <c r="Q303" i="14"/>
  <c r="C301" i="14"/>
  <c r="C302" i="20" l="1"/>
  <c r="Q304" i="20"/>
  <c r="C302" i="18"/>
  <c r="Q304" i="18"/>
  <c r="C302" i="16"/>
  <c r="Q304" i="16"/>
  <c r="Q304" i="14"/>
  <c r="C302" i="14"/>
  <c r="C303" i="20" l="1"/>
  <c r="Q305" i="20"/>
  <c r="C303" i="18"/>
  <c r="Q305" i="18"/>
  <c r="C303" i="16"/>
  <c r="Q305" i="16"/>
  <c r="Q305" i="14"/>
  <c r="C303" i="14"/>
  <c r="C304" i="20" l="1"/>
  <c r="Q306" i="20"/>
  <c r="C304" i="18"/>
  <c r="Q306" i="18"/>
  <c r="Q306" i="16"/>
  <c r="C304" i="16"/>
  <c r="Q306" i="14"/>
  <c r="C304" i="14"/>
  <c r="C305" i="20" l="1"/>
  <c r="Q307" i="20"/>
  <c r="C305" i="18"/>
  <c r="Q307" i="18"/>
  <c r="Q307" i="16"/>
  <c r="C305" i="16"/>
  <c r="Q307" i="14"/>
  <c r="C305" i="14"/>
  <c r="C306" i="20" l="1"/>
  <c r="Q308" i="20"/>
  <c r="C306" i="18"/>
  <c r="Q308" i="18"/>
  <c r="Q308" i="16"/>
  <c r="C306" i="16"/>
  <c r="Q308" i="14"/>
  <c r="C306" i="14"/>
  <c r="C307" i="20" l="1"/>
  <c r="Q309" i="20"/>
  <c r="C307" i="18"/>
  <c r="Q309" i="18"/>
  <c r="Q309" i="16"/>
  <c r="C307" i="16"/>
  <c r="Q309" i="14"/>
  <c r="C307" i="14"/>
  <c r="C308" i="20" l="1"/>
  <c r="Q310" i="20"/>
  <c r="C308" i="18"/>
  <c r="Q310" i="18"/>
  <c r="Q310" i="16"/>
  <c r="C308" i="16"/>
  <c r="Q310" i="14"/>
  <c r="C308" i="14"/>
  <c r="C309" i="20" l="1"/>
  <c r="Q311" i="20"/>
  <c r="C309" i="18"/>
  <c r="Q311" i="18"/>
  <c r="Q311" i="16"/>
  <c r="C309" i="16"/>
  <c r="Q311" i="14"/>
  <c r="C309" i="14"/>
  <c r="C310" i="20" l="1"/>
  <c r="Q312" i="20"/>
  <c r="C310" i="18"/>
  <c r="Q312" i="18"/>
  <c r="Q312" i="16"/>
  <c r="C310" i="16"/>
  <c r="Q312" i="14"/>
  <c r="C310" i="14"/>
  <c r="C311" i="20" l="1"/>
  <c r="Q313" i="20"/>
  <c r="C311" i="18"/>
  <c r="Q313" i="18"/>
  <c r="C311" i="16"/>
  <c r="Q313" i="16"/>
  <c r="Q313" i="14"/>
  <c r="C311" i="14"/>
  <c r="C312" i="20" l="1"/>
  <c r="Q314" i="20"/>
  <c r="C312" i="18"/>
  <c r="Q314" i="18"/>
  <c r="C312" i="16"/>
  <c r="Q314" i="16"/>
  <c r="Q314" i="14"/>
  <c r="C312" i="14"/>
  <c r="C313" i="20" l="1"/>
  <c r="Q315" i="20"/>
  <c r="C313" i="18"/>
  <c r="Q315" i="18"/>
  <c r="Q315" i="16"/>
  <c r="C313" i="16"/>
  <c r="Q315" i="14"/>
  <c r="C313" i="14"/>
  <c r="C314" i="20" l="1"/>
  <c r="Q316" i="20"/>
  <c r="C314" i="18"/>
  <c r="Q316" i="18"/>
  <c r="Q316" i="16"/>
  <c r="C314" i="16"/>
  <c r="Q316" i="14"/>
  <c r="C314" i="14"/>
  <c r="C315" i="20" l="1"/>
  <c r="Q317" i="20"/>
  <c r="C315" i="18"/>
  <c r="Q317" i="18"/>
  <c r="Q317" i="16"/>
  <c r="C315" i="16"/>
  <c r="Q317" i="14"/>
  <c r="C315" i="14"/>
  <c r="C316" i="20" l="1"/>
  <c r="Q318" i="20"/>
  <c r="C316" i="18"/>
  <c r="Q318" i="18"/>
  <c r="Q318" i="16"/>
  <c r="C316" i="16"/>
  <c r="Q318" i="14"/>
  <c r="C316" i="14"/>
  <c r="C317" i="20" l="1"/>
  <c r="Q319" i="20"/>
  <c r="C317" i="18"/>
  <c r="Q319" i="18"/>
  <c r="Q319" i="16"/>
  <c r="C317" i="16"/>
  <c r="Q319" i="14"/>
  <c r="C317" i="14"/>
  <c r="C318" i="20" l="1"/>
  <c r="Q320" i="20"/>
  <c r="C318" i="18"/>
  <c r="Q320" i="18"/>
  <c r="Q320" i="16"/>
  <c r="C318" i="16"/>
  <c r="Q320" i="14"/>
  <c r="C318" i="14"/>
  <c r="C319" i="20" l="1"/>
  <c r="Q321" i="20"/>
  <c r="C319" i="18"/>
  <c r="Q321" i="18"/>
  <c r="Q321" i="16"/>
  <c r="C319" i="16"/>
  <c r="Q321" i="14"/>
  <c r="C319" i="14"/>
  <c r="C320" i="20" l="1"/>
  <c r="Q322" i="20"/>
  <c r="C320" i="18"/>
  <c r="Q322" i="18"/>
  <c r="Q322" i="16"/>
  <c r="C320" i="16"/>
  <c r="Q322" i="14"/>
  <c r="C320" i="14"/>
  <c r="C321" i="20" l="1"/>
  <c r="Q323" i="20"/>
  <c r="C321" i="18"/>
  <c r="Q323" i="18"/>
  <c r="Q323" i="16"/>
  <c r="C321" i="16"/>
  <c r="Q323" i="14"/>
  <c r="C321" i="14"/>
  <c r="C322" i="20" l="1"/>
  <c r="Q324" i="20"/>
  <c r="C322" i="18"/>
  <c r="Q324" i="18"/>
  <c r="Q324" i="16"/>
  <c r="C322" i="16"/>
  <c r="Q324" i="14"/>
  <c r="C322" i="14"/>
  <c r="C323" i="20" l="1"/>
  <c r="Q325" i="20"/>
  <c r="C323" i="18"/>
  <c r="Q325" i="18"/>
  <c r="Q325" i="16"/>
  <c r="C323" i="16"/>
  <c r="Q325" i="14"/>
  <c r="C323" i="14"/>
  <c r="C324" i="20" l="1"/>
  <c r="Q326" i="20"/>
  <c r="C324" i="18"/>
  <c r="Q326" i="18"/>
  <c r="Q326" i="16"/>
  <c r="C324" i="16"/>
  <c r="Q326" i="14"/>
  <c r="C324" i="14"/>
  <c r="C325" i="20" l="1"/>
  <c r="Q327" i="20"/>
  <c r="C325" i="18"/>
  <c r="Q327" i="18"/>
  <c r="Q327" i="16"/>
  <c r="C325" i="16"/>
  <c r="Q327" i="14"/>
  <c r="C325" i="14"/>
  <c r="C326" i="20" l="1"/>
  <c r="Q328" i="20"/>
  <c r="C326" i="18"/>
  <c r="Q328" i="18"/>
  <c r="Q328" i="16"/>
  <c r="C326" i="16"/>
  <c r="Q328" i="14"/>
  <c r="C326" i="14"/>
  <c r="C327" i="20" l="1"/>
  <c r="Q329" i="20"/>
  <c r="C327" i="18"/>
  <c r="Q329" i="18"/>
  <c r="Q329" i="16"/>
  <c r="C327" i="16"/>
  <c r="Q329" i="14"/>
  <c r="C327" i="14"/>
  <c r="C328" i="20" l="1"/>
  <c r="Q330" i="20"/>
  <c r="C328" i="18"/>
  <c r="Q330" i="18"/>
  <c r="C328" i="16"/>
  <c r="Q330" i="16"/>
  <c r="Q330" i="14"/>
  <c r="C328" i="14"/>
  <c r="C329" i="20" l="1"/>
  <c r="Q331" i="20"/>
  <c r="C329" i="18"/>
  <c r="Q331" i="18"/>
  <c r="C329" i="16"/>
  <c r="Q331" i="16"/>
  <c r="Q331" i="14"/>
  <c r="C329" i="14"/>
  <c r="C330" i="20" l="1"/>
  <c r="Q332" i="20"/>
  <c r="C330" i="18"/>
  <c r="Q332" i="18"/>
  <c r="Q332" i="16"/>
  <c r="C330" i="16"/>
  <c r="Q332" i="14"/>
  <c r="C330" i="14"/>
  <c r="C331" i="20" l="1"/>
  <c r="Q333" i="20"/>
  <c r="C331" i="18"/>
  <c r="Q333" i="18"/>
  <c r="Q333" i="16"/>
  <c r="C331" i="16"/>
  <c r="Q333" i="14"/>
  <c r="C331" i="14"/>
  <c r="C332" i="20" l="1"/>
  <c r="Q334" i="20"/>
  <c r="C332" i="18"/>
  <c r="Q334" i="18"/>
  <c r="Q334" i="16"/>
  <c r="C332" i="16"/>
  <c r="Q334" i="14"/>
  <c r="C332" i="14"/>
  <c r="C333" i="20" l="1"/>
  <c r="Q335" i="20"/>
  <c r="C333" i="18"/>
  <c r="Q335" i="18"/>
  <c r="C333" i="16"/>
  <c r="Q335" i="16"/>
  <c r="Q335" i="14"/>
  <c r="C333" i="14"/>
  <c r="C334" i="20" l="1"/>
  <c r="Q336" i="20"/>
  <c r="C334" i="18"/>
  <c r="Q336" i="18"/>
  <c r="Q336" i="16"/>
  <c r="C334" i="16"/>
  <c r="Q336" i="14"/>
  <c r="C334" i="14"/>
  <c r="C335" i="20" l="1"/>
  <c r="Q337" i="20"/>
  <c r="C335" i="18"/>
  <c r="Q337" i="18"/>
  <c r="Q337" i="16"/>
  <c r="C335" i="16"/>
  <c r="Q337" i="14"/>
  <c r="C335" i="14"/>
  <c r="C336" i="20" l="1"/>
  <c r="Q338" i="20"/>
  <c r="C336" i="18"/>
  <c r="Q338" i="18"/>
  <c r="Q338" i="16"/>
  <c r="C336" i="16"/>
  <c r="Q338" i="14"/>
  <c r="C336" i="14"/>
  <c r="C337" i="20" l="1"/>
  <c r="Q339" i="20"/>
  <c r="C337" i="18"/>
  <c r="Q339" i="18"/>
  <c r="Q339" i="16"/>
  <c r="C337" i="16"/>
  <c r="Q339" i="14"/>
  <c r="C337" i="14"/>
  <c r="C338" i="20" l="1"/>
  <c r="Q340" i="20"/>
  <c r="C338" i="18"/>
  <c r="Q340" i="18"/>
  <c r="Q340" i="16"/>
  <c r="C338" i="16"/>
  <c r="Q340" i="14"/>
  <c r="C338" i="14"/>
  <c r="C339" i="20" l="1"/>
  <c r="Q341" i="20"/>
  <c r="C339" i="18"/>
  <c r="Q341" i="18"/>
  <c r="Q341" i="16"/>
  <c r="C339" i="16"/>
  <c r="Q341" i="14"/>
  <c r="C339" i="14"/>
  <c r="C340" i="20" l="1"/>
  <c r="Q342" i="20"/>
  <c r="C340" i="18"/>
  <c r="Q342" i="18"/>
  <c r="Q342" i="16"/>
  <c r="C340" i="16"/>
  <c r="Q342" i="14"/>
  <c r="C340" i="14"/>
  <c r="C341" i="20" l="1"/>
  <c r="Q343" i="20"/>
  <c r="C341" i="18"/>
  <c r="Q343" i="18"/>
  <c r="Q343" i="16"/>
  <c r="C341" i="16"/>
  <c r="Q343" i="14"/>
  <c r="C341" i="14"/>
  <c r="C342" i="20" l="1"/>
  <c r="Q344" i="20"/>
  <c r="C342" i="18"/>
  <c r="Q344" i="18"/>
  <c r="Q344" i="16"/>
  <c r="C342" i="16"/>
  <c r="Q344" i="14"/>
  <c r="C342" i="14"/>
  <c r="C343" i="20" l="1"/>
  <c r="Q345" i="20"/>
  <c r="C343" i="18"/>
  <c r="Q345" i="18"/>
  <c r="Q345" i="16"/>
  <c r="C343" i="16"/>
  <c r="Q345" i="14"/>
  <c r="C343" i="14"/>
  <c r="C344" i="20" l="1"/>
  <c r="Q346" i="20"/>
  <c r="C344" i="18"/>
  <c r="Q346" i="18"/>
  <c r="C344" i="16"/>
  <c r="Q346" i="16"/>
  <c r="Q346" i="14"/>
  <c r="C344" i="14"/>
  <c r="C345" i="20" l="1"/>
  <c r="Q347" i="20"/>
  <c r="C345" i="18"/>
  <c r="Q347" i="18"/>
  <c r="Q347" i="16"/>
  <c r="C345" i="16"/>
  <c r="Q347" i="14"/>
  <c r="C345" i="14"/>
  <c r="C346" i="20" l="1"/>
  <c r="Q348" i="20"/>
  <c r="C346" i="18"/>
  <c r="Q348" i="18"/>
  <c r="Q348" i="16"/>
  <c r="C346" i="16"/>
  <c r="Q348" i="14"/>
  <c r="C346" i="14"/>
  <c r="C347" i="20" l="1"/>
  <c r="Q349" i="20"/>
  <c r="C347" i="18"/>
  <c r="Q349" i="18"/>
  <c r="Q349" i="16"/>
  <c r="C347" i="16"/>
  <c r="Q349" i="14"/>
  <c r="C347" i="14"/>
  <c r="C348" i="20" l="1"/>
  <c r="Q350" i="20"/>
  <c r="C348" i="18"/>
  <c r="Q350" i="18"/>
  <c r="Q350" i="16"/>
  <c r="C348" i="16"/>
  <c r="Q350" i="14"/>
  <c r="C348" i="14"/>
  <c r="C349" i="20" l="1"/>
  <c r="Q351" i="20"/>
  <c r="C349" i="18"/>
  <c r="Q351" i="18"/>
  <c r="Q351" i="16"/>
  <c r="C349" i="16"/>
  <c r="Q351" i="14"/>
  <c r="C349" i="14"/>
  <c r="C350" i="20" l="1"/>
  <c r="Q352" i="20"/>
  <c r="C350" i="18"/>
  <c r="Q352" i="18"/>
  <c r="Q352" i="16"/>
  <c r="C350" i="16"/>
  <c r="Q352" i="14"/>
  <c r="C350" i="14"/>
  <c r="C351" i="20" l="1"/>
  <c r="Q353" i="20"/>
  <c r="C351" i="18"/>
  <c r="Q353" i="18"/>
  <c r="C351" i="16"/>
  <c r="Q353" i="16"/>
  <c r="Q353" i="14"/>
  <c r="C351" i="14"/>
  <c r="C352" i="20" l="1"/>
  <c r="Q354" i="20"/>
  <c r="C352" i="18"/>
  <c r="Q354" i="18"/>
  <c r="C352" i="16"/>
  <c r="Q354" i="16"/>
  <c r="Q354" i="14"/>
  <c r="C352" i="14"/>
  <c r="C353" i="20" l="1"/>
  <c r="Q355" i="20"/>
  <c r="C353" i="18"/>
  <c r="Q355" i="18"/>
  <c r="C353" i="16"/>
  <c r="Q355" i="16"/>
  <c r="Q355" i="14"/>
  <c r="C353" i="14"/>
  <c r="C354" i="20" l="1"/>
  <c r="Q356" i="20"/>
  <c r="C354" i="18"/>
  <c r="Q356" i="18"/>
  <c r="Q356" i="16"/>
  <c r="C354" i="16"/>
  <c r="Q356" i="14"/>
  <c r="C354" i="14"/>
  <c r="C355" i="20" l="1"/>
  <c r="Q357" i="20"/>
  <c r="C355" i="18"/>
  <c r="Q357" i="18"/>
  <c r="Q357" i="16"/>
  <c r="C355" i="16"/>
  <c r="Q357" i="14"/>
  <c r="C355" i="14"/>
  <c r="C356" i="20" l="1"/>
  <c r="Q358" i="20"/>
  <c r="C356" i="18"/>
  <c r="Q358" i="18"/>
  <c r="C356" i="16"/>
  <c r="Q358" i="16"/>
  <c r="Q358" i="14"/>
  <c r="C356" i="14"/>
  <c r="C357" i="20" l="1"/>
  <c r="Q359" i="20"/>
  <c r="C357" i="18"/>
  <c r="Q359" i="18"/>
  <c r="C357" i="16"/>
  <c r="Q359" i="16"/>
  <c r="Q359" i="14"/>
  <c r="C357" i="14"/>
  <c r="C358" i="20" l="1"/>
  <c r="Q360" i="20"/>
  <c r="C358" i="18"/>
  <c r="Q360" i="18"/>
  <c r="C358" i="16"/>
  <c r="Q360" i="16"/>
  <c r="Q360" i="14"/>
  <c r="C358" i="14"/>
  <c r="C359" i="20" l="1"/>
  <c r="Q361" i="20"/>
  <c r="C359" i="18"/>
  <c r="Q361" i="18"/>
  <c r="C359" i="16"/>
  <c r="Q361" i="16"/>
  <c r="Q361" i="14"/>
  <c r="C359" i="14"/>
  <c r="C360" i="20" l="1"/>
  <c r="Q362" i="20"/>
  <c r="C360" i="18"/>
  <c r="Q362" i="18"/>
  <c r="Q362" i="16"/>
  <c r="C360" i="16"/>
  <c r="Q362" i="14"/>
  <c r="C360" i="14"/>
  <c r="C361" i="20" l="1"/>
  <c r="Q363" i="20"/>
  <c r="C361" i="18"/>
  <c r="Q363" i="18"/>
  <c r="Q363" i="16"/>
  <c r="C361" i="16"/>
  <c r="Q363" i="14"/>
  <c r="C361" i="14"/>
  <c r="C362" i="20" l="1"/>
  <c r="Q364" i="20"/>
  <c r="C362" i="18"/>
  <c r="Q364" i="18"/>
  <c r="Q364" i="16"/>
  <c r="C362" i="16"/>
  <c r="Q364" i="14"/>
  <c r="C362" i="14"/>
  <c r="C363" i="20" l="1"/>
  <c r="Q365" i="20"/>
  <c r="C363" i="18"/>
  <c r="Q365" i="18"/>
  <c r="C363" i="16"/>
  <c r="Q365" i="16"/>
  <c r="Q365" i="14"/>
  <c r="C363" i="14"/>
  <c r="C364" i="20" l="1"/>
  <c r="Q366" i="20"/>
  <c r="C364" i="18"/>
  <c r="Q366" i="18"/>
  <c r="C364" i="16"/>
  <c r="Q366" i="16"/>
  <c r="Q366" i="14"/>
  <c r="C364" i="14"/>
  <c r="C365" i="20" l="1"/>
  <c r="Q367" i="20"/>
  <c r="C365" i="18"/>
  <c r="Q367" i="18"/>
  <c r="Q367" i="16"/>
  <c r="C365" i="16"/>
  <c r="Q367" i="14"/>
  <c r="C365" i="14"/>
  <c r="C366" i="20" l="1"/>
  <c r="Q368" i="20"/>
  <c r="C366" i="18"/>
  <c r="Q368" i="18"/>
  <c r="Q368" i="16"/>
  <c r="C366" i="16"/>
  <c r="Q368" i="14"/>
  <c r="C366" i="14"/>
  <c r="C367" i="20" l="1"/>
  <c r="Q369" i="20"/>
  <c r="C367" i="18"/>
  <c r="Q369" i="18"/>
  <c r="Q369" i="16"/>
  <c r="C367" i="16"/>
  <c r="Q369" i="14"/>
  <c r="C367" i="14"/>
  <c r="C368" i="20" l="1"/>
  <c r="Q370" i="20"/>
  <c r="C368" i="18"/>
  <c r="Q370" i="18"/>
  <c r="Q370" i="16"/>
  <c r="C368" i="16"/>
  <c r="Q370" i="14"/>
  <c r="C368" i="14"/>
  <c r="C369" i="20" l="1"/>
  <c r="Q371" i="20"/>
  <c r="C369" i="18"/>
  <c r="Q371" i="18"/>
  <c r="Q371" i="16"/>
  <c r="C369" i="16"/>
  <c r="Q371" i="14"/>
  <c r="C369" i="14"/>
  <c r="C370" i="20" l="1"/>
  <c r="Q372" i="20"/>
  <c r="C370" i="18"/>
  <c r="Q372" i="18"/>
  <c r="Q372" i="16"/>
  <c r="C370" i="16"/>
  <c r="Q372" i="14"/>
  <c r="C370" i="14"/>
  <c r="C371" i="20" l="1"/>
  <c r="Q373" i="20"/>
  <c r="C371" i="18"/>
  <c r="Q373" i="18"/>
  <c r="C371" i="16"/>
  <c r="Q373" i="16"/>
  <c r="Q373" i="14"/>
  <c r="C371" i="14"/>
  <c r="C372" i="20" l="1"/>
  <c r="Q374" i="20"/>
  <c r="C372" i="18"/>
  <c r="Q374" i="18"/>
  <c r="C372" i="16"/>
  <c r="Q374" i="16"/>
  <c r="Q374" i="14"/>
  <c r="C372" i="14"/>
  <c r="C373" i="20" l="1"/>
  <c r="Q375" i="20"/>
  <c r="C373" i="18"/>
  <c r="Q375" i="18"/>
  <c r="Q375" i="16"/>
  <c r="C373" i="16"/>
  <c r="Q375" i="14"/>
  <c r="C373" i="14"/>
  <c r="C374" i="20" l="1"/>
  <c r="Q376" i="20"/>
  <c r="C374" i="18"/>
  <c r="Q376" i="18"/>
  <c r="Q376" i="16"/>
  <c r="C374" i="16"/>
  <c r="Q376" i="14"/>
  <c r="C374" i="14"/>
  <c r="C375" i="20" l="1"/>
  <c r="Q377" i="20"/>
  <c r="C375" i="18"/>
  <c r="Q377" i="18"/>
  <c r="Q377" i="16"/>
  <c r="C375" i="16"/>
  <c r="Q377" i="14"/>
  <c r="C375" i="14"/>
  <c r="C376" i="20" l="1"/>
  <c r="Q378" i="20"/>
  <c r="C376" i="18"/>
  <c r="Q378" i="18"/>
  <c r="Q378" i="16"/>
  <c r="C376" i="16"/>
  <c r="Q378" i="14"/>
  <c r="C376" i="14"/>
  <c r="C377" i="20" l="1"/>
  <c r="Q379" i="20"/>
  <c r="C377" i="18"/>
  <c r="Q379" i="18"/>
  <c r="C377" i="16"/>
  <c r="Q379" i="16"/>
  <c r="Q379" i="14"/>
  <c r="C377" i="14"/>
  <c r="C378" i="20" l="1"/>
  <c r="Q380" i="20"/>
  <c r="C378" i="18"/>
  <c r="Q380" i="18"/>
  <c r="C378" i="16"/>
  <c r="Q380" i="16"/>
  <c r="Q380" i="14"/>
  <c r="C378" i="14"/>
  <c r="C379" i="20" l="1"/>
  <c r="Q381" i="20"/>
  <c r="C379" i="18"/>
  <c r="Q381" i="18"/>
  <c r="C379" i="16"/>
  <c r="Q381" i="16"/>
  <c r="Q381" i="14"/>
  <c r="C379" i="14"/>
  <c r="C380" i="20" l="1"/>
  <c r="Q382" i="20"/>
  <c r="C380" i="18"/>
  <c r="Q382" i="18"/>
  <c r="Q382" i="16"/>
  <c r="C380" i="16"/>
  <c r="Q382" i="14"/>
  <c r="C380" i="14"/>
  <c r="C381" i="20" l="1"/>
  <c r="Q383" i="20"/>
  <c r="C381" i="18"/>
  <c r="Q383" i="18"/>
  <c r="Q383" i="16"/>
  <c r="C381" i="16"/>
  <c r="Q383" i="14"/>
  <c r="C381" i="14"/>
  <c r="C382" i="20" l="1"/>
  <c r="Q384" i="20"/>
  <c r="C382" i="18"/>
  <c r="Q384" i="18"/>
  <c r="Q384" i="16"/>
  <c r="C382" i="16"/>
  <c r="Q384" i="14"/>
  <c r="C382" i="14"/>
  <c r="C383" i="20" l="1"/>
  <c r="Q385" i="20"/>
  <c r="C383" i="18"/>
  <c r="Q385" i="18"/>
  <c r="Q385" i="16"/>
  <c r="C383" i="16"/>
  <c r="Q385" i="14"/>
  <c r="C383" i="14"/>
  <c r="C384" i="20" l="1"/>
  <c r="Q386" i="20"/>
  <c r="C384" i="18"/>
  <c r="Q386" i="18"/>
  <c r="Q386" i="16"/>
  <c r="C384" i="16"/>
  <c r="Q386" i="14"/>
  <c r="C384" i="14"/>
  <c r="C385" i="20" l="1"/>
  <c r="Q387" i="20"/>
  <c r="C385" i="18"/>
  <c r="Q387" i="18"/>
  <c r="Q387" i="16"/>
  <c r="C385" i="16"/>
  <c r="Q387" i="14"/>
  <c r="C385" i="14"/>
  <c r="C386" i="20" l="1"/>
  <c r="Q388" i="20"/>
  <c r="C386" i="18"/>
  <c r="Q388" i="18"/>
  <c r="Q388" i="16"/>
  <c r="C386" i="16"/>
  <c r="Q388" i="14"/>
  <c r="C386" i="14"/>
  <c r="C387" i="20" l="1"/>
  <c r="Q389" i="20"/>
  <c r="C387" i="18"/>
  <c r="Q389" i="18"/>
  <c r="Q389" i="16"/>
  <c r="C387" i="16"/>
  <c r="Q389" i="14"/>
  <c r="C387" i="14"/>
  <c r="C388" i="20" l="1"/>
  <c r="Q390" i="20"/>
  <c r="C388" i="18"/>
  <c r="Q390" i="18"/>
  <c r="C388" i="16"/>
  <c r="Q390" i="16"/>
  <c r="Q390" i="14"/>
  <c r="C388" i="14"/>
  <c r="C389" i="20" l="1"/>
  <c r="Q391" i="20"/>
  <c r="C389" i="18"/>
  <c r="Q391" i="18"/>
  <c r="C389" i="16"/>
  <c r="Q391" i="16"/>
  <c r="Q391" i="14"/>
  <c r="C389" i="14"/>
  <c r="C390" i="20" l="1"/>
  <c r="Q392" i="20"/>
  <c r="C390" i="18"/>
  <c r="Q392" i="18"/>
  <c r="Q392" i="16"/>
  <c r="C390" i="16"/>
  <c r="Q392" i="14"/>
  <c r="C390" i="14"/>
  <c r="C391" i="20" l="1"/>
  <c r="Q393" i="20"/>
  <c r="C391" i="18"/>
  <c r="Q393" i="18"/>
  <c r="Q393" i="16"/>
  <c r="C391" i="16"/>
  <c r="Q393" i="14"/>
  <c r="C391" i="14"/>
  <c r="C392" i="20" l="1"/>
  <c r="Q394" i="20"/>
  <c r="C392" i="18"/>
  <c r="Q394" i="18"/>
  <c r="Q394" i="16"/>
  <c r="C392" i="16"/>
  <c r="Q394" i="14"/>
  <c r="C392" i="14"/>
  <c r="C393" i="20" l="1"/>
  <c r="Q395" i="20"/>
  <c r="C393" i="18"/>
  <c r="Q395" i="18"/>
  <c r="C393" i="16"/>
  <c r="Q395" i="16"/>
  <c r="Q395" i="14"/>
  <c r="C393" i="14"/>
  <c r="C394" i="20" l="1"/>
  <c r="Q396" i="20"/>
  <c r="C394" i="18"/>
  <c r="Q396" i="18"/>
  <c r="C394" i="16"/>
  <c r="Q396" i="16"/>
  <c r="Q396" i="14"/>
  <c r="C394" i="14"/>
  <c r="C395" i="20" l="1"/>
  <c r="Q397" i="20"/>
  <c r="C395" i="18"/>
  <c r="Q397" i="18"/>
  <c r="C395" i="16"/>
  <c r="Q397" i="16"/>
  <c r="Q397" i="14"/>
  <c r="C395" i="14"/>
  <c r="C396" i="20" l="1"/>
  <c r="Q398" i="20"/>
  <c r="C396" i="18"/>
  <c r="Q398" i="18"/>
  <c r="C396" i="16"/>
  <c r="Q398" i="16"/>
  <c r="Q398" i="14"/>
  <c r="C396" i="14"/>
  <c r="C397" i="20" l="1"/>
  <c r="Q399" i="20"/>
  <c r="C397" i="18"/>
  <c r="Q399" i="18"/>
  <c r="C397" i="16"/>
  <c r="Q399" i="16"/>
  <c r="Q399" i="14"/>
  <c r="C397" i="14"/>
  <c r="C398" i="20" l="1"/>
  <c r="Q400" i="20"/>
  <c r="C398" i="18"/>
  <c r="Q400" i="18"/>
  <c r="Q400" i="16"/>
  <c r="C398" i="16"/>
  <c r="Q400" i="14"/>
  <c r="C398" i="14"/>
  <c r="C399" i="20" l="1"/>
  <c r="Q401" i="20"/>
  <c r="C399" i="18"/>
  <c r="Q401" i="18"/>
  <c r="Q401" i="16"/>
  <c r="C399" i="16"/>
  <c r="Q401" i="14"/>
  <c r="C399" i="14"/>
  <c r="C400" i="20" l="1"/>
  <c r="Q402" i="20"/>
  <c r="C400" i="18"/>
  <c r="Q402" i="18"/>
  <c r="Q402" i="16"/>
  <c r="C400" i="16"/>
  <c r="Q402" i="14"/>
  <c r="C400" i="14"/>
  <c r="C401" i="20" l="1"/>
  <c r="Q403" i="20"/>
  <c r="C401" i="18"/>
  <c r="Q403" i="18"/>
  <c r="Q403" i="16"/>
  <c r="C401" i="16"/>
  <c r="Q403" i="14"/>
  <c r="C401" i="14"/>
  <c r="C402" i="20" l="1"/>
  <c r="Q404" i="20"/>
  <c r="C402" i="18"/>
  <c r="Q404" i="18"/>
  <c r="Q404" i="16"/>
  <c r="C402" i="16"/>
  <c r="Q404" i="14"/>
  <c r="C402" i="14"/>
  <c r="C403" i="20" l="1"/>
  <c r="Q405" i="20"/>
  <c r="C403" i="18"/>
  <c r="Q405" i="18"/>
  <c r="Q405" i="16"/>
  <c r="C403" i="16"/>
  <c r="Q405" i="14"/>
  <c r="C403" i="14"/>
  <c r="C404" i="20" l="1"/>
  <c r="Q406" i="20"/>
  <c r="C404" i="18"/>
  <c r="Q406" i="18"/>
  <c r="Q406" i="16"/>
  <c r="C404" i="16"/>
  <c r="Q406" i="14"/>
  <c r="C404" i="14"/>
  <c r="C405" i="20" l="1"/>
  <c r="Q407" i="20"/>
  <c r="C405" i="18"/>
  <c r="Q407" i="18"/>
  <c r="Q407" i="16"/>
  <c r="C405" i="16"/>
  <c r="Q407" i="14"/>
  <c r="C405" i="14"/>
  <c r="C406" i="20" l="1"/>
  <c r="Q408" i="20"/>
  <c r="C406" i="18"/>
  <c r="Q408" i="18"/>
  <c r="Q408" i="16"/>
  <c r="C406" i="16"/>
  <c r="Q408" i="14"/>
  <c r="C406" i="14"/>
  <c r="C407" i="20" l="1"/>
  <c r="Q409" i="20"/>
  <c r="C407" i="18"/>
  <c r="Q409" i="18"/>
  <c r="Q409" i="16"/>
  <c r="C407" i="16"/>
  <c r="Q409" i="14"/>
  <c r="C407" i="14"/>
  <c r="C408" i="20" l="1"/>
  <c r="Q410" i="20"/>
  <c r="C408" i="18"/>
  <c r="Q410" i="18"/>
  <c r="Q410" i="16"/>
  <c r="C408" i="16"/>
  <c r="Q410" i="14"/>
  <c r="C408" i="14"/>
  <c r="C409" i="20" l="1"/>
  <c r="Q411" i="20"/>
  <c r="C409" i="18"/>
  <c r="Q411" i="18"/>
  <c r="Q411" i="16"/>
  <c r="C409" i="16"/>
  <c r="Q411" i="14"/>
  <c r="C409" i="14"/>
  <c r="C410" i="20" l="1"/>
  <c r="Q412" i="20"/>
  <c r="C410" i="18"/>
  <c r="Q412" i="18"/>
  <c r="Q412" i="16"/>
  <c r="C410" i="16"/>
  <c r="Q412" i="14"/>
  <c r="C410" i="14"/>
  <c r="C411" i="20" l="1"/>
  <c r="Q413" i="20"/>
  <c r="C411" i="18"/>
  <c r="Q413" i="18"/>
  <c r="Q413" i="16"/>
  <c r="C411" i="16"/>
  <c r="Q413" i="14"/>
  <c r="C411" i="14"/>
  <c r="C412" i="20" l="1"/>
  <c r="Q414" i="20"/>
  <c r="C412" i="18"/>
  <c r="Q414" i="18"/>
  <c r="Q414" i="16"/>
  <c r="C412" i="16"/>
  <c r="Q414" i="14"/>
  <c r="C412" i="14"/>
  <c r="C413" i="20" l="1"/>
  <c r="Q415" i="20"/>
  <c r="C413" i="18"/>
  <c r="Q415" i="18"/>
  <c r="Q415" i="16"/>
  <c r="C413" i="16"/>
  <c r="Q415" i="14"/>
  <c r="C413" i="14"/>
  <c r="C414" i="20" l="1"/>
  <c r="Q416" i="20"/>
  <c r="C414" i="18"/>
  <c r="Q416" i="18"/>
  <c r="Q416" i="16"/>
  <c r="C414" i="16"/>
  <c r="Q416" i="14"/>
  <c r="C414" i="14"/>
  <c r="C415" i="20" l="1"/>
  <c r="Q417" i="20"/>
  <c r="C415" i="18"/>
  <c r="Q417" i="18"/>
  <c r="Q417" i="16"/>
  <c r="C415" i="16"/>
  <c r="Q417" i="14"/>
  <c r="C415" i="14"/>
  <c r="C416" i="20" l="1"/>
  <c r="Q418" i="20"/>
  <c r="C416" i="18"/>
  <c r="Q418" i="18"/>
  <c r="Q418" i="16"/>
  <c r="C416" i="16"/>
  <c r="Q418" i="14"/>
  <c r="C416" i="14"/>
  <c r="C417" i="20" l="1"/>
  <c r="Q419" i="20"/>
  <c r="C417" i="18"/>
  <c r="Q419" i="18"/>
  <c r="C417" i="16"/>
  <c r="Q419" i="16"/>
  <c r="Q419" i="14"/>
  <c r="C417" i="14"/>
  <c r="C418" i="20" l="1"/>
  <c r="Q420" i="20"/>
  <c r="C418" i="18"/>
  <c r="Q420" i="18"/>
  <c r="C418" i="16"/>
  <c r="Q420" i="16"/>
  <c r="Q420" i="14"/>
  <c r="C418" i="14"/>
  <c r="C419" i="20" l="1"/>
  <c r="Q421" i="20"/>
  <c r="C419" i="18"/>
  <c r="Q421" i="18"/>
  <c r="Q421" i="16"/>
  <c r="C419" i="16"/>
  <c r="Q421" i="14"/>
  <c r="C419" i="14"/>
  <c r="C420" i="20" l="1"/>
  <c r="Q422" i="20"/>
  <c r="C420" i="18"/>
  <c r="Q422" i="18"/>
  <c r="Q422" i="16"/>
  <c r="C420" i="16"/>
  <c r="Q422" i="14"/>
  <c r="C420" i="14"/>
  <c r="C421" i="20" l="1"/>
  <c r="Q423" i="20"/>
  <c r="C421" i="18"/>
  <c r="Q423" i="18"/>
  <c r="Q423" i="16"/>
  <c r="C421" i="16"/>
  <c r="Q423" i="14"/>
  <c r="C421" i="14"/>
  <c r="C422" i="20" l="1"/>
  <c r="Q424" i="20"/>
  <c r="C422" i="18"/>
  <c r="Q424" i="18"/>
  <c r="Q424" i="16"/>
  <c r="C422" i="16"/>
  <c r="Q424" i="14"/>
  <c r="C422" i="14"/>
  <c r="C423" i="20" l="1"/>
  <c r="Q425" i="20"/>
  <c r="C423" i="18"/>
  <c r="Q425" i="18"/>
  <c r="Q425" i="16"/>
  <c r="C423" i="16"/>
  <c r="Q425" i="14"/>
  <c r="C423" i="14"/>
  <c r="C424" i="20" l="1"/>
  <c r="Q426" i="20"/>
  <c r="C424" i="18"/>
  <c r="Q426" i="18"/>
  <c r="Q426" i="16"/>
  <c r="C424" i="16"/>
  <c r="Q426" i="14"/>
  <c r="C424" i="14"/>
  <c r="C425" i="20" l="1"/>
  <c r="Q427" i="20"/>
  <c r="C425" i="18"/>
  <c r="Q427" i="18"/>
  <c r="Q427" i="16"/>
  <c r="C425" i="16"/>
  <c r="Q427" i="14"/>
  <c r="C425" i="14"/>
  <c r="C426" i="20" l="1"/>
  <c r="Q428" i="20"/>
  <c r="C426" i="18"/>
  <c r="Q428" i="18"/>
  <c r="Q428" i="16"/>
  <c r="C426" i="16"/>
  <c r="Q428" i="14"/>
  <c r="C426" i="14"/>
  <c r="C427" i="20" l="1"/>
  <c r="Q429" i="20"/>
  <c r="C427" i="18"/>
  <c r="Q429" i="18"/>
  <c r="Q429" i="16"/>
  <c r="C427" i="16"/>
  <c r="Q429" i="14"/>
  <c r="C427" i="14"/>
  <c r="C428" i="20" l="1"/>
  <c r="Q430" i="20"/>
  <c r="C428" i="18"/>
  <c r="Q430" i="18"/>
  <c r="Q430" i="16"/>
  <c r="C428" i="16"/>
  <c r="Q430" i="14"/>
  <c r="C428" i="14"/>
  <c r="C429" i="20" l="1"/>
  <c r="Q431" i="20"/>
  <c r="C429" i="18"/>
  <c r="Q431" i="18"/>
  <c r="Q431" i="16"/>
  <c r="C429" i="16"/>
  <c r="Q431" i="14"/>
  <c r="C429" i="14"/>
  <c r="C430" i="20" l="1"/>
  <c r="Q432" i="20"/>
  <c r="C430" i="18"/>
  <c r="Q432" i="18"/>
  <c r="Q432" i="16"/>
  <c r="C430" i="16"/>
  <c r="Q432" i="14"/>
  <c r="C430" i="14"/>
  <c r="C431" i="20" l="1"/>
  <c r="Q433" i="20"/>
  <c r="C431" i="18"/>
  <c r="Q433" i="18"/>
  <c r="Q433" i="16"/>
  <c r="C431" i="16"/>
  <c r="Q433" i="14"/>
  <c r="C431" i="14"/>
  <c r="C432" i="20" l="1"/>
  <c r="Q434" i="20"/>
  <c r="C432" i="18"/>
  <c r="Q434" i="18"/>
  <c r="C432" i="16"/>
  <c r="Q434" i="16"/>
  <c r="Q434" i="14"/>
  <c r="C432" i="14"/>
  <c r="C433" i="20" l="1"/>
  <c r="Q435" i="20"/>
  <c r="C433" i="18"/>
  <c r="Q435" i="18"/>
  <c r="C433" i="16"/>
  <c r="Q435" i="16"/>
  <c r="Q435" i="14"/>
  <c r="C433" i="14"/>
  <c r="C434" i="20" l="1"/>
  <c r="Q436" i="20"/>
  <c r="C434" i="18"/>
  <c r="Q436" i="18"/>
  <c r="Q436" i="16"/>
  <c r="C434" i="16"/>
  <c r="Q436" i="14"/>
  <c r="C434" i="14"/>
  <c r="C435" i="20" l="1"/>
  <c r="Q437" i="20"/>
  <c r="C435" i="18"/>
  <c r="Q437" i="18"/>
  <c r="Q437" i="16"/>
  <c r="C435" i="16"/>
  <c r="Q437" i="14"/>
  <c r="C435" i="14"/>
  <c r="C436" i="20" l="1"/>
  <c r="Q438" i="20"/>
  <c r="C436" i="18"/>
  <c r="Q438" i="18"/>
  <c r="Q438" i="16"/>
  <c r="C436" i="16"/>
  <c r="Q438" i="14"/>
  <c r="C436" i="14"/>
  <c r="C437" i="20" l="1"/>
  <c r="Q439" i="20"/>
  <c r="C437" i="18"/>
  <c r="Q439" i="18"/>
  <c r="C437" i="16"/>
  <c r="Q439" i="16"/>
  <c r="Q439" i="14"/>
  <c r="C437" i="14"/>
  <c r="C438" i="20" l="1"/>
  <c r="Q440" i="20"/>
  <c r="C438" i="18"/>
  <c r="Q440" i="18"/>
  <c r="C438" i="16"/>
  <c r="Q440" i="16"/>
  <c r="Q440" i="14"/>
  <c r="C438" i="14"/>
  <c r="C439" i="20" l="1"/>
  <c r="Q441" i="20"/>
  <c r="C439" i="18"/>
  <c r="Q441" i="18"/>
  <c r="Q441" i="16"/>
  <c r="C439" i="16"/>
  <c r="Q441" i="14"/>
  <c r="C439" i="14"/>
  <c r="C440" i="20" l="1"/>
  <c r="Q442" i="20"/>
  <c r="C440" i="18"/>
  <c r="Q442" i="18"/>
  <c r="Q442" i="16"/>
  <c r="C440" i="16"/>
  <c r="Q442" i="14"/>
  <c r="C440" i="14"/>
  <c r="C441" i="20" l="1"/>
  <c r="Q443" i="20"/>
  <c r="C441" i="18"/>
  <c r="Q443" i="18"/>
  <c r="Q443" i="16"/>
  <c r="C441" i="16"/>
  <c r="Q443" i="14"/>
  <c r="C441" i="14"/>
  <c r="C442" i="20" l="1"/>
  <c r="Q444" i="20"/>
  <c r="C442" i="18"/>
  <c r="Q444" i="18"/>
  <c r="Q444" i="16"/>
  <c r="C442" i="16"/>
  <c r="Q444" i="14"/>
  <c r="C442" i="14"/>
  <c r="C443" i="20" l="1"/>
  <c r="Q445" i="20"/>
  <c r="C443" i="18"/>
  <c r="Q445" i="18"/>
  <c r="C443" i="16"/>
  <c r="Q445" i="16"/>
  <c r="Q445" i="14"/>
  <c r="C443" i="14"/>
  <c r="C444" i="20" l="1"/>
  <c r="Q446" i="20"/>
  <c r="C444" i="18"/>
  <c r="Q446" i="18"/>
  <c r="Q446" i="16"/>
  <c r="C444" i="16"/>
  <c r="Q446" i="14"/>
  <c r="C444" i="14"/>
  <c r="C445" i="20" l="1"/>
  <c r="Q447" i="20"/>
  <c r="C445" i="18"/>
  <c r="Q447" i="18"/>
  <c r="Q447" i="16"/>
  <c r="C445" i="16"/>
  <c r="Q447" i="14"/>
  <c r="C445" i="14"/>
  <c r="C446" i="20" l="1"/>
  <c r="Q448" i="20"/>
  <c r="C446" i="18"/>
  <c r="Q448" i="18"/>
  <c r="Q448" i="16"/>
  <c r="C446" i="16"/>
  <c r="Q448" i="14"/>
  <c r="C446" i="14"/>
  <c r="C447" i="20" l="1"/>
  <c r="Q449" i="20"/>
  <c r="C447" i="18"/>
  <c r="Q449" i="18"/>
  <c r="Q449" i="16"/>
  <c r="C447" i="16"/>
  <c r="Q449" i="14"/>
  <c r="C447" i="14"/>
  <c r="C448" i="20" l="1"/>
  <c r="Q450" i="20"/>
  <c r="C448" i="18"/>
  <c r="Q450" i="18"/>
  <c r="Q450" i="16"/>
  <c r="C448" i="16"/>
  <c r="Q450" i="14"/>
  <c r="C448" i="14"/>
  <c r="C449" i="20" l="1"/>
  <c r="Q451" i="20"/>
  <c r="C449" i="18"/>
  <c r="Q451" i="18"/>
  <c r="C449" i="16"/>
  <c r="Q451" i="16"/>
  <c r="Q451" i="14"/>
  <c r="C449" i="14"/>
  <c r="C450" i="20" l="1"/>
  <c r="Q452" i="20"/>
  <c r="C450" i="18"/>
  <c r="Q452" i="18"/>
  <c r="C450" i="16"/>
  <c r="Q452" i="16"/>
  <c r="Q452" i="14"/>
  <c r="C450" i="14"/>
  <c r="C451" i="20" l="1"/>
  <c r="Q453" i="20"/>
  <c r="C451" i="18"/>
  <c r="Q453" i="18"/>
  <c r="C451" i="16"/>
  <c r="Q453" i="16"/>
  <c r="Q453" i="14"/>
  <c r="C451" i="14"/>
  <c r="C452" i="20" l="1"/>
  <c r="Q454" i="20"/>
  <c r="C452" i="18"/>
  <c r="Q454" i="18"/>
  <c r="C452" i="16"/>
  <c r="Q454" i="16"/>
  <c r="Q454" i="14"/>
  <c r="C452" i="14"/>
  <c r="C453" i="20" l="1"/>
  <c r="Q455" i="20"/>
  <c r="C453" i="18"/>
  <c r="Q455" i="18"/>
  <c r="Q455" i="16"/>
  <c r="C453" i="16"/>
  <c r="Q455" i="14"/>
  <c r="C453" i="14"/>
  <c r="C454" i="20" l="1"/>
  <c r="Q456" i="20"/>
  <c r="C454" i="18"/>
  <c r="Q456" i="18"/>
  <c r="Q456" i="16"/>
  <c r="C454" i="16"/>
  <c r="Q456" i="14"/>
  <c r="C454" i="14"/>
  <c r="C455" i="20" l="1"/>
  <c r="Q457" i="20"/>
  <c r="C455" i="18"/>
  <c r="Q457" i="18"/>
  <c r="Q457" i="16"/>
  <c r="C455" i="16"/>
  <c r="Q457" i="14"/>
  <c r="C455" i="14"/>
  <c r="C456" i="20" l="1"/>
  <c r="Q458" i="20"/>
  <c r="C456" i="18"/>
  <c r="Q458" i="18"/>
  <c r="Q458" i="16"/>
  <c r="C456" i="16"/>
  <c r="Q458" i="14"/>
  <c r="C456" i="14"/>
  <c r="C457" i="20" l="1"/>
  <c r="Q459" i="20"/>
  <c r="C457" i="18"/>
  <c r="Q459" i="18"/>
  <c r="Q459" i="16"/>
  <c r="C457" i="16"/>
  <c r="Q459" i="14"/>
  <c r="C457" i="14"/>
  <c r="C458" i="20" l="1"/>
  <c r="Q460" i="20"/>
  <c r="C458" i="18"/>
  <c r="Q460" i="18"/>
  <c r="C458" i="16"/>
  <c r="Q460" i="16"/>
  <c r="Q460" i="14"/>
  <c r="C458" i="14"/>
  <c r="C459" i="20" l="1"/>
  <c r="Q461" i="20"/>
  <c r="C459" i="18"/>
  <c r="Q461" i="18"/>
  <c r="C459" i="16"/>
  <c r="Q461" i="16"/>
  <c r="Q461" i="14"/>
  <c r="C459" i="14"/>
  <c r="C460" i="20" l="1"/>
  <c r="Q462" i="20"/>
  <c r="C460" i="18"/>
  <c r="Q462" i="18"/>
  <c r="C460" i="16"/>
  <c r="Q462" i="16"/>
  <c r="Q462" i="14"/>
  <c r="C460" i="14"/>
  <c r="C461" i="20" l="1"/>
  <c r="Q463" i="20"/>
  <c r="C461" i="18"/>
  <c r="Q463" i="18"/>
  <c r="C461" i="16"/>
  <c r="Q463" i="16"/>
  <c r="Q463" i="14"/>
  <c r="C461" i="14"/>
  <c r="C462" i="20" l="1"/>
  <c r="Q464" i="20"/>
  <c r="C462" i="18"/>
  <c r="Q464" i="18"/>
  <c r="C462" i="16"/>
  <c r="Q464" i="16"/>
  <c r="Q464" i="14"/>
  <c r="C462" i="14"/>
  <c r="C463" i="20" l="1"/>
  <c r="Q465" i="20"/>
  <c r="C463" i="18"/>
  <c r="Q465" i="18"/>
  <c r="Q465" i="16"/>
  <c r="C463" i="16"/>
  <c r="Q465" i="14"/>
  <c r="C463" i="14"/>
  <c r="C464" i="20" l="1"/>
  <c r="Q466" i="20"/>
  <c r="C464" i="18"/>
  <c r="Q466" i="18"/>
  <c r="Q466" i="16"/>
  <c r="C464" i="16"/>
  <c r="Q466" i="14"/>
  <c r="C464" i="14"/>
  <c r="C465" i="20" l="1"/>
  <c r="Q467" i="20"/>
  <c r="C465" i="18"/>
  <c r="Q467" i="18"/>
  <c r="Q467" i="16"/>
  <c r="C465" i="16"/>
  <c r="Q467" i="14"/>
  <c r="C465" i="14"/>
  <c r="C466" i="20" l="1"/>
  <c r="Q468" i="20"/>
  <c r="C466" i="18"/>
  <c r="Q468" i="18"/>
  <c r="Q468" i="16"/>
  <c r="C466" i="16"/>
  <c r="Q468" i="14"/>
  <c r="C466" i="14"/>
  <c r="C467" i="20" l="1"/>
  <c r="Q469" i="20"/>
  <c r="C467" i="18"/>
  <c r="Q469" i="18"/>
  <c r="Q469" i="16"/>
  <c r="C467" i="16"/>
  <c r="Q469" i="14"/>
  <c r="C467" i="14"/>
  <c r="C468" i="20" l="1"/>
  <c r="Q470" i="20"/>
  <c r="C468" i="18"/>
  <c r="Q470" i="18"/>
  <c r="Q470" i="16"/>
  <c r="C468" i="16"/>
  <c r="Q470" i="14"/>
  <c r="C468" i="14"/>
  <c r="C469" i="20" l="1"/>
  <c r="Q471" i="20"/>
  <c r="C469" i="18"/>
  <c r="Q471" i="18"/>
  <c r="Q471" i="16"/>
  <c r="C469" i="16"/>
  <c r="Q471" i="14"/>
  <c r="C469" i="14"/>
  <c r="C470" i="20" l="1"/>
  <c r="Q472" i="20"/>
  <c r="C470" i="18"/>
  <c r="Q472" i="18"/>
  <c r="Q472" i="16"/>
  <c r="C470" i="16"/>
  <c r="Q472" i="14"/>
  <c r="C470" i="14"/>
  <c r="C471" i="20" l="1"/>
  <c r="Q473" i="20"/>
  <c r="C471" i="18"/>
  <c r="Q473" i="18"/>
  <c r="Q473" i="16"/>
  <c r="C471" i="16"/>
  <c r="Q473" i="14"/>
  <c r="C471" i="14"/>
  <c r="C472" i="20" l="1"/>
  <c r="Q474" i="20"/>
  <c r="C472" i="18"/>
  <c r="Q474" i="18"/>
  <c r="Q474" i="16"/>
  <c r="C472" i="16"/>
  <c r="Q474" i="14"/>
  <c r="C472" i="14"/>
  <c r="C473" i="20" l="1"/>
  <c r="Q475" i="20"/>
  <c r="C473" i="18"/>
  <c r="Q475" i="18"/>
  <c r="Q475" i="16"/>
  <c r="C473" i="16"/>
  <c r="Q475" i="14"/>
  <c r="C473" i="14"/>
  <c r="C474" i="20" l="1"/>
  <c r="Q476" i="20"/>
  <c r="C474" i="18"/>
  <c r="Q476" i="18"/>
  <c r="Q476" i="16"/>
  <c r="C474" i="16"/>
  <c r="Q476" i="14"/>
  <c r="C474" i="14"/>
  <c r="C475" i="20" l="1"/>
  <c r="Q477" i="20"/>
  <c r="C475" i="18"/>
  <c r="Q477" i="18"/>
  <c r="Q477" i="16"/>
  <c r="C475" i="16"/>
  <c r="Q477" i="14"/>
  <c r="C475" i="14"/>
  <c r="C476" i="20" l="1"/>
  <c r="Q478" i="20"/>
  <c r="C476" i="18"/>
  <c r="Q478" i="18"/>
  <c r="C476" i="16"/>
  <c r="Q478" i="16"/>
  <c r="Q478" i="14"/>
  <c r="C476" i="14"/>
  <c r="C477" i="20" l="1"/>
  <c r="Q479" i="20"/>
  <c r="C477" i="18"/>
  <c r="Q479" i="18"/>
  <c r="C477" i="16"/>
  <c r="Q479" i="16"/>
  <c r="Q479" i="14"/>
  <c r="C477" i="14"/>
  <c r="C478" i="20" l="1"/>
  <c r="Q480" i="20"/>
  <c r="C478" i="18"/>
  <c r="Q480" i="18"/>
  <c r="C478" i="16"/>
  <c r="Q480" i="16"/>
  <c r="Q480" i="14"/>
  <c r="C478" i="14"/>
  <c r="C479" i="20" l="1"/>
  <c r="Q481" i="20"/>
  <c r="C479" i="18"/>
  <c r="Q481" i="18"/>
  <c r="Q481" i="16"/>
  <c r="C479" i="16"/>
  <c r="Q481" i="14"/>
  <c r="C479" i="14"/>
  <c r="C480" i="20" l="1"/>
  <c r="Q482" i="20"/>
  <c r="C480" i="18"/>
  <c r="Q482" i="18"/>
  <c r="Q482" i="16"/>
  <c r="C480" i="16"/>
  <c r="Q482" i="14"/>
  <c r="C480" i="14"/>
  <c r="C481" i="20" l="1"/>
  <c r="Q483" i="20"/>
  <c r="C481" i="18"/>
  <c r="Q483" i="18"/>
  <c r="Q483" i="16"/>
  <c r="C481" i="16"/>
  <c r="Q483" i="14"/>
  <c r="C481" i="14"/>
  <c r="C482" i="20" l="1"/>
  <c r="Q484" i="20"/>
  <c r="C482" i="18"/>
  <c r="Q484" i="18"/>
  <c r="Q484" i="16"/>
  <c r="C482" i="16"/>
  <c r="Q484" i="14"/>
  <c r="C482" i="14"/>
  <c r="C483" i="20" l="1"/>
  <c r="Q485" i="20"/>
  <c r="C483" i="18"/>
  <c r="Q485" i="18"/>
  <c r="Q485" i="16"/>
  <c r="C483" i="16"/>
  <c r="Q485" i="14"/>
  <c r="C483" i="14"/>
  <c r="C484" i="20" l="1"/>
  <c r="Q486" i="20"/>
  <c r="C484" i="18"/>
  <c r="Q486" i="18"/>
  <c r="Q486" i="16"/>
  <c r="C484" i="16"/>
  <c r="Q486" i="14"/>
  <c r="C484" i="14"/>
  <c r="C485" i="20" l="1"/>
  <c r="Q487" i="20"/>
  <c r="C485" i="18"/>
  <c r="Q487" i="18"/>
  <c r="Q487" i="16"/>
  <c r="C485" i="16"/>
  <c r="Q487" i="14"/>
  <c r="C485" i="14"/>
  <c r="C486" i="20" l="1"/>
  <c r="Q488" i="20"/>
  <c r="C486" i="18"/>
  <c r="Q488" i="18"/>
  <c r="Q488" i="16"/>
  <c r="C486" i="16"/>
  <c r="Q488" i="14"/>
  <c r="C486" i="14"/>
  <c r="C487" i="20" l="1"/>
  <c r="Q489" i="20"/>
  <c r="C487" i="18"/>
  <c r="Q489" i="18"/>
  <c r="Q489" i="16"/>
  <c r="C487" i="16"/>
  <c r="Q489" i="14"/>
  <c r="C487" i="14"/>
  <c r="C488" i="20" l="1"/>
  <c r="Q490" i="20"/>
  <c r="C488" i="18"/>
  <c r="Q490" i="18"/>
  <c r="Q490" i="16"/>
  <c r="C488" i="16"/>
  <c r="Q490" i="14"/>
  <c r="C488" i="14"/>
  <c r="C489" i="20" l="1"/>
  <c r="Q491" i="20"/>
  <c r="C489" i="18"/>
  <c r="Q491" i="18"/>
  <c r="Q491" i="16"/>
  <c r="C489" i="16"/>
  <c r="Q491" i="14"/>
  <c r="C489" i="14"/>
  <c r="C490" i="20" l="1"/>
  <c r="Q492" i="20"/>
  <c r="C490" i="18"/>
  <c r="Q492" i="18"/>
  <c r="Q492" i="16"/>
  <c r="C490" i="16"/>
  <c r="Q492" i="14"/>
  <c r="C490" i="14"/>
  <c r="C491" i="20" l="1"/>
  <c r="Q493" i="20"/>
  <c r="C491" i="18"/>
  <c r="Q493" i="18"/>
  <c r="Q493" i="16"/>
  <c r="C491" i="16"/>
  <c r="Q493" i="14"/>
  <c r="C491" i="14"/>
  <c r="C492" i="20" l="1"/>
  <c r="Q494" i="20"/>
  <c r="C492" i="18"/>
  <c r="Q494" i="18"/>
  <c r="Q494" i="16"/>
  <c r="C492" i="16"/>
  <c r="Q494" i="14"/>
  <c r="C492" i="14"/>
  <c r="C493" i="20" l="1"/>
  <c r="Q495" i="20"/>
  <c r="C493" i="18"/>
  <c r="Q495" i="18"/>
  <c r="Q495" i="16"/>
  <c r="C493" i="16"/>
  <c r="Q495" i="14"/>
  <c r="C493" i="14"/>
  <c r="C494" i="20" l="1"/>
  <c r="Q496" i="20"/>
  <c r="C494" i="18"/>
  <c r="Q496" i="18"/>
  <c r="Q496" i="16"/>
  <c r="C494" i="16"/>
  <c r="Q496" i="14"/>
  <c r="C494" i="14"/>
  <c r="C495" i="20" l="1"/>
  <c r="Q497" i="20"/>
  <c r="C495" i="18"/>
  <c r="Q497" i="18"/>
  <c r="Q497" i="16"/>
  <c r="C495" i="16"/>
  <c r="Q497" i="14"/>
  <c r="C495" i="14"/>
  <c r="C496" i="20" l="1"/>
  <c r="Q498" i="20"/>
  <c r="C496" i="18"/>
  <c r="Q498" i="18"/>
  <c r="Q498" i="16"/>
  <c r="C496" i="16"/>
  <c r="Q498" i="14"/>
  <c r="C496" i="14"/>
  <c r="C497" i="20" l="1"/>
  <c r="Q499" i="20"/>
  <c r="C497" i="18"/>
  <c r="Q499" i="18"/>
  <c r="Q499" i="16"/>
  <c r="C497" i="16"/>
  <c r="Q499" i="14"/>
  <c r="C497" i="14"/>
  <c r="C498" i="20" l="1"/>
  <c r="Q500" i="20"/>
  <c r="C498" i="18"/>
  <c r="Q500" i="18"/>
  <c r="Q500" i="16"/>
  <c r="C498" i="16"/>
  <c r="Q500" i="14"/>
  <c r="C498" i="14"/>
  <c r="C499" i="20" l="1"/>
  <c r="Q501" i="20"/>
  <c r="C499" i="18"/>
  <c r="Q501" i="18"/>
  <c r="Q501" i="16"/>
  <c r="C499" i="16"/>
  <c r="Q501" i="14"/>
  <c r="C499" i="14"/>
  <c r="C500" i="20" l="1"/>
  <c r="Q502" i="20"/>
  <c r="C500" i="18"/>
  <c r="Q502" i="18"/>
  <c r="Q502" i="16"/>
  <c r="C500" i="16"/>
  <c r="Q502" i="14"/>
  <c r="C500" i="14"/>
  <c r="C501" i="20" l="1"/>
  <c r="Q503" i="20"/>
  <c r="C501" i="18"/>
  <c r="Q503" i="18"/>
  <c r="Q503" i="16"/>
  <c r="C501" i="16"/>
  <c r="Q503" i="14"/>
  <c r="C501" i="14"/>
  <c r="C502" i="20" l="1"/>
  <c r="Q504" i="20"/>
  <c r="C502" i="18"/>
  <c r="Q504" i="18"/>
  <c r="Q504" i="16"/>
  <c r="C502" i="16"/>
  <c r="Q504" i="14"/>
  <c r="C502" i="14"/>
  <c r="C503" i="20" l="1"/>
  <c r="Q505" i="20"/>
  <c r="C503" i="18"/>
  <c r="Q505" i="18"/>
  <c r="Q505" i="16"/>
  <c r="C503" i="16"/>
  <c r="Q505" i="14"/>
  <c r="C503" i="14"/>
  <c r="C504" i="20" l="1"/>
  <c r="Q506" i="20"/>
  <c r="C504" i="18"/>
  <c r="Q506" i="18"/>
  <c r="Q506" i="16"/>
  <c r="C504" i="16"/>
  <c r="Q506" i="14"/>
  <c r="C504" i="14"/>
  <c r="C505" i="20" l="1"/>
  <c r="Q507" i="20"/>
  <c r="C505" i="18"/>
  <c r="Q507" i="18"/>
  <c r="Q507" i="16"/>
  <c r="C505" i="16"/>
  <c r="Q507" i="14"/>
  <c r="C505" i="14"/>
  <c r="C506" i="20" l="1"/>
  <c r="Q508" i="20"/>
  <c r="C506" i="18"/>
  <c r="Q508" i="18"/>
  <c r="Q508" i="16"/>
  <c r="C506" i="16"/>
  <c r="Q508" i="14"/>
  <c r="C506" i="14"/>
  <c r="C507" i="20" l="1"/>
  <c r="Q509" i="20"/>
  <c r="C507" i="18"/>
  <c r="Q509" i="18"/>
  <c r="Q509" i="16"/>
  <c r="C507" i="16"/>
  <c r="Q509" i="14"/>
  <c r="C507" i="14"/>
  <c r="C508" i="20" l="1"/>
  <c r="Q510" i="20"/>
  <c r="C508" i="18"/>
  <c r="Q510" i="18"/>
  <c r="Q510" i="16"/>
  <c r="C508" i="16"/>
  <c r="Q510" i="14"/>
  <c r="C508" i="14"/>
  <c r="C509" i="20" l="1"/>
  <c r="Q511" i="20"/>
  <c r="C509" i="18"/>
  <c r="Q511" i="18"/>
  <c r="Q511" i="16"/>
  <c r="C509" i="16"/>
  <c r="Q511" i="14"/>
  <c r="C509" i="14"/>
  <c r="C510" i="20" l="1"/>
  <c r="Q512" i="20"/>
  <c r="C510" i="18"/>
  <c r="Q512" i="18"/>
  <c r="Q512" i="16"/>
  <c r="C510" i="16"/>
  <c r="Q512" i="14"/>
  <c r="C510" i="14"/>
  <c r="C511" i="20" l="1"/>
  <c r="Q513" i="20"/>
  <c r="C511" i="18"/>
  <c r="Q513" i="18"/>
  <c r="Q513" i="16"/>
  <c r="C511" i="16"/>
  <c r="Q513" i="14"/>
  <c r="C511" i="14"/>
  <c r="C512" i="20" l="1"/>
  <c r="Q514" i="20"/>
  <c r="C512" i="18"/>
  <c r="Q514" i="18"/>
  <c r="Q514" i="16"/>
  <c r="C512" i="16"/>
  <c r="Q514" i="14"/>
  <c r="C512" i="14"/>
  <c r="C513" i="20" l="1"/>
  <c r="Q515" i="20"/>
  <c r="C513" i="18"/>
  <c r="Q515" i="18"/>
  <c r="Q515" i="16"/>
  <c r="C513" i="16"/>
  <c r="Q515" i="14"/>
  <c r="C513" i="14"/>
  <c r="C514" i="20" l="1"/>
  <c r="Q516" i="20"/>
  <c r="C514" i="18"/>
  <c r="Q516" i="18"/>
  <c r="Q516" i="16"/>
  <c r="C514" i="16"/>
  <c r="Q516" i="14"/>
  <c r="C514" i="14"/>
  <c r="C515" i="20" l="1"/>
  <c r="Q517" i="20"/>
  <c r="C515" i="18"/>
  <c r="Q517" i="18"/>
  <c r="Q517" i="16"/>
  <c r="C515" i="16"/>
  <c r="Q517" i="14"/>
  <c r="C515" i="14"/>
  <c r="C516" i="20" l="1"/>
  <c r="Q518" i="20"/>
  <c r="C516" i="18"/>
  <c r="Q518" i="18"/>
  <c r="Q518" i="16"/>
  <c r="C516" i="16"/>
  <c r="Q518" i="14"/>
  <c r="C516" i="14"/>
  <c r="C517" i="20" l="1"/>
  <c r="Q519" i="20"/>
  <c r="C517" i="18"/>
  <c r="Q519" i="18"/>
  <c r="Q519" i="16"/>
  <c r="C517" i="16"/>
  <c r="Q519" i="14"/>
  <c r="C517" i="14"/>
  <c r="C518" i="20" l="1"/>
  <c r="Q520" i="20"/>
  <c r="C518" i="18"/>
  <c r="Q520" i="18"/>
  <c r="Q520" i="16"/>
  <c r="C518" i="16"/>
  <c r="Q520" i="14"/>
  <c r="C518" i="14"/>
  <c r="C519" i="20" l="1"/>
  <c r="Q521" i="20"/>
  <c r="C519" i="18"/>
  <c r="Q521" i="18"/>
  <c r="Q521" i="16"/>
  <c r="C519" i="16"/>
  <c r="Q521" i="14"/>
  <c r="C519" i="14"/>
  <c r="C520" i="20" l="1"/>
  <c r="Q522" i="20"/>
  <c r="C520" i="18"/>
  <c r="Q522" i="18"/>
  <c r="Q522" i="16"/>
  <c r="C520" i="16"/>
  <c r="Q522" i="14"/>
  <c r="C520" i="14"/>
  <c r="C521" i="20" l="1"/>
  <c r="Q523" i="20"/>
  <c r="C521" i="18"/>
  <c r="Q523" i="18"/>
  <c r="Q523" i="16"/>
  <c r="C521" i="16"/>
  <c r="Q523" i="14"/>
  <c r="C521" i="14"/>
  <c r="C522" i="20" l="1"/>
  <c r="Q524" i="20"/>
  <c r="C522" i="18"/>
  <c r="Q524" i="18"/>
  <c r="Q524" i="16"/>
  <c r="C522" i="16"/>
  <c r="Q524" i="14"/>
  <c r="C522" i="14"/>
  <c r="C523" i="20" l="1"/>
  <c r="Q525" i="20"/>
  <c r="C523" i="18"/>
  <c r="Q525" i="18"/>
  <c r="Q525" i="16"/>
  <c r="C523" i="16"/>
  <c r="Q525" i="14"/>
  <c r="C523" i="14"/>
  <c r="C524" i="20" l="1"/>
  <c r="Q526" i="20"/>
  <c r="C524" i="18"/>
  <c r="Q526" i="18"/>
  <c r="Q526" i="16"/>
  <c r="C524" i="16"/>
  <c r="Q526" i="14"/>
  <c r="C524" i="14"/>
  <c r="C525" i="20" l="1"/>
  <c r="Q527" i="20"/>
  <c r="C525" i="18"/>
  <c r="Q527" i="18"/>
  <c r="Q527" i="16"/>
  <c r="C525" i="16"/>
  <c r="Q527" i="14"/>
  <c r="C525" i="14"/>
  <c r="C526" i="20" l="1"/>
  <c r="Q528" i="20"/>
  <c r="C526" i="18"/>
  <c r="Q528" i="18"/>
  <c r="Q528" i="16"/>
  <c r="C526" i="16"/>
  <c r="Q528" i="14"/>
  <c r="C526" i="14"/>
  <c r="C527" i="20" l="1"/>
  <c r="Q529" i="20"/>
  <c r="C527" i="18"/>
  <c r="Q529" i="18"/>
  <c r="Q529" i="16"/>
  <c r="C527" i="16"/>
  <c r="Q529" i="14"/>
  <c r="C527" i="14"/>
  <c r="C528" i="20" l="1"/>
  <c r="Q530" i="20"/>
  <c r="C528" i="18"/>
  <c r="Q530" i="18"/>
  <c r="Q530" i="16"/>
  <c r="C528" i="16"/>
  <c r="Q530" i="14"/>
  <c r="C528" i="14"/>
  <c r="C529" i="20" l="1"/>
  <c r="Q531" i="20"/>
  <c r="C529" i="18"/>
  <c r="Q531" i="18"/>
  <c r="Q531" i="16"/>
  <c r="C529" i="16"/>
  <c r="Q531" i="14"/>
  <c r="C529" i="14"/>
  <c r="C530" i="20" l="1"/>
  <c r="Q532" i="20"/>
  <c r="C530" i="18"/>
  <c r="Q532" i="18"/>
  <c r="Q532" i="16"/>
  <c r="C530" i="16"/>
  <c r="Q532" i="14"/>
  <c r="C530" i="14"/>
  <c r="C531" i="20" l="1"/>
  <c r="Q533" i="20"/>
  <c r="C531" i="18"/>
  <c r="Q533" i="18"/>
  <c r="Q533" i="16"/>
  <c r="C531" i="16"/>
  <c r="Q533" i="14"/>
  <c r="C531" i="14"/>
  <c r="C532" i="20" l="1"/>
  <c r="Q534" i="20"/>
  <c r="C532" i="18"/>
  <c r="Q534" i="18"/>
  <c r="Q534" i="16"/>
  <c r="C532" i="16"/>
  <c r="Q534" i="14"/>
  <c r="C532" i="14"/>
  <c r="C533" i="20" l="1"/>
  <c r="Q535" i="20"/>
  <c r="C533" i="18"/>
  <c r="Q535" i="18"/>
  <c r="Q535" i="16"/>
  <c r="C533" i="16"/>
  <c r="Q535" i="14"/>
  <c r="C533" i="14"/>
  <c r="C534" i="20" l="1"/>
  <c r="Q536" i="20"/>
  <c r="C534" i="18"/>
  <c r="Q536" i="18"/>
  <c r="Q536" i="16"/>
  <c r="C534" i="16"/>
  <c r="Q536" i="14"/>
  <c r="C534" i="14"/>
  <c r="C535" i="20" l="1"/>
  <c r="Q537" i="20"/>
  <c r="C535" i="18"/>
  <c r="Q537" i="18"/>
  <c r="Q537" i="16"/>
  <c r="C535" i="16"/>
  <c r="Q537" i="14"/>
  <c r="C535" i="14"/>
  <c r="C536" i="20" l="1"/>
  <c r="Q538" i="20"/>
  <c r="C536" i="18"/>
  <c r="Q538" i="18"/>
  <c r="Q538" i="16"/>
  <c r="C536" i="16"/>
  <c r="Q538" i="14"/>
  <c r="C536" i="14"/>
  <c r="C537" i="20" l="1"/>
  <c r="Q539" i="20"/>
  <c r="C537" i="18"/>
  <c r="Q539" i="18"/>
  <c r="Q539" i="16"/>
  <c r="C537" i="16"/>
  <c r="Q539" i="14"/>
  <c r="C537" i="14"/>
  <c r="C538" i="20" l="1"/>
  <c r="Q540" i="20"/>
  <c r="C538" i="18"/>
  <c r="Q540" i="18"/>
  <c r="Q540" i="16"/>
  <c r="C538" i="16"/>
  <c r="Q540" i="14"/>
  <c r="C538" i="14"/>
  <c r="C539" i="20" l="1"/>
  <c r="Q541" i="20"/>
  <c r="C539" i="18"/>
  <c r="Q541" i="18"/>
  <c r="Q541" i="16"/>
  <c r="C539" i="16"/>
  <c r="Q541" i="14"/>
  <c r="C539" i="14"/>
  <c r="C540" i="20" l="1"/>
  <c r="Q542" i="20"/>
  <c r="C540" i="18"/>
  <c r="Q542" i="18"/>
  <c r="Q542" i="16"/>
  <c r="C540" i="16"/>
  <c r="Q542" i="14"/>
  <c r="C540" i="14"/>
  <c r="C541" i="20" l="1"/>
  <c r="Q543" i="20"/>
  <c r="C541" i="18"/>
  <c r="Q543" i="18"/>
  <c r="Q543" i="16"/>
  <c r="C541" i="16"/>
  <c r="Q543" i="14"/>
  <c r="C541" i="14"/>
  <c r="C542" i="20" l="1"/>
  <c r="Q544" i="20"/>
  <c r="C542" i="18"/>
  <c r="Q544" i="18"/>
  <c r="Q544" i="16"/>
  <c r="C542" i="16"/>
  <c r="Q544" i="14"/>
  <c r="C542" i="14"/>
  <c r="C543" i="20" l="1"/>
  <c r="Q545" i="20"/>
  <c r="C543" i="18"/>
  <c r="Q545" i="18"/>
  <c r="Q545" i="16"/>
  <c r="C543" i="16"/>
  <c r="Q545" i="14"/>
  <c r="C543" i="14"/>
  <c r="C544" i="20" l="1"/>
  <c r="Q546" i="20"/>
  <c r="C544" i="18"/>
  <c r="Q546" i="18"/>
  <c r="Q546" i="16"/>
  <c r="C544" i="16"/>
  <c r="Q546" i="14"/>
  <c r="C544" i="14"/>
  <c r="C545" i="20" l="1"/>
  <c r="Q547" i="20"/>
  <c r="C545" i="18"/>
  <c r="Q547" i="18"/>
  <c r="Q547" i="16"/>
  <c r="C545" i="16"/>
  <c r="Q547" i="14"/>
  <c r="C545" i="14"/>
  <c r="C546" i="20" l="1"/>
  <c r="Q548" i="20"/>
  <c r="C546" i="18"/>
  <c r="Q548" i="18"/>
  <c r="Q548" i="16"/>
  <c r="C546" i="16"/>
  <c r="Q548" i="14"/>
  <c r="C546" i="14"/>
  <c r="C547" i="20" l="1"/>
  <c r="Q549" i="20"/>
  <c r="C547" i="18"/>
  <c r="Q549" i="18"/>
  <c r="Q549" i="16"/>
  <c r="C547" i="16"/>
  <c r="Q549" i="14"/>
  <c r="C547" i="14"/>
  <c r="C548" i="20" l="1"/>
  <c r="Q550" i="20"/>
  <c r="C548" i="18"/>
  <c r="Q550" i="18"/>
  <c r="Q550" i="16"/>
  <c r="C548" i="16"/>
  <c r="Q550" i="14"/>
  <c r="C548" i="14"/>
  <c r="C549" i="20" l="1"/>
  <c r="Q551" i="20"/>
  <c r="C549" i="18"/>
  <c r="Q551" i="18"/>
  <c r="Q551" i="16"/>
  <c r="C549" i="16"/>
  <c r="Q551" i="14"/>
  <c r="C549" i="14"/>
  <c r="C550" i="20" l="1"/>
  <c r="Q552" i="20"/>
  <c r="C550" i="18"/>
  <c r="Q552" i="18"/>
  <c r="Q552" i="16"/>
  <c r="C550" i="16"/>
  <c r="Q552" i="14"/>
  <c r="C550" i="14"/>
  <c r="C551" i="20" l="1"/>
  <c r="Q553" i="20"/>
  <c r="C551" i="18"/>
  <c r="Q553" i="18"/>
  <c r="Q553" i="16"/>
  <c r="C551" i="16"/>
  <c r="Q553" i="14"/>
  <c r="C551" i="14"/>
  <c r="C552" i="20" l="1"/>
  <c r="Q554" i="20"/>
  <c r="C552" i="18"/>
  <c r="Q554" i="18"/>
  <c r="Q554" i="16"/>
  <c r="C552" i="16"/>
  <c r="Q554" i="14"/>
  <c r="C552" i="14"/>
  <c r="C553" i="20" l="1"/>
  <c r="Q555" i="20"/>
  <c r="C553" i="18"/>
  <c r="Q555" i="18"/>
  <c r="Q555" i="16"/>
  <c r="C553" i="16"/>
  <c r="Q555" i="14"/>
  <c r="C553" i="14"/>
  <c r="C554" i="20" l="1"/>
  <c r="Q556" i="20"/>
  <c r="C554" i="18"/>
  <c r="Q556" i="18"/>
  <c r="Q556" i="16"/>
  <c r="C554" i="16"/>
  <c r="Q556" i="14"/>
  <c r="C554" i="14"/>
  <c r="C555" i="20" l="1"/>
  <c r="Q557" i="20"/>
  <c r="C555" i="18"/>
  <c r="Q557" i="18"/>
  <c r="Q557" i="16"/>
  <c r="C555" i="16"/>
  <c r="Q557" i="14"/>
  <c r="C555" i="14"/>
  <c r="C556" i="20" l="1"/>
  <c r="Q558" i="20"/>
  <c r="C556" i="18"/>
  <c r="Q558" i="18"/>
  <c r="Q558" i="16"/>
  <c r="C556" i="16"/>
  <c r="Q558" i="14"/>
  <c r="C556" i="14"/>
  <c r="C557" i="20" l="1"/>
  <c r="Q559" i="20"/>
  <c r="C557" i="18"/>
  <c r="Q559" i="18"/>
  <c r="Q559" i="16"/>
  <c r="C557" i="16"/>
  <c r="Q559" i="14"/>
  <c r="C557" i="14"/>
  <c r="C558" i="20" l="1"/>
  <c r="Q560" i="20"/>
  <c r="C558" i="18"/>
  <c r="Q560" i="18"/>
  <c r="Q560" i="16"/>
  <c r="C558" i="16"/>
  <c r="Q560" i="14"/>
  <c r="C558" i="14"/>
  <c r="C559" i="20" l="1"/>
  <c r="Q561" i="20"/>
  <c r="C559" i="18"/>
  <c r="Q561" i="18"/>
  <c r="Q561" i="16"/>
  <c r="C559" i="16"/>
  <c r="Q561" i="14"/>
  <c r="C559" i="14"/>
  <c r="C560" i="20" l="1"/>
  <c r="Q562" i="20"/>
  <c r="C560" i="18"/>
  <c r="Q562" i="18"/>
  <c r="Q562" i="16"/>
  <c r="C560" i="16"/>
  <c r="Q562" i="14"/>
  <c r="C560" i="14"/>
  <c r="C561" i="20" l="1"/>
  <c r="Q563" i="20"/>
  <c r="C561" i="18"/>
  <c r="Q563" i="18"/>
  <c r="Q563" i="16"/>
  <c r="C561" i="16"/>
  <c r="Q563" i="14"/>
  <c r="C561" i="14"/>
  <c r="C562" i="20" l="1"/>
  <c r="Q564" i="20"/>
  <c r="C562" i="18"/>
  <c r="Q564" i="18"/>
  <c r="Q564" i="16"/>
  <c r="C562" i="16"/>
  <c r="Q564" i="14"/>
  <c r="C562" i="14"/>
  <c r="C563" i="20" l="1"/>
  <c r="Q565" i="20"/>
  <c r="C563" i="18"/>
  <c r="Q565" i="18"/>
  <c r="Q565" i="16"/>
  <c r="C563" i="16"/>
  <c r="Q565" i="14"/>
  <c r="C563" i="14"/>
  <c r="C564" i="20" l="1"/>
  <c r="Q566" i="20"/>
  <c r="C564" i="18"/>
  <c r="Q566" i="18"/>
  <c r="Q566" i="16"/>
  <c r="C564" i="16"/>
  <c r="Q566" i="14"/>
  <c r="C564" i="14"/>
  <c r="C565" i="20" l="1"/>
  <c r="Q567" i="20"/>
  <c r="C565" i="18"/>
  <c r="Q567" i="18"/>
  <c r="Q567" i="16"/>
  <c r="C565" i="16"/>
  <c r="Q567" i="14"/>
  <c r="C565" i="14"/>
  <c r="C566" i="20" l="1"/>
  <c r="Q568" i="20"/>
  <c r="C566" i="18"/>
  <c r="Q568" i="18"/>
  <c r="Q568" i="16"/>
  <c r="C566" i="16"/>
  <c r="Q568" i="14"/>
  <c r="C566" i="14"/>
  <c r="C567" i="20" l="1"/>
  <c r="Q569" i="20"/>
  <c r="C567" i="18"/>
  <c r="Q569" i="18"/>
  <c r="Q569" i="16"/>
  <c r="C567" i="16"/>
  <c r="Q569" i="14"/>
  <c r="C567" i="14"/>
  <c r="C568" i="20" l="1"/>
  <c r="Q570" i="20"/>
  <c r="C568" i="18"/>
  <c r="Q570" i="18"/>
  <c r="Q570" i="16"/>
  <c r="C568" i="16"/>
  <c r="Q570" i="14"/>
  <c r="C568" i="14"/>
  <c r="C569" i="20" l="1"/>
  <c r="Q571" i="20"/>
  <c r="C569" i="18"/>
  <c r="Q571" i="18"/>
  <c r="Q571" i="16"/>
  <c r="C569" i="16"/>
  <c r="Q571" i="14"/>
  <c r="C569" i="14"/>
  <c r="C570" i="20" l="1"/>
  <c r="Q572" i="20"/>
  <c r="C570" i="18"/>
  <c r="Q572" i="18"/>
  <c r="Q572" i="16"/>
  <c r="C570" i="16"/>
  <c r="Q572" i="14"/>
  <c r="C570" i="14"/>
  <c r="C571" i="20" l="1"/>
  <c r="Q573" i="20"/>
  <c r="C571" i="18"/>
  <c r="Q573" i="18"/>
  <c r="Q573" i="16"/>
  <c r="C571" i="16"/>
  <c r="Q573" i="14"/>
  <c r="C571" i="14"/>
  <c r="C572" i="20" l="1"/>
  <c r="Q574" i="20"/>
  <c r="C572" i="18"/>
  <c r="Q574" i="18"/>
  <c r="Q574" i="16"/>
  <c r="C572" i="16"/>
  <c r="Q574" i="14"/>
  <c r="C572" i="14"/>
  <c r="C573" i="20" l="1"/>
  <c r="Q575" i="20"/>
  <c r="C573" i="18"/>
  <c r="Q575" i="18"/>
  <c r="Q575" i="16"/>
  <c r="C573" i="16"/>
  <c r="Q575" i="14"/>
  <c r="C573" i="14"/>
  <c r="C574" i="20" l="1"/>
  <c r="Q576" i="20"/>
  <c r="C574" i="18"/>
  <c r="Q576" i="18"/>
  <c r="Q576" i="16"/>
  <c r="C574" i="16"/>
  <c r="Q576" i="14"/>
  <c r="C574" i="14"/>
  <c r="C575" i="20" l="1"/>
  <c r="Q577" i="20"/>
  <c r="C575" i="18"/>
  <c r="Q577" i="18"/>
  <c r="Q577" i="16"/>
  <c r="C575" i="16"/>
  <c r="Q577" i="14"/>
  <c r="C575" i="14"/>
  <c r="C576" i="20" l="1"/>
  <c r="Q578" i="20"/>
  <c r="C576" i="18"/>
  <c r="Q578" i="18"/>
  <c r="Q578" i="16"/>
  <c r="C576" i="16"/>
  <c r="Q578" i="14"/>
  <c r="C576" i="14"/>
  <c r="C577" i="20" l="1"/>
  <c r="Q579" i="20"/>
  <c r="C577" i="18"/>
  <c r="Q579" i="18"/>
  <c r="Q579" i="16"/>
  <c r="C577" i="16"/>
  <c r="Q579" i="14"/>
  <c r="C577" i="14"/>
  <c r="C578" i="20" l="1"/>
  <c r="Q580" i="20"/>
  <c r="C578" i="18"/>
  <c r="Q580" i="18"/>
  <c r="Q580" i="16"/>
  <c r="C578" i="16"/>
  <c r="Q580" i="14"/>
  <c r="C578" i="14"/>
  <c r="C579" i="20" l="1"/>
  <c r="Q581" i="20"/>
  <c r="C579" i="18"/>
  <c r="Q581" i="18"/>
  <c r="Q581" i="16"/>
  <c r="C579" i="16"/>
  <c r="Q581" i="14"/>
  <c r="C579" i="14"/>
  <c r="C580" i="20" l="1"/>
  <c r="Q582" i="20"/>
  <c r="C580" i="18"/>
  <c r="Q582" i="18"/>
  <c r="Q582" i="16"/>
  <c r="C580" i="16"/>
  <c r="Q582" i="14"/>
  <c r="C580" i="14"/>
  <c r="C581" i="20" l="1"/>
  <c r="Q583" i="20"/>
  <c r="C581" i="18"/>
  <c r="Q583" i="18"/>
  <c r="Q583" i="16"/>
  <c r="C581" i="16"/>
  <c r="Q583" i="14"/>
  <c r="C581" i="14"/>
  <c r="C582" i="20" l="1"/>
  <c r="Q584" i="20"/>
  <c r="C582" i="18"/>
  <c r="Q584" i="18"/>
  <c r="Q584" i="16"/>
  <c r="C582" i="16"/>
  <c r="Q584" i="14"/>
  <c r="C582" i="14"/>
  <c r="C583" i="20" l="1"/>
  <c r="Q585" i="20"/>
  <c r="C583" i="18"/>
  <c r="Q585" i="18"/>
  <c r="Q585" i="16"/>
  <c r="C583" i="16"/>
  <c r="Q585" i="14"/>
  <c r="C583" i="14"/>
  <c r="C584" i="20" l="1"/>
  <c r="Q586" i="20"/>
  <c r="C584" i="18"/>
  <c r="Q586" i="18"/>
  <c r="Q586" i="16"/>
  <c r="C584" i="16"/>
  <c r="Q586" i="14"/>
  <c r="C584" i="14"/>
  <c r="C585" i="20" l="1"/>
  <c r="Q587" i="20"/>
  <c r="C585" i="18"/>
  <c r="Q587" i="18"/>
  <c r="Q587" i="16"/>
  <c r="C585" i="16"/>
  <c r="Q587" i="14"/>
  <c r="C585" i="14"/>
  <c r="C586" i="20" l="1"/>
  <c r="Q588" i="20"/>
  <c r="C586" i="18"/>
  <c r="Q588" i="18"/>
  <c r="Q588" i="16"/>
  <c r="C586" i="16"/>
  <c r="Q588" i="14"/>
  <c r="C586" i="14"/>
  <c r="C587" i="20" l="1"/>
  <c r="Q589" i="20"/>
  <c r="C587" i="18"/>
  <c r="Q589" i="18"/>
  <c r="Q589" i="16"/>
  <c r="C587" i="16"/>
  <c r="Q589" i="14"/>
  <c r="C587" i="14"/>
  <c r="C588" i="20" l="1"/>
  <c r="Q590" i="20"/>
  <c r="C588" i="18"/>
  <c r="Q590" i="18"/>
  <c r="Q590" i="16"/>
  <c r="C588" i="16"/>
  <c r="Q590" i="14"/>
  <c r="C588" i="14"/>
  <c r="C589" i="20" l="1"/>
  <c r="Q591" i="20"/>
  <c r="C589" i="18"/>
  <c r="Q591" i="18"/>
  <c r="Q591" i="16"/>
  <c r="C589" i="16"/>
  <c r="Q591" i="14"/>
  <c r="C589" i="14"/>
  <c r="C590" i="20" l="1"/>
  <c r="Q592" i="20"/>
  <c r="C590" i="18"/>
  <c r="Q592" i="18"/>
  <c r="Q592" i="16"/>
  <c r="C590" i="16"/>
  <c r="Q592" i="14"/>
  <c r="C590" i="14"/>
  <c r="C591" i="20" l="1"/>
  <c r="Q593" i="20"/>
  <c r="C591" i="18"/>
  <c r="Q593" i="18"/>
  <c r="Q593" i="16"/>
  <c r="C591" i="16"/>
  <c r="Q593" i="14"/>
  <c r="C591" i="14"/>
  <c r="C592" i="20" l="1"/>
  <c r="Q594" i="20"/>
  <c r="C592" i="18"/>
  <c r="Q594" i="18"/>
  <c r="Q594" i="16"/>
  <c r="C592" i="16"/>
  <c r="Q594" i="14"/>
  <c r="C592" i="14"/>
  <c r="C593" i="20" l="1"/>
  <c r="Q595" i="20"/>
  <c r="C593" i="18"/>
  <c r="Q595" i="18"/>
  <c r="Q595" i="16"/>
  <c r="C593" i="16"/>
  <c r="Q595" i="14"/>
  <c r="C593" i="14"/>
  <c r="C594" i="20" l="1"/>
  <c r="Q596" i="20"/>
  <c r="C594" i="18"/>
  <c r="Q596" i="18"/>
  <c r="Q596" i="16"/>
  <c r="C594" i="16"/>
  <c r="Q596" i="14"/>
  <c r="C594" i="14"/>
  <c r="C595" i="20" l="1"/>
  <c r="Q597" i="20"/>
  <c r="C595" i="18"/>
  <c r="Q597" i="18"/>
  <c r="Q597" i="16"/>
  <c r="C595" i="16"/>
  <c r="Q597" i="14"/>
  <c r="C595" i="14"/>
  <c r="C596" i="20" l="1"/>
  <c r="Q598" i="20"/>
  <c r="C596" i="18"/>
  <c r="Q598" i="18"/>
  <c r="Q598" i="16"/>
  <c r="C596" i="16"/>
  <c r="Q598" i="14"/>
  <c r="C596" i="14"/>
  <c r="C597" i="20" l="1"/>
  <c r="Q599" i="20"/>
  <c r="C597" i="18"/>
  <c r="Q599" i="18"/>
  <c r="Q599" i="16"/>
  <c r="C597" i="16"/>
  <c r="Q599" i="14"/>
  <c r="C597" i="14"/>
  <c r="C598" i="20" l="1"/>
  <c r="Q600" i="20"/>
  <c r="C598" i="18"/>
  <c r="Q600" i="18"/>
  <c r="Q600" i="16"/>
  <c r="C598" i="16"/>
  <c r="Q600" i="14"/>
  <c r="C598" i="14"/>
  <c r="C599" i="20" l="1"/>
  <c r="Q601" i="20"/>
  <c r="C599" i="18"/>
  <c r="Q601" i="18"/>
  <c r="Q601" i="16"/>
  <c r="C599" i="16"/>
  <c r="Q601" i="14"/>
  <c r="C599" i="14"/>
  <c r="C600" i="20" l="1"/>
  <c r="Q602" i="20"/>
  <c r="C600" i="18"/>
  <c r="Q602" i="18"/>
  <c r="Q602" i="16"/>
  <c r="C600" i="16"/>
  <c r="Q602" i="14"/>
  <c r="C600" i="14"/>
  <c r="C601" i="20" l="1"/>
  <c r="Q603" i="20"/>
  <c r="C601" i="18"/>
  <c r="Q603" i="18"/>
  <c r="Q603" i="16"/>
  <c r="C601" i="16"/>
  <c r="Q603" i="14"/>
  <c r="C601" i="14"/>
  <c r="C602" i="20" l="1"/>
  <c r="Q604" i="20"/>
  <c r="C602" i="18"/>
  <c r="Q604" i="18"/>
  <c r="Q604" i="16"/>
  <c r="C602" i="16"/>
  <c r="Q604" i="14"/>
  <c r="C602" i="14"/>
  <c r="C603" i="20" l="1"/>
  <c r="Q605" i="20"/>
  <c r="C603" i="18"/>
  <c r="Q605" i="18"/>
  <c r="Q605" i="16"/>
  <c r="C603" i="16"/>
  <c r="Q605" i="14"/>
  <c r="C603" i="14"/>
  <c r="C604" i="20" l="1"/>
  <c r="Q606" i="20"/>
  <c r="C604" i="18"/>
  <c r="Q606" i="18"/>
  <c r="Q606" i="16"/>
  <c r="C604" i="16"/>
  <c r="Q606" i="14"/>
  <c r="C604" i="14"/>
  <c r="C605" i="20" l="1"/>
  <c r="Q607" i="20"/>
  <c r="C605" i="18"/>
  <c r="Q607" i="18"/>
  <c r="Q607" i="16"/>
  <c r="C605" i="16"/>
  <c r="Q607" i="14"/>
  <c r="C605" i="14"/>
  <c r="C606" i="20" l="1"/>
  <c r="Q608" i="20"/>
  <c r="C606" i="18"/>
  <c r="Q608" i="18"/>
  <c r="Q608" i="16"/>
  <c r="C606" i="16"/>
  <c r="Q608" i="14"/>
  <c r="C606" i="14"/>
  <c r="C607" i="20" l="1"/>
  <c r="Q609" i="20"/>
  <c r="C607" i="18"/>
  <c r="Q609" i="18"/>
  <c r="Q609" i="16"/>
  <c r="C607" i="16"/>
  <c r="Q609" i="14"/>
  <c r="C607" i="14"/>
  <c r="C608" i="20" l="1"/>
  <c r="Q610" i="20"/>
  <c r="C608" i="18"/>
  <c r="Q610" i="18"/>
  <c r="Q610" i="16"/>
  <c r="C608" i="16"/>
  <c r="Q610" i="14"/>
  <c r="C608" i="14"/>
  <c r="C609" i="20" l="1"/>
  <c r="Q611" i="20"/>
  <c r="C609" i="18"/>
  <c r="Q611" i="18"/>
  <c r="Q611" i="16"/>
  <c r="C609" i="16"/>
  <c r="Q611" i="14"/>
  <c r="C609" i="14"/>
  <c r="C610" i="20" l="1"/>
  <c r="Q612" i="20"/>
  <c r="C610" i="18"/>
  <c r="Q612" i="18"/>
  <c r="Q612" i="16"/>
  <c r="C610" i="16"/>
  <c r="Q612" i="14"/>
  <c r="C610" i="14"/>
  <c r="C611" i="20" l="1"/>
  <c r="Q613" i="20"/>
  <c r="C611" i="18"/>
  <c r="Q613" i="18"/>
  <c r="Q613" i="16"/>
  <c r="C611" i="16"/>
  <c r="Q613" i="14"/>
  <c r="C611" i="14"/>
  <c r="C612" i="20" l="1"/>
  <c r="Q614" i="20"/>
  <c r="C612" i="18"/>
  <c r="Q614" i="18"/>
  <c r="Q614" i="16"/>
  <c r="C612" i="16"/>
  <c r="Q614" i="14"/>
  <c r="C612" i="14"/>
  <c r="C613" i="20" l="1"/>
  <c r="Q615" i="20"/>
  <c r="C613" i="18"/>
  <c r="Q615" i="18"/>
  <c r="Q615" i="16"/>
  <c r="C613" i="16"/>
  <c r="Q615" i="14"/>
  <c r="C613" i="14"/>
  <c r="C614" i="20" l="1"/>
  <c r="Q616" i="20"/>
  <c r="C614" i="18"/>
  <c r="Q616" i="18"/>
  <c r="Q616" i="16"/>
  <c r="C614" i="16"/>
  <c r="Q616" i="14"/>
  <c r="C614" i="14"/>
  <c r="C615" i="20" l="1"/>
  <c r="Q617" i="20"/>
  <c r="C615" i="18"/>
  <c r="Q617" i="18"/>
  <c r="Q617" i="16"/>
  <c r="C615" i="16"/>
  <c r="Q617" i="14"/>
  <c r="C615" i="14"/>
  <c r="C616" i="20" l="1"/>
  <c r="Q618" i="20"/>
  <c r="C616" i="18"/>
  <c r="Q618" i="18"/>
  <c r="Q618" i="16"/>
  <c r="C616" i="16"/>
  <c r="Q618" i="14"/>
  <c r="C616" i="14"/>
  <c r="C617" i="20" l="1"/>
  <c r="Q619" i="20"/>
  <c r="C617" i="18"/>
  <c r="Q619" i="18"/>
  <c r="Q619" i="16"/>
  <c r="C617" i="16"/>
  <c r="Q619" i="14"/>
  <c r="C617" i="14"/>
  <c r="C618" i="20" l="1"/>
  <c r="Q620" i="20"/>
  <c r="C618" i="18"/>
  <c r="Q620" i="18"/>
  <c r="Q620" i="16"/>
  <c r="C618" i="16"/>
  <c r="Q620" i="14"/>
  <c r="C618" i="14"/>
  <c r="C619" i="20" l="1"/>
  <c r="Q621" i="20"/>
  <c r="C619" i="18"/>
  <c r="Q621" i="18"/>
  <c r="Q621" i="16"/>
  <c r="C619" i="16"/>
  <c r="Q621" i="14"/>
  <c r="C619" i="14"/>
  <c r="C620" i="20" l="1"/>
  <c r="Q622" i="20"/>
  <c r="C620" i="18"/>
  <c r="Q622" i="18"/>
  <c r="Q622" i="16"/>
  <c r="C620" i="16"/>
  <c r="Q622" i="14"/>
  <c r="C620" i="14"/>
  <c r="C621" i="20" l="1"/>
  <c r="Q623" i="20"/>
  <c r="C621" i="18"/>
  <c r="Q623" i="18"/>
  <c r="Q623" i="16"/>
  <c r="C621" i="16"/>
  <c r="Q623" i="14"/>
  <c r="C621" i="14"/>
  <c r="C622" i="20" l="1"/>
  <c r="Q624" i="20"/>
  <c r="C622" i="18"/>
  <c r="Q624" i="18"/>
  <c r="Q624" i="16"/>
  <c r="C622" i="16"/>
  <c r="Q624" i="14"/>
  <c r="C622" i="14"/>
  <c r="C623" i="20" l="1"/>
  <c r="Q625" i="20"/>
  <c r="C623" i="18"/>
  <c r="Q625" i="18"/>
  <c r="Q625" i="16"/>
  <c r="C623" i="16"/>
  <c r="Q625" i="14"/>
  <c r="C623" i="14"/>
  <c r="C624" i="20" l="1"/>
  <c r="Q626" i="20"/>
  <c r="C624" i="18"/>
  <c r="Q626" i="18"/>
  <c r="Q626" i="16"/>
  <c r="C624" i="16"/>
  <c r="Q626" i="14"/>
  <c r="C624" i="14"/>
  <c r="C625" i="20" l="1"/>
  <c r="Q627" i="20"/>
  <c r="C625" i="18"/>
  <c r="Q627" i="18"/>
  <c r="Q627" i="16"/>
  <c r="C625" i="16"/>
  <c r="Q627" i="14"/>
  <c r="C625" i="14"/>
  <c r="C626" i="20" l="1"/>
  <c r="Q628" i="20"/>
  <c r="C626" i="18"/>
  <c r="Q628" i="18"/>
  <c r="Q628" i="16"/>
  <c r="C626" i="16"/>
  <c r="Q628" i="14"/>
  <c r="C626" i="14"/>
  <c r="C627" i="20" l="1"/>
  <c r="Q629" i="20"/>
  <c r="C627" i="18"/>
  <c r="Q629" i="18"/>
  <c r="Q629" i="16"/>
  <c r="C627" i="16"/>
  <c r="Q629" i="14"/>
  <c r="C627" i="14"/>
  <c r="C628" i="20" l="1"/>
  <c r="Q630" i="20"/>
  <c r="C628" i="18"/>
  <c r="Q630" i="18"/>
  <c r="Q630" i="16"/>
  <c r="C628" i="16"/>
  <c r="Q630" i="14"/>
  <c r="C628" i="14"/>
  <c r="C629" i="20" l="1"/>
  <c r="Q631" i="20"/>
  <c r="C629" i="18"/>
  <c r="Q631" i="18"/>
  <c r="Q631" i="16"/>
  <c r="C629" i="16"/>
  <c r="Q631" i="14"/>
  <c r="C629" i="14"/>
  <c r="C630" i="20" l="1"/>
  <c r="Q632" i="20"/>
  <c r="C630" i="18"/>
  <c r="Q632" i="18"/>
  <c r="Q632" i="16"/>
  <c r="C630" i="16"/>
  <c r="Q632" i="14"/>
  <c r="C630" i="14"/>
  <c r="C631" i="20" l="1"/>
  <c r="Q633" i="20"/>
  <c r="C631" i="18"/>
  <c r="Q633" i="18"/>
  <c r="Q633" i="16"/>
  <c r="C631" i="16"/>
  <c r="Q633" i="14"/>
  <c r="C631" i="14"/>
  <c r="C632" i="20" l="1"/>
  <c r="Q634" i="20"/>
  <c r="C632" i="18"/>
  <c r="Q634" i="18"/>
  <c r="Q634" i="16"/>
  <c r="C632" i="16"/>
  <c r="Q634" i="14"/>
  <c r="C632" i="14"/>
  <c r="C633" i="20" l="1"/>
  <c r="Q635" i="20"/>
  <c r="C633" i="18"/>
  <c r="Q635" i="18"/>
  <c r="Q635" i="16"/>
  <c r="C633" i="16"/>
  <c r="Q635" i="14"/>
  <c r="C633" i="14"/>
  <c r="C634" i="20" l="1"/>
  <c r="Q636" i="20"/>
  <c r="C634" i="18"/>
  <c r="Q636" i="18"/>
  <c r="Q636" i="16"/>
  <c r="C634" i="16"/>
  <c r="Q636" i="14"/>
  <c r="C634" i="14"/>
  <c r="C635" i="20" l="1"/>
  <c r="Q637" i="20"/>
  <c r="C635" i="18"/>
  <c r="Q637" i="18"/>
  <c r="Q637" i="16"/>
  <c r="C635" i="16"/>
  <c r="Q637" i="14"/>
  <c r="C635" i="14"/>
  <c r="C636" i="20" l="1"/>
  <c r="Q638" i="20"/>
  <c r="C636" i="18"/>
  <c r="Q638" i="18"/>
  <c r="Q638" i="16"/>
  <c r="C636" i="16"/>
  <c r="Q638" i="14"/>
  <c r="C636" i="14"/>
  <c r="C637" i="20" l="1"/>
  <c r="Q639" i="20"/>
  <c r="C637" i="18"/>
  <c r="Q639" i="18"/>
  <c r="Q639" i="16"/>
  <c r="C637" i="16"/>
  <c r="Q639" i="14"/>
  <c r="C637" i="14"/>
  <c r="C638" i="20" l="1"/>
  <c r="Q640" i="20"/>
  <c r="C638" i="18"/>
  <c r="Q640" i="18"/>
  <c r="Q640" i="16"/>
  <c r="C638" i="16"/>
  <c r="Q640" i="14"/>
  <c r="C638" i="14"/>
  <c r="C639" i="20" l="1"/>
  <c r="Q641" i="20"/>
  <c r="C639" i="18"/>
  <c r="Q641" i="18"/>
  <c r="Q641" i="16"/>
  <c r="C639" i="16"/>
  <c r="Q641" i="14"/>
  <c r="C639" i="14"/>
  <c r="C640" i="20" l="1"/>
  <c r="Q642" i="20"/>
  <c r="C640" i="18"/>
  <c r="Q642" i="18"/>
  <c r="Q642" i="16"/>
  <c r="C640" i="16"/>
  <c r="Q642" i="14"/>
  <c r="C640" i="14"/>
  <c r="C641" i="20" l="1"/>
  <c r="Q643" i="20"/>
  <c r="C641" i="18"/>
  <c r="Q643" i="18"/>
  <c r="Q643" i="16"/>
  <c r="C641" i="16"/>
  <c r="Q643" i="14"/>
  <c r="C641" i="14"/>
  <c r="C642" i="20" l="1"/>
  <c r="Q644" i="20"/>
  <c r="C642" i="18"/>
  <c r="Q644" i="18"/>
  <c r="Q644" i="16"/>
  <c r="C642" i="16"/>
  <c r="Q644" i="14"/>
  <c r="C642" i="14"/>
  <c r="C643" i="20" l="1"/>
  <c r="Q645" i="20"/>
  <c r="C643" i="18"/>
  <c r="Q645" i="18"/>
  <c r="Q645" i="16"/>
  <c r="C643" i="16"/>
  <c r="Q645" i="14"/>
  <c r="C643" i="14"/>
  <c r="C644" i="20" l="1"/>
  <c r="Q646" i="20"/>
  <c r="C644" i="18"/>
  <c r="Q646" i="18"/>
  <c r="Q646" i="16"/>
  <c r="C644" i="16"/>
  <c r="Q646" i="14"/>
  <c r="C644" i="14"/>
  <c r="C645" i="20" l="1"/>
  <c r="Q647" i="20"/>
  <c r="C645" i="18"/>
  <c r="Q647" i="18"/>
  <c r="Q647" i="16"/>
  <c r="C645" i="16"/>
  <c r="Q647" i="14"/>
  <c r="C645" i="14"/>
  <c r="C646" i="20" l="1"/>
  <c r="Q648" i="20"/>
  <c r="C646" i="18"/>
  <c r="Q648" i="18"/>
  <c r="Q648" i="16"/>
  <c r="C646" i="16"/>
  <c r="Q648" i="14"/>
  <c r="C646" i="14"/>
  <c r="C647" i="20" l="1"/>
  <c r="Q649" i="20"/>
  <c r="C647" i="18"/>
  <c r="Q649" i="18"/>
  <c r="Q649" i="16"/>
  <c r="C647" i="16"/>
  <c r="Q649" i="14"/>
  <c r="C647" i="14"/>
  <c r="C648" i="20" l="1"/>
  <c r="Q650" i="20"/>
  <c r="C648" i="18"/>
  <c r="Q650" i="18"/>
  <c r="Q650" i="16"/>
  <c r="C648" i="16"/>
  <c r="Q650" i="14"/>
  <c r="C648" i="14"/>
  <c r="C649" i="20" l="1"/>
  <c r="Q651" i="20"/>
  <c r="C649" i="18"/>
  <c r="Q651" i="18"/>
  <c r="Q651" i="16"/>
  <c r="C649" i="16"/>
  <c r="Q651" i="14"/>
  <c r="C649" i="14"/>
  <c r="C650" i="20" l="1"/>
  <c r="Q652" i="20"/>
  <c r="C650" i="18"/>
  <c r="Q652" i="18"/>
  <c r="Q652" i="16"/>
  <c r="C650" i="16"/>
  <c r="Q652" i="14"/>
  <c r="C650" i="14"/>
  <c r="C651" i="20" l="1"/>
  <c r="Q653" i="20"/>
  <c r="C651" i="18"/>
  <c r="Q653" i="18"/>
  <c r="Q653" i="16"/>
  <c r="C651" i="16"/>
  <c r="Q653" i="14"/>
  <c r="C651" i="14"/>
  <c r="C652" i="20" l="1"/>
  <c r="Q654" i="20"/>
  <c r="C652" i="18"/>
  <c r="Q654" i="18"/>
  <c r="Q654" i="16"/>
  <c r="C652" i="16"/>
  <c r="Q654" i="14"/>
  <c r="C652" i="14"/>
  <c r="C653" i="20" l="1"/>
  <c r="Q655" i="20"/>
  <c r="C653" i="18"/>
  <c r="Q655" i="18"/>
  <c r="Q655" i="16"/>
  <c r="C653" i="16"/>
  <c r="Q655" i="14"/>
  <c r="C653" i="14"/>
  <c r="C654" i="20" l="1"/>
  <c r="Q656" i="20"/>
  <c r="C654" i="18"/>
  <c r="Q656" i="18"/>
  <c r="Q656" i="16"/>
  <c r="C654" i="16"/>
  <c r="Q656" i="14"/>
  <c r="C654" i="14"/>
  <c r="C655" i="20" l="1"/>
  <c r="Q657" i="20"/>
  <c r="C655" i="18"/>
  <c r="Q657" i="18"/>
  <c r="Q657" i="16"/>
  <c r="C655" i="16"/>
  <c r="Q657" i="14"/>
  <c r="C655" i="14"/>
  <c r="C656" i="20" l="1"/>
  <c r="Q658" i="20"/>
  <c r="C656" i="18"/>
  <c r="Q658" i="18"/>
  <c r="Q658" i="16"/>
  <c r="C656" i="16"/>
  <c r="Q658" i="14"/>
  <c r="C656" i="14"/>
  <c r="C657" i="20" l="1"/>
  <c r="Q659" i="20"/>
  <c r="C657" i="18"/>
  <c r="Q659" i="18"/>
  <c r="Q659" i="16"/>
  <c r="C657" i="16"/>
  <c r="Q659" i="14"/>
  <c r="C657" i="14"/>
  <c r="C658" i="20" l="1"/>
  <c r="Q660" i="20"/>
  <c r="C658" i="18"/>
  <c r="Q660" i="18"/>
  <c r="Q660" i="16"/>
  <c r="C658" i="16"/>
  <c r="Q660" i="14"/>
  <c r="C658" i="14"/>
  <c r="C659" i="20" l="1"/>
  <c r="Q661" i="20"/>
  <c r="C659" i="18"/>
  <c r="Q661" i="18"/>
  <c r="Q661" i="16"/>
  <c r="C659" i="16"/>
  <c r="Q661" i="14"/>
  <c r="C659" i="14"/>
  <c r="C660" i="20" l="1"/>
  <c r="Q662" i="20"/>
  <c r="C660" i="18"/>
  <c r="Q662" i="18"/>
  <c r="Q662" i="16"/>
  <c r="C660" i="16"/>
  <c r="Q662" i="14"/>
  <c r="C660" i="14"/>
  <c r="C661" i="20" l="1"/>
  <c r="Q663" i="20"/>
  <c r="C661" i="18"/>
  <c r="Q663" i="18"/>
  <c r="Q663" i="16"/>
  <c r="C661" i="16"/>
  <c r="Q663" i="14"/>
  <c r="C661" i="14"/>
  <c r="C662" i="20" l="1"/>
  <c r="Q664" i="20"/>
  <c r="C662" i="18"/>
  <c r="Q664" i="18"/>
  <c r="Q664" i="16"/>
  <c r="C662" i="16"/>
  <c r="Q664" i="14"/>
  <c r="C662" i="14"/>
  <c r="C663" i="20" l="1"/>
  <c r="Q665" i="20"/>
  <c r="C663" i="18"/>
  <c r="Q665" i="18"/>
  <c r="Q665" i="16"/>
  <c r="C663" i="16"/>
  <c r="Q665" i="14"/>
  <c r="C663" i="14"/>
  <c r="C664" i="20" l="1"/>
  <c r="Q666" i="20"/>
  <c r="C664" i="18"/>
  <c r="Q666" i="18"/>
  <c r="Q666" i="16"/>
  <c r="C664" i="16"/>
  <c r="Q666" i="14"/>
  <c r="C664" i="14"/>
  <c r="C665" i="20" l="1"/>
  <c r="Q667" i="20"/>
  <c r="C665" i="18"/>
  <c r="Q667" i="18"/>
  <c r="Q667" i="16"/>
  <c r="C665" i="16"/>
  <c r="Q667" i="14"/>
  <c r="C665" i="14"/>
  <c r="C666" i="20" l="1"/>
  <c r="Q668" i="20"/>
  <c r="C666" i="18"/>
  <c r="Q668" i="18"/>
  <c r="Q668" i="16"/>
  <c r="C666" i="16"/>
  <c r="Q668" i="14"/>
  <c r="C666" i="14"/>
  <c r="C667" i="20" l="1"/>
  <c r="Q669" i="20"/>
  <c r="C667" i="18"/>
  <c r="Q669" i="18"/>
  <c r="Q669" i="16"/>
  <c r="C667" i="16"/>
  <c r="Q669" i="14"/>
  <c r="C667" i="14"/>
  <c r="C668" i="20" l="1"/>
  <c r="Q670" i="20"/>
  <c r="C668" i="18"/>
  <c r="Q670" i="18"/>
  <c r="Q670" i="16"/>
  <c r="C668" i="16"/>
  <c r="Q670" i="14"/>
  <c r="C668" i="14"/>
  <c r="C669" i="20" l="1"/>
  <c r="Q671" i="20"/>
  <c r="C669" i="18"/>
  <c r="Q671" i="18"/>
  <c r="Q671" i="16"/>
  <c r="C669" i="16"/>
  <c r="Q671" i="14"/>
  <c r="C669" i="14"/>
  <c r="C670" i="20" l="1"/>
  <c r="Q672" i="20"/>
  <c r="C670" i="18"/>
  <c r="Q672" i="18"/>
  <c r="Q672" i="16"/>
  <c r="C670" i="16"/>
  <c r="Q672" i="14"/>
  <c r="C670" i="14"/>
  <c r="C671" i="20" l="1"/>
  <c r="Q673" i="20"/>
  <c r="C671" i="18"/>
  <c r="Q673" i="18"/>
  <c r="Q673" i="16"/>
  <c r="C671" i="16"/>
  <c r="Q673" i="14"/>
  <c r="C671" i="14"/>
  <c r="C672" i="20" l="1"/>
  <c r="Q674" i="20"/>
  <c r="C672" i="18"/>
  <c r="Q674" i="18"/>
  <c r="Q674" i="16"/>
  <c r="C672" i="16"/>
  <c r="Q674" i="14"/>
  <c r="C672" i="14"/>
  <c r="C673" i="20" l="1"/>
  <c r="Q675" i="20"/>
  <c r="C673" i="18"/>
  <c r="Q675" i="18"/>
  <c r="Q675" i="16"/>
  <c r="C673" i="16"/>
  <c r="Q675" i="14"/>
  <c r="C673" i="14"/>
  <c r="C674" i="20" l="1"/>
  <c r="Q676" i="20"/>
  <c r="C674" i="18"/>
  <c r="Q676" i="18"/>
  <c r="Q676" i="16"/>
  <c r="C674" i="16"/>
  <c r="Q676" i="14"/>
  <c r="C674" i="14"/>
  <c r="C675" i="20" l="1"/>
  <c r="Q677" i="20"/>
  <c r="C675" i="18"/>
  <c r="Q677" i="18"/>
  <c r="Q677" i="16"/>
  <c r="C675" i="16"/>
  <c r="Q677" i="14"/>
  <c r="C675" i="14"/>
  <c r="C676" i="20" l="1"/>
  <c r="Q678" i="20"/>
  <c r="C676" i="18"/>
  <c r="Q678" i="18"/>
  <c r="Q678" i="16"/>
  <c r="C676" i="16"/>
  <c r="Q678" i="14"/>
  <c r="C676" i="14"/>
  <c r="C677" i="20" l="1"/>
  <c r="Q679" i="20"/>
  <c r="C677" i="18"/>
  <c r="Q679" i="18"/>
  <c r="Q679" i="16"/>
  <c r="C677" i="16"/>
  <c r="Q679" i="14"/>
  <c r="C677" i="14"/>
  <c r="C678" i="20" l="1"/>
  <c r="Q680" i="20"/>
  <c r="C678" i="18"/>
  <c r="Q680" i="18"/>
  <c r="Q680" i="16"/>
  <c r="C678" i="16"/>
  <c r="Q680" i="14"/>
  <c r="C678" i="14"/>
  <c r="C679" i="20" l="1"/>
  <c r="Q681" i="20"/>
  <c r="C679" i="18"/>
  <c r="Q681" i="18"/>
  <c r="Q681" i="16"/>
  <c r="C679" i="16"/>
  <c r="Q681" i="14"/>
  <c r="C679" i="14"/>
  <c r="C680" i="20" l="1"/>
  <c r="Q682" i="20"/>
  <c r="C680" i="18"/>
  <c r="Q682" i="18"/>
  <c r="Q682" i="16"/>
  <c r="C680" i="16"/>
  <c r="Q682" i="14"/>
  <c r="C680" i="14"/>
  <c r="C681" i="20" l="1"/>
  <c r="Q683" i="20"/>
  <c r="C681" i="18"/>
  <c r="Q683" i="18"/>
  <c r="Q683" i="16"/>
  <c r="C681" i="16"/>
  <c r="Q683" i="14"/>
  <c r="C681" i="14"/>
  <c r="C682" i="20" l="1"/>
  <c r="Q684" i="20"/>
  <c r="C682" i="18"/>
  <c r="Q684" i="18"/>
  <c r="Q684" i="16"/>
  <c r="C682" i="16"/>
  <c r="Q684" i="14"/>
  <c r="C682" i="14"/>
  <c r="C683" i="20" l="1"/>
  <c r="Q685" i="20"/>
  <c r="C683" i="18"/>
  <c r="Q685" i="18"/>
  <c r="Q685" i="16"/>
  <c r="C683" i="16"/>
  <c r="Q685" i="14"/>
  <c r="C683" i="14"/>
  <c r="C684" i="20" l="1"/>
  <c r="Q686" i="20"/>
  <c r="C684" i="18"/>
  <c r="Q686" i="18"/>
  <c r="Q686" i="16"/>
  <c r="C684" i="16"/>
  <c r="Q686" i="14"/>
  <c r="C684" i="14"/>
  <c r="C685" i="20" l="1"/>
  <c r="Q687" i="20"/>
  <c r="C685" i="18"/>
  <c r="Q687" i="18"/>
  <c r="Q687" i="16"/>
  <c r="C685" i="16"/>
  <c r="Q687" i="14"/>
  <c r="C685" i="14"/>
  <c r="C686" i="20" l="1"/>
  <c r="Q688" i="20"/>
  <c r="C686" i="18"/>
  <c r="Q688" i="18"/>
  <c r="Q688" i="16"/>
  <c r="C686" i="16"/>
  <c r="Q688" i="14"/>
  <c r="C686" i="14"/>
  <c r="C687" i="20" l="1"/>
  <c r="Q689" i="20"/>
  <c r="C687" i="18"/>
  <c r="Q689" i="18"/>
  <c r="Q689" i="16"/>
  <c r="C687" i="16"/>
  <c r="Q689" i="14"/>
  <c r="C687" i="14"/>
  <c r="C688" i="20" l="1"/>
  <c r="Q690" i="20"/>
  <c r="C688" i="18"/>
  <c r="Q690" i="18"/>
  <c r="Q690" i="16"/>
  <c r="C688" i="16"/>
  <c r="Q690" i="14"/>
  <c r="C688" i="14"/>
  <c r="C689" i="20" l="1"/>
  <c r="Q691" i="20"/>
  <c r="C689" i="18"/>
  <c r="Q691" i="18"/>
  <c r="Q691" i="16"/>
  <c r="C689" i="16"/>
  <c r="Q691" i="14"/>
  <c r="C689" i="14"/>
  <c r="C690" i="20" l="1"/>
  <c r="Q692" i="20"/>
  <c r="C690" i="18"/>
  <c r="Q692" i="18"/>
  <c r="Q692" i="16"/>
  <c r="C690" i="16"/>
  <c r="Q692" i="14"/>
  <c r="C690" i="14"/>
  <c r="C691" i="20" l="1"/>
  <c r="Q693" i="20"/>
  <c r="C691" i="18"/>
  <c r="Q693" i="18"/>
  <c r="Q693" i="16"/>
  <c r="C691" i="16"/>
  <c r="Q693" i="14"/>
  <c r="C691" i="14"/>
  <c r="C692" i="20" l="1"/>
  <c r="Q694" i="20"/>
  <c r="C692" i="18"/>
  <c r="Q694" i="18"/>
  <c r="Q694" i="16"/>
  <c r="C692" i="16"/>
  <c r="Q694" i="14"/>
  <c r="C692" i="14"/>
  <c r="C693" i="20" l="1"/>
  <c r="Q695" i="20"/>
  <c r="C693" i="18"/>
  <c r="Q695" i="18"/>
  <c r="Q695" i="16"/>
  <c r="C693" i="16"/>
  <c r="Q695" i="14"/>
  <c r="C693" i="14"/>
  <c r="C694" i="20" l="1"/>
  <c r="Q696" i="20"/>
  <c r="C694" i="18"/>
  <c r="Q696" i="18"/>
  <c r="Q696" i="16"/>
  <c r="C694" i="16"/>
  <c r="Q696" i="14"/>
  <c r="C694" i="14"/>
  <c r="C695" i="20" l="1"/>
  <c r="Q697" i="20"/>
  <c r="C695" i="18"/>
  <c r="Q697" i="18"/>
  <c r="Q697" i="16"/>
  <c r="C695" i="16"/>
  <c r="Q697" i="14"/>
  <c r="C695" i="14"/>
  <c r="C696" i="20" l="1"/>
  <c r="Q698" i="20"/>
  <c r="C696" i="18"/>
  <c r="Q698" i="18"/>
  <c r="Q698" i="16"/>
  <c r="C696" i="16"/>
  <c r="Q698" i="14"/>
  <c r="C696" i="14"/>
  <c r="C697" i="20" l="1"/>
  <c r="Q699" i="20"/>
  <c r="C697" i="18"/>
  <c r="Q699" i="18"/>
  <c r="Q699" i="16"/>
  <c r="C697" i="16"/>
  <c r="Q699" i="14"/>
  <c r="C697" i="14"/>
  <c r="C698" i="20" l="1"/>
  <c r="Q700" i="20"/>
  <c r="C698" i="18"/>
  <c r="Q700" i="18"/>
  <c r="Q700" i="16"/>
  <c r="C698" i="16"/>
  <c r="Q700" i="14"/>
  <c r="C698" i="14"/>
  <c r="C699" i="20" l="1"/>
  <c r="Q701" i="20"/>
  <c r="Q701" i="18"/>
  <c r="C699" i="18"/>
  <c r="Q701" i="16"/>
  <c r="C699" i="16"/>
  <c r="Q701" i="14"/>
  <c r="C699" i="14"/>
  <c r="C700" i="20" l="1"/>
  <c r="Q702" i="20"/>
  <c r="Q702" i="18"/>
  <c r="C700" i="18"/>
  <c r="Q702" i="16"/>
  <c r="C700" i="16"/>
  <c r="Q702" i="14"/>
  <c r="C700" i="14"/>
  <c r="C701" i="20" l="1"/>
  <c r="Q703" i="20"/>
  <c r="Q703" i="18"/>
  <c r="C701" i="18"/>
  <c r="Q703" i="16"/>
  <c r="C701" i="16"/>
  <c r="Q703" i="14"/>
  <c r="C701" i="14"/>
  <c r="C702" i="20" l="1"/>
  <c r="Q704" i="20"/>
  <c r="Q704" i="18"/>
  <c r="C702" i="18"/>
  <c r="Q704" i="16"/>
  <c r="C702" i="16"/>
  <c r="Q704" i="14"/>
  <c r="C702" i="14"/>
  <c r="C703" i="20" l="1"/>
  <c r="Q705" i="20"/>
  <c r="C703" i="18"/>
  <c r="Q705" i="18"/>
  <c r="Q705" i="16"/>
  <c r="C703" i="16"/>
  <c r="Q705" i="14"/>
  <c r="C703" i="14"/>
  <c r="C704" i="20" l="1"/>
  <c r="Q706" i="20"/>
  <c r="C704" i="18"/>
  <c r="Q706" i="18"/>
  <c r="Q706" i="16"/>
  <c r="C704" i="16"/>
  <c r="Q706" i="14"/>
  <c r="C704" i="14"/>
  <c r="C705" i="20" l="1"/>
  <c r="Q707" i="20"/>
  <c r="C705" i="18"/>
  <c r="Q707" i="18"/>
  <c r="Q707" i="16"/>
  <c r="C705" i="16"/>
  <c r="Q707" i="14"/>
  <c r="C705" i="14"/>
  <c r="C706" i="20" l="1"/>
  <c r="Q708" i="20"/>
  <c r="C706" i="18"/>
  <c r="Q708" i="18"/>
  <c r="Q708" i="16"/>
  <c r="C706" i="16"/>
  <c r="Q708" i="14"/>
  <c r="C706" i="14"/>
  <c r="C707" i="20" l="1"/>
  <c r="Q709" i="20"/>
  <c r="C707" i="18"/>
  <c r="Q709" i="18"/>
  <c r="Q709" i="16"/>
  <c r="C707" i="16"/>
  <c r="Q709" i="14"/>
  <c r="C707" i="14"/>
  <c r="C708" i="20" l="1"/>
  <c r="Q710" i="20"/>
  <c r="C708" i="18"/>
  <c r="Q710" i="18"/>
  <c r="Q710" i="16"/>
  <c r="C708" i="16"/>
  <c r="Q710" i="14"/>
  <c r="C708" i="14"/>
  <c r="C709" i="20" l="1"/>
  <c r="Q711" i="20"/>
  <c r="C709" i="18"/>
  <c r="Q711" i="18"/>
  <c r="Q711" i="16"/>
  <c r="C709" i="16"/>
  <c r="Q711" i="14"/>
  <c r="C709" i="14"/>
  <c r="C710" i="20" l="1"/>
  <c r="Q712" i="20"/>
  <c r="C710" i="18"/>
  <c r="Q712" i="18"/>
  <c r="Q712" i="16"/>
  <c r="C710" i="16"/>
  <c r="Q712" i="14"/>
  <c r="C710" i="14"/>
  <c r="C711" i="20" l="1"/>
  <c r="Q713" i="20"/>
  <c r="C711" i="18"/>
  <c r="Q713" i="18"/>
  <c r="Q713" i="16"/>
  <c r="C711" i="16"/>
  <c r="Q713" i="14"/>
  <c r="C711" i="14"/>
  <c r="C712" i="20" l="1"/>
  <c r="Q714" i="20"/>
  <c r="C712" i="18"/>
  <c r="Q714" i="18"/>
  <c r="Q714" i="16"/>
  <c r="C712" i="16"/>
  <c r="Q714" i="14"/>
  <c r="C712" i="14"/>
  <c r="C713" i="20" l="1"/>
  <c r="Q715" i="20"/>
  <c r="C713" i="18"/>
  <c r="Q715" i="18"/>
  <c r="Q715" i="16"/>
  <c r="C713" i="16"/>
  <c r="Q715" i="14"/>
  <c r="C713" i="14"/>
  <c r="C714" i="20" l="1"/>
  <c r="Q716" i="20"/>
  <c r="C714" i="18"/>
  <c r="Q716" i="18"/>
  <c r="Q716" i="16"/>
  <c r="C714" i="16"/>
  <c r="Q716" i="14"/>
  <c r="C714" i="14"/>
  <c r="C715" i="20" l="1"/>
  <c r="Q717" i="20"/>
  <c r="C715" i="18"/>
  <c r="Q717" i="18"/>
  <c r="Q717" i="16"/>
  <c r="C715" i="16"/>
  <c r="Q717" i="14"/>
  <c r="C715" i="14"/>
  <c r="C716" i="20" l="1"/>
  <c r="Q718" i="20"/>
  <c r="C716" i="18"/>
  <c r="Q718" i="18"/>
  <c r="Q718" i="16"/>
  <c r="C716" i="16"/>
  <c r="Q718" i="14"/>
  <c r="C716" i="14"/>
  <c r="C717" i="20" l="1"/>
  <c r="Q719" i="20"/>
  <c r="C717" i="18"/>
  <c r="Q719" i="18"/>
  <c r="Q719" i="16"/>
  <c r="C717" i="16"/>
  <c r="Q719" i="14"/>
  <c r="C717" i="14"/>
  <c r="C718" i="20" l="1"/>
  <c r="Q720" i="20"/>
  <c r="C718" i="18"/>
  <c r="Q720" i="18"/>
  <c r="Q720" i="16"/>
  <c r="C718" i="16"/>
  <c r="Q720" i="14"/>
  <c r="C718" i="14"/>
  <c r="C719" i="20" l="1"/>
  <c r="Q721" i="20"/>
  <c r="C719" i="18"/>
  <c r="Q721" i="18"/>
  <c r="Q721" i="16"/>
  <c r="C719" i="16"/>
  <c r="Q721" i="14"/>
  <c r="C719" i="14"/>
  <c r="C720" i="20" l="1"/>
  <c r="Q722" i="20"/>
  <c r="C720" i="18"/>
  <c r="Q722" i="18"/>
  <c r="Q722" i="16"/>
  <c r="C720" i="16"/>
  <c r="Q722" i="14"/>
  <c r="C720" i="14"/>
  <c r="C721" i="20" l="1"/>
  <c r="Q723" i="20"/>
  <c r="C721" i="18"/>
  <c r="Q723" i="18"/>
  <c r="Q723" i="16"/>
  <c r="C721" i="16"/>
  <c r="Q723" i="14"/>
  <c r="C721" i="14"/>
  <c r="C722" i="20" l="1"/>
  <c r="Q724" i="20"/>
  <c r="C722" i="18"/>
  <c r="Q724" i="18"/>
  <c r="Q724" i="16"/>
  <c r="C722" i="16"/>
  <c r="Q724" i="14"/>
  <c r="C722" i="14"/>
  <c r="C723" i="20" l="1"/>
  <c r="Q725" i="20"/>
  <c r="C723" i="18"/>
  <c r="Q725" i="18"/>
  <c r="Q725" i="16"/>
  <c r="C723" i="16"/>
  <c r="Q725" i="14"/>
  <c r="C723" i="14"/>
  <c r="C724" i="20" l="1"/>
  <c r="Q726" i="20"/>
  <c r="C724" i="18"/>
  <c r="Q726" i="18"/>
  <c r="Q726" i="16"/>
  <c r="C724" i="16"/>
  <c r="Q726" i="14"/>
  <c r="C724" i="14"/>
  <c r="C725" i="20" l="1"/>
  <c r="Q727" i="20"/>
  <c r="C725" i="18"/>
  <c r="Q727" i="18"/>
  <c r="Q727" i="16"/>
  <c r="C725" i="16"/>
  <c r="Q727" i="14"/>
  <c r="C725" i="14"/>
  <c r="C726" i="20" l="1"/>
  <c r="Q728" i="20"/>
  <c r="C726" i="18"/>
  <c r="Q728" i="18"/>
  <c r="Q728" i="16"/>
  <c r="C726" i="16"/>
  <c r="Q728" i="14"/>
  <c r="C726" i="14"/>
  <c r="C727" i="20" l="1"/>
  <c r="Q729" i="20"/>
  <c r="C727" i="18"/>
  <c r="Q729" i="18"/>
  <c r="Q729" i="16"/>
  <c r="C727" i="16"/>
  <c r="Q729" i="14"/>
  <c r="C727" i="14"/>
  <c r="C728" i="20" l="1"/>
  <c r="Q730" i="20"/>
  <c r="C728" i="18"/>
  <c r="Q730" i="18"/>
  <c r="Q730" i="16"/>
  <c r="C728" i="16"/>
  <c r="Q730" i="14"/>
  <c r="C728" i="14"/>
  <c r="C729" i="20" l="1"/>
  <c r="Q731" i="20"/>
  <c r="C729" i="18"/>
  <c r="Q731" i="18"/>
  <c r="Q731" i="16"/>
  <c r="C729" i="16"/>
  <c r="Q731" i="14"/>
  <c r="C729" i="14"/>
  <c r="C730" i="20" l="1"/>
  <c r="Q732" i="20"/>
  <c r="C730" i="18"/>
  <c r="Q732" i="18"/>
  <c r="Q732" i="16"/>
  <c r="C730" i="16"/>
  <c r="Q732" i="14"/>
  <c r="C730" i="14"/>
  <c r="C731" i="20" l="1"/>
  <c r="Q733" i="20"/>
  <c r="C731" i="18"/>
  <c r="Q733" i="18"/>
  <c r="Q733" i="16"/>
  <c r="C731" i="16"/>
  <c r="Q733" i="14"/>
  <c r="C731" i="14"/>
  <c r="C732" i="20" l="1"/>
  <c r="Q734" i="20"/>
  <c r="C732" i="18"/>
  <c r="Q734" i="18"/>
  <c r="Q734" i="16"/>
  <c r="C732" i="16"/>
  <c r="Q734" i="14"/>
  <c r="C732" i="14"/>
  <c r="C733" i="20" l="1"/>
  <c r="Q735" i="20"/>
  <c r="C733" i="18"/>
  <c r="Q735" i="18"/>
  <c r="Q735" i="16"/>
  <c r="C733" i="16"/>
  <c r="Q735" i="14"/>
  <c r="C733" i="14"/>
  <c r="C734" i="20" l="1"/>
  <c r="Q736" i="20"/>
  <c r="C734" i="18"/>
  <c r="Q736" i="18"/>
  <c r="Q736" i="16"/>
  <c r="C734" i="16"/>
  <c r="Q736" i="14"/>
  <c r="C734" i="14"/>
  <c r="C735" i="20" l="1"/>
  <c r="Q737" i="20"/>
  <c r="C735" i="18"/>
  <c r="Q737" i="18"/>
  <c r="Q737" i="16"/>
  <c r="C735" i="16"/>
  <c r="Q737" i="14"/>
  <c r="C735" i="14"/>
  <c r="C736" i="20" l="1"/>
  <c r="Q738" i="20"/>
  <c r="C736" i="18"/>
  <c r="Q738" i="18"/>
  <c r="Q738" i="16"/>
  <c r="C736" i="16"/>
  <c r="Q738" i="14"/>
  <c r="C736" i="14"/>
  <c r="C737" i="20" l="1"/>
  <c r="Q739" i="20"/>
  <c r="C737" i="18"/>
  <c r="Q739" i="18"/>
  <c r="Q739" i="16"/>
  <c r="C737" i="16"/>
  <c r="Q739" i="14"/>
  <c r="C737" i="14"/>
  <c r="C738" i="20" l="1"/>
  <c r="Q740" i="20"/>
  <c r="C738" i="18"/>
  <c r="Q740" i="18"/>
  <c r="Q740" i="16"/>
  <c r="C738" i="16"/>
  <c r="Q740" i="14"/>
  <c r="C738" i="14"/>
  <c r="C739" i="20" l="1"/>
  <c r="Q741" i="20"/>
  <c r="C739" i="18"/>
  <c r="Q741" i="18"/>
  <c r="Q741" i="16"/>
  <c r="C739" i="16"/>
  <c r="Q741" i="14"/>
  <c r="C739" i="14"/>
  <c r="C740" i="20" l="1"/>
  <c r="Q742" i="20"/>
  <c r="C741" i="20" s="1"/>
  <c r="C740" i="18"/>
  <c r="Q742" i="18"/>
  <c r="C741" i="18" s="1"/>
  <c r="Q742" i="16"/>
  <c r="C741" i="16" s="1"/>
  <c r="C740" i="16"/>
  <c r="Q742" i="14"/>
  <c r="C741" i="14" s="1"/>
  <c r="C740" i="14"/>
  <c r="R11" i="4" l="1"/>
  <c r="P11" i="4"/>
  <c r="N11" i="4"/>
  <c r="L11" i="4"/>
  <c r="I11" i="4"/>
  <c r="U11" i="4"/>
  <c r="A11" i="13" l="1"/>
  <c r="A12" i="13" s="1"/>
  <c r="A13" i="13" s="1"/>
  <c r="A14" i="13" s="1"/>
  <c r="A15" i="13" s="1"/>
  <c r="A19" i="13" s="1"/>
  <c r="A20" i="13" s="1"/>
  <c r="A21" i="13" s="1"/>
  <c r="A22" i="13" s="1"/>
  <c r="A26" i="13" s="1"/>
  <c r="A27" i="13" s="1"/>
  <c r="A28" i="13" s="1"/>
  <c r="L2" i="13"/>
  <c r="A2" i="13"/>
  <c r="A1" i="13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13" i="12"/>
  <c r="U2" i="12"/>
  <c r="A2" i="12"/>
  <c r="A1" i="12"/>
  <c r="N19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U2" i="10"/>
  <c r="A2" i="10"/>
  <c r="A1" i="10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13" i="8"/>
  <c r="A4" i="8"/>
  <c r="U2" i="8"/>
  <c r="A2" i="8"/>
  <c r="A1" i="8"/>
  <c r="O34" i="6"/>
  <c r="X28" i="6"/>
  <c r="X26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5" i="6" s="1"/>
  <c r="A13" i="6"/>
  <c r="X2" i="6"/>
  <c r="A2" i="6"/>
  <c r="X1" i="6"/>
  <c r="A1" i="6"/>
  <c r="N23" i="5"/>
  <c r="L35" i="13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13" i="5"/>
  <c r="U2" i="5"/>
  <c r="A2" i="5"/>
  <c r="U1" i="5"/>
  <c r="A1" i="5"/>
  <c r="R17" i="3"/>
  <c r="I17" i="3"/>
  <c r="A17" i="4"/>
  <c r="A18" i="4" s="1"/>
  <c r="A19" i="4" s="1"/>
  <c r="A16" i="4"/>
  <c r="Q12" i="4"/>
  <c r="M12" i="4"/>
  <c r="L12" i="4"/>
  <c r="I12" i="4"/>
  <c r="R12" i="4"/>
  <c r="P12" i="4"/>
  <c r="N12" i="4"/>
  <c r="U2" i="4"/>
  <c r="A2" i="4"/>
  <c r="A1" i="4"/>
  <c r="A16" i="3"/>
  <c r="A17" i="3" s="1"/>
  <c r="A18" i="3" s="1"/>
  <c r="A19" i="3" s="1"/>
  <c r="Q12" i="3"/>
  <c r="M12" i="3"/>
  <c r="L12" i="3"/>
  <c r="L16" i="3" s="1"/>
  <c r="K12" i="3"/>
  <c r="J12" i="3"/>
  <c r="I12" i="3"/>
  <c r="R11" i="3"/>
  <c r="R12" i="3" s="1"/>
  <c r="P11" i="3"/>
  <c r="P12" i="3" s="1"/>
  <c r="N11" i="3"/>
  <c r="N12" i="3" s="1"/>
  <c r="L11" i="3"/>
  <c r="A4" i="3"/>
  <c r="U2" i="3"/>
  <c r="A2" i="3"/>
  <c r="A1" i="3"/>
  <c r="A16" i="2"/>
  <c r="A17" i="2" s="1"/>
  <c r="A18" i="2" s="1"/>
  <c r="A19" i="2" s="1"/>
  <c r="Q12" i="2"/>
  <c r="M12" i="2"/>
  <c r="L12" i="2"/>
  <c r="K12" i="2"/>
  <c r="J12" i="2"/>
  <c r="I12" i="2"/>
  <c r="R11" i="2"/>
  <c r="R12" i="2" s="1"/>
  <c r="P11" i="2"/>
  <c r="P12" i="2" s="1"/>
  <c r="N11" i="2"/>
  <c r="N12" i="2" s="1"/>
  <c r="L11" i="2"/>
  <c r="A4" i="2"/>
  <c r="U2" i="2"/>
  <c r="A2" i="2"/>
  <c r="A1" i="2"/>
  <c r="N23" i="12"/>
  <c r="N22" i="5"/>
  <c r="L34" i="13" s="1"/>
  <c r="N21" i="12"/>
  <c r="L17" i="4"/>
  <c r="N19" i="12"/>
  <c r="A17" i="1"/>
  <c r="A18" i="1" s="1"/>
  <c r="A19" i="1" s="1"/>
  <c r="A16" i="1"/>
  <c r="Q12" i="1"/>
  <c r="M12" i="1"/>
  <c r="L12" i="1"/>
  <c r="I16" i="1" s="1"/>
  <c r="K12" i="1"/>
  <c r="J12" i="1"/>
  <c r="I12" i="1"/>
  <c r="R11" i="1"/>
  <c r="R12" i="1" s="1"/>
  <c r="P11" i="1"/>
  <c r="P12" i="1" s="1"/>
  <c r="N11" i="1"/>
  <c r="N12" i="1" s="1"/>
  <c r="L11" i="1"/>
  <c r="U2" i="1"/>
  <c r="A2" i="1"/>
  <c r="U1" i="1"/>
  <c r="A1" i="1"/>
  <c r="N16" i="1" l="1"/>
  <c r="N18" i="1" s="1"/>
  <c r="A29" i="13"/>
  <c r="A32" i="13"/>
  <c r="A33" i="13" s="1"/>
  <c r="A34" i="13" s="1"/>
  <c r="A35" i="13" s="1"/>
  <c r="U22" i="6"/>
  <c r="N20" i="5"/>
  <c r="L32" i="13" s="1"/>
  <c r="N20" i="12"/>
  <c r="N21" i="5"/>
  <c r="L33" i="13" s="1"/>
  <c r="X25" i="6"/>
  <c r="X31" i="6"/>
  <c r="N17" i="3"/>
  <c r="N19" i="5"/>
  <c r="L31" i="13" s="1"/>
  <c r="I27" i="6"/>
  <c r="U27" i="6"/>
  <c r="N21" i="10"/>
  <c r="N20" i="8"/>
  <c r="N17" i="4"/>
  <c r="L17" i="3"/>
  <c r="L18" i="3" s="1"/>
  <c r="N21" i="8"/>
  <c r="N23" i="10"/>
  <c r="N16" i="2"/>
  <c r="P17" i="2"/>
  <c r="I22" i="6"/>
  <c r="R22" i="6"/>
  <c r="N22" i="8"/>
  <c r="I17" i="2"/>
  <c r="R17" i="2"/>
  <c r="P17" i="4"/>
  <c r="X20" i="6"/>
  <c r="X21" i="6"/>
  <c r="R27" i="6"/>
  <c r="O27" i="6"/>
  <c r="X32" i="6"/>
  <c r="N22" i="12"/>
  <c r="L17" i="2"/>
  <c r="I17" i="4"/>
  <c r="R17" i="4"/>
  <c r="J19" i="8"/>
  <c r="J19" i="10"/>
  <c r="S19" i="10" s="1"/>
  <c r="J19" i="12"/>
  <c r="S19" i="12" s="1"/>
  <c r="J19" i="5"/>
  <c r="X15" i="6"/>
  <c r="I16" i="8"/>
  <c r="I16" i="12"/>
  <c r="I16" i="10"/>
  <c r="N19" i="8"/>
  <c r="N23" i="8"/>
  <c r="N20" i="10"/>
  <c r="N22" i="10"/>
  <c r="P17" i="3"/>
  <c r="N17" i="2"/>
  <c r="I18" i="1"/>
  <c r="X18" i="6"/>
  <c r="X19" i="6"/>
  <c r="L27" i="6"/>
  <c r="X29" i="6"/>
  <c r="I34" i="6"/>
  <c r="U34" i="6"/>
  <c r="R34" i="6"/>
  <c r="X33" i="6"/>
  <c r="L34" i="6"/>
  <c r="I16" i="5"/>
  <c r="O22" i="6"/>
  <c r="I16" i="4"/>
  <c r="I18" i="4" s="1"/>
  <c r="R16" i="2"/>
  <c r="L16" i="2"/>
  <c r="I16" i="2"/>
  <c r="N16" i="4"/>
  <c r="R16" i="4"/>
  <c r="R18" i="4" s="1"/>
  <c r="X14" i="6"/>
  <c r="L22" i="6"/>
  <c r="X16" i="6"/>
  <c r="X24" i="6"/>
  <c r="R16" i="3"/>
  <c r="R18" i="3" s="1"/>
  <c r="I16" i="3"/>
  <c r="I18" i="3" s="1"/>
  <c r="N16" i="3"/>
  <c r="P16" i="4"/>
  <c r="L16" i="4"/>
  <c r="L18" i="4" s="1"/>
  <c r="P16" i="3"/>
  <c r="P16" i="2"/>
  <c r="P16" i="1"/>
  <c r="P18" i="1" s="1"/>
  <c r="R16" i="1"/>
  <c r="R18" i="1" s="1"/>
  <c r="L16" i="1"/>
  <c r="L18" i="1" s="1"/>
  <c r="N18" i="2" l="1"/>
  <c r="U35" i="6"/>
  <c r="P18" i="2"/>
  <c r="P18" i="3"/>
  <c r="U18" i="1"/>
  <c r="I19" i="1" s="1"/>
  <c r="I19" i="5" s="1"/>
  <c r="R19" i="5" s="1"/>
  <c r="O35" i="6"/>
  <c r="X34" i="6"/>
  <c r="R35" i="6"/>
  <c r="X27" i="6"/>
  <c r="R18" i="2"/>
  <c r="N18" i="4"/>
  <c r="N18" i="3"/>
  <c r="S19" i="5"/>
  <c r="L35" i="6"/>
  <c r="I18" i="2"/>
  <c r="P18" i="4"/>
  <c r="X22" i="6"/>
  <c r="L18" i="2"/>
  <c r="S19" i="8"/>
  <c r="I35" i="6"/>
  <c r="U18" i="3"/>
  <c r="L19" i="1" l="1"/>
  <c r="I20" i="5" s="1"/>
  <c r="R20" i="5" s="1"/>
  <c r="R19" i="1"/>
  <c r="I23" i="5" s="1"/>
  <c r="R23" i="5" s="1"/>
  <c r="N19" i="1"/>
  <c r="I21" i="5" s="1"/>
  <c r="R21" i="5" s="1"/>
  <c r="P19" i="1"/>
  <c r="I22" i="5" s="1"/>
  <c r="X35" i="6"/>
  <c r="U18" i="4"/>
  <c r="I19" i="4" s="1"/>
  <c r="I19" i="12" s="1"/>
  <c r="U18" i="2"/>
  <c r="R19" i="2" s="1"/>
  <c r="I23" i="8" s="1"/>
  <c r="R23" i="8" s="1"/>
  <c r="K19" i="5"/>
  <c r="I19" i="3"/>
  <c r="I19" i="10" s="1"/>
  <c r="R19" i="3"/>
  <c r="I23" i="10" s="1"/>
  <c r="N19" i="3"/>
  <c r="I21" i="10" s="1"/>
  <c r="L19" i="3"/>
  <c r="I20" i="10" s="1"/>
  <c r="K20" i="10" s="1"/>
  <c r="P19" i="3"/>
  <c r="I22" i="10" s="1"/>
  <c r="R22" i="10" s="1"/>
  <c r="J14" i="13" s="1"/>
  <c r="J34" i="13" s="1"/>
  <c r="R19" i="4" l="1"/>
  <c r="I23" i="12" s="1"/>
  <c r="R23" i="12" s="1"/>
  <c r="J22" i="5"/>
  <c r="S22" i="5" s="1"/>
  <c r="R22" i="5"/>
  <c r="J23" i="5"/>
  <c r="S23" i="5" s="1"/>
  <c r="P19" i="4"/>
  <c r="I22" i="12" s="1"/>
  <c r="R22" i="12" s="1"/>
  <c r="U19" i="1"/>
  <c r="J20" i="5"/>
  <c r="S20" i="5" s="1"/>
  <c r="J21" i="5"/>
  <c r="S21" i="5" s="1"/>
  <c r="N19" i="4"/>
  <c r="I21" i="12" s="1"/>
  <c r="R21" i="12" s="1"/>
  <c r="L19" i="4"/>
  <c r="I20" i="12" s="1"/>
  <c r="R20" i="12" s="1"/>
  <c r="L19" i="2"/>
  <c r="I20" i="8" s="1"/>
  <c r="R20" i="8" s="1"/>
  <c r="I19" i="2"/>
  <c r="I19" i="8" s="1"/>
  <c r="R19" i="8" s="1"/>
  <c r="P19" i="2"/>
  <c r="I22" i="8" s="1"/>
  <c r="R22" i="8" s="1"/>
  <c r="N19" i="2"/>
  <c r="I21" i="8" s="1"/>
  <c r="J21" i="10"/>
  <c r="S21" i="10" s="1"/>
  <c r="R21" i="10"/>
  <c r="J13" i="13" s="1"/>
  <c r="J33" i="13" s="1"/>
  <c r="T20" i="10"/>
  <c r="V20" i="10" s="1"/>
  <c r="J19" i="13"/>
  <c r="J23" i="10"/>
  <c r="S23" i="10" s="1"/>
  <c r="R23" i="10"/>
  <c r="J15" i="13" s="1"/>
  <c r="J35" i="13" s="1"/>
  <c r="K23" i="10"/>
  <c r="K21" i="10"/>
  <c r="K19" i="10"/>
  <c r="R19" i="10"/>
  <c r="J11" i="13" s="1"/>
  <c r="J31" i="13" s="1"/>
  <c r="K22" i="10"/>
  <c r="J22" i="10"/>
  <c r="S22" i="10" s="1"/>
  <c r="J20" i="10"/>
  <c r="S20" i="10" s="1"/>
  <c r="R20" i="10"/>
  <c r="J12" i="13" s="1"/>
  <c r="J32" i="13" s="1"/>
  <c r="H18" i="13"/>
  <c r="T19" i="5"/>
  <c r="K19" i="12"/>
  <c r="R19" i="12"/>
  <c r="U19" i="3"/>
  <c r="K22" i="5" l="1"/>
  <c r="H21" i="13" s="1"/>
  <c r="K19" i="8"/>
  <c r="T19" i="8" s="1"/>
  <c r="K23" i="5"/>
  <c r="T23" i="5" s="1"/>
  <c r="H15" i="13" s="1"/>
  <c r="H35" i="13" s="1"/>
  <c r="V19" i="5"/>
  <c r="H11" i="13"/>
  <c r="H31" i="13" s="1"/>
  <c r="K20" i="5"/>
  <c r="T20" i="5" s="1"/>
  <c r="K21" i="5"/>
  <c r="T21" i="5" s="1"/>
  <c r="J21" i="12"/>
  <c r="S21" i="12" s="1"/>
  <c r="J23" i="12"/>
  <c r="S23" i="12" s="1"/>
  <c r="J20" i="12"/>
  <c r="S20" i="12" s="1"/>
  <c r="J22" i="12"/>
  <c r="S22" i="12" s="1"/>
  <c r="U19" i="4"/>
  <c r="J23" i="8"/>
  <c r="S23" i="8" s="1"/>
  <c r="J21" i="8"/>
  <c r="S21" i="8" s="1"/>
  <c r="R21" i="8"/>
  <c r="J22" i="8"/>
  <c r="S22" i="8" s="1"/>
  <c r="U19" i="2"/>
  <c r="J20" i="8"/>
  <c r="S20" i="8" s="1"/>
  <c r="T19" i="10"/>
  <c r="V19" i="10" s="1"/>
  <c r="J18" i="13"/>
  <c r="T21" i="10"/>
  <c r="V21" i="10" s="1"/>
  <c r="J20" i="13"/>
  <c r="T19" i="12"/>
  <c r="K18" i="13"/>
  <c r="T22" i="10"/>
  <c r="V22" i="10" s="1"/>
  <c r="J21" i="13"/>
  <c r="T23" i="10"/>
  <c r="V23" i="10" s="1"/>
  <c r="J22" i="13"/>
  <c r="T22" i="5" l="1"/>
  <c r="H14" i="13" s="1"/>
  <c r="H34" i="13" s="1"/>
  <c r="I18" i="13"/>
  <c r="V23" i="5"/>
  <c r="H22" i="13"/>
  <c r="V22" i="5"/>
  <c r="V21" i="5"/>
  <c r="H13" i="13"/>
  <c r="H33" i="13" s="1"/>
  <c r="V20" i="5"/>
  <c r="H12" i="13"/>
  <c r="H32" i="13" s="1"/>
  <c r="V19" i="8"/>
  <c r="I11" i="13"/>
  <c r="I31" i="13" s="1"/>
  <c r="V19" i="12"/>
  <c r="K11" i="13"/>
  <c r="K31" i="13" s="1"/>
  <c r="H19" i="13"/>
  <c r="K23" i="12"/>
  <c r="K22" i="13" s="1"/>
  <c r="H20" i="13"/>
  <c r="K21" i="12"/>
  <c r="T21" i="12" s="1"/>
  <c r="K22" i="12"/>
  <c r="T22" i="12" s="1"/>
  <c r="K20" i="12"/>
  <c r="K19" i="13" s="1"/>
  <c r="K23" i="8"/>
  <c r="I22" i="13" s="1"/>
  <c r="K21" i="8"/>
  <c r="T21" i="8" s="1"/>
  <c r="K22" i="8"/>
  <c r="I21" i="13" s="1"/>
  <c r="K20" i="8"/>
  <c r="I19" i="13" s="1"/>
  <c r="J23" i="13"/>
  <c r="V22" i="12" l="1"/>
  <c r="K14" i="13"/>
  <c r="K34" i="13" s="1"/>
  <c r="V21" i="8"/>
  <c r="I13" i="13"/>
  <c r="I33" i="13" s="1"/>
  <c r="V21" i="12"/>
  <c r="K13" i="13"/>
  <c r="K33" i="13" s="1"/>
  <c r="T23" i="12"/>
  <c r="T23" i="8"/>
  <c r="H23" i="13"/>
  <c r="K21" i="13"/>
  <c r="T20" i="12"/>
  <c r="K20" i="13"/>
  <c r="I20" i="13"/>
  <c r="I23" i="13" s="1"/>
  <c r="T20" i="8"/>
  <c r="T22" i="8"/>
  <c r="V23" i="8" l="1"/>
  <c r="I15" i="13"/>
  <c r="I35" i="13" s="1"/>
  <c r="V22" i="8"/>
  <c r="I14" i="13"/>
  <c r="I34" i="13" s="1"/>
  <c r="V20" i="12"/>
  <c r="K12" i="13"/>
  <c r="K32" i="13" s="1"/>
  <c r="V23" i="12"/>
  <c r="K15" i="13"/>
  <c r="K35" i="13" s="1"/>
  <c r="V20" i="8"/>
  <c r="I12" i="13"/>
  <c r="I32" i="13" s="1"/>
  <c r="K23" i="13"/>
</calcChain>
</file>

<file path=xl/sharedStrings.xml><?xml version="1.0" encoding="utf-8"?>
<sst xmlns="http://schemas.openxmlformats.org/spreadsheetml/2006/main" count="2200" uniqueCount="236">
  <si>
    <t>POD Cost Function and POD Cost Classification</t>
  </si>
  <si>
    <t>A</t>
  </si>
  <si>
    <t>B</t>
  </si>
  <si>
    <t>C</t>
  </si>
  <si>
    <t>D</t>
  </si>
  <si>
    <t>E</t>
  </si>
  <si>
    <t>F</t>
  </si>
  <si>
    <t>Line</t>
  </si>
  <si>
    <t>No.</t>
  </si>
  <si>
    <t>Description</t>
  </si>
  <si>
    <t>Reference</t>
  </si>
  <si>
    <t>Customer</t>
  </si>
  <si>
    <t>Demand</t>
  </si>
  <si>
    <t>Total</t>
  </si>
  <si>
    <t>Power Function</t>
  </si>
  <si>
    <t>As applied for</t>
  </si>
  <si>
    <r>
      <t>Costs ($ million) =</t>
    </r>
    <r>
      <rPr>
        <sz val="10"/>
        <rFont val="Arial"/>
        <family val="2"/>
      </rPr>
      <t/>
    </r>
  </si>
  <si>
    <t>x</t>
  </si>
  <si>
    <t xml:space="preserve">      MW ^</t>
  </si>
  <si>
    <t>Data Points (MW)</t>
  </si>
  <si>
    <t>2007-106</t>
  </si>
  <si>
    <t>Calculated Values ($ 000 000)</t>
  </si>
  <si>
    <t>Lines 1 and 2</t>
  </si>
  <si>
    <t>&gt; (7.5×SF) MW</t>
  </si>
  <si>
    <t>&gt; (17×SF) MW</t>
  </si>
  <si>
    <t>POD Cost Classification</t>
  </si>
  <si>
    <t>Fixed</t>
  </si>
  <si>
    <r>
      <t>≤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</si>
  <si>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≤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</si>
  <si>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≤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</si>
  <si>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t>&gt; (40×SF) MW</t>
  </si>
  <si>
    <t>Intercept and Slopes ($ 000 000)</t>
  </si>
  <si>
    <t>Lines 2 and 3</t>
  </si>
  <si>
    <t>Determinants (cust-months, MW-months)</t>
  </si>
  <si>
    <t>Table C-10</t>
  </si>
  <si>
    <t>Total Cost Function Costs ($ 000 000)</t>
  </si>
  <si>
    <r>
      <t xml:space="preserve">Line 4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Line 5</t>
    </r>
  </si>
  <si>
    <t>Cost Classification (%)</t>
  </si>
  <si>
    <r>
      <t xml:space="preserve">Line 6 </t>
    </r>
    <r>
      <rPr>
        <sz val="10"/>
        <rFont val="Arial"/>
        <family val="2"/>
      </rPr>
      <t>÷</t>
    </r>
    <r>
      <rPr>
        <sz val="10"/>
        <rFont val="Arial Narrow"/>
        <family val="2"/>
      </rPr>
      <t xml:space="preserve"> Col F</t>
    </r>
  </si>
  <si>
    <t>Note:</t>
  </si>
  <si>
    <t>1.</t>
  </si>
  <si>
    <t>The “Customer” billing determinant at Line 5 Col A is the sum over all Rate DTS market participants of the substation fraction for each Rate DTS market participant</t>
  </si>
  <si>
    <t>2.</t>
  </si>
  <si>
    <t xml:space="preserve">The “Demand” billing determinants at Line 5 Cols B-E are the sums over all Rate DTS market participants of billing capacity within the bounds indicated as </t>
  </si>
  <si>
    <t>(amounts × substation fraction) for each Rate DTS market participant</t>
  </si>
  <si>
    <t>n/a</t>
  </si>
  <si>
    <t>Demand Transmission Service Rate Calculation</t>
  </si>
  <si>
    <t>G</t>
  </si>
  <si>
    <t>H</t>
  </si>
  <si>
    <t>I</t>
  </si>
  <si>
    <t>Table C-7</t>
  </si>
  <si>
    <t>Costs, $ 000 000</t>
  </si>
  <si>
    <t>Billing Determinant</t>
  </si>
  <si>
    <t>Rate</t>
  </si>
  <si>
    <t>Wires</t>
  </si>
  <si>
    <t>Non-Wires</t>
  </si>
  <si>
    <t>Quantity</t>
  </si>
  <si>
    <t>Unit</t>
  </si>
  <si>
    <t>DTS Bulk System Charge</t>
  </si>
  <si>
    <t>Coincident Demand Charge</t>
  </si>
  <si>
    <t>Lines 3, 7-10</t>
  </si>
  <si>
    <t>/MW</t>
  </si>
  <si>
    <t>Flat Usage Charge</t>
  </si>
  <si>
    <t>/MWh</t>
  </si>
  <si>
    <t>DTS Regional System Charge</t>
  </si>
  <si>
    <t>Billing Capacity Charge</t>
  </si>
  <si>
    <t>Lines 4, 7-10</t>
  </si>
  <si>
    <t>DTS POD Charge (Note 1)</t>
  </si>
  <si>
    <t>PSC</t>
  </si>
  <si>
    <r>
      <t xml:space="preserve">Customer Charge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SF</t>
    </r>
  </si>
  <si>
    <t>Lines 5, 7-10</t>
  </si>
  <si>
    <t>/month</t>
  </si>
  <si>
    <r>
      <t xml:space="preserve">Billing Capacity </t>
    </r>
    <r>
      <rPr>
        <sz val="10"/>
        <rFont val="Arial"/>
        <family val="2"/>
      </rPr>
      <t>≤ (7.5×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MW</t>
    </r>
  </si>
  <si>
    <r>
      <t>BC &gt;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to ≤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</si>
  <si>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BC &gt;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to ≤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</si>
  <si>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Billing Capacity &gt;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</t>
    </r>
    <r>
      <rPr>
        <sz val="10"/>
        <rFont val="Arial Narrow"/>
        <family val="2"/>
      </rPr>
      <t xml:space="preserve"> MW</t>
    </r>
  </si>
  <si>
    <t>DTS Operating Reserve Charge</t>
  </si>
  <si>
    <t>Varying Usage Charge (Note 2)</t>
  </si>
  <si>
    <t>Line 16</t>
  </si>
  <si>
    <r>
      <t>×</t>
    </r>
    <r>
      <rPr>
        <sz val="10"/>
        <rFont val="Arial Narrow"/>
        <family val="2"/>
      </rPr>
      <t xml:space="preserve"> Pool Price</t>
    </r>
  </si>
  <si>
    <t>DTS Transmission Constraint Rebalancing Charge</t>
  </si>
  <si>
    <t>Varying Usage Charge</t>
  </si>
  <si>
    <t>Line 17</t>
  </si>
  <si>
    <t>DTS Voltage Control (TMR) Charge</t>
  </si>
  <si>
    <t>Line 18</t>
  </si>
  <si>
    <t>DTS Other System Support Services Charge</t>
  </si>
  <si>
    <t>Highest Metered Demand Charge</t>
  </si>
  <si>
    <t>Line 22</t>
  </si>
  <si>
    <t>Total DTS Cost Recovery</t>
  </si>
  <si>
    <t>Demand Transmission Service Cost Recovery</t>
  </si>
  <si>
    <t>Coincident</t>
  </si>
  <si>
    <t>Non-Coincident</t>
  </si>
  <si>
    <t>Flat</t>
  </si>
  <si>
    <t>Varying</t>
  </si>
  <si>
    <t>Usage</t>
  </si>
  <si>
    <t>Line
No.</t>
  </si>
  <si>
    <t>Table C-5 Reference</t>
  </si>
  <si>
    <t>Amount
[D-5 Col C]
$ 000 000</t>
  </si>
  <si>
    <t>Amount
[D-5 Col E]
$ 000 000</t>
  </si>
  <si>
    <t>Amount
[D-5 Col G]
$ 000 000</t>
  </si>
  <si>
    <t>Amount
[D-5 Col I]
$ 000 000</t>
  </si>
  <si>
    <t>Amount
[D-5 Col K]
$ 000 000</t>
  </si>
  <si>
    <t>Amount
[A+B+C+D+E]
$ 000 000</t>
  </si>
  <si>
    <t>DTS Connection Charge</t>
  </si>
  <si>
    <t>Bulk System</t>
  </si>
  <si>
    <t>Line 2</t>
  </si>
  <si>
    <t>Regional System</t>
  </si>
  <si>
    <t>Line 3</t>
  </si>
  <si>
    <t>Point of Delivery</t>
  </si>
  <si>
    <t>Line 4</t>
  </si>
  <si>
    <t>ILRAS</t>
  </si>
  <si>
    <t>Line 13</t>
  </si>
  <si>
    <t>Other Industry</t>
  </si>
  <si>
    <t>Line 19</t>
  </si>
  <si>
    <t>General and Administrative</t>
  </si>
  <si>
    <t>Line 20</t>
  </si>
  <si>
    <t>DTS Tariff Revenue Offsets</t>
  </si>
  <si>
    <t>Operating Reserves</t>
  </si>
  <si>
    <t>Line 7</t>
  </si>
  <si>
    <t>Black Start</t>
  </si>
  <si>
    <t>Line 9</t>
  </si>
  <si>
    <t>LSSi</t>
  </si>
  <si>
    <t>Line 14</t>
  </si>
  <si>
    <t>Transmission Constraint Rebalacing Charge</t>
  </si>
  <si>
    <t>Voltage Control (TMR) Charge</t>
  </si>
  <si>
    <t>Line 10</t>
  </si>
  <si>
    <t>Under Frequency Mitigation</t>
  </si>
  <si>
    <t>Line 11</t>
  </si>
  <si>
    <t>Poplar Hill</t>
  </si>
  <si>
    <t>Line 12</t>
  </si>
  <si>
    <t>Line 15</t>
  </si>
  <si>
    <t>DTS OSS Services Charge</t>
  </si>
  <si>
    <t>Total DTS Tariff</t>
  </si>
  <si>
    <r>
      <t xml:space="preserve">POD Charge — Customer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SF</t>
    </r>
  </si>
  <si>
    <r>
      <t>POD — Demand ≤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</si>
  <si>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 xml:space="preserve">POD — Demand &gt; (7.5×SF) to </t>
    </r>
    <r>
      <rPr>
        <sz val="10"/>
        <rFont val="Arial"/>
        <family val="2"/>
      </rPr>
      <t>≤ (</t>
    </r>
    <r>
      <rPr>
        <sz val="10"/>
        <rFont val="Arial Narrow"/>
        <family val="2"/>
      </rPr>
      <t>17×SF) MW</t>
    </r>
  </si>
  <si>
    <r>
      <t xml:space="preserve">POD — Demand &gt; (17×SF) to </t>
    </r>
    <r>
      <rPr>
        <sz val="10"/>
        <rFont val="Arial"/>
        <family val="2"/>
      </rPr>
      <t>≤ (40×SF)</t>
    </r>
    <r>
      <rPr>
        <sz val="10"/>
        <rFont val="Arial Narrow"/>
        <family val="2"/>
      </rPr>
      <t xml:space="preserve"> MW</t>
    </r>
  </si>
  <si>
    <t>POD — Demand &gt; (40×SF) MW</t>
  </si>
  <si>
    <t>Point of Delivery Charge</t>
  </si>
  <si>
    <t>Option 1</t>
  </si>
  <si>
    <t>Option 2</t>
  </si>
  <si>
    <t>Option 3</t>
  </si>
  <si>
    <t>Option 4</t>
  </si>
  <si>
    <t>Point of Delivery Revenue (000 000)</t>
  </si>
  <si>
    <t>Investment Coverage Analysis for Coverage From 0% to 96%</t>
  </si>
  <si>
    <t>Investment Coverage Analysis for Multiplier of 0.00 to 3.00</t>
  </si>
  <si>
    <t>Note: Investment coverage above 96% is not possible as ten projects had no capacity increase and therefore no investment to cover costs</t>
  </si>
  <si>
    <t>Reasonableness Range</t>
  </si>
  <si>
    <t>Plot Values</t>
  </si>
  <si>
    <t>Coverage</t>
  </si>
  <si>
    <t>Investment</t>
  </si>
  <si>
    <t>Multiplier</t>
  </si>
  <si>
    <t>Projects Covered</t>
  </si>
  <si>
    <t>Contribution</t>
  </si>
  <si>
    <t>Unused Investment</t>
  </si>
  <si>
    <t>Significant Unused</t>
  </si>
  <si>
    <t>Minimum Investment</t>
  </si>
  <si>
    <t>Maximum Investment</t>
  </si>
  <si>
    <t>Column Input Cell</t>
  </si>
  <si>
    <t>AESO Proposed</t>
  </si>
  <si>
    <t>Investment Coverage Analysis for Proposed Investment Levels</t>
  </si>
  <si>
    <t>Calculated Values ($)</t>
  </si>
  <si>
    <t>Cost Function ($/MW/year)</t>
  </si>
  <si>
    <t>Project</t>
  </si>
  <si>
    <t>Type *</t>
  </si>
  <si>
    <t>Greenfield MW</t>
  </si>
  <si>
    <t>Greenfield Cost **</t>
  </si>
  <si>
    <t>Greenfield Year</t>
  </si>
  <si>
    <t>Upgrade MW</t>
  </si>
  <si>
    <t>Upgrade Cost</t>
  </si>
  <si>
    <t>Upgrade Year</t>
  </si>
  <si>
    <t>Total MW</t>
  </si>
  <si>
    <t>Total Cost</t>
  </si>
  <si>
    <t>Total Year</t>
  </si>
  <si>
    <t>Greenfield Investment</t>
  </si>
  <si>
    <t>Upgrade Investment</t>
  </si>
  <si>
    <t>Total Investment</t>
  </si>
  <si>
    <t>Investment - Upgrade</t>
  </si>
  <si>
    <t>Investment - Greenfield</t>
  </si>
  <si>
    <t>Contribution - Upgrade</t>
  </si>
  <si>
    <t>Contribution - Greenfield</t>
  </si>
  <si>
    <t>Unused</t>
  </si>
  <si>
    <t>Formula Maximum</t>
  </si>
  <si>
    <t>Covered?</t>
  </si>
  <si>
    <t>Unused?</t>
  </si>
  <si>
    <r>
      <t xml:space="preserve">Unused </t>
    </r>
    <r>
      <rPr>
        <sz val="10"/>
        <rFont val="Calibri"/>
        <family val="2"/>
      </rPr>
      <t>≥</t>
    </r>
    <r>
      <rPr>
        <sz val="10"/>
        <rFont val="Arial Narrow"/>
        <family val="2"/>
      </rPr>
      <t>$5 million?</t>
    </r>
  </si>
  <si>
    <t>UG</t>
  </si>
  <si>
    <t>GF</t>
  </si>
  <si>
    <t>% of Total</t>
  </si>
  <si>
    <t>%</t>
  </si>
  <si>
    <t>Total:</t>
  </si>
  <si>
    <t>* Type is either Greenfield (“GF”) or Upgrade (“UG”), where Upgrade refers to additional facilities that increase the capacity of an existing Greenfield project</t>
  </si>
  <si>
    <t>** For Iteration 1, Greenfield Cost for an Upgrade project is estimated using the power curve for greenfield-only projects</t>
  </si>
  <si>
    <t>unknown</t>
  </si>
  <si>
    <t>Pre-02</t>
  </si>
  <si>
    <t>Pre-01</t>
  </si>
  <si>
    <t>Pre-03</t>
  </si>
  <si>
    <t>Pre-05</t>
  </si>
  <si>
    <t>Pre-06</t>
  </si>
  <si>
    <t>Pre-10</t>
  </si>
  <si>
    <t>10A</t>
  </si>
  <si>
    <t>Pre-11</t>
  </si>
  <si>
    <t>Pre-12</t>
  </si>
  <si>
    <t>Pre-07</t>
  </si>
  <si>
    <t>79A</t>
  </si>
  <si>
    <t>Pre-13</t>
  </si>
  <si>
    <t>79B</t>
  </si>
  <si>
    <t>10B</t>
  </si>
  <si>
    <t>Pre-09</t>
  </si>
  <si>
    <t>Pre-04</t>
  </si>
  <si>
    <t>Pre-08</t>
  </si>
  <si>
    <t>Pre-14</t>
  </si>
  <si>
    <t>Pre-15</t>
  </si>
  <si>
    <t>Pre-16</t>
  </si>
  <si>
    <t>Pre-17</t>
  </si>
  <si>
    <t>Pre-18</t>
  </si>
  <si>
    <t>Investment (000 000)</t>
  </si>
  <si>
    <t>Basic</t>
  </si>
  <si>
    <t>First 7.5 MW</t>
  </si>
  <si>
    <t>Next 9.5 MW</t>
  </si>
  <si>
    <t>Next 23 MW</t>
  </si>
  <si>
    <t>Remainder</t>
  </si>
  <si>
    <t>Existing Tariff</t>
  </si>
  <si>
    <t>POD Cost Function Options Summary</t>
  </si>
  <si>
    <t>Rate change impact</t>
  </si>
  <si>
    <t>2018 Determinant</t>
  </si>
  <si>
    <t>customer-months</t>
  </si>
  <si>
    <t>MW-months</t>
  </si>
  <si>
    <t>Reliability Services from BC</t>
  </si>
  <si>
    <t>Table: Option 4 V-8</t>
  </si>
  <si>
    <t>Table: Option 4 V-6</t>
  </si>
  <si>
    <t>Table: Option 3 V-8</t>
  </si>
  <si>
    <t>Table: Option 3 V-6</t>
  </si>
  <si>
    <t>Table: Option 2 V-8</t>
  </si>
  <si>
    <t>Table: Option 2 V-6</t>
  </si>
  <si>
    <t>Contract / Installed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</si>
</sst>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_-;\-* #,##0.0_-;_-* &quot;-&quot;?_-;_-@_-"/>
    <numFmt numFmtId="165" formatCode="?#"/>
    <numFmt numFmtId="166" formatCode="_-* #,##0.0000_-;\-* #,##0.0000_-;_-* &quot;-&quot;?_-;_-@_-"/>
    <numFmt numFmtId="167" formatCode="0.0&quot; MW&quot;"/>
    <numFmt numFmtId="168" formatCode="0&quot; MW&quot;"/>
    <numFmt numFmtId="169" formatCode="_(&quot;$&quot;* #,##0.000_);_(&quot;$&quot;* \(#,##0.000\);_(&quot;$&quot;* &quot;-&quot;???_);_(@_)"/>
    <numFmt numFmtId="170" formatCode="_-&quot;$&quot;* #,##0.0_-;\-&quot;$&quot;* #,##0.0_-;_-&quot;$&quot;* &quot;-&quot;_-;_-@_-"/>
    <numFmt numFmtId="171" formatCode="_(&quot;$&quot;* #,##0.0_);_(&quot;$&quot;* \(#,##0.0\);_(&quot;$&quot;* &quot;-&quot;?_);_(@_)"/>
    <numFmt numFmtId="172" formatCode="_(* #,##0.0_);_(* \(#,##0.0\);_(* &quot;-&quot;_0_);_(@_)"/>
    <numFmt numFmtId="173" formatCode="_(&quot;$&quot;* #,##0.000_);_(&quot;$&quot;* \(#,##0.000\);_(&quot;$&quot;* &quot;-&quot;?_);_(@_)"/>
    <numFmt numFmtId="174" formatCode="_(* #,##0.000_);_(* \(#,##0.000\);_(* &quot;-&quot;_0_);_(@_)"/>
    <numFmt numFmtId="175" formatCode="_(* #,##0.0_);_(* \(#,##0.0\);_(* &quot;-&quot;?_);_(@_)"/>
    <numFmt numFmtId="176" formatCode="0%_);\(0%\);&quot;-&quot;_%_)"/>
    <numFmt numFmtId="177" formatCode="0.0%_);\(0.0%\);&quot;-&quot;_%_)"/>
    <numFmt numFmtId="178" formatCode="0.0_)\%;\(0.0\)\%;0.0_)\%;@_)_%"/>
    <numFmt numFmtId="179" formatCode="#,##0.0_)_%;\(#,##0.0\)_%;0.0_)_%;@_)_%"/>
    <numFmt numFmtId="180" formatCode="0.000000"/>
    <numFmt numFmtId="181" formatCode="#,##0.0_);\(#,##0.0\);#,##0.0_);@_)"/>
    <numFmt numFmtId="182" formatCode="&quot;$&quot;_(#,##0.00_);&quot;$&quot;\(#,##0.00\);&quot;$&quot;_(0.00_);@_)"/>
    <numFmt numFmtId="183" formatCode="#,##0.00_);\(#,##0.00\);0.00_);@_)"/>
    <numFmt numFmtId="184" formatCode="\€_(#,##0.00_);\€\(#,##0.00\);\€_(0.00_);@_)"/>
    <numFmt numFmtId="185" formatCode="#,##0_)\x;\(#,##0\)\x;0_)\x;@_)_x"/>
    <numFmt numFmtId="186" formatCode="#,##0_)_x;\(#,##0\)_x;0_)_x;@_)_x"/>
    <numFmt numFmtId="187" formatCode="_(* #,##0.000_);_(* \(#,##0.000\);_(* &quot;-&quot;??_);_(@_)"/>
    <numFmt numFmtId="188" formatCode="&quot;$&quot;#,##0.0;[Red]\-&quot;$&quot;#,##0.0"/>
    <numFmt numFmtId="189" formatCode="m\-d\-yy"/>
    <numFmt numFmtId="190" formatCode="#,##0.0_);[Red]\(#,##0.0\)"/>
    <numFmt numFmtId="191" formatCode="#,##0\ ;\(#,##0\)"/>
    <numFmt numFmtId="192" formatCode="&quot;error&quot;;&quot;error&quot;;&quot;OK&quot;;&quot;  &quot;@"/>
    <numFmt numFmtId="193" formatCode="General_)"/>
    <numFmt numFmtId="194" formatCode="0.0"/>
    <numFmt numFmtId="195" formatCode="_-* #,##0\ _D_M_-;\-* #,##0\ _D_M_-;_-* &quot;-&quot;\ _D_M_-;_-@_-"/>
    <numFmt numFmtId="196" formatCode="_-* #,##0.00_-;\-* #,##0.00_-;_-* &quot;-&quot;??_-;_-@_-"/>
    <numFmt numFmtId="197" formatCode="_-* #,##0.00\ _D_M_-;\-* #,##0.00\ _D_M_-;_-* &quot;-&quot;??\ _D_M_-;_-@_-"/>
    <numFmt numFmtId="198" formatCode="0.0%"/>
    <numFmt numFmtId="199" formatCode="0.00_)%;\(0.00\)%;\-"/>
    <numFmt numFmtId="200" formatCode="_ * #,##0.00_ ;_ * \-#,##0.00_ ;_ * &quot;-&quot;??_ ;_ @_ "/>
    <numFmt numFmtId="201" formatCode="_-* #,##0.00_$_-;\-* #,##0.00_$_-;_-* &quot;-&quot;??_$_-;_-@_-"/>
    <numFmt numFmtId="202" formatCode="_-&quot;$&quot;* #,##0.00_-;\-&quot;$&quot;* #,##0.00_-;_-&quot;$&quot;* &quot;-&quot;??_-;_-@_-"/>
    <numFmt numFmtId="203" formatCode="#,##0\ ;[Red]\(#,##0\)"/>
    <numFmt numFmtId="204" formatCode="#,##0."/>
    <numFmt numFmtId="205" formatCode="#,##0.0"/>
    <numFmt numFmtId="206" formatCode="_-* #,##0\ &quot;DM&quot;_-;\-* #,##0\ &quot;DM&quot;_-;_-* &quot;-&quot;\ &quot;DM&quot;_-;_-@_-"/>
    <numFmt numFmtId="207" formatCode="&quot;$&quot;0.00\ \ &quot;MWh&quot;"/>
    <numFmt numFmtId="208" formatCode="_-* #,##0.00&quot;$&quot;_-;\-* #,##0.00&quot;$&quot;_-;_-* &quot;-&quot;??&quot;$&quot;_-;_-@_-"/>
    <numFmt numFmtId="209" formatCode="_-* #,##0.00\ &quot;DM&quot;_-;\-* #,##0.00\ &quot;DM&quot;_-;_-* &quot;-&quot;??\ &quot;DM&quot;_-;_-@_-"/>
    <numFmt numFmtId="210" formatCode="&quot;$&quot;#,##0\ ;\(&quot;$&quot;#,##0\)"/>
    <numFmt numFmtId="211" formatCode="\$#."/>
    <numFmt numFmtId="212" formatCode="m/d/yy\ h:mm"/>
    <numFmt numFmtId="213" formatCode="#,##0_);\(#,##0\);&quot;- &quot;;&quot;  &quot;@"/>
    <numFmt numFmtId="214" formatCode="0_);\(0\)"/>
    <numFmt numFmtId="215" formatCode="_([$€-2]* #,##0.00_);_([$€-2]* \(#,##0.00\);_([$€-2]* &quot;-&quot;??_)"/>
    <numFmt numFmtId="216" formatCode="#,##0.0000_);\(#,##0.0000\);&quot;- &quot;;&quot;  &quot;@"/>
    <numFmt numFmtId="217" formatCode="_-* #,##0.0_-;\-* #,##0.0_-;_-* &quot;-&quot;??_-;_-@_-"/>
    <numFmt numFmtId="218" formatCode="#.00"/>
    <numFmt numFmtId="219" formatCode="#,##0__;[Red]\(#,##0\)_]"/>
    <numFmt numFmtId="220" formatCode="#,##0.00&quot; $&quot;;\-#,##0.00&quot; $&quot;"/>
    <numFmt numFmtId="221" formatCode="_-* #,##0\ _P_t_s_-;\-* #,##0\ _P_t_s_-;_-* &quot;-&quot;\ _P_t_s_-;_-@_-"/>
    <numFmt numFmtId="222" formatCode="_-* #,##0.00\ _P_t_s_-;\-* #,##0.00\ _P_t_s_-;_-* &quot;-&quot;??\ _P_t_s_-;_-@_-"/>
    <numFmt numFmtId="223" formatCode="_-* #,##0\ _$_-;\-* #,##0\ _$_-;_-* &quot;-&quot;\ _$_-;_-@_-"/>
    <numFmt numFmtId="224" formatCode="_(&quot;N$&quot;* #,##0_);_(&quot;N$&quot;* \(#,##0\);_(&quot;N$&quot;* &quot;-&quot;_);_(@_)"/>
    <numFmt numFmtId="225" formatCode="_(&quot;N$&quot;* #,##0.00_);_(&quot;N$&quot;* \(#,##0.00\);_(&quot;N$&quot;* &quot;-&quot;??_);_(@_)"/>
    <numFmt numFmtId="226" formatCode="_-* #,##0\ &quot;$&quot;_-;\-* #,##0\ &quot;$&quot;_-;_-* &quot;-&quot;\ &quot;$&quot;_-;_-@_-"/>
    <numFmt numFmtId="227" formatCode="_-* #,##0.00\ &quot;$&quot;_-;\-* #,##0.00\ &quot;$&quot;_-;_-* &quot;-&quot;??\ &quot;$&quot;_-;_-@_-"/>
    <numFmt numFmtId="228" formatCode="mmm\-yyyy"/>
    <numFmt numFmtId="229" formatCode="0.0\ \ &quot;MW&quot;"/>
    <numFmt numFmtId="230" formatCode="0.0\ \ &quot;MWh&quot;"/>
    <numFmt numFmtId="231" formatCode="#,##0.0000\ ;[Red]\(#,##0.0000\)"/>
    <numFmt numFmtId="232" formatCode="0.00_)"/>
    <numFmt numFmtId="233" formatCode="#,##0,_);\(#,##0,\)"/>
    <numFmt numFmtId="234" formatCode="[$-409]dd/mmm/yy;@"/>
    <numFmt numFmtId="235" formatCode="#,##0.0\ ;\(#,##0.0\)"/>
    <numFmt numFmtId="236" formatCode="&quot;$&quot;\ #,###,###,##0_);\(&quot;$&quot;\ #,###,###,##0\)_);&quot;&quot;_)"/>
    <numFmt numFmtId="237" formatCode="%#."/>
    <numFmt numFmtId="238" formatCode="&quot;$&quot;\ #,###,##0_);\(&quot;$&quot;\ #,###,##0\)_)"/>
    <numFmt numFmtId="239" formatCode="#,###,###,##0_);\(#,###,###,##0\)_)"/>
    <numFmt numFmtId="240" formatCode="0.00\ ;\-0.00\ ;&quot;- &quot;"/>
    <numFmt numFmtId="241" formatCode="#,##0.0\ \ \ \ ;[Red]\(#,##0.0\)\ \ "/>
    <numFmt numFmtId="242" formatCode="0.0\ \ \ \ \ \ ;[Red]\(0.0\)\ \ \ \ "/>
    <numFmt numFmtId="243" formatCode="0.0\ \ \ \ \ \ \ \ ;[Red]\(0.0\)\ \ \ \ \ \ "/>
    <numFmt numFmtId="244" formatCode="mmm\ dd\,\ yyyy"/>
    <numFmt numFmtId="245" formatCode="yyyy"/>
    <numFmt numFmtId="246" formatCode="#,###,;\(#,###,\)"/>
    <numFmt numFmtId="247" formatCode="#,##0.000\ ;\(#,##0.000\)"/>
    <numFmt numFmtId="248" formatCode="#,##0.00\ ;\ \(#,##0.00\)"/>
    <numFmt numFmtId="249" formatCode="#,###,##0.0_)"/>
    <numFmt numFmtId="250" formatCode="#,##0.00;[Red]#,##0.00"/>
    <numFmt numFmtId="251" formatCode=";;&quot;zero&quot;;&quot;  &quot;@"/>
    <numFmt numFmtId="252" formatCode="_(&quot;$&quot;* #,##0.00_);_(&quot;$&quot;* \(#,##0.00\);_(&quot;$&quot;* &quot;-&quot;?_);_(@_)"/>
    <numFmt numFmtId="253" formatCode="0.00%_);\(0.00%\);&quot;-&quot;_%_)"/>
    <numFmt numFmtId="254" formatCode="_(* #,##0.0_);_(* \(#,##0.0\);_(* &quot;-&quot;_);_(@_)"/>
    <numFmt numFmtId="255" formatCode="???0"/>
    <numFmt numFmtId="256" formatCode="&quot;$&quot;#,##0.0"/>
    <numFmt numFmtId="257" formatCode="&quot;TRUE&quot;;&quot;ERROR&quot;;&quot;FALSE&quot;"/>
    <numFmt numFmtId="258" formatCode="_(&quot;$&quot;* #,##0_);_(&quot;$&quot;* \(#,##0\);_(&quot;$&quot;* &quot;-&quot;?_);_(@_)"/>
    <numFmt numFmtId="259" formatCode="0.000"/>
    <numFmt numFmtId="260" formatCode="_(* #,##0_);_(* \(#,##0\);_(* &quot;-&quot;?_);_(@_)"/>
  </numFmts>
  <fonts count="182">
    <font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 Narrow"/>
      <family val="2"/>
    </font>
    <font>
      <b/>
      <sz val="10"/>
      <name val="Arial Narrow"/>
      <family val="2"/>
    </font>
    <font>
      <sz val="10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63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8"/>
      <color indexed="13"/>
      <name val="Arial"/>
      <family val="2"/>
    </font>
    <font>
      <b/>
      <sz val="14"/>
      <name val="Arial"/>
      <family val="2"/>
    </font>
    <font>
      <b/>
      <sz val="8"/>
      <color indexed="12"/>
      <name val="Arial"/>
      <family val="2"/>
    </font>
    <font>
      <b/>
      <sz val="18"/>
      <name val="Arial"/>
      <family val="2"/>
    </font>
    <font>
      <b/>
      <sz val="10"/>
      <color indexed="10"/>
      <name val="Arial"/>
      <family val="2"/>
    </font>
    <font>
      <b/>
      <sz val="10"/>
      <name val="Helv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51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8"/>
      <name val="Impact"/>
      <family val="2"/>
    </font>
    <font>
      <b/>
      <sz val="6"/>
      <name val="Helv"/>
    </font>
    <font>
      <b/>
      <sz val="8"/>
      <name val="Arial"/>
      <family val="2"/>
    </font>
    <font>
      <sz val="10"/>
      <name val="Geneva"/>
    </font>
    <font>
      <b/>
      <i/>
      <sz val="12"/>
      <color indexed="12"/>
      <name val="Arial"/>
      <family val="2"/>
    </font>
    <font>
      <sz val="8"/>
      <name val="Palatino"/>
      <family val="1"/>
    </font>
    <font>
      <sz val="10"/>
      <name val="Verdana"/>
      <family val="2"/>
    </font>
    <font>
      <sz val="12"/>
      <name val="Tahoma"/>
      <family val="2"/>
    </font>
    <font>
      <sz val="10"/>
      <name val="Tahoma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1"/>
      <name val="Times New Roman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2"/>
      <name val="Helv"/>
    </font>
    <font>
      <sz val="8"/>
      <name val="BERNHARD"/>
    </font>
    <font>
      <sz val="1"/>
      <color indexed="8"/>
      <name val="Courier"/>
      <family val="3"/>
    </font>
    <font>
      <sz val="10"/>
      <name val="Helvetica"/>
    </font>
    <font>
      <sz val="10"/>
      <name val="Helvetica"/>
      <family val="2"/>
    </font>
    <font>
      <i/>
      <sz val="9"/>
      <name val="MS Sans Serif"/>
      <family val="2"/>
    </font>
    <font>
      <sz val="12"/>
      <name val="Courier"/>
      <family val="3"/>
    </font>
    <font>
      <b/>
      <sz val="10"/>
      <color indexed="64"/>
      <name val="Arial"/>
      <family val="2"/>
    </font>
    <font>
      <sz val="11"/>
      <name val="??"/>
      <family val="3"/>
      <charset val="129"/>
    </font>
    <font>
      <sz val="8"/>
      <name val="Times New Roman"/>
      <family val="1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"/>
      <color indexed="8"/>
      <name val="Courier"/>
      <family val="3"/>
    </font>
    <font>
      <b/>
      <sz val="11"/>
      <color indexed="32"/>
      <name val="Arial"/>
      <family val="2"/>
    </font>
    <font>
      <sz val="7"/>
      <name val="Palatino"/>
      <family val="1"/>
    </font>
    <font>
      <sz val="10"/>
      <color indexed="12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b/>
      <sz val="11"/>
      <color indexed="62"/>
      <name val="Arial"/>
      <family val="2"/>
    </font>
    <font>
      <b/>
      <sz val="1"/>
      <color indexed="8"/>
      <name val="Courier"/>
      <family val="3"/>
    </font>
    <font>
      <sz val="9"/>
      <name val="Helv"/>
    </font>
    <font>
      <u/>
      <sz val="10"/>
      <color indexed="12"/>
      <name val="Arial"/>
      <family val="2"/>
    </font>
    <font>
      <sz val="12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62"/>
      <name val="Arial"/>
      <family val="2"/>
    </font>
    <font>
      <sz val="11"/>
      <color indexed="48"/>
      <name val="Calibri"/>
      <family val="2"/>
    </font>
    <font>
      <sz val="11"/>
      <color indexed="61"/>
      <name val="Calibri"/>
      <family val="2"/>
    </font>
    <font>
      <i/>
      <sz val="10"/>
      <name val="Arial"/>
      <family val="2"/>
    </font>
    <font>
      <sz val="11"/>
      <color indexed="53"/>
      <name val="Calibri"/>
      <family val="2"/>
    </font>
    <font>
      <sz val="11"/>
      <color indexed="51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0"/>
      <color indexed="19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10"/>
      <color indexed="64"/>
      <name val="Arial"/>
      <family val="2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23"/>
      <name val="Arial"/>
      <family val="2"/>
    </font>
    <font>
      <sz val="11"/>
      <color theme="1"/>
      <name val="Arial Unicode MS"/>
      <family val="2"/>
    </font>
    <font>
      <sz val="8"/>
      <name val="HelveticaWN"/>
    </font>
    <font>
      <sz val="11"/>
      <color theme="1"/>
      <name val="Calibri"/>
      <family val="2"/>
    </font>
    <font>
      <sz val="8"/>
      <color indexed="12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i/>
      <sz val="10"/>
      <color indexed="10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sz val="10"/>
      <color indexed="8"/>
      <name val="Helvetica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indexed="39"/>
      <name val="Arial"/>
      <family val="2"/>
    </font>
    <font>
      <b/>
      <sz val="10"/>
      <color indexed="62"/>
      <name val="Arial"/>
      <family val="2"/>
    </font>
    <font>
      <sz val="10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b/>
      <i/>
      <sz val="10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56"/>
      <name val="Arial"/>
      <family val="2"/>
    </font>
    <font>
      <sz val="10"/>
      <name val="Geneva"/>
      <family val="2"/>
    </font>
    <font>
      <b/>
      <sz val="12"/>
      <name val="Tms Rmn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1"/>
      <name val="Cambria"/>
      <family val="2"/>
    </font>
    <font>
      <b/>
      <sz val="9"/>
      <name val="Arial"/>
      <family val="2"/>
    </font>
    <font>
      <sz val="8"/>
      <color indexed="12"/>
      <name val="Arial"/>
      <family val="2"/>
    </font>
    <font>
      <sz val="10"/>
      <name val="Courier"/>
      <family val="3"/>
    </font>
    <font>
      <sz val="10"/>
      <color indexed="14"/>
      <name val="Arial"/>
      <family val="2"/>
    </font>
    <font>
      <sz val="7.5"/>
      <name val="Arial"/>
      <family val="2"/>
    </font>
    <font>
      <sz val="8"/>
      <name val="Helv"/>
    </font>
    <font>
      <sz val="10"/>
      <name val="Arial Cyr"/>
    </font>
    <font>
      <sz val="12"/>
      <name val="Times New Roman Cyr"/>
      <family val="1"/>
      <charset val="204"/>
    </font>
    <font>
      <sz val="10"/>
      <name val="Calibri"/>
      <family val="2"/>
      <scheme val="minor"/>
    </font>
    <font>
      <i/>
      <sz val="10"/>
      <name val="Arial Narrow"/>
      <family val="2"/>
    </font>
    <font>
      <sz val="10"/>
      <name val="Calibri"/>
      <family val="2"/>
    </font>
  </fonts>
  <fills count="1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6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9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5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8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9"/>
      </patternFill>
    </fill>
    <fill>
      <patternFill patternType="solid">
        <fgColor indexed="39"/>
        <bgColor indexed="55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39"/>
        <bgColor indexed="22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6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6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0"/>
      </top>
      <bottom style="double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ashed">
        <color auto="1"/>
      </top>
      <bottom/>
      <diagonal/>
    </border>
  </borders>
  <cellStyleXfs count="25744">
    <xf numFmtId="164" fontId="0" fillId="0" borderId="0"/>
    <xf numFmtId="171" fontId="22" fillId="0" borderId="0" applyFont="0" applyBorder="0" applyAlignment="0">
      <alignment vertical="center"/>
    </xf>
    <xf numFmtId="176" fontId="20" fillId="0" borderId="0" applyFont="0" applyFill="0" applyBorder="0" applyAlignment="0" applyProtection="0"/>
    <xf numFmtId="172" fontId="18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9" fillId="0" borderId="0" applyFont="0" applyBorder="0">
      <alignment horizontal="right"/>
    </xf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2" fillId="1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2" fillId="10" borderId="0" applyNumberFormat="0" applyBorder="0" applyAlignment="0" applyProtection="0"/>
    <xf numFmtId="0" fontId="31" fillId="40" borderId="0" applyNumberFormat="0" applyBorder="0" applyAlignment="0" applyProtection="0"/>
    <xf numFmtId="0" fontId="2" fillId="10" borderId="0" applyNumberFormat="0" applyBorder="0" applyAlignment="0" applyProtection="0"/>
    <xf numFmtId="0" fontId="30" fillId="34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0" fillId="42" borderId="0" applyNumberFormat="0" applyBorder="0" applyAlignment="0" applyProtection="0"/>
    <xf numFmtId="0" fontId="30" fillId="33" borderId="0" applyNumberFormat="0" applyBorder="0" applyAlignment="0" applyProtection="0"/>
    <xf numFmtId="0" fontId="30" fillId="35" borderId="0" applyNumberFormat="0" applyBorder="0" applyAlignment="0" applyProtection="0"/>
    <xf numFmtId="0" fontId="32" fillId="14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0" fillId="3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42" borderId="0" applyNumberFormat="0" applyBorder="0" applyAlignment="0" applyProtection="0"/>
    <xf numFmtId="0" fontId="2" fillId="14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3" fillId="3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33" borderId="0" applyNumberFormat="0" applyBorder="0" applyAlignment="0" applyProtection="0"/>
    <xf numFmtId="0" fontId="30" fillId="36" borderId="0" applyNumberFormat="0" applyBorder="0" applyAlignment="0" applyProtection="0"/>
    <xf numFmtId="0" fontId="32" fillId="18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0" fillId="3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2" fillId="18" borderId="0" applyNumberFormat="0" applyBorder="0" applyAlignment="0" applyProtection="0"/>
    <xf numFmtId="0" fontId="31" fillId="43" borderId="0" applyNumberFormat="0" applyBorder="0" applyAlignment="0" applyProtection="0"/>
    <xf numFmtId="0" fontId="2" fillId="18" borderId="0" applyNumberFormat="0" applyBorder="0" applyAlignment="0" applyProtection="0"/>
    <xf numFmtId="0" fontId="30" fillId="36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3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2" fillId="22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2" fillId="22" borderId="0" applyNumberFormat="0" applyBorder="0" applyAlignment="0" applyProtection="0"/>
    <xf numFmtId="0" fontId="31" fillId="44" borderId="0" applyNumberFormat="0" applyBorder="0" applyAlignment="0" applyProtection="0"/>
    <xf numFmtId="0" fontId="2" fillId="22" borderId="0" applyNumberFormat="0" applyBorder="0" applyAlignment="0" applyProtection="0"/>
    <xf numFmtId="0" fontId="30" fillId="37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3" fillId="4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2" fillId="2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2" fillId="26" borderId="0" applyNumberFormat="0" applyBorder="0" applyAlignment="0" applyProtection="0"/>
    <xf numFmtId="0" fontId="30" fillId="38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3" fillId="4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43" borderId="0" applyNumberFormat="0" applyBorder="0" applyAlignment="0" applyProtection="0"/>
    <xf numFmtId="0" fontId="30" fillId="33" borderId="0" applyNumberFormat="0" applyBorder="0" applyAlignment="0" applyProtection="0"/>
    <xf numFmtId="0" fontId="30" fillId="39" borderId="0" applyNumberFormat="0" applyBorder="0" applyAlignment="0" applyProtection="0"/>
    <xf numFmtId="0" fontId="32" fillId="30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0" fillId="33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30" borderId="0" applyNumberFormat="0" applyBorder="0" applyAlignment="0" applyProtection="0"/>
    <xf numFmtId="0" fontId="31" fillId="35" borderId="0" applyNumberFormat="0" applyBorder="0" applyAlignment="0" applyProtection="0"/>
    <xf numFmtId="0" fontId="2" fillId="30" borderId="0" applyNumberFormat="0" applyBorder="0" applyAlignment="0" applyProtection="0"/>
    <xf numFmtId="0" fontId="30" fillId="39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3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187" fontId="23" fillId="0" borderId="0" applyFont="0" applyFill="0" applyBorder="0" applyAlignment="0">
      <alignment horizontal="right"/>
    </xf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7" borderId="0" applyNumberFormat="0" applyBorder="0" applyAlignment="0" applyProtection="0"/>
    <xf numFmtId="0" fontId="30" fillId="37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2" fillId="11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9" borderId="0" applyNumberFormat="0" applyBorder="0" applyAlignment="0" applyProtection="0"/>
    <xf numFmtId="0" fontId="2" fillId="11" borderId="0" applyNumberFormat="0" applyBorder="0" applyAlignment="0" applyProtection="0"/>
    <xf numFmtId="0" fontId="30" fillId="46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3" fillId="4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2" fillId="15" borderId="0" applyNumberFormat="0" applyBorder="0" applyAlignment="0" applyProtection="0"/>
    <xf numFmtId="0" fontId="30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2" fillId="15" borderId="0" applyNumberFormat="0" applyBorder="0" applyAlignment="0" applyProtection="0"/>
    <xf numFmtId="0" fontId="31" fillId="42" borderId="0" applyNumberFormat="0" applyBorder="0" applyAlignment="0" applyProtection="0"/>
    <xf numFmtId="0" fontId="2" fillId="15" borderId="0" applyNumberFormat="0" applyBorder="0" applyAlignment="0" applyProtection="0"/>
    <xf numFmtId="0" fontId="30" fillId="42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3" fillId="3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0" fillId="3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0" fillId="4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2" fillId="19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0" fillId="47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0" fillId="50" borderId="0" applyNumberFormat="0" applyBorder="0" applyAlignment="0" applyProtection="0"/>
    <xf numFmtId="0" fontId="30" fillId="37" borderId="0" applyNumberFormat="0" applyBorder="0" applyAlignment="0" applyProtection="0"/>
    <xf numFmtId="0" fontId="32" fillId="23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2" fillId="23" borderId="0" applyNumberFormat="0" applyBorder="0" applyAlignment="0" applyProtection="0"/>
    <xf numFmtId="0" fontId="31" fillId="50" borderId="0" applyNumberFormat="0" applyBorder="0" applyAlignment="0" applyProtection="0"/>
    <xf numFmtId="0" fontId="2" fillId="23" borderId="0" applyNumberFormat="0" applyBorder="0" applyAlignment="0" applyProtection="0"/>
    <xf numFmtId="0" fontId="30" fillId="37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3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2" fillId="27" borderId="0" applyNumberFormat="0" applyBorder="0" applyAlignment="0" applyProtection="0"/>
    <xf numFmtId="0" fontId="30" fillId="52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30" fillId="52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3" fillId="4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0" fillId="33" borderId="0" applyNumberFormat="0" applyBorder="0" applyAlignment="0" applyProtection="0"/>
    <xf numFmtId="0" fontId="30" fillId="48" borderId="0" applyNumberFormat="0" applyBorder="0" applyAlignment="0" applyProtection="0"/>
    <xf numFmtId="0" fontId="32" fillId="31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2" fillId="31" borderId="0" applyNumberFormat="0" applyBorder="0" applyAlignment="0" applyProtection="0"/>
    <xf numFmtId="0" fontId="31" fillId="39" borderId="0" applyNumberFormat="0" applyBorder="0" applyAlignment="0" applyProtection="0"/>
    <xf numFmtId="0" fontId="2" fillId="31" borderId="0" applyNumberFormat="0" applyBorder="0" applyAlignment="0" applyProtection="0"/>
    <xf numFmtId="0" fontId="30" fillId="48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3" fillId="39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4" fillId="53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6" fillId="12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4" fillId="52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1" borderId="0" applyNumberFormat="0" applyBorder="0" applyAlignment="0" applyProtection="0"/>
    <xf numFmtId="0" fontId="36" fillId="12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7" fillId="12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16" borderId="0" applyNumberFormat="0" applyBorder="0" applyAlignment="0" applyProtection="0"/>
    <xf numFmtId="0" fontId="34" fillId="4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3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35" borderId="0" applyNumberFormat="0" applyBorder="0" applyAlignment="0" applyProtection="0"/>
    <xf numFmtId="0" fontId="36" fillId="16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17" fillId="16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4" fillId="33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6" fillId="20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4" fillId="52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35" borderId="0" applyNumberFormat="0" applyBorder="0" applyAlignment="0" applyProtection="0"/>
    <xf numFmtId="0" fontId="36" fillId="20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7" fillId="20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6" fillId="24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5" fillId="49" borderId="0" applyNumberFormat="0" applyBorder="0" applyAlignment="0" applyProtection="0"/>
    <xf numFmtId="0" fontId="36" fillId="24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17" fillId="24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6" fillId="28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4" fillId="52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41" borderId="0" applyNumberFormat="0" applyBorder="0" applyAlignment="0" applyProtection="0"/>
    <xf numFmtId="0" fontId="36" fillId="28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7" fillId="28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4" fillId="42" borderId="0" applyNumberFormat="0" applyBorder="0" applyAlignment="0" applyProtection="0"/>
    <xf numFmtId="0" fontId="34" fillId="33" borderId="0" applyNumberFormat="0" applyBorder="0" applyAlignment="0" applyProtection="0"/>
    <xf numFmtId="0" fontId="34" fillId="56" borderId="0" applyNumberFormat="0" applyBorder="0" applyAlignment="0" applyProtection="0"/>
    <xf numFmtId="0" fontId="36" fillId="32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4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6" fillId="32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17" fillId="32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57" borderId="0" applyNumberFormat="0" applyBorder="0" applyAlignment="0" applyProtection="0"/>
    <xf numFmtId="0" fontId="34" fillId="55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55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5" fillId="4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43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43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5" fillId="68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72" borderId="0" applyNumberFormat="0" applyBorder="0" applyAlignment="0" applyProtection="0"/>
    <xf numFmtId="0" fontId="34" fillId="52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5" fillId="3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4" borderId="0" applyNumberFormat="0" applyBorder="0" applyAlignment="0" applyProtection="0"/>
    <xf numFmtId="0" fontId="34" fillId="49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49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5" fillId="49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7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5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64" borderId="0" applyNumberFormat="0" applyBorder="0" applyAlignment="0" applyProtection="0"/>
    <xf numFmtId="0" fontId="34" fillId="77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56" borderId="0" applyNumberFormat="0" applyBorder="0" applyAlignment="0" applyProtection="0"/>
    <xf numFmtId="0" fontId="34" fillId="43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43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5" fillId="79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188" fontId="23" fillId="80" borderId="16">
      <alignment horizontal="center" vertical="center"/>
    </xf>
    <xf numFmtId="188" fontId="23" fillId="80" borderId="16">
      <alignment horizontal="center" vertical="center"/>
    </xf>
    <xf numFmtId="189" fontId="19" fillId="80" borderId="16">
      <alignment horizontal="center" vertical="center"/>
    </xf>
    <xf numFmtId="189" fontId="19" fillId="80" borderId="16">
      <alignment horizontal="center" vertical="center"/>
    </xf>
    <xf numFmtId="0" fontId="19" fillId="81" borderId="0" applyNumberFormat="0" applyFont="0" applyAlignment="0">
      <alignment vertical="top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37" fillId="0" borderId="0" applyNumberFormat="0" applyFill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7" fillId="3" borderId="0" applyNumberFormat="0" applyBorder="0" applyAlignment="0" applyProtection="0"/>
    <xf numFmtId="0" fontId="39" fillId="35" borderId="0" applyNumberFormat="0" applyBorder="0" applyAlignment="0" applyProtection="0"/>
    <xf numFmtId="0" fontId="40" fillId="37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7" fillId="3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1" fontId="41" fillId="82" borderId="17" applyNumberFormat="0" applyBorder="0" applyAlignment="0">
      <alignment horizontal="center" vertical="top" wrapText="1"/>
      <protection hidden="1"/>
    </xf>
    <xf numFmtId="0" fontId="42" fillId="83" borderId="0"/>
    <xf numFmtId="190" fontId="43" fillId="0" borderId="0" applyNumberFormat="0" applyFill="0" applyBorder="0" applyAlignment="0" applyProtection="0">
      <alignment horizontal="center"/>
      <protection locked="0"/>
    </xf>
    <xf numFmtId="0" fontId="44" fillId="0" borderId="0" applyNumberFormat="0" applyFill="0" applyBorder="0" applyAlignment="0" applyProtection="0"/>
    <xf numFmtId="187" fontId="45" fillId="0" borderId="17" applyNumberFormat="0" applyFill="0" applyBorder="0" applyAlignment="0" applyProtection="0">
      <alignment horizontal="center"/>
    </xf>
    <xf numFmtId="0" fontId="46" fillId="0" borderId="18">
      <alignment horizontal="center"/>
    </xf>
    <xf numFmtId="0" fontId="20" fillId="0" borderId="0" applyNumberFormat="0" applyFill="0" applyBorder="0" applyAlignment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7" fillId="4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4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48" fillId="84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47" fillId="50" borderId="19" applyNumberFormat="0" applyAlignment="0" applyProtection="0"/>
    <xf numFmtId="0" fontId="50" fillId="45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11" fillId="6" borderId="4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51" fillId="0" borderId="20" applyNumberFormat="0" applyFill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85" borderId="22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45" borderId="21" applyNumberFormat="0" applyAlignment="0" applyProtection="0"/>
    <xf numFmtId="0" fontId="53" fillId="86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13" fillId="7" borderId="7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4" fillId="87" borderId="23">
      <alignment horizontal="center" wrapText="1"/>
    </xf>
    <xf numFmtId="193" fontId="55" fillId="0" borderId="0">
      <alignment horizontal="left"/>
    </xf>
    <xf numFmtId="194" fontId="56" fillId="0" borderId="0" applyBorder="0">
      <alignment horizontal="right"/>
    </xf>
    <xf numFmtId="194" fontId="56" fillId="0" borderId="24" applyAlignment="0">
      <alignment horizontal="right"/>
    </xf>
    <xf numFmtId="38" fontId="57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38" fontId="57" fillId="0" borderId="0" applyFont="0" applyFill="0" applyBorder="0" applyAlignment="0" applyProtection="0"/>
    <xf numFmtId="195" fontId="20" fillId="0" borderId="0" applyFont="0" applyFill="0" applyBorder="0" applyAlignment="0" applyProtection="0"/>
    <xf numFmtId="38" fontId="57" fillId="0" borderId="0" applyFont="0" applyFill="0" applyBorder="0" applyAlignment="0" applyProtection="0"/>
    <xf numFmtId="38" fontId="57" fillId="0" borderId="0" applyFont="0" applyFill="0" applyBorder="0" applyAlignment="0" applyProtection="0"/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0" fontId="59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20" fillId="0" borderId="0" applyFont="0" applyFill="0" applyBorder="0" applyAlignment="0" applyProtection="0"/>
    <xf numFmtId="196" fontId="6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196" fontId="63" fillId="0" borderId="0" applyFont="0" applyFill="0" applyBorder="0" applyAlignment="0" applyProtection="0"/>
    <xf numFmtId="196" fontId="65" fillId="0" borderId="0" applyFont="0" applyFill="0" applyBorder="0" applyAlignment="0" applyProtection="0"/>
    <xf numFmtId="196" fontId="63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201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4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67" fillId="0" borderId="0">
      <alignment horizontal="right"/>
    </xf>
    <xf numFmtId="203" fontId="57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69" fillId="0" borderId="0"/>
    <xf numFmtId="0" fontId="70" fillId="0" borderId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5" fontId="23" fillId="0" borderId="0" applyFont="0" applyFill="0" applyBorder="0" applyAlignment="0" applyProtection="0"/>
    <xf numFmtId="0" fontId="29" fillId="0" borderId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37" fontId="72" fillId="0" borderId="0" applyFill="0" applyBorder="0" applyAlignment="0" applyProtection="0"/>
    <xf numFmtId="37" fontId="73" fillId="0" borderId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171" fontId="22" fillId="0" borderId="0" applyFont="0" applyBorder="0" applyAlignment="0">
      <alignment vertical="center"/>
    </xf>
    <xf numFmtId="206" fontId="20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206" fontId="20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8" fontId="20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6" fillId="0" borderId="0"/>
    <xf numFmtId="44" fontId="76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6" fillId="0" borderId="0"/>
    <xf numFmtId="44" fontId="76" fillId="0" borderId="0"/>
    <xf numFmtId="44" fontId="76" fillId="0" borderId="0"/>
    <xf numFmtId="44" fontId="76" fillId="0" borderId="0"/>
    <xf numFmtId="44" fontId="76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68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1" fontId="71" fillId="0" borderId="0">
      <protection locked="0"/>
    </xf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0" fontId="68" fillId="0" borderId="0" applyFont="0" applyFill="0" applyBorder="0" applyAlignment="0" applyProtection="0"/>
    <xf numFmtId="15" fontId="56" fillId="0" borderId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1" fillId="0" borderId="0">
      <protection locked="0"/>
    </xf>
    <xf numFmtId="0" fontId="71" fillId="0" borderId="0">
      <protection locked="0"/>
    </xf>
    <xf numFmtId="0" fontId="20" fillId="0" borderId="0" applyFont="0" applyFill="0" applyBorder="0" applyAlignment="0" applyProtection="0"/>
    <xf numFmtId="0" fontId="71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9" fillId="0" borderId="0" applyFont="0" applyFill="0" applyBorder="0" applyAlignment="0" applyProtection="0"/>
    <xf numFmtId="6" fontId="77" fillId="0" borderId="0">
      <protection locked="0"/>
    </xf>
    <xf numFmtId="15" fontId="78" fillId="0" borderId="0" applyFont="0" applyFill="0" applyBorder="0" applyAlignment="0" applyProtection="0">
      <alignment horizontal="center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3" fontId="19" fillId="88" borderId="0" applyNumberFormat="0" applyBorder="0" applyAlignment="0" applyProtection="0"/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0" fontId="59" fillId="0" borderId="26" applyNumberFormat="0" applyFont="0" applyFill="0" applyAlignment="0" applyProtection="0"/>
    <xf numFmtId="0" fontId="79" fillId="89" borderId="0" applyNumberFormat="0" applyBorder="0" applyAlignment="0" applyProtection="0"/>
    <xf numFmtId="0" fontId="79" fillId="90" borderId="0" applyNumberFormat="0" applyBorder="0" applyAlignment="0" applyProtection="0"/>
    <xf numFmtId="0" fontId="79" fillId="91" borderId="0" applyNumberFormat="0" applyBorder="0" applyAlignment="0" applyProtection="0"/>
    <xf numFmtId="0" fontId="80" fillId="39" borderId="19" applyNumberFormat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84" fillId="0" borderId="0">
      <protection locked="0"/>
    </xf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0" fontId="71" fillId="0" borderId="0">
      <protection locked="0"/>
    </xf>
    <xf numFmtId="0" fontId="84" fillId="0" borderId="0">
      <protection locked="0"/>
    </xf>
    <xf numFmtId="216" fontId="20" fillId="0" borderId="0" applyFont="0" applyFill="0" applyBorder="0" applyAlignment="0" applyProtection="0"/>
    <xf numFmtId="216" fontId="20" fillId="0" borderId="0" applyFont="0" applyFill="0" applyBorder="0" applyAlignment="0" applyProtection="0"/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2" fontId="68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8" fontId="71" fillId="0" borderId="0">
      <protection locked="0"/>
    </xf>
    <xf numFmtId="218" fontId="71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18" fontId="71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9" fillId="0" borderId="0"/>
    <xf numFmtId="0" fontId="86" fillId="0" borderId="0" applyFill="0" applyBorder="0" applyProtection="0">
      <alignment horizontal="left"/>
    </xf>
    <xf numFmtId="213" fontId="87" fillId="0" borderId="0" applyNumberFormat="0" applyFill="0" applyBorder="0" applyAlignment="0" applyProtection="0"/>
    <xf numFmtId="219" fontId="88" fillId="0" borderId="0">
      <alignment vertical="center"/>
    </xf>
    <xf numFmtId="0" fontId="29" fillId="0" borderId="0"/>
    <xf numFmtId="219" fontId="88" fillId="0" borderId="0">
      <alignment vertical="center"/>
    </xf>
    <xf numFmtId="0" fontId="29" fillId="0" borderId="0"/>
    <xf numFmtId="219" fontId="88" fillId="0" borderId="0">
      <alignment vertical="center"/>
    </xf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90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6" fillId="2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0" fontId="59" fillId="0" borderId="0" applyFon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92" fillId="82" borderId="0" applyNumberFormat="0" applyBorder="0" applyAlignment="0">
      <protection hidden="1"/>
    </xf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44" fillId="0" borderId="0" applyNumberFormat="0" applyFont="0" applyFill="0" applyAlignment="0" applyProtection="0"/>
    <xf numFmtId="0" fontId="94" fillId="0" borderId="28" applyNumberFormat="0" applyFill="0" applyAlignment="0" applyProtection="0"/>
    <xf numFmtId="0" fontId="93" fillId="0" borderId="29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9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44" fillId="0" borderId="0" applyNumberFormat="0" applyFon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3" fillId="0" borderId="1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6" fillId="0" borderId="3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8" fillId="0" borderId="0" applyNumberFormat="0" applyFont="0" applyFill="0" applyAlignment="0" applyProtection="0"/>
    <xf numFmtId="0" fontId="99" fillId="0" borderId="32" applyNumberFormat="0" applyFill="0" applyAlignment="0" applyProtection="0"/>
    <xf numFmtId="0" fontId="97" fillId="0" borderId="33" applyNumberFormat="0" applyFill="0" applyAlignment="0" applyProtection="0"/>
    <xf numFmtId="0" fontId="100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3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100" fillId="0" borderId="32" applyNumberFormat="0" applyFill="0" applyAlignment="0" applyProtection="0"/>
    <xf numFmtId="0" fontId="98" fillId="0" borderId="0" applyNumberFormat="0" applyFon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4" fillId="0" borderId="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1" fillId="0" borderId="31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4" fillId="0" borderId="36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5" fillId="0" borderId="37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5" fillId="0" borderId="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106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106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" fontId="107" fillId="0" borderId="0" applyFill="0" applyBorder="0" applyProtection="0">
      <alignment horizontal="center"/>
    </xf>
    <xf numFmtId="1" fontId="107" fillId="0" borderId="0" applyFill="0" applyBorder="0">
      <alignment horizontal="center"/>
    </xf>
    <xf numFmtId="0" fontId="87" fillId="0" borderId="38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Alignment="0" applyProtection="0">
      <alignment vertical="top"/>
      <protection locked="0"/>
    </xf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200" fontId="87" fillId="0" borderId="39">
      <protection locked="0"/>
    </xf>
    <xf numFmtId="200" fontId="87" fillId="0" borderId="39">
      <protection locked="0"/>
    </xf>
    <xf numFmtId="200" fontId="87" fillId="0" borderId="39">
      <protection locked="0"/>
    </xf>
    <xf numFmtId="200" fontId="87" fillId="0" borderId="39">
      <protection locked="0"/>
    </xf>
    <xf numFmtId="0" fontId="80" fillId="33" borderId="19" applyNumberFormat="0" applyAlignment="0" applyProtection="0"/>
    <xf numFmtId="0" fontId="112" fillId="77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80" fillId="33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200" fontId="87" fillId="0" borderId="39">
      <protection locked="0"/>
    </xf>
    <xf numFmtId="200" fontId="87" fillId="0" borderId="39">
      <protection locked="0"/>
    </xf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3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3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80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10" fontId="67" fillId="87" borderId="0">
      <protection locked="0"/>
    </xf>
    <xf numFmtId="10" fontId="67" fillId="87" borderId="0">
      <protection locked="0"/>
    </xf>
    <xf numFmtId="10" fontId="67" fillId="87" borderId="0">
      <protection locked="0"/>
    </xf>
    <xf numFmtId="10" fontId="67" fillId="87" borderId="0">
      <protection locked="0"/>
    </xf>
    <xf numFmtId="0" fontId="39" fillId="35" borderId="0" applyNumberFormat="0" applyBorder="0" applyAlignment="0" applyProtection="0"/>
    <xf numFmtId="0" fontId="114" fillId="95" borderId="0" applyNumberFormat="0" applyBorder="0" applyAlignment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6" fillId="0" borderId="41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51" fillId="0" borderId="20" applyNumberFormat="0" applyFill="0" applyAlignment="0" applyProtection="0"/>
    <xf numFmtId="0" fontId="117" fillId="0" borderId="2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2" fillId="0" borderId="6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221" fontId="20" fillId="0" borderId="0" applyFont="0" applyFill="0" applyBorder="0" applyAlignment="0" applyProtection="0"/>
    <xf numFmtId="222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5" fontId="20" fillId="0" borderId="0" applyFont="0" applyFill="0" applyBorder="0" applyAlignment="0" applyProtection="0"/>
    <xf numFmtId="226" fontId="20" fillId="0" borderId="0" applyFont="0" applyFill="0" applyBorder="0" applyAlignment="0" applyProtection="0"/>
    <xf numFmtId="227" fontId="20" fillId="0" borderId="0" applyFont="0" applyFill="0" applyBorder="0" applyAlignment="0" applyProtection="0"/>
    <xf numFmtId="228" fontId="67" fillId="87" borderId="0">
      <alignment horizontal="center"/>
    </xf>
    <xf numFmtId="228" fontId="67" fillId="87" borderId="0">
      <alignment horizontal="center"/>
    </xf>
    <xf numFmtId="228" fontId="67" fillId="87" borderId="0">
      <alignment horizontal="center"/>
    </xf>
    <xf numFmtId="228" fontId="67" fillId="87" borderId="0">
      <alignment horizontal="center"/>
    </xf>
    <xf numFmtId="0" fontId="59" fillId="0" borderId="0" applyFont="0" applyFill="0" applyBorder="0" applyAlignment="0" applyProtection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9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8" fillId="4" borderId="0" applyNumberFormat="0" applyBorder="0" applyAlignment="0" applyProtection="0"/>
    <xf numFmtId="0" fontId="118" fillId="33" borderId="0" applyNumberFormat="0" applyBorder="0" applyAlignment="0" applyProtection="0"/>
    <xf numFmtId="0" fontId="120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" fillId="4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219" fontId="88" fillId="0" borderId="0" applyAlignment="0">
      <alignment vertical="center"/>
    </xf>
    <xf numFmtId="37" fontId="121" fillId="0" borderId="0"/>
    <xf numFmtId="37" fontId="121" fillId="0" borderId="0"/>
    <xf numFmtId="37" fontId="121" fillId="0" borderId="0"/>
    <xf numFmtId="37" fontId="121" fillId="0" borderId="0"/>
    <xf numFmtId="37" fontId="121" fillId="0" borderId="0"/>
    <xf numFmtId="231" fontId="23" fillId="0" borderId="0"/>
    <xf numFmtId="231" fontId="23" fillId="0" borderId="0"/>
    <xf numFmtId="232" fontId="122" fillId="0" borderId="0"/>
    <xf numFmtId="232" fontId="122" fillId="0" borderId="0"/>
    <xf numFmtId="233" fontId="26" fillId="0" borderId="1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123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23" fillId="0" borderId="0"/>
    <xf numFmtId="0" fontId="123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31" fillId="0" borderId="0"/>
    <xf numFmtId="0" fontId="6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0" fillId="0" borderId="0"/>
    <xf numFmtId="0" fontId="6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164" fontId="18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31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205" fontId="18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61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1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64" fontId="18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27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0" fillId="0" borderId="0"/>
    <xf numFmtId="23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60" fillId="0" borderId="0"/>
    <xf numFmtId="0" fontId="61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128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1" fillId="0" borderId="0">
      <alignment vertical="top"/>
    </xf>
    <xf numFmtId="0" fontId="61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2" fillId="0" borderId="0"/>
    <xf numFmtId="0" fontId="2" fillId="0" borderId="0"/>
    <xf numFmtId="205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6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6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0" fillId="0" borderId="0">
      <alignment wrapText="1"/>
    </xf>
    <xf numFmtId="0" fontId="3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top"/>
    </xf>
    <xf numFmtId="0" fontId="3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65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2" fillId="0" borderId="0"/>
    <xf numFmtId="0" fontId="3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125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5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1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20" fillId="3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43" borderId="25" applyNumberFormat="0" applyFont="0" applyAlignment="0" applyProtection="0"/>
    <xf numFmtId="0" fontId="31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33" borderId="25" applyNumberFormat="0" applyFont="0" applyAlignment="0" applyProtection="0"/>
    <xf numFmtId="0" fontId="20" fillId="76" borderId="25" applyNumberFormat="0" applyFont="0" applyAlignment="0" applyProtection="0"/>
    <xf numFmtId="0" fontId="30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61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61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19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61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61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61" fillId="43" borderId="25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13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18" fillId="0" borderId="0" applyFill="0" applyBorder="0" applyProtection="0">
      <alignment horizontal="centerContinuous"/>
    </xf>
    <xf numFmtId="0" fontId="20" fillId="0" borderId="0"/>
    <xf numFmtId="0" fontId="20" fillId="0" borderId="0"/>
    <xf numFmtId="0" fontId="20" fillId="0" borderId="0"/>
    <xf numFmtId="41" fontId="13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35" fontId="29" fillId="0" borderId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02" fillId="44" borderId="43" applyNumberFormat="0" applyAlignment="0" applyProtection="0"/>
    <xf numFmtId="0" fontId="102" fillId="44" borderId="43" applyNumberFormat="0" applyAlignment="0" applyProtection="0"/>
    <xf numFmtId="0" fontId="102" fillId="44" borderId="43" applyNumberFormat="0" applyAlignment="0" applyProtection="0"/>
    <xf numFmtId="0" fontId="20" fillId="0" borderId="0"/>
    <xf numFmtId="0" fontId="20" fillId="0" borderId="0"/>
    <xf numFmtId="0" fontId="20" fillId="0" borderId="0"/>
    <xf numFmtId="0" fontId="102" fillId="44" borderId="43" applyNumberFormat="0" applyAlignment="0" applyProtection="0"/>
    <xf numFmtId="0" fontId="134" fillId="4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44" borderId="42" applyNumberFormat="0" applyAlignment="0" applyProtection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5" fillId="45" borderId="42" applyNumberFormat="0" applyAlignment="0" applyProtection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134" fillId="84" borderId="42" applyNumberFormat="0" applyAlignment="0" applyProtection="0"/>
    <xf numFmtId="0" fontId="10" fillId="6" borderId="5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40" fontId="136" fillId="96" borderId="0">
      <alignment horizontal="right"/>
    </xf>
    <xf numFmtId="0" fontId="20" fillId="0" borderId="0"/>
    <xf numFmtId="0" fontId="20" fillId="0" borderId="0"/>
    <xf numFmtId="0" fontId="20" fillId="0" borderId="0"/>
    <xf numFmtId="0" fontId="137" fillId="96" borderId="0">
      <alignment horizontal="right"/>
    </xf>
    <xf numFmtId="0" fontId="20" fillId="0" borderId="0"/>
    <xf numFmtId="0" fontId="20" fillId="0" borderId="0"/>
    <xf numFmtId="0" fontId="20" fillId="0" borderId="0"/>
    <xf numFmtId="0" fontId="138" fillId="96" borderId="44"/>
    <xf numFmtId="0" fontId="20" fillId="0" borderId="0"/>
    <xf numFmtId="0" fontId="20" fillId="0" borderId="0"/>
    <xf numFmtId="0" fontId="20" fillId="0" borderId="0"/>
    <xf numFmtId="0" fontId="138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0" fontId="139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236" fontId="20" fillId="0" borderId="0">
      <protection hidden="1"/>
    </xf>
    <xf numFmtId="236" fontId="20" fillId="0" borderId="0">
      <protection hidden="1"/>
    </xf>
    <xf numFmtId="236" fontId="20" fillId="0" borderId="0">
      <protection hidden="1"/>
    </xf>
    <xf numFmtId="236" fontId="20" fillId="0" borderId="0">
      <protection hidden="1"/>
    </xf>
    <xf numFmtId="0" fontId="20" fillId="0" borderId="0"/>
    <xf numFmtId="0" fontId="20" fillId="0" borderId="0"/>
    <xf numFmtId="0" fontId="20" fillId="0" borderId="0"/>
    <xf numFmtId="236" fontId="20" fillId="0" borderId="0">
      <protection hidden="1"/>
    </xf>
    <xf numFmtId="1" fontId="140" fillId="0" borderId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6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237" fontId="71" fillId="0" borderId="0">
      <protection locked="0"/>
    </xf>
    <xf numFmtId="237" fontId="71" fillId="0" borderId="0">
      <protection locked="0"/>
    </xf>
    <xf numFmtId="237" fontId="71" fillId="0" borderId="0">
      <protection locked="0"/>
    </xf>
    <xf numFmtId="0" fontId="20" fillId="0" borderId="0"/>
    <xf numFmtId="0" fontId="20" fillId="0" borderId="0"/>
    <xf numFmtId="0" fontId="20" fillId="0" borderId="0"/>
    <xf numFmtId="237" fontId="71" fillId="0" borderId="0">
      <protection locked="0"/>
    </xf>
    <xf numFmtId="237" fontId="71" fillId="0" borderId="0">
      <protection locked="0"/>
    </xf>
    <xf numFmtId="237" fontId="71" fillId="0" borderId="0">
      <protection locked="0"/>
    </xf>
    <xf numFmtId="0" fontId="141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38" fontId="20" fillId="0" borderId="0"/>
    <xf numFmtId="238" fontId="20" fillId="0" borderId="0"/>
    <xf numFmtId="238" fontId="20" fillId="0" borderId="0"/>
    <xf numFmtId="238" fontId="20" fillId="0" borderId="0"/>
    <xf numFmtId="0" fontId="20" fillId="0" borderId="0"/>
    <xf numFmtId="0" fontId="20" fillId="0" borderId="0"/>
    <xf numFmtId="0" fontId="20" fillId="0" borderId="0"/>
    <xf numFmtId="238" fontId="20" fillId="0" borderId="0"/>
    <xf numFmtId="239" fontId="19" fillId="0" borderId="0"/>
    <xf numFmtId="0" fontId="20" fillId="0" borderId="0"/>
    <xf numFmtId="0" fontId="20" fillId="0" borderId="0"/>
    <xf numFmtId="0" fontId="20" fillId="0" borderId="0"/>
    <xf numFmtId="240" fontId="142" fillId="94" borderId="0" applyBorder="0" applyAlignment="0">
      <protection hidden="1"/>
    </xf>
    <xf numFmtId="0" fontId="20" fillId="0" borderId="0"/>
    <xf numFmtId="0" fontId="20" fillId="0" borderId="0"/>
    <xf numFmtId="0" fontId="20" fillId="0" borderId="0"/>
    <xf numFmtId="1" fontId="142" fillId="94" borderId="0">
      <alignment horizontal="center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143" fillId="0" borderId="24">
      <alignment horizontal="center"/>
    </xf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143" fillId="0" borderId="24">
      <alignment horizontal="center"/>
    </xf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14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45" fillId="0" borderId="45" applyBorder="0">
      <alignment horizontal="right" wrapText="1"/>
    </xf>
    <xf numFmtId="0" fontId="20" fillId="0" borderId="0"/>
    <xf numFmtId="0" fontId="20" fillId="0" borderId="0"/>
    <xf numFmtId="0" fontId="20" fillId="0" borderId="0"/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0" fontId="20" fillId="0" borderId="0"/>
    <xf numFmtId="0" fontId="20" fillId="0" borderId="0"/>
    <xf numFmtId="4" fontId="145" fillId="0" borderId="46" applyBorder="0">
      <alignment horizontal="right" wrapText="1"/>
    </xf>
    <xf numFmtId="0" fontId="20" fillId="0" borderId="0"/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0" fontId="146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33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8" fillId="33" borderId="47" applyNumberFormat="0" applyProtection="0">
      <alignment vertical="center"/>
    </xf>
    <xf numFmtId="4" fontId="147" fillId="0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0" fontId="20" fillId="0" borderId="0"/>
    <xf numFmtId="0" fontId="20" fillId="0" borderId="0"/>
    <xf numFmtId="4" fontId="147" fillId="33" borderId="47" applyNumberFormat="0" applyProtection="0">
      <alignment vertical="center"/>
    </xf>
    <xf numFmtId="0" fontId="20" fillId="0" borderId="0"/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0" fontId="20" fillId="0" borderId="0"/>
    <xf numFmtId="0" fontId="20" fillId="0" borderId="0"/>
    <xf numFmtId="4" fontId="149" fillId="33" borderId="47" applyNumberFormat="0" applyProtection="0">
      <alignment vertical="center"/>
    </xf>
    <xf numFmtId="0" fontId="20" fillId="0" borderId="0"/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7" fillId="98" borderId="0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33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8" fillId="33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9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20" fillId="0" borderId="0"/>
    <xf numFmtId="0" fontId="20" fillId="0" borderId="0"/>
    <xf numFmtId="0" fontId="147" fillId="33" borderId="47" applyNumberFormat="0" applyProtection="0">
      <alignment horizontal="left" vertical="top" indent="1"/>
    </xf>
    <xf numFmtId="0" fontId="20" fillId="0" borderId="0"/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4" fontId="150" fillId="99" borderId="0" applyNumberFormat="0" applyProtection="0">
      <alignment vertical="center"/>
    </xf>
    <xf numFmtId="4" fontId="147" fillId="40" borderId="0" applyNumberFormat="0" applyProtection="0">
      <alignment horizontal="left" vertical="center" indent="1"/>
    </xf>
    <xf numFmtId="4" fontId="148" fillId="40" borderId="0" applyNumberFormat="0" applyProtection="0">
      <alignment horizontal="left" vertical="center" wrapText="1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147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0" fillId="99" borderId="0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35" borderId="47" applyNumberFormat="0" applyProtection="0">
      <alignment horizontal="right" vertical="center"/>
    </xf>
    <xf numFmtId="0" fontId="20" fillId="0" borderId="0"/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2" borderId="47" applyNumberFormat="0" applyProtection="0">
      <alignment horizontal="right" vertical="center"/>
    </xf>
    <xf numFmtId="0" fontId="20" fillId="0" borderId="0"/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66" borderId="47" applyNumberFormat="0" applyProtection="0">
      <alignment horizontal="right" vertical="center"/>
    </xf>
    <xf numFmtId="0" fontId="20" fillId="0" borderId="0"/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8" borderId="47" applyNumberFormat="0" applyProtection="0">
      <alignment horizontal="right" vertical="center"/>
    </xf>
    <xf numFmtId="0" fontId="20" fillId="0" borderId="0"/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56" borderId="47" applyNumberFormat="0" applyProtection="0">
      <alignment horizontal="right" vertical="center"/>
    </xf>
    <xf numFmtId="0" fontId="20" fillId="0" borderId="0"/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74" borderId="47" applyNumberFormat="0" applyProtection="0">
      <alignment horizontal="right" vertical="center"/>
    </xf>
    <xf numFmtId="0" fontId="20" fillId="0" borderId="0"/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51" borderId="47" applyNumberFormat="0" applyProtection="0">
      <alignment horizontal="right" vertical="center"/>
    </xf>
    <xf numFmtId="0" fontId="20" fillId="0" borderId="0"/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100" borderId="47" applyNumberFormat="0" applyProtection="0">
      <alignment horizontal="right" vertical="center"/>
    </xf>
    <xf numFmtId="0" fontId="20" fillId="0" borderId="0"/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7" borderId="47" applyNumberFormat="0" applyProtection="0">
      <alignment horizontal="right" vertical="center"/>
    </xf>
    <xf numFmtId="0" fontId="20" fillId="0" borderId="0"/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147" fillId="101" borderId="4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4" fontId="15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0" borderId="47" applyNumberFormat="0" applyProtection="0">
      <alignment horizontal="right" vertical="center"/>
    </xf>
    <xf numFmtId="0" fontId="20" fillId="0" borderId="0"/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102" borderId="0" applyNumberFormat="0" applyProtection="0">
      <alignment horizontal="left" vertical="center" indent="1"/>
    </xf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4" fontId="31" fillId="40" borderId="0" applyNumberFormat="0" applyProtection="0">
      <alignment horizontal="left" vertical="center" indent="1"/>
    </xf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4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4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3" fillId="102" borderId="47" applyNumberFormat="0" applyProtection="0">
      <alignment horizontal="left" vertical="center" indent="1"/>
    </xf>
    <xf numFmtId="0" fontId="155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4" fillId="102" borderId="47" applyNumberFormat="0" applyProtection="0">
      <alignment horizontal="left" vertical="center" indent="1"/>
    </xf>
    <xf numFmtId="0" fontId="155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3" fillId="102" borderId="47" applyNumberFormat="0" applyProtection="0">
      <alignment horizontal="left" vertical="center" indent="1"/>
    </xf>
    <xf numFmtId="0" fontId="154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0" fontId="20" fillId="0" borderId="0"/>
    <xf numFmtId="0" fontId="20" fillId="0" borderId="0"/>
    <xf numFmtId="4" fontId="31" fillId="43" borderId="47" applyNumberFormat="0" applyProtection="0">
      <alignment vertical="center"/>
    </xf>
    <xf numFmtId="0" fontId="20" fillId="0" borderId="0"/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0" fontId="20" fillId="0" borderId="0"/>
    <xf numFmtId="0" fontId="20" fillId="0" borderId="0"/>
    <xf numFmtId="4" fontId="156" fillId="43" borderId="47" applyNumberFormat="0" applyProtection="0">
      <alignment vertical="center"/>
    </xf>
    <xf numFmtId="0" fontId="20" fillId="0" borderId="0"/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0" fontId="20" fillId="0" borderId="0"/>
    <xf numFmtId="0" fontId="20" fillId="0" borderId="0"/>
    <xf numFmtId="4" fontId="31" fillId="43" borderId="47" applyNumberFormat="0" applyProtection="0">
      <alignment horizontal="left" vertical="center" indent="1"/>
    </xf>
    <xf numFmtId="0" fontId="20" fillId="0" borderId="0"/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20" fillId="0" borderId="0"/>
    <xf numFmtId="0" fontId="20" fillId="0" borderId="0"/>
    <xf numFmtId="0" fontId="31" fillId="43" borderId="47" applyNumberFormat="0" applyProtection="0">
      <alignment horizontal="left" vertical="top" indent="1"/>
    </xf>
    <xf numFmtId="0" fontId="20" fillId="0" borderId="0"/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151" fillId="102" borderId="47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102" borderId="47" applyNumberFormat="0" applyProtection="0">
      <alignment horizontal="right" vertical="center"/>
    </xf>
    <xf numFmtId="0" fontId="20" fillId="0" borderId="0"/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67" fillId="0" borderId="4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0" fontId="20" fillId="0" borderId="0"/>
    <xf numFmtId="4" fontId="156" fillId="102" borderId="47" applyNumberFormat="0" applyProtection="0">
      <alignment horizontal="right" vertical="center"/>
    </xf>
    <xf numFmtId="0" fontId="20" fillId="0" borderId="0"/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4" fontId="15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4" fontId="31" fillId="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4" fontId="31" fillId="40" borderId="47" applyNumberFormat="0" applyProtection="0">
      <alignment horizontal="left" vertical="center" indent="1"/>
    </xf>
    <xf numFmtId="0" fontId="20" fillId="0" borderId="0"/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0" borderId="47" applyNumberFormat="0" applyProtection="0">
      <alignment horizontal="left" vertical="center" indent="1"/>
    </xf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31" fillId="40" borderId="47" applyNumberFormat="0" applyProtection="0">
      <alignment horizontal="left" vertical="top" indent="1"/>
    </xf>
    <xf numFmtId="0" fontId="20" fillId="0" borderId="0"/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4" fontId="157" fillId="104" borderId="0" applyNumberFormat="0" applyProtection="0">
      <alignment horizontal="left" vertical="center" indent="1"/>
    </xf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0" fontId="20" fillId="0" borderId="0"/>
    <xf numFmtId="0" fontId="20" fillId="0" borderId="0"/>
    <xf numFmtId="4" fontId="144" fillId="102" borderId="47" applyNumberFormat="0" applyProtection="0">
      <alignment horizontal="right" vertical="center"/>
    </xf>
    <xf numFmtId="0" fontId="20" fillId="0" borderId="0"/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0" fontId="89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8" fillId="105" borderId="0"/>
    <xf numFmtId="0" fontId="20" fillId="0" borderId="0"/>
    <xf numFmtId="0" fontId="20" fillId="0" borderId="0"/>
    <xf numFmtId="0" fontId="20" fillId="0" borderId="0"/>
    <xf numFmtId="0" fontId="57" fillId="106" borderId="0" applyNumberFormat="0" applyFont="0" applyBorder="0" applyAlignment="0" applyProtection="0"/>
    <xf numFmtId="0" fontId="57" fillId="107" borderId="0" applyNumberFormat="0" applyFont="0" applyBorder="0" applyAlignment="0" applyProtection="0"/>
    <xf numFmtId="0" fontId="57" fillId="1" borderId="0" applyNumberFormat="0" applyFont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241" fontId="57" fillId="0" borderId="0" applyFont="0" applyFill="0" applyBorder="0" applyAlignment="0" applyProtection="0"/>
    <xf numFmtId="242" fontId="57" fillId="0" borderId="0" applyFont="0" applyFill="0" applyBorder="0" applyAlignment="0" applyProtection="0"/>
    <xf numFmtId="243" fontId="57" fillId="0" borderId="0" applyFont="0" applyFill="0" applyBorder="0" applyAlignment="0" applyProtection="0"/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0" fontId="20" fillId="0" borderId="0"/>
    <xf numFmtId="0" fontId="20" fillId="0" borderId="0"/>
    <xf numFmtId="0" fontId="20" fillId="0" borderId="0"/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160" fillId="0" borderId="0"/>
    <xf numFmtId="0" fontId="31" fillId="0" borderId="0">
      <alignment vertical="top"/>
    </xf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160" fillId="0" borderId="0"/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0" borderId="0"/>
    <xf numFmtId="0" fontId="20" fillId="0" borderId="0"/>
    <xf numFmtId="0" fontId="20" fillId="0" borderId="0"/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20" fillId="0" borderId="0"/>
    <xf numFmtId="0" fontId="20" fillId="0" borderId="0"/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20" fillId="0" borderId="0"/>
    <xf numFmtId="0" fontId="20" fillId="0" borderId="0"/>
    <xf numFmtId="0" fontId="20" fillId="0" borderId="0"/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52"/>
    <xf numFmtId="0" fontId="20" fillId="0" borderId="52"/>
    <xf numFmtId="0" fontId="20" fillId="0" borderId="52"/>
    <xf numFmtId="0" fontId="20" fillId="0" borderId="52"/>
    <xf numFmtId="0" fontId="20" fillId="0" borderId="0"/>
    <xf numFmtId="0" fontId="20" fillId="0" borderId="0"/>
    <xf numFmtId="0" fontId="20" fillId="0" borderId="0"/>
    <xf numFmtId="0" fontId="20" fillId="0" borderId="52"/>
    <xf numFmtId="0" fontId="20" fillId="0" borderId="52"/>
    <xf numFmtId="0" fontId="20" fillId="0" borderId="52"/>
    <xf numFmtId="0" fontId="20" fillId="0" borderId="52"/>
    <xf numFmtId="0" fontId="20" fillId="0" borderId="52"/>
    <xf numFmtId="0" fontId="161" fillId="0" borderId="0" applyNumberFormat="0" applyFill="0" applyBorder="0" applyProtection="0">
      <alignment horizontal="centerContinuous"/>
    </xf>
    <xf numFmtId="0" fontId="20" fillId="0" borderId="0"/>
    <xf numFmtId="0" fontId="20" fillId="0" borderId="0"/>
    <xf numFmtId="0" fontId="20" fillId="0" borderId="0"/>
    <xf numFmtId="0" fontId="162" fillId="0" borderId="0" applyBorder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2" fillId="0" borderId="10" applyBorder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163" fillId="110" borderId="0" applyBorder="0" applyProtection="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63" fillId="111" borderId="10" applyBorder="0" applyProtection="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64" fillId="0" borderId="0" applyFill="0" applyBorder="0" applyProtection="0">
      <alignment horizontal="left"/>
    </xf>
    <xf numFmtId="0" fontId="20" fillId="0" borderId="0"/>
    <xf numFmtId="0" fontId="20" fillId="0" borderId="0"/>
    <xf numFmtId="0" fontId="20" fillId="0" borderId="0"/>
    <xf numFmtId="0" fontId="86" fillId="0" borderId="17" applyFill="0" applyBorder="0" applyProtection="0">
      <alignment horizontal="left" vertical="top"/>
    </xf>
    <xf numFmtId="0" fontId="20" fillId="0" borderId="0"/>
    <xf numFmtId="0" fontId="20" fillId="0" borderId="0"/>
    <xf numFmtId="0" fontId="20" fillId="0" borderId="0"/>
    <xf numFmtId="0" fontId="165" fillId="112" borderId="0" applyNumberFormat="0" applyBorder="0" applyAlignment="0"/>
    <xf numFmtId="0" fontId="20" fillId="0" borderId="0"/>
    <xf numFmtId="0" fontId="20" fillId="0" borderId="0"/>
    <xf numFmtId="0" fontId="20" fillId="0" borderId="0"/>
    <xf numFmtId="4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9" fontId="20" fillId="0" borderId="0" applyFont="0" applyFill="0" applyBorder="0" applyAlignment="0" applyProtection="0"/>
    <xf numFmtId="0" fontId="22" fillId="0" borderId="0">
      <alignment horizontal="centerContinuous"/>
    </xf>
    <xf numFmtId="0" fontId="20" fillId="0" borderId="0"/>
    <xf numFmtId="0" fontId="20" fillId="0" borderId="0"/>
    <xf numFmtId="0" fontId="20" fillId="0" borderId="0"/>
    <xf numFmtId="0" fontId="57" fillId="0" borderId="0" applyNumberFormat="0" applyFont="0" applyFill="0" applyBorder="0" applyProtection="0">
      <alignment horizontal="center" wrapText="1"/>
    </xf>
    <xf numFmtId="0" fontId="22" fillId="0" borderId="0" applyFill="0" applyBorder="0" applyProtection="0">
      <alignment horizontal="centerContinuous" wrapText="1"/>
    </xf>
    <xf numFmtId="0" fontId="166" fillId="0" borderId="0" applyNumberFormat="0" applyFont="0" applyFill="0" applyBorder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22" fillId="0" borderId="0" applyFill="0" applyBorder="0" applyProtection="0">
      <alignment horizontal="centerContinuous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0" applyNumberFormat="0" applyFont="0" applyFill="0" applyBorder="0" applyProtection="0">
      <alignment horizontal="center" wrapText="1"/>
    </xf>
    <xf numFmtId="0" fontId="166" fillId="0" borderId="0" applyNumberFormat="0" applyFont="0" applyFill="0" applyBorder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57" fillId="0" borderId="0" applyNumberFormat="0" applyFont="0" applyFill="0" applyBorder="0" applyProtection="0">
      <alignment horizontal="centerContinuous" vertical="center" wrapText="1"/>
    </xf>
    <xf numFmtId="0" fontId="57" fillId="0" borderId="0" applyNumberFormat="0" applyFont="0" applyFill="0" applyBorder="0" applyProtection="0">
      <alignment wrapText="1"/>
    </xf>
    <xf numFmtId="0" fontId="8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46" fontId="23" fillId="0" borderId="0"/>
    <xf numFmtId="246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47" fontId="29" fillId="0" borderId="0"/>
    <xf numFmtId="0" fontId="20" fillId="0" borderId="0"/>
    <xf numFmtId="0" fontId="20" fillId="0" borderId="0"/>
    <xf numFmtId="0" fontId="20" fillId="0" borderId="0"/>
    <xf numFmtId="1" fontId="167" fillId="0" borderId="0" applyFill="0" applyBorder="0">
      <alignment horizontal="left"/>
    </xf>
    <xf numFmtId="0" fontId="20" fillId="0" borderId="0"/>
    <xf numFmtId="0" fontId="20" fillId="0" borderId="0"/>
    <xf numFmtId="0" fontId="20" fillId="0" borderId="0"/>
    <xf numFmtId="40" fontId="168" fillId="0" borderId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194" fontId="171" fillId="0" borderId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5" fillId="0" borderId="30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0" fillId="0" borderId="3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3" fillId="0" borderId="35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3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13" fontId="144" fillId="0" borderId="0" applyNumberFormat="0" applyFill="0" applyBorder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79" fillId="0" borderId="55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20" fillId="0" borderId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5" applyNumberFormat="0" applyFill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135" fillId="0" borderId="56" applyNumberFormat="0" applyFill="0" applyAlignment="0" applyProtection="0"/>
    <xf numFmtId="0" fontId="135" fillId="0" borderId="56" applyNumberFormat="0" applyFill="0" applyAlignment="0" applyProtection="0"/>
    <xf numFmtId="0" fontId="135" fillId="0" borderId="5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35" fillId="0" borderId="56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16" fillId="0" borderId="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194" fontId="56" fillId="0" borderId="57"/>
    <xf numFmtId="194" fontId="56" fillId="0" borderId="57"/>
    <xf numFmtId="194" fontId="56" fillId="0" borderId="57"/>
    <xf numFmtId="194" fontId="56" fillId="0" borderId="57"/>
    <xf numFmtId="0" fontId="20" fillId="0" borderId="0"/>
    <xf numFmtId="0" fontId="20" fillId="0" borderId="0"/>
    <xf numFmtId="194" fontId="56" fillId="0" borderId="57"/>
    <xf numFmtId="0" fontId="20" fillId="0" borderId="0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248" fontId="29" fillId="0" borderId="0"/>
    <xf numFmtId="0" fontId="20" fillId="0" borderId="0"/>
    <xf numFmtId="0" fontId="20" fillId="0" borderId="0"/>
    <xf numFmtId="0" fontId="20" fillId="0" borderId="0"/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0" fontId="20" fillId="0" borderId="0"/>
    <xf numFmtId="0" fontId="20" fillId="0" borderId="0"/>
    <xf numFmtId="239" fontId="87" fillId="0" borderId="58">
      <protection locked="0"/>
    </xf>
    <xf numFmtId="0" fontId="20" fillId="0" borderId="0"/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0" fontId="20" fillId="0" borderId="0"/>
    <xf numFmtId="0" fontId="20" fillId="0" borderId="0"/>
    <xf numFmtId="49" fontId="87" fillId="0" borderId="39">
      <alignment vertical="top"/>
      <protection locked="0"/>
    </xf>
    <xf numFmtId="0" fontId="20" fillId="0" borderId="0"/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0" fontId="20" fillId="0" borderId="0"/>
    <xf numFmtId="0" fontId="20" fillId="0" borderId="0"/>
    <xf numFmtId="249" fontId="87" fillId="0" borderId="58">
      <protection locked="0"/>
    </xf>
    <xf numFmtId="0" fontId="20" fillId="0" borderId="0"/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0" fontId="20" fillId="0" borderId="0"/>
    <xf numFmtId="0" fontId="20" fillId="0" borderId="0"/>
    <xf numFmtId="49" fontId="87" fillId="0" borderId="58">
      <protection locked="0"/>
    </xf>
    <xf numFmtId="0" fontId="20" fillId="0" borderId="0"/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37" fontId="67" fillId="81" borderId="0" applyNumberFormat="0" applyBorder="0" applyAlignment="0" applyProtection="0"/>
    <xf numFmtId="37" fontId="67" fillId="81" borderId="0" applyNumberFormat="0" applyBorder="0" applyAlignment="0" applyProtection="0"/>
    <xf numFmtId="37" fontId="67" fillId="8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37" fontId="67" fillId="81" borderId="0" applyNumberFormat="0" applyBorder="0" applyAlignment="0" applyProtection="0"/>
    <xf numFmtId="37" fontId="67" fillId="0" borderId="0"/>
    <xf numFmtId="37" fontId="67" fillId="0" borderId="0"/>
    <xf numFmtId="37" fontId="67" fillId="0" borderId="0"/>
    <xf numFmtId="0" fontId="20" fillId="0" borderId="0"/>
    <xf numFmtId="0" fontId="20" fillId="0" borderId="0"/>
    <xf numFmtId="0" fontId="20" fillId="0" borderId="0"/>
    <xf numFmtId="37" fontId="67" fillId="0" borderId="0"/>
    <xf numFmtId="37" fontId="67" fillId="0" borderId="0"/>
    <xf numFmtId="37" fontId="67" fillId="0" borderId="0"/>
    <xf numFmtId="37" fontId="67" fillId="94" borderId="0" applyNumberFormat="0" applyBorder="0" applyAlignment="0" applyProtection="0"/>
    <xf numFmtId="3" fontId="172" fillId="0" borderId="38" applyProtection="0"/>
    <xf numFmtId="0" fontId="20" fillId="0" borderId="0"/>
    <xf numFmtId="0" fontId="20" fillId="0" borderId="0"/>
    <xf numFmtId="0" fontId="20" fillId="0" borderId="0"/>
    <xf numFmtId="240" fontId="142" fillId="94" borderId="17" applyBorder="0">
      <alignment horizontal="right" vertical="center"/>
      <protection locked="0"/>
    </xf>
    <xf numFmtId="0" fontId="20" fillId="0" borderId="0"/>
    <xf numFmtId="0" fontId="20" fillId="0" borderId="0"/>
    <xf numFmtId="0" fontId="20" fillId="0" borderId="0"/>
    <xf numFmtId="0" fontId="73" fillId="0" borderId="1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73" fillId="0" borderId="0"/>
    <xf numFmtId="0" fontId="57" fillId="0" borderId="0" applyNumberFormat="0" applyFont="0" applyFill="0" applyBorder="0" applyProtection="0"/>
    <xf numFmtId="0" fontId="57" fillId="0" borderId="0" applyNumberFormat="0" applyFont="0" applyFill="0" applyBorder="0" applyProtection="0">
      <alignment vertical="center"/>
    </xf>
    <xf numFmtId="0" fontId="57" fillId="0" borderId="0" applyNumberFormat="0" applyFont="0" applyFill="0" applyBorder="0" applyProtection="0">
      <alignment vertical="top"/>
    </xf>
    <xf numFmtId="0" fontId="174" fillId="0" borderId="59" applyNumberFormat="0" applyAlignment="0"/>
    <xf numFmtId="0" fontId="20" fillId="0" borderId="0"/>
    <xf numFmtId="0" fontId="20" fillId="0" borderId="0"/>
    <xf numFmtId="0" fontId="20" fillId="0" borderId="0"/>
    <xf numFmtId="0" fontId="52" fillId="45" borderId="21" applyNumberFormat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6" fillId="0" borderId="0" applyNumberFormat="0" applyFont="0" applyFill="0" applyBorder="0" applyAlignment="0"/>
    <xf numFmtId="1" fontId="142" fillId="94" borderId="0">
      <alignment horizontal="center"/>
    </xf>
    <xf numFmtId="0" fontId="20" fillId="0" borderId="0"/>
    <xf numFmtId="0" fontId="20" fillId="0" borderId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1" fontId="20" fillId="0" borderId="0" applyFont="0" applyFill="0" applyBorder="0" applyAlignment="0" applyProtection="0"/>
    <xf numFmtId="251" fontId="20" fillId="0" borderId="0" applyFont="0" applyFill="0" applyBorder="0" applyAlignment="0" applyProtection="0"/>
    <xf numFmtId="191" fontId="29" fillId="0" borderId="0"/>
    <xf numFmtId="0" fontId="20" fillId="0" borderId="0"/>
    <xf numFmtId="0" fontId="20" fillId="0" borderId="0"/>
    <xf numFmtId="0" fontId="20" fillId="0" borderId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8" fillId="96" borderId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3">
    <xf numFmtId="164" fontId="0" fillId="0" borderId="0" xfId="0"/>
    <xf numFmtId="164" fontId="19" fillId="0" borderId="0" xfId="0" applyFont="1"/>
    <xf numFmtId="164" fontId="19" fillId="0" borderId="0" xfId="0" applyFont="1" applyBorder="1"/>
    <xf numFmtId="164" fontId="20" fillId="0" borderId="0" xfId="0" applyFont="1" applyBorder="1" applyAlignment="1">
      <alignment horizontal="right"/>
    </xf>
    <xf numFmtId="164" fontId="18" fillId="0" borderId="0" xfId="0" applyFont="1" applyBorder="1" applyAlignment="1">
      <alignment horizontal="right"/>
    </xf>
    <xf numFmtId="164" fontId="18" fillId="0" borderId="0" xfId="0" applyFont="1"/>
    <xf numFmtId="164" fontId="18" fillId="0" borderId="0" xfId="0" applyFont="1" applyAlignment="1">
      <alignment horizontal="right"/>
    </xf>
    <xf numFmtId="164" fontId="20" fillId="0" borderId="0" xfId="0" applyFont="1"/>
    <xf numFmtId="164" fontId="20" fillId="0" borderId="0" xfId="0" applyFont="1" applyBorder="1"/>
    <xf numFmtId="0" fontId="19" fillId="0" borderId="0" xfId="0" applyNumberFormat="1" applyFont="1" applyAlignment="1">
      <alignment horizontal="centerContinuous"/>
    </xf>
    <xf numFmtId="164" fontId="19" fillId="0" borderId="0" xfId="0" applyFont="1" applyAlignment="1">
      <alignment horizontal="centerContinuous"/>
    </xf>
    <xf numFmtId="164" fontId="19" fillId="0" borderId="0" xfId="0" applyFont="1" applyBorder="1" applyAlignment="1">
      <alignment horizontal="centerContinuous"/>
    </xf>
    <xf numFmtId="164" fontId="18" fillId="0" borderId="0" xfId="0" quotePrefix="1" applyFont="1"/>
    <xf numFmtId="164" fontId="18" fillId="0" borderId="0" xfId="0" applyFont="1" applyBorder="1"/>
    <xf numFmtId="164" fontId="18" fillId="0" borderId="0" xfId="0" applyFont="1" applyAlignment="1">
      <alignment horizontal="center"/>
    </xf>
    <xf numFmtId="164" fontId="18" fillId="0" borderId="0" xfId="0" applyFont="1" applyBorder="1" applyAlignment="1">
      <alignment horizontal="center"/>
    </xf>
    <xf numFmtId="0" fontId="18" fillId="0" borderId="10" xfId="0" applyNumberFormat="1" applyFont="1" applyBorder="1" applyAlignment="1">
      <alignment horizontal="center" wrapText="1"/>
    </xf>
    <xf numFmtId="0" fontId="18" fillId="0" borderId="0" xfId="0" applyNumberFormat="1" applyFont="1" applyAlignment="1">
      <alignment horizontal="center"/>
    </xf>
    <xf numFmtId="0" fontId="18" fillId="0" borderId="10" xfId="0" applyNumberFormat="1" applyFont="1" applyBorder="1" applyAlignment="1">
      <alignment horizontal="centerContinuous"/>
    </xf>
    <xf numFmtId="0" fontId="18" fillId="0" borderId="11" xfId="0" applyNumberFormat="1" applyFont="1" applyBorder="1" applyAlignment="1">
      <alignment horizontal="center"/>
    </xf>
    <xf numFmtId="0" fontId="18" fillId="0" borderId="0" xfId="0" applyNumberFormat="1" applyFont="1" applyBorder="1"/>
    <xf numFmtId="0" fontId="18" fillId="0" borderId="11" xfId="0" applyNumberFormat="1" applyFont="1" applyBorder="1"/>
    <xf numFmtId="165" fontId="18" fillId="0" borderId="0" xfId="0" applyNumberFormat="1" applyFont="1" applyAlignment="1">
      <alignment horizontal="center" vertical="center"/>
    </xf>
    <xf numFmtId="164" fontId="18" fillId="0" borderId="0" xfId="0" applyFont="1" applyAlignment="1">
      <alignment vertical="center"/>
    </xf>
    <xf numFmtId="164" fontId="0" fillId="0" borderId="0" xfId="0" applyFont="1" applyAlignment="1">
      <alignment horizontal="center" vertical="center"/>
    </xf>
    <xf numFmtId="164" fontId="18" fillId="0" borderId="12" xfId="0" applyFont="1" applyBorder="1" applyAlignment="1">
      <alignment vertical="center"/>
    </xf>
    <xf numFmtId="164" fontId="18" fillId="0" borderId="11" xfId="0" applyFont="1" applyBorder="1" applyAlignment="1">
      <alignment vertical="center"/>
    </xf>
    <xf numFmtId="166" fontId="18" fillId="0" borderId="0" xfId="0" applyNumberFormat="1" applyFont="1" applyBorder="1" applyAlignment="1">
      <alignment vertical="center"/>
    </xf>
    <xf numFmtId="164" fontId="0" fillId="0" borderId="0" xfId="0" applyFont="1" applyAlignment="1">
      <alignment vertical="center"/>
    </xf>
    <xf numFmtId="166" fontId="21" fillId="0" borderId="13" xfId="0" quotePrefix="1" applyNumberFormat="1" applyFont="1" applyBorder="1" applyAlignment="1">
      <alignment vertical="top"/>
    </xf>
    <xf numFmtId="164" fontId="18" fillId="0" borderId="0" xfId="0" applyFont="1" applyBorder="1" applyAlignment="1">
      <alignment vertical="center"/>
    </xf>
    <xf numFmtId="165" fontId="18" fillId="0" borderId="0" xfId="0" applyNumberFormat="1" applyFont="1" applyAlignment="1">
      <alignment horizontal="center"/>
    </xf>
    <xf numFmtId="164" fontId="0" fillId="0" borderId="0" xfId="0" applyFont="1" applyAlignment="1">
      <alignment horizontal="center"/>
    </xf>
    <xf numFmtId="164" fontId="18" fillId="0" borderId="12" xfId="0" applyFont="1" applyBorder="1"/>
    <xf numFmtId="164" fontId="18" fillId="0" borderId="11" xfId="0" applyFont="1" applyBorder="1"/>
    <xf numFmtId="167" fontId="18" fillId="0" borderId="0" xfId="0" applyNumberFormat="1" applyFont="1" applyAlignment="1">
      <alignment horizontal="center"/>
    </xf>
    <xf numFmtId="167" fontId="18" fillId="0" borderId="0" xfId="0" applyNumberFormat="1" applyFont="1" applyBorder="1" applyAlignment="1">
      <alignment horizontal="center"/>
    </xf>
    <xf numFmtId="168" fontId="18" fillId="0" borderId="0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 vertical="top"/>
    </xf>
    <xf numFmtId="164" fontId="18" fillId="0" borderId="0" xfId="0" applyFont="1" applyAlignment="1">
      <alignment vertical="top"/>
    </xf>
    <xf numFmtId="164" fontId="18" fillId="0" borderId="0" xfId="0" applyFont="1" applyAlignment="1">
      <alignment horizontal="center" vertical="top"/>
    </xf>
    <xf numFmtId="164" fontId="18" fillId="0" borderId="12" xfId="0" applyFont="1" applyBorder="1" applyAlignment="1">
      <alignment vertical="top"/>
    </xf>
    <xf numFmtId="164" fontId="18" fillId="0" borderId="11" xfId="0" applyFont="1" applyBorder="1" applyAlignment="1">
      <alignment vertical="top"/>
    </xf>
    <xf numFmtId="169" fontId="18" fillId="0" borderId="0" xfId="0" applyNumberFormat="1" applyFont="1" applyAlignment="1">
      <alignment horizontal="center" vertical="top"/>
    </xf>
    <xf numFmtId="0" fontId="18" fillId="0" borderId="12" xfId="0" applyNumberFormat="1" applyFont="1" applyBorder="1" applyAlignment="1">
      <alignment horizontal="center"/>
    </xf>
    <xf numFmtId="0" fontId="22" fillId="0" borderId="10" xfId="0" applyNumberFormat="1" applyFont="1" applyBorder="1" applyAlignment="1">
      <alignment horizontal="centerContinuous"/>
    </xf>
    <xf numFmtId="165" fontId="18" fillId="0" borderId="0" xfId="0" applyNumberFormat="1" applyFont="1" applyBorder="1" applyAlignment="1">
      <alignment horizontal="center"/>
    </xf>
    <xf numFmtId="164" fontId="0" fillId="0" borderId="0" xfId="0" applyBorder="1"/>
    <xf numFmtId="164" fontId="22" fillId="0" borderId="0" xfId="0" applyFont="1" applyBorder="1"/>
    <xf numFmtId="0" fontId="18" fillId="0" borderId="0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Continuous"/>
    </xf>
    <xf numFmtId="164" fontId="22" fillId="0" borderId="0" xfId="0" applyFont="1"/>
    <xf numFmtId="170" fontId="18" fillId="0" borderId="0" xfId="0" applyNumberFormat="1" applyFont="1" applyBorder="1"/>
    <xf numFmtId="171" fontId="18" fillId="0" borderId="0" xfId="1" applyFont="1" applyBorder="1" applyAlignment="1">
      <alignment horizontal="center"/>
    </xf>
    <xf numFmtId="170" fontId="18" fillId="0" borderId="11" xfId="0" applyNumberFormat="1" applyFont="1" applyBorder="1"/>
    <xf numFmtId="172" fontId="18" fillId="0" borderId="10" xfId="3" applyFont="1" applyBorder="1" applyAlignment="1">
      <alignment horizontal="center" vertical="center"/>
    </xf>
    <xf numFmtId="170" fontId="22" fillId="0" borderId="0" xfId="0" applyNumberFormat="1" applyFont="1" applyBorder="1" applyAlignment="1">
      <alignment horizontal="center" vertical="center"/>
    </xf>
    <xf numFmtId="170" fontId="22" fillId="0" borderId="11" xfId="0" applyNumberFormat="1" applyFont="1" applyBorder="1" applyAlignment="1">
      <alignment horizontal="center" vertical="center"/>
    </xf>
    <xf numFmtId="171" fontId="18" fillId="0" borderId="10" xfId="1" applyFont="1" applyBorder="1" applyAlignment="1">
      <alignment horizontal="center" vertical="center"/>
    </xf>
    <xf numFmtId="170" fontId="18" fillId="0" borderId="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/>
    </xf>
    <xf numFmtId="170" fontId="18" fillId="0" borderId="0" xfId="0" applyNumberFormat="1" applyFont="1"/>
    <xf numFmtId="172" fontId="18" fillId="0" borderId="11" xfId="3" applyFont="1" applyBorder="1" applyAlignment="1"/>
    <xf numFmtId="173" fontId="18" fillId="0" borderId="0" xfId="3" applyNumberFormat="1" applyFont="1" applyBorder="1" applyAlignment="1">
      <alignment vertical="center"/>
    </xf>
    <xf numFmtId="170" fontId="18" fillId="0" borderId="0" xfId="0" applyNumberFormat="1" applyFont="1" applyBorder="1" applyAlignment="1">
      <alignment vertical="center"/>
    </xf>
    <xf numFmtId="170" fontId="18" fillId="0" borderId="11" xfId="0" applyNumberFormat="1" applyFont="1" applyBorder="1" applyAlignment="1">
      <alignment vertical="center"/>
    </xf>
    <xf numFmtId="172" fontId="18" fillId="0" borderId="0" xfId="3" applyFont="1" applyBorder="1" applyAlignment="1"/>
    <xf numFmtId="174" fontId="18" fillId="0" borderId="0" xfId="3" applyNumberFormat="1" applyFont="1" applyBorder="1" applyAlignment="1"/>
    <xf numFmtId="171" fontId="0" fillId="0" borderId="0" xfId="1" applyFont="1" applyBorder="1" applyAlignment="1">
      <alignment horizontal="center" vertical="center"/>
    </xf>
    <xf numFmtId="172" fontId="18" fillId="0" borderId="0" xfId="3" applyFont="1" applyBorder="1" applyAlignment="1">
      <alignment vertical="center"/>
    </xf>
    <xf numFmtId="175" fontId="18" fillId="0" borderId="0" xfId="1" applyNumberFormat="1" applyFont="1" applyBorder="1" applyAlignment="1">
      <alignment vertical="center"/>
    </xf>
    <xf numFmtId="171" fontId="18" fillId="0" borderId="0" xfId="3" applyNumberFormat="1" applyFont="1" applyBorder="1" applyAlignment="1">
      <alignment vertical="center"/>
    </xf>
    <xf numFmtId="170" fontId="18" fillId="0" borderId="0" xfId="0" applyNumberFormat="1" applyFont="1" applyAlignment="1">
      <alignment vertical="top"/>
    </xf>
    <xf numFmtId="171" fontId="0" fillId="0" borderId="0" xfId="1" applyFont="1" applyBorder="1" applyAlignment="1">
      <alignment horizontal="center" vertical="top"/>
    </xf>
    <xf numFmtId="170" fontId="22" fillId="0" borderId="0" xfId="0" applyNumberFormat="1" applyFont="1" applyAlignment="1">
      <alignment vertical="top"/>
    </xf>
    <xf numFmtId="170" fontId="22" fillId="0" borderId="11" xfId="0" applyNumberFormat="1" applyFont="1" applyBorder="1" applyAlignment="1">
      <alignment vertical="top"/>
    </xf>
    <xf numFmtId="177" fontId="18" fillId="0" borderId="0" xfId="2" applyNumberFormat="1" applyFont="1" applyBorder="1" applyAlignment="1">
      <alignment vertical="top"/>
    </xf>
    <xf numFmtId="164" fontId="0" fillId="0" borderId="0" xfId="0" applyFont="1"/>
    <xf numFmtId="166" fontId="0" fillId="0" borderId="0" xfId="0" applyNumberFormat="1" applyFont="1" applyBorder="1" applyAlignment="1">
      <alignment vertical="center"/>
    </xf>
    <xf numFmtId="164" fontId="0" fillId="0" borderId="0" xfId="0" quotePrefix="1"/>
    <xf numFmtId="164" fontId="22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8" fillId="0" borderId="10" xfId="0" quotePrefix="1" applyNumberFormat="1" applyFont="1" applyBorder="1" applyAlignment="1">
      <alignment horizontal="center" wrapText="1"/>
    </xf>
    <xf numFmtId="0" fontId="18" fillId="0" borderId="10" xfId="0" quotePrefix="1" applyNumberFormat="1" applyFont="1" applyBorder="1" applyAlignment="1">
      <alignment horizontal="center"/>
    </xf>
    <xf numFmtId="0" fontId="18" fillId="0" borderId="60" xfId="0" applyNumberFormat="1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70" fontId="0" fillId="0" borderId="0" xfId="0" applyNumberFormat="1"/>
    <xf numFmtId="171" fontId="18" fillId="0" borderId="61" xfId="1" applyFont="1" applyBorder="1" applyAlignment="1">
      <alignment horizontal="center"/>
    </xf>
    <xf numFmtId="170" fontId="0" fillId="0" borderId="11" xfId="0" applyNumberFormat="1" applyBorder="1"/>
    <xf numFmtId="171" fontId="18" fillId="0" borderId="0" xfId="1" applyFont="1" applyAlignment="1"/>
    <xf numFmtId="0" fontId="18" fillId="0" borderId="0" xfId="1" applyNumberFormat="1" applyFont="1" applyAlignment="1"/>
    <xf numFmtId="171" fontId="18" fillId="0" borderId="0" xfId="1" applyFont="1" applyBorder="1" applyAlignment="1"/>
    <xf numFmtId="0" fontId="18" fillId="0" borderId="0" xfId="1" applyNumberFormat="1" applyFont="1" applyBorder="1" applyAlignment="1"/>
    <xf numFmtId="177" fontId="0" fillId="0" borderId="0" xfId="2" applyNumberFormat="1" applyFont="1"/>
    <xf numFmtId="170" fontId="18" fillId="0" borderId="0" xfId="0" applyNumberFormat="1" applyFont="1" applyAlignment="1">
      <alignment vertical="center"/>
    </xf>
    <xf numFmtId="171" fontId="18" fillId="0" borderId="0" xfId="1" applyFont="1" applyBorder="1" applyAlignment="1">
      <alignment horizontal="center" vertical="center"/>
    </xf>
    <xf numFmtId="172" fontId="18" fillId="0" borderId="0" xfId="3" applyFont="1" applyAlignment="1">
      <alignment vertical="center"/>
    </xf>
    <xf numFmtId="0" fontId="18" fillId="0" borderId="0" xfId="3" applyNumberFormat="1" applyFont="1" applyAlignment="1">
      <alignment vertical="center"/>
    </xf>
    <xf numFmtId="252" fontId="18" fillId="0" borderId="0" xfId="1" applyNumberFormat="1" applyFont="1" applyBorder="1" applyAlignment="1">
      <alignment vertical="top"/>
    </xf>
    <xf numFmtId="0" fontId="18" fillId="0" borderId="0" xfId="1" quotePrefix="1" applyNumberFormat="1" applyFont="1" applyBorder="1" applyAlignment="1">
      <alignment vertical="top"/>
    </xf>
    <xf numFmtId="164" fontId="0" fillId="0" borderId="0" xfId="0" applyAlignment="1">
      <alignment vertical="top"/>
    </xf>
    <xf numFmtId="171" fontId="18" fillId="0" borderId="0" xfId="1" applyFont="1" applyBorder="1" applyAlignment="1">
      <alignment horizontal="center" vertical="top"/>
    </xf>
    <xf numFmtId="170" fontId="18" fillId="0" borderId="11" xfId="0" applyNumberFormat="1" applyFont="1" applyBorder="1" applyAlignment="1">
      <alignment vertical="top"/>
    </xf>
    <xf numFmtId="172" fontId="18" fillId="0" borderId="0" xfId="3" applyFont="1" applyBorder="1" applyAlignment="1">
      <alignment vertical="top"/>
    </xf>
    <xf numFmtId="172" fontId="18" fillId="0" borderId="0" xfId="3" applyFont="1" applyAlignment="1">
      <alignment vertical="top"/>
    </xf>
    <xf numFmtId="0" fontId="18" fillId="0" borderId="0" xfId="3" applyNumberFormat="1" applyFont="1" applyAlignment="1">
      <alignment vertical="top"/>
    </xf>
    <xf numFmtId="44" fontId="18" fillId="0" borderId="0" xfId="1" applyNumberFormat="1" applyFont="1" applyBorder="1" applyAlignment="1">
      <alignment vertical="top"/>
    </xf>
    <xf numFmtId="172" fontId="18" fillId="0" borderId="0" xfId="3" applyNumberFormat="1" applyFont="1" applyBorder="1" applyAlignment="1">
      <alignment vertical="top"/>
    </xf>
    <xf numFmtId="172" fontId="18" fillId="0" borderId="0" xfId="3" applyBorder="1" applyAlignment="1"/>
    <xf numFmtId="43" fontId="18" fillId="0" borderId="0" xfId="1" applyNumberFormat="1" applyFont="1" applyBorder="1" applyAlignment="1"/>
    <xf numFmtId="187" fontId="18" fillId="0" borderId="0" xfId="1" applyNumberFormat="1" applyFont="1" applyBorder="1" applyAlignment="1">
      <alignment vertical="top"/>
    </xf>
    <xf numFmtId="0" fontId="18" fillId="0" borderId="0" xfId="1" applyNumberFormat="1" applyFont="1" applyAlignment="1">
      <alignment vertical="top"/>
    </xf>
    <xf numFmtId="44" fontId="18" fillId="0" borderId="0" xfId="0" applyNumberFormat="1" applyFont="1" applyAlignment="1">
      <alignment vertical="top"/>
    </xf>
    <xf numFmtId="177" fontId="18" fillId="0" borderId="0" xfId="2" applyNumberFormat="1" applyFont="1" applyAlignment="1">
      <alignment vertical="top"/>
    </xf>
    <xf numFmtId="0" fontId="18" fillId="0" borderId="0" xfId="1" applyNumberFormat="1" applyFont="1" applyAlignment="1">
      <alignment vertical="center"/>
    </xf>
    <xf numFmtId="0" fontId="18" fillId="0" borderId="0" xfId="1" quotePrefix="1" applyNumberFormat="1" applyFont="1" applyBorder="1" applyAlignment="1">
      <alignment vertical="center"/>
    </xf>
    <xf numFmtId="172" fontId="18" fillId="0" borderId="0" xfId="3" applyAlignment="1"/>
    <xf numFmtId="165" fontId="0" fillId="0" borderId="0" xfId="0" applyNumberFormat="1" applyAlignment="1">
      <alignment horizontal="center" vertical="top"/>
    </xf>
    <xf numFmtId="170" fontId="0" fillId="0" borderId="0" xfId="0" applyNumberFormat="1" applyAlignment="1">
      <alignment vertical="top"/>
    </xf>
    <xf numFmtId="170" fontId="0" fillId="0" borderId="12" xfId="0" applyNumberFormat="1" applyBorder="1" applyAlignment="1">
      <alignment vertical="top"/>
    </xf>
    <xf numFmtId="170" fontId="0" fillId="0" borderId="11" xfId="0" applyNumberFormat="1" applyBorder="1" applyAlignment="1">
      <alignment vertical="top"/>
    </xf>
    <xf numFmtId="172" fontId="18" fillId="0" borderId="0" xfId="3" applyAlignment="1">
      <alignment vertical="top"/>
    </xf>
    <xf numFmtId="175" fontId="18" fillId="0" borderId="0" xfId="1" applyNumberFormat="1" applyFont="1" applyAlignment="1">
      <alignment vertical="top"/>
    </xf>
    <xf numFmtId="253" fontId="18" fillId="0" borderId="0" xfId="2" applyNumberFormat="1" applyFont="1" applyBorder="1" applyAlignment="1">
      <alignment vertical="top"/>
    </xf>
    <xf numFmtId="0" fontId="20" fillId="0" borderId="0" xfId="1" quotePrefix="1" applyNumberFormat="1" applyFont="1" applyBorder="1" applyAlignment="1">
      <alignment vertical="top"/>
    </xf>
    <xf numFmtId="164" fontId="22" fillId="0" borderId="0" xfId="0" applyFont="1" applyAlignment="1">
      <alignment vertical="top"/>
    </xf>
    <xf numFmtId="170" fontId="0" fillId="0" borderId="0" xfId="0" applyNumberFormat="1" applyBorder="1" applyAlignment="1">
      <alignment vertical="top"/>
    </xf>
    <xf numFmtId="164" fontId="0" fillId="0" borderId="0" xfId="0" applyAlignment="1"/>
    <xf numFmtId="164" fontId="22" fillId="0" borderId="0" xfId="0" applyFont="1" applyAlignment="1"/>
    <xf numFmtId="170" fontId="0" fillId="0" borderId="0" xfId="0" applyNumberFormat="1" applyAlignment="1"/>
    <xf numFmtId="171" fontId="0" fillId="0" borderId="0" xfId="1" applyFont="1" applyBorder="1" applyAlignment="1">
      <alignment horizontal="center"/>
    </xf>
    <xf numFmtId="170" fontId="0" fillId="0" borderId="11" xfId="0" applyNumberFormat="1" applyBorder="1" applyAlignment="1"/>
    <xf numFmtId="170" fontId="22" fillId="0" borderId="0" xfId="0" applyNumberFormat="1" applyFont="1" applyBorder="1" applyAlignment="1"/>
    <xf numFmtId="171" fontId="22" fillId="0" borderId="0" xfId="1" applyFont="1" applyBorder="1" applyAlignment="1">
      <alignment horizontal="center"/>
    </xf>
    <xf numFmtId="170" fontId="22" fillId="0" borderId="11" xfId="0" applyNumberFormat="1" applyFont="1" applyBorder="1" applyAlignment="1">
      <alignment horizontal="right"/>
    </xf>
    <xf numFmtId="171" fontId="22" fillId="0" borderId="61" xfId="1" applyFont="1" applyBorder="1" applyAlignment="1"/>
    <xf numFmtId="170" fontId="22" fillId="0" borderId="0" xfId="0" applyNumberFormat="1" applyFont="1" applyAlignment="1"/>
    <xf numFmtId="171" fontId="22" fillId="0" borderId="0" xfId="1" applyFont="1" applyBorder="1" applyAlignment="1"/>
    <xf numFmtId="0" fontId="22" fillId="0" borderId="0" xfId="1" applyNumberFormat="1" applyFont="1" applyBorder="1" applyAlignment="1"/>
    <xf numFmtId="170" fontId="22" fillId="0" borderId="0" xfId="0" applyNumberFormat="1" applyFont="1" applyBorder="1" applyAlignment="1">
      <alignment horizontal="right"/>
    </xf>
    <xf numFmtId="164" fontId="0" fillId="0" borderId="0" xfId="0" applyAlignment="1">
      <alignment horizontal="left"/>
    </xf>
    <xf numFmtId="164" fontId="18" fillId="0" borderId="0" xfId="0" quotePrefix="1" applyFont="1" applyAlignment="1"/>
    <xf numFmtId="252" fontId="18" fillId="0" borderId="0" xfId="1" applyNumberFormat="1" applyFont="1" applyAlignment="1"/>
    <xf numFmtId="164" fontId="0" fillId="0" borderId="0" xfId="0" quotePrefix="1" applyFont="1" applyAlignment="1"/>
    <xf numFmtId="0" fontId="0" fillId="0" borderId="0" xfId="0" applyNumberFormat="1"/>
    <xf numFmtId="0" fontId="0" fillId="0" borderId="11" xfId="0" applyNumberFormat="1" applyBorder="1"/>
    <xf numFmtId="0" fontId="0" fillId="0" borderId="0" xfId="0" applyNumberFormat="1" applyBorder="1"/>
    <xf numFmtId="0" fontId="18" fillId="0" borderId="0" xfId="0" applyNumberFormat="1" applyFont="1" applyBorder="1" applyAlignment="1">
      <alignment horizontal="centerContinuous"/>
    </xf>
    <xf numFmtId="0" fontId="0" fillId="0" borderId="10" xfId="0" applyNumberFormat="1" applyFont="1" applyBorder="1" applyAlignment="1">
      <alignment horizontal="center" wrapText="1"/>
    </xf>
    <xf numFmtId="171" fontId="18" fillId="0" borderId="0" xfId="1" applyFont="1" applyAlignment="1">
      <alignment vertical="center"/>
    </xf>
    <xf numFmtId="171" fontId="18" fillId="0" borderId="0" xfId="3" applyNumberFormat="1" applyFont="1" applyAlignment="1">
      <alignment vertical="center"/>
    </xf>
    <xf numFmtId="175" fontId="18" fillId="0" borderId="0" xfId="3" applyNumberFormat="1" applyFont="1" applyAlignment="1">
      <alignment vertical="center"/>
    </xf>
    <xf numFmtId="175" fontId="18" fillId="0" borderId="0" xfId="1" applyNumberFormat="1" applyFont="1" applyAlignment="1">
      <alignment vertical="center"/>
    </xf>
    <xf numFmtId="171" fontId="18" fillId="0" borderId="0" xfId="1" applyNumberFormat="1" applyFont="1" applyAlignment="1">
      <alignment vertical="center"/>
    </xf>
    <xf numFmtId="177" fontId="18" fillId="0" borderId="0" xfId="2" applyNumberFormat="1" applyFont="1" applyAlignment="1">
      <alignment vertical="center"/>
    </xf>
    <xf numFmtId="254" fontId="18" fillId="0" borderId="0" xfId="3793" applyNumberFormat="1" applyFont="1" applyBorder="1" applyAlignment="1">
      <alignment horizontal="center" vertical="center"/>
    </xf>
    <xf numFmtId="172" fontId="18" fillId="0" borderId="11" xfId="3" applyFont="1" applyBorder="1" applyAlignment="1">
      <alignment vertical="center"/>
    </xf>
    <xf numFmtId="254" fontId="0" fillId="0" borderId="0" xfId="3793" applyNumberFormat="1" applyFont="1" applyBorder="1" applyAlignment="1">
      <alignment horizontal="center" vertical="center"/>
    </xf>
    <xf numFmtId="171" fontId="22" fillId="0" borderId="62" xfId="1" applyFont="1" applyBorder="1" applyAlignment="1">
      <alignment vertical="top"/>
    </xf>
    <xf numFmtId="175" fontId="22" fillId="0" borderId="62" xfId="1" applyNumberFormat="1" applyFont="1" applyBorder="1" applyAlignment="1">
      <alignment vertical="top"/>
    </xf>
    <xf numFmtId="175" fontId="18" fillId="0" borderId="0" xfId="1" applyNumberFormat="1" applyFont="1" applyAlignment="1"/>
    <xf numFmtId="171" fontId="18" fillId="0" borderId="0" xfId="3" applyNumberFormat="1" applyAlignment="1"/>
    <xf numFmtId="254" fontId="0" fillId="0" borderId="0" xfId="3793" applyNumberFormat="1" applyFont="1" applyBorder="1" applyAlignment="1">
      <alignment horizontal="center"/>
    </xf>
    <xf numFmtId="172" fontId="18" fillId="0" borderId="11" xfId="3" applyBorder="1" applyAlignment="1"/>
    <xf numFmtId="175" fontId="22" fillId="0" borderId="0" xfId="1" applyNumberFormat="1" applyFont="1" applyBorder="1" applyAlignment="1">
      <alignment vertical="top"/>
    </xf>
    <xf numFmtId="171" fontId="22" fillId="0" borderId="0" xfId="1" applyFont="1" applyBorder="1" applyAlignment="1">
      <alignment vertical="top"/>
    </xf>
    <xf numFmtId="171" fontId="22" fillId="0" borderId="0" xfId="3" applyNumberFormat="1" applyFont="1" applyBorder="1" applyAlignment="1">
      <alignment vertical="center"/>
    </xf>
    <xf numFmtId="164" fontId="22" fillId="0" borderId="0" xfId="0" applyFont="1" applyBorder="1" applyAlignment="1">
      <alignment vertical="center"/>
    </xf>
    <xf numFmtId="170" fontId="22" fillId="0" borderId="0" xfId="0" applyNumberFormat="1" applyFont="1" applyBorder="1" applyAlignment="1">
      <alignment vertical="center"/>
    </xf>
    <xf numFmtId="170" fontId="22" fillId="0" borderId="11" xfId="0" applyNumberFormat="1" applyFont="1" applyBorder="1" applyAlignment="1">
      <alignment vertical="center"/>
    </xf>
    <xf numFmtId="175" fontId="22" fillId="0" borderId="0" xfId="1" applyNumberFormat="1" applyFont="1" applyBorder="1" applyAlignment="1">
      <alignment vertical="center"/>
    </xf>
    <xf numFmtId="171" fontId="22" fillId="0" borderId="0" xfId="1" applyFont="1" applyBorder="1" applyAlignment="1">
      <alignment vertical="center"/>
    </xf>
    <xf numFmtId="172" fontId="22" fillId="0" borderId="0" xfId="3" applyFont="1" applyBorder="1" applyAlignment="1">
      <alignment vertical="center"/>
    </xf>
    <xf numFmtId="171" fontId="18" fillId="0" borderId="0" xfId="1" applyNumberFormat="1" applyFont="1" applyAlignment="1"/>
    <xf numFmtId="170" fontId="22" fillId="0" borderId="12" xfId="0" applyNumberFormat="1" applyFont="1" applyBorder="1" applyAlignment="1">
      <alignment vertical="top"/>
    </xf>
    <xf numFmtId="171" fontId="22" fillId="0" borderId="62" xfId="1" applyNumberFormat="1" applyFont="1" applyBorder="1" applyAlignment="1">
      <alignment vertical="top"/>
    </xf>
    <xf numFmtId="164" fontId="0" fillId="0" borderId="0" xfId="0" applyAlignment="1">
      <alignment vertical="center"/>
    </xf>
    <xf numFmtId="164" fontId="22" fillId="0" borderId="0" xfId="0" applyFont="1" applyAlignment="1">
      <alignment vertical="center"/>
    </xf>
    <xf numFmtId="254" fontId="22" fillId="0" borderId="0" xfId="3793" applyNumberFormat="1" applyFont="1" applyBorder="1" applyAlignment="1">
      <alignment vertical="center"/>
    </xf>
    <xf numFmtId="0" fontId="22" fillId="0" borderId="10" xfId="0" applyNumberFormat="1" applyFont="1" applyBorder="1" applyAlignment="1">
      <alignment horizontal="center"/>
    </xf>
    <xf numFmtId="194" fontId="18" fillId="0" borderId="0" xfId="0" applyNumberFormat="1" applyFont="1" applyBorder="1"/>
    <xf numFmtId="194" fontId="18" fillId="0" borderId="11" xfId="0" applyNumberFormat="1" applyFont="1" applyBorder="1"/>
    <xf numFmtId="171" fontId="22" fillId="0" borderId="63" xfId="1" applyFont="1" applyBorder="1" applyAlignment="1">
      <alignment vertical="center"/>
    </xf>
    <xf numFmtId="0" fontId="19" fillId="0" borderId="0" xfId="13440" applyFont="1"/>
    <xf numFmtId="0" fontId="20" fillId="0" borderId="0" xfId="13440" applyFont="1"/>
    <xf numFmtId="0" fontId="179" fillId="0" borderId="0" xfId="13440" applyFont="1"/>
    <xf numFmtId="0" fontId="18" fillId="0" borderId="0" xfId="13440"/>
    <xf numFmtId="0" fontId="18" fillId="0" borderId="10" xfId="13440" applyBorder="1" applyAlignment="1">
      <alignment horizontal="center" wrapText="1"/>
    </xf>
    <xf numFmtId="0" fontId="18" fillId="0" borderId="10" xfId="13440" applyFill="1" applyBorder="1" applyAlignment="1">
      <alignment horizontal="center" wrapText="1"/>
    </xf>
    <xf numFmtId="0" fontId="18" fillId="0" borderId="60" xfId="13440" applyBorder="1" applyAlignment="1">
      <alignment horizontal="center"/>
    </xf>
    <xf numFmtId="0" fontId="18" fillId="0" borderId="0" xfId="13440" applyAlignment="1">
      <alignment horizontal="center" wrapText="1"/>
    </xf>
    <xf numFmtId="0" fontId="18" fillId="0" borderId="0" xfId="13440" applyFill="1" applyBorder="1" applyAlignment="1">
      <alignment horizontal="center" wrapText="1"/>
    </xf>
    <xf numFmtId="9" fontId="18" fillId="0" borderId="0" xfId="13440" applyNumberFormat="1"/>
    <xf numFmtId="2" fontId="18" fillId="0" borderId="0" xfId="13440" applyNumberFormat="1"/>
    <xf numFmtId="2" fontId="18" fillId="0" borderId="39" xfId="13440" applyNumberFormat="1" applyBorder="1" applyAlignment="1">
      <alignment horizontal="center"/>
    </xf>
    <xf numFmtId="0" fontId="18" fillId="0" borderId="60" xfId="13440" applyBorder="1"/>
    <xf numFmtId="9" fontId="0" fillId="0" borderId="60" xfId="25743" applyFont="1" applyBorder="1"/>
    <xf numFmtId="0" fontId="180" fillId="0" borderId="0" xfId="13440" applyFont="1" applyAlignment="1">
      <alignment horizontal="center"/>
    </xf>
    <xf numFmtId="9" fontId="0" fillId="0" borderId="0" xfId="25743" applyFont="1"/>
    <xf numFmtId="2" fontId="180" fillId="0" borderId="0" xfId="13440" applyNumberFormat="1" applyFont="1" applyAlignment="1">
      <alignment horizontal="center"/>
    </xf>
    <xf numFmtId="0" fontId="180" fillId="0" borderId="0" xfId="13440" quotePrefix="1" applyFont="1" applyAlignment="1">
      <alignment horizontal="center"/>
    </xf>
    <xf numFmtId="198" fontId="18" fillId="0" borderId="0" xfId="13440" applyNumberFormat="1"/>
    <xf numFmtId="10" fontId="18" fillId="0" borderId="0" xfId="13440" applyNumberFormat="1"/>
    <xf numFmtId="255" fontId="18" fillId="0" borderId="0" xfId="13440" applyNumberFormat="1" applyFont="1" applyAlignment="1">
      <alignment horizontal="center"/>
    </xf>
    <xf numFmtId="0" fontId="18" fillId="0" borderId="0" xfId="13440" applyFont="1" applyAlignment="1">
      <alignment horizontal="center"/>
    </xf>
    <xf numFmtId="194" fontId="18" fillId="0" borderId="0" xfId="13440" applyNumberFormat="1" applyFont="1"/>
    <xf numFmtId="256" fontId="18" fillId="0" borderId="0" xfId="13440" applyNumberFormat="1" applyFont="1"/>
    <xf numFmtId="1" fontId="18" fillId="0" borderId="0" xfId="13440" applyNumberFormat="1" applyFont="1"/>
    <xf numFmtId="0" fontId="18" fillId="0" borderId="0" xfId="13440" applyFont="1"/>
    <xf numFmtId="255" fontId="18" fillId="0" borderId="0" xfId="13440" applyNumberFormat="1" applyFont="1" applyAlignment="1">
      <alignment horizontal="left"/>
    </xf>
    <xf numFmtId="194" fontId="0" fillId="0" borderId="0" xfId="13440" applyNumberFormat="1" applyFont="1"/>
    <xf numFmtId="0" fontId="18" fillId="0" borderId="0" xfId="13440" applyNumberFormat="1" applyFont="1"/>
    <xf numFmtId="3" fontId="18" fillId="0" borderId="0" xfId="13440" applyNumberFormat="1" applyFont="1"/>
    <xf numFmtId="2" fontId="18" fillId="0" borderId="0" xfId="13440" applyNumberFormat="1" applyFont="1" applyAlignment="1">
      <alignment horizontal="center"/>
    </xf>
    <xf numFmtId="255" fontId="18" fillId="0" borderId="10" xfId="13440" applyNumberFormat="1" applyFont="1" applyBorder="1" applyAlignment="1">
      <alignment horizontal="center" wrapText="1"/>
    </xf>
    <xf numFmtId="205" fontId="18" fillId="0" borderId="10" xfId="13440" applyNumberFormat="1" applyFont="1" applyBorder="1" applyAlignment="1">
      <alignment horizontal="center" wrapText="1"/>
    </xf>
    <xf numFmtId="194" fontId="18" fillId="0" borderId="10" xfId="13440" applyNumberFormat="1" applyFont="1" applyBorder="1" applyAlignment="1">
      <alignment horizontal="center" wrapText="1"/>
    </xf>
    <xf numFmtId="256" fontId="18" fillId="0" borderId="10" xfId="13440" applyNumberFormat="1" applyFont="1" applyBorder="1" applyAlignment="1">
      <alignment horizontal="center" wrapText="1"/>
    </xf>
    <xf numFmtId="1" fontId="18" fillId="0" borderId="10" xfId="13440" applyNumberFormat="1" applyFont="1" applyBorder="1" applyAlignment="1">
      <alignment horizontal="center" wrapText="1"/>
    </xf>
    <xf numFmtId="0" fontId="18" fillId="0" borderId="0" xfId="13440" applyFont="1" applyAlignment="1">
      <alignment horizontal="center" wrapText="1"/>
    </xf>
    <xf numFmtId="0" fontId="0" fillId="0" borderId="10" xfId="13440" applyFont="1" applyBorder="1" applyAlignment="1">
      <alignment horizontal="center" wrapText="1"/>
    </xf>
    <xf numFmtId="0" fontId="0" fillId="0" borderId="0" xfId="13440" applyFont="1" applyAlignment="1">
      <alignment horizontal="center" wrapText="1"/>
    </xf>
    <xf numFmtId="0" fontId="0" fillId="0" borderId="0" xfId="13440" applyFont="1" applyFill="1" applyBorder="1" applyAlignment="1">
      <alignment horizontal="center" wrapText="1"/>
    </xf>
    <xf numFmtId="255" fontId="18" fillId="114" borderId="0" xfId="13440" applyNumberFormat="1" applyFont="1" applyFill="1" applyBorder="1" applyAlignment="1">
      <alignment horizontal="center"/>
    </xf>
    <xf numFmtId="205" fontId="18" fillId="114" borderId="0" xfId="13440" applyNumberFormat="1" applyFont="1" applyFill="1" applyBorder="1" applyAlignment="1">
      <alignment horizontal="center"/>
    </xf>
    <xf numFmtId="194" fontId="18" fillId="114" borderId="0" xfId="13440" applyNumberFormat="1" applyFont="1" applyFill="1" applyBorder="1"/>
    <xf numFmtId="256" fontId="18" fillId="114" borderId="0" xfId="13440" applyNumberFormat="1" applyFont="1" applyFill="1" applyBorder="1"/>
    <xf numFmtId="1" fontId="18" fillId="114" borderId="0" xfId="13440" applyNumberFormat="1" applyFont="1" applyFill="1" applyBorder="1" applyAlignment="1">
      <alignment horizontal="right"/>
    </xf>
    <xf numFmtId="1" fontId="18" fillId="114" borderId="0" xfId="13440" applyNumberFormat="1" applyFont="1" applyFill="1" applyBorder="1"/>
    <xf numFmtId="256" fontId="18" fillId="0" borderId="0" xfId="13440" applyNumberFormat="1" applyFont="1" applyBorder="1"/>
    <xf numFmtId="257" fontId="0" fillId="0" borderId="0" xfId="13440" applyNumberFormat="1" applyFont="1" applyAlignment="1">
      <alignment horizontal="center"/>
    </xf>
    <xf numFmtId="257" fontId="18" fillId="0" borderId="0" xfId="13440" applyNumberFormat="1" applyFont="1"/>
    <xf numFmtId="255" fontId="18" fillId="114" borderId="0" xfId="13440" applyNumberFormat="1" applyFont="1" applyFill="1" applyAlignment="1">
      <alignment horizontal="center"/>
    </xf>
    <xf numFmtId="205" fontId="18" fillId="114" borderId="0" xfId="13440" applyNumberFormat="1" applyFont="1" applyFill="1" applyAlignment="1">
      <alignment horizontal="center"/>
    </xf>
    <xf numFmtId="194" fontId="18" fillId="114" borderId="0" xfId="13440" applyNumberFormat="1" applyFont="1" applyFill="1"/>
    <xf numFmtId="256" fontId="18" fillId="114" borderId="0" xfId="13440" applyNumberFormat="1" applyFont="1" applyFill="1"/>
    <xf numFmtId="1" fontId="18" fillId="114" borderId="0" xfId="13440" applyNumberFormat="1" applyFont="1" applyFill="1" applyAlignment="1">
      <alignment horizontal="right"/>
    </xf>
    <xf numFmtId="1" fontId="18" fillId="114" borderId="0" xfId="13440" applyNumberFormat="1" applyFont="1" applyFill="1"/>
    <xf numFmtId="1" fontId="18" fillId="0" borderId="0" xfId="13440" applyNumberFormat="1" applyFont="1" applyAlignment="1">
      <alignment horizontal="right"/>
    </xf>
    <xf numFmtId="256" fontId="0" fillId="0" borderId="0" xfId="13440" applyNumberFormat="1" applyFont="1" applyAlignment="1">
      <alignment horizontal="center"/>
    </xf>
    <xf numFmtId="0" fontId="0" fillId="0" borderId="0" xfId="13440" applyFont="1" applyAlignment="1">
      <alignment horizontal="center"/>
    </xf>
    <xf numFmtId="3" fontId="0" fillId="0" borderId="0" xfId="13440" applyNumberFormat="1" applyFont="1"/>
    <xf numFmtId="1" fontId="0" fillId="0" borderId="0" xfId="13440" applyNumberFormat="1" applyFont="1" applyAlignment="1">
      <alignment horizontal="center"/>
    </xf>
    <xf numFmtId="255" fontId="0" fillId="0" borderId="0" xfId="13440" applyNumberFormat="1" applyFont="1" applyFill="1" applyAlignment="1">
      <alignment horizontal="center"/>
    </xf>
    <xf numFmtId="205" fontId="0" fillId="0" borderId="0" xfId="13440" applyNumberFormat="1" applyFont="1" applyFill="1" applyAlignment="1">
      <alignment horizontal="center"/>
    </xf>
    <xf numFmtId="205" fontId="18" fillId="0" borderId="0" xfId="13440" applyNumberFormat="1" applyFont="1" applyFill="1"/>
    <xf numFmtId="256" fontId="18" fillId="0" borderId="0" xfId="13440" applyNumberFormat="1" applyFont="1" applyFill="1"/>
    <xf numFmtId="1" fontId="18" fillId="0" borderId="0" xfId="13440" applyNumberFormat="1" applyFont="1" applyFill="1" applyAlignment="1">
      <alignment horizontal="right"/>
    </xf>
    <xf numFmtId="1" fontId="18" fillId="0" borderId="0" xfId="13440" applyNumberFormat="1" applyFont="1" applyFill="1"/>
    <xf numFmtId="9" fontId="18" fillId="0" borderId="0" xfId="25743" applyFont="1" applyFill="1"/>
    <xf numFmtId="9" fontId="18" fillId="0" borderId="0" xfId="25743" applyFont="1"/>
    <xf numFmtId="9" fontId="0" fillId="0" borderId="0" xfId="25743" applyFont="1" applyAlignment="1">
      <alignment horizontal="center"/>
    </xf>
    <xf numFmtId="194" fontId="0" fillId="0" borderId="0" xfId="13440" applyNumberFormat="1" applyFont="1" applyAlignment="1">
      <alignment horizontal="center"/>
    </xf>
    <xf numFmtId="194" fontId="0" fillId="0" borderId="0" xfId="13440" applyNumberFormat="1" applyFont="1" applyAlignment="1">
      <alignment horizontal="right"/>
    </xf>
    <xf numFmtId="9" fontId="18" fillId="0" borderId="0" xfId="25743" applyFont="1" applyAlignment="1">
      <alignment horizontal="center"/>
    </xf>
    <xf numFmtId="256" fontId="18" fillId="0" borderId="0" xfId="13440" applyNumberFormat="1" applyFont="1" applyAlignment="1">
      <alignment horizontal="center"/>
    </xf>
    <xf numFmtId="258" fontId="18" fillId="0" borderId="0" xfId="1" applyNumberFormat="1" applyFont="1" applyBorder="1" applyAlignment="1">
      <alignment vertical="top"/>
    </xf>
    <xf numFmtId="253" fontId="18" fillId="113" borderId="0" xfId="2" applyNumberFormat="1" applyFont="1" applyFill="1"/>
    <xf numFmtId="260" fontId="18" fillId="0" borderId="0" xfId="1" applyNumberFormat="1" applyFont="1" applyBorder="1" applyAlignment="1">
      <alignment vertical="top"/>
    </xf>
    <xf numFmtId="176" fontId="18" fillId="0" borderId="0" xfId="2" applyFont="1" applyBorder="1" applyAlignment="1">
      <alignment vertical="top"/>
    </xf>
    <xf numFmtId="176" fontId="18" fillId="115" borderId="0" xfId="2" applyFont="1" applyFill="1" applyAlignment="1">
      <alignment vertical="center"/>
    </xf>
    <xf numFmtId="164" fontId="0" fillId="115" borderId="0" xfId="0" applyFill="1" applyAlignment="1">
      <alignment vertical="center"/>
    </xf>
    <xf numFmtId="171" fontId="18" fillId="115" borderId="0" xfId="1" applyNumberFormat="1" applyFont="1" applyFill="1" applyBorder="1" applyAlignment="1">
      <alignment vertical="top"/>
    </xf>
    <xf numFmtId="164" fontId="0" fillId="0" borderId="0" xfId="0" applyFont="1" applyAlignment="1">
      <alignment horizontal="right"/>
    </xf>
    <xf numFmtId="164" fontId="0" fillId="116" borderId="0" xfId="0" applyFont="1" applyFill="1" applyAlignment="1">
      <alignment horizontal="center" vertical="center"/>
    </xf>
    <xf numFmtId="253" fontId="18" fillId="116" borderId="0" xfId="2" applyNumberFormat="1" applyFont="1" applyFill="1" applyAlignment="1">
      <alignment horizontal="center"/>
    </xf>
    <xf numFmtId="259" fontId="18" fillId="116" borderId="0" xfId="0" applyNumberFormat="1" applyFont="1" applyFill="1" applyAlignment="1">
      <alignment horizontal="center"/>
    </xf>
    <xf numFmtId="194" fontId="18" fillId="116" borderId="0" xfId="0" applyNumberFormat="1" applyFont="1" applyFill="1" applyBorder="1" applyAlignment="1">
      <alignment horizontal="center"/>
    </xf>
    <xf numFmtId="164" fontId="0" fillId="0" borderId="0" xfId="0" quotePrefix="1" applyFont="1" applyAlignment="1">
      <alignment horizontal="center" vertical="center"/>
    </xf>
    <xf numFmtId="0" fontId="22" fillId="0" borderId="10" xfId="13440" applyFont="1" applyBorder="1" applyAlignment="1">
      <alignment horizontal="center"/>
    </xf>
  </cellXfs>
  <cellStyles count="25744">
    <cellStyle name="_%(SignOnly)" xfId="4"/>
    <cellStyle name="_%(SignOnly) 2" xfId="5"/>
    <cellStyle name="_%(SignOnly) 2 2" xfId="6"/>
    <cellStyle name="_%(SignOnly) 3" xfId="7"/>
    <cellStyle name="_%(SignOnly) 3 2" xfId="8"/>
    <cellStyle name="_%(SignOnly) 4" xfId="9"/>
    <cellStyle name="_%(SignOnly) 4 2" xfId="10"/>
    <cellStyle name="_%(SignOnly) 5" xfId="11"/>
    <cellStyle name="_%(SignSpaceOnly)" xfId="12"/>
    <cellStyle name="_%(SignSpaceOnly) 2" xfId="13"/>
    <cellStyle name="_%(SignSpaceOnly) 2 2" xfId="14"/>
    <cellStyle name="_%(SignSpaceOnly) 3" xfId="15"/>
    <cellStyle name="_%(SignSpaceOnly) 3 2" xfId="16"/>
    <cellStyle name="_%(SignSpaceOnly) 4" xfId="17"/>
    <cellStyle name="_%(SignSpaceOnly) 4 2" xfId="18"/>
    <cellStyle name="_%(SignSpaceOnly) 5" xfId="19"/>
    <cellStyle name="_09-02-09 Transportation LTp 2010-2019 Specific Drivers" xfId="20"/>
    <cellStyle name="_09-02-09 Transportation LTp 2010-2019 Specific Drivers 2" xfId="21"/>
    <cellStyle name="_2006 Budget by Region March 24 2006" xfId="22"/>
    <cellStyle name="_2006 Budget by Region March 24 2006 2" xfId="23"/>
    <cellStyle name="_2006 Budget by Region March 24 2006 2 2" xfId="24"/>
    <cellStyle name="_2006 Budget by Region March 24 2006 2 2 2" xfId="25"/>
    <cellStyle name="_2006 Budget by Region March 24 2006 2 3" xfId="26"/>
    <cellStyle name="_2006 Budget by Region March 24 2006 3" xfId="27"/>
    <cellStyle name="_2006 Budget by Region March 24 2006 3 2" xfId="28"/>
    <cellStyle name="_2006 Budget by Region March 24 2006 3 2 2" xfId="29"/>
    <cellStyle name="_2006 Budget by Region March 24 2006 3 3" xfId="30"/>
    <cellStyle name="_2006 Budget by Region March 24 2006 4" xfId="31"/>
    <cellStyle name="_2006 Budget by Region March 24 2006 4 2" xfId="32"/>
    <cellStyle name="_2006 Budget by Region March 24 2006 5" xfId="33"/>
    <cellStyle name="_2006 Budget by Region March 24 2006 5 2" xfId="34"/>
    <cellStyle name="_2006 Budget by Region March 24 2006 6" xfId="35"/>
    <cellStyle name="_2006 Budget by Region March 24 2006 6 2" xfId="36"/>
    <cellStyle name="_2006 Budget by Region March 24 2006 7" xfId="37"/>
    <cellStyle name="_2006 Budget by Region March 24 2006 7 2" xfId="38"/>
    <cellStyle name="_2006 Budget by Region March 24 2006 8" xfId="39"/>
    <cellStyle name="_2006 Budget by Region March 24 2006_2011 Q2 CAM True Up - comparison btwn 12Sep11 and 21June11" xfId="40"/>
    <cellStyle name="_2006 Budget by Region March 24 2006_2011 Q2 CAM True Up - comparison btwn 12Sep11 and 21June11 2" xfId="41"/>
    <cellStyle name="_2006 Budget by Region March 24 2006_MFR Schedules Rec and LTD Calculation" xfId="42"/>
    <cellStyle name="_2006 Budget by Region March 24 2006_MFR Schedules Rec and LTD Calculation 2" xfId="43"/>
    <cellStyle name="_2006 Budget Cons Fin Stmts Oct 18" xfId="44"/>
    <cellStyle name="_2006 Budget Cons Fin Stmts Oct 18 2" xfId="45"/>
    <cellStyle name="_2006 Budget Cons Fin Stmts Oct 18 2 2" xfId="46"/>
    <cellStyle name="_2006 Budget Cons Fin Stmts Oct 18 3" xfId="47"/>
    <cellStyle name="_2006 Budget Cons Fin Stmts Oct 18 4" xfId="48"/>
    <cellStyle name="_2006 Budget Cons Fin Stmts Oct 18 5" xfId="49"/>
    <cellStyle name="_2006 Budget Cons Fin Stmts Oct 18_.2 Consol Data" xfId="50"/>
    <cellStyle name="_2006 Budget Cons Fin Stmts Oct 18_.2 Consol Data 2" xfId="51"/>
    <cellStyle name="_2006 Budget Cons Fin Stmts Oct 18_.2 Consol Data_1" xfId="52"/>
    <cellStyle name="_2006 Budget Cons Fin Stmts Oct 18_.2 Consol Data_1 2" xfId="53"/>
    <cellStyle name="_2006 Budget Cons Fin Stmts Oct 18_.2 Consolidated" xfId="54"/>
    <cellStyle name="_2006 Budget Cons Fin Stmts Oct 18_.2 Consolidated 2" xfId="55"/>
    <cellStyle name="_2006 Budget Cons Fin Stmts Oct 18_.2 Consolidated 2 2" xfId="56"/>
    <cellStyle name="_2006 Budget Cons Fin Stmts Oct 18_.2 Consolidated_1" xfId="57"/>
    <cellStyle name="_2006 Budget Cons Fin Stmts Oct 18_.2 Consolidated_1 2" xfId="58"/>
    <cellStyle name="_2006 Budget Cons Fin Stmts Oct 18_.3 R4 Allocation" xfId="59"/>
    <cellStyle name="_2006 Budget Cons Fin Stmts Oct 18_.3 R4 Allocation_1" xfId="60"/>
    <cellStyle name="_2006 Budget Cons Fin Stmts Oct 18_2011 Q2 CAM True Up - comparison btwn 12Sep11 and 21June11" xfId="61"/>
    <cellStyle name="_2006 Budget Cons Fin Stmts Oct 18_MFR Schedules Rec and LTD Calculation" xfId="62"/>
    <cellStyle name="_2006 Budget Cons Fin Stmts Oct 18_Schedule 25-2" xfId="63"/>
    <cellStyle name="_2006 Budget Cons Fin Stmts Oct 18_Schedule 25-2 2" xfId="64"/>
    <cellStyle name="_2007 Budget by Region" xfId="65"/>
    <cellStyle name="_2007 Budget by Region 2" xfId="66"/>
    <cellStyle name="_2007 Budget by Region 2 2" xfId="67"/>
    <cellStyle name="_2007 Budget by Region 2 2 2" xfId="68"/>
    <cellStyle name="_2007 Budget by Region 2 3" xfId="69"/>
    <cellStyle name="_2007 Budget by Region 3" xfId="70"/>
    <cellStyle name="_2007 Budget by Region 3 2" xfId="71"/>
    <cellStyle name="_2007 Budget by Region 3 2 2" xfId="72"/>
    <cellStyle name="_2007 Budget by Region 3 3" xfId="73"/>
    <cellStyle name="_2007 Budget by Region 4" xfId="74"/>
    <cellStyle name="_2007 Budget by Region 4 2" xfId="75"/>
    <cellStyle name="_2007 Budget by Region 5" xfId="76"/>
    <cellStyle name="_2007 Budget by Region 5 2" xfId="77"/>
    <cellStyle name="_2007 Budget by Region 6" xfId="78"/>
    <cellStyle name="_2007 Budget by Region 6 2" xfId="79"/>
    <cellStyle name="_2007 Budget by Region 7" xfId="80"/>
    <cellStyle name="_2007 Budget by Region 7 2" xfId="81"/>
    <cellStyle name="_2007 Budget by Region 8" xfId="82"/>
    <cellStyle name="_2007 Budget by Region_2011 Q2 CAM True Up - comparison btwn 12Sep11 and 21June11" xfId="83"/>
    <cellStyle name="_2007 Budget by Region_2011 Q2 CAM True Up - comparison btwn 12Sep11 and 21June11 2" xfId="84"/>
    <cellStyle name="_2007 Budget by Region_MFR Schedules Rec and LTD Calculation" xfId="85"/>
    <cellStyle name="_2007 Budget by Region_MFR Schedules Rec and LTD Calculation 2" xfId="86"/>
    <cellStyle name="_2008 Budget by Region" xfId="87"/>
    <cellStyle name="_2008 Budget by Region 2" xfId="88"/>
    <cellStyle name="_2008 Budget by Region 2 2" xfId="89"/>
    <cellStyle name="_2008 Budget by Region 2 2 2" xfId="90"/>
    <cellStyle name="_2008 Budget by Region 2 3" xfId="91"/>
    <cellStyle name="_2008 Budget by Region 3" xfId="92"/>
    <cellStyle name="_2008 Budget by Region 3 2" xfId="93"/>
    <cellStyle name="_2008 Budget by Region 3 2 2" xfId="94"/>
    <cellStyle name="_2008 Budget by Region 3 3" xfId="95"/>
    <cellStyle name="_2008 Budget by Region 4" xfId="96"/>
    <cellStyle name="_2008 Budget by Region 4 2" xfId="97"/>
    <cellStyle name="_2008 Budget by Region 5" xfId="98"/>
    <cellStyle name="_2008 Budget by Region 5 2" xfId="99"/>
    <cellStyle name="_2008 Budget by Region 6" xfId="100"/>
    <cellStyle name="_2008 Budget by Region 6 2" xfId="101"/>
    <cellStyle name="_2008 Budget by Region 7" xfId="102"/>
    <cellStyle name="_2008 Budget by Region 7 2" xfId="103"/>
    <cellStyle name="_2008 Budget by Region 8" xfId="104"/>
    <cellStyle name="_2008 Budget by Region_2011 Q2 CAM True Up - comparison btwn 12Sep11 and 21June11" xfId="105"/>
    <cellStyle name="_2008 Budget by Region_2011 Q2 CAM True Up - comparison btwn 12Sep11 and 21June11 2" xfId="106"/>
    <cellStyle name="_2008 Budget by Region_MFR Schedules Rec and LTD Calculation" xfId="107"/>
    <cellStyle name="_2008 Budget by Region_MFR Schedules Rec and LTD Calculation 2" xfId="108"/>
    <cellStyle name="_BU Budget LP Manager by region" xfId="109"/>
    <cellStyle name="_BU Budget LP Manager by region 2" xfId="110"/>
    <cellStyle name="_BU Budget LP Manager by region 2 2" xfId="111"/>
    <cellStyle name="_BU Budget LP Manager by region 3" xfId="112"/>
    <cellStyle name="_BU Budget LP Manager by region 4" xfId="113"/>
    <cellStyle name="_BU Budget LP Manager by region 5" xfId="114"/>
    <cellStyle name="_BU Budget LP Manager by region_.2 Consol Data" xfId="115"/>
    <cellStyle name="_BU Budget LP Manager by region_.2 Consol Data 2" xfId="116"/>
    <cellStyle name="_BU Budget LP Manager by region_.2 Consol Data_1" xfId="117"/>
    <cellStyle name="_BU Budget LP Manager by region_.2 Consol Data_1 2" xfId="118"/>
    <cellStyle name="_BU Budget LP Manager by region_.2 Consolidated" xfId="119"/>
    <cellStyle name="_BU Budget LP Manager by region_.2 Consolidated 2" xfId="120"/>
    <cellStyle name="_BU Budget LP Manager by region_.2 Consolidated 2 2" xfId="121"/>
    <cellStyle name="_BU Budget LP Manager by region_.2 Consolidated_1" xfId="122"/>
    <cellStyle name="_BU Budget LP Manager by region_.2 Consolidated_1 2" xfId="123"/>
    <cellStyle name="_BU Budget LP Manager by region_.3 R4 Allocation" xfId="124"/>
    <cellStyle name="_BU Budget LP Manager by region_.3 R4 Allocation_1" xfId="125"/>
    <cellStyle name="_BU Budget LP Manager by region_2011 Q2 CAM True Up - comparison btwn 12Sep11 and 21June11" xfId="126"/>
    <cellStyle name="_BU Budget LP Manager by region_MFR Schedules Rec and LTD Calculation" xfId="127"/>
    <cellStyle name="_BU Budget LP Manager by region_Schedule 25-2" xfId="128"/>
    <cellStyle name="_BU Budget LP Manager by region_Schedule 25-2 2" xfId="129"/>
    <cellStyle name="_Comma" xfId="130"/>
    <cellStyle name="_Comma 2" xfId="131"/>
    <cellStyle name="_Comma 2 2" xfId="132"/>
    <cellStyle name="_Comma 3" xfId="133"/>
    <cellStyle name="_Comma 3 2" xfId="134"/>
    <cellStyle name="_Comma 4" xfId="135"/>
    <cellStyle name="_Comma 4 2" xfId="136"/>
    <cellStyle name="_Comma 5" xfId="137"/>
    <cellStyle name="_Currency" xfId="138"/>
    <cellStyle name="_Currency 2" xfId="139"/>
    <cellStyle name="_Currency 2 2" xfId="140"/>
    <cellStyle name="_Currency 3" xfId="141"/>
    <cellStyle name="_Currency 3 2" xfId="142"/>
    <cellStyle name="_Currency 4" xfId="143"/>
    <cellStyle name="_Currency 4 2" xfId="144"/>
    <cellStyle name="_Currency 5" xfId="145"/>
    <cellStyle name="_CurrencySpace" xfId="146"/>
    <cellStyle name="_CurrencySpace 2" xfId="147"/>
    <cellStyle name="_CurrencySpace 2 2" xfId="148"/>
    <cellStyle name="_CurrencySpace 3" xfId="149"/>
    <cellStyle name="_CurrencySpace 3 2" xfId="150"/>
    <cellStyle name="_CurrencySpace 4" xfId="151"/>
    <cellStyle name="_CurrencySpace 4 2" xfId="152"/>
    <cellStyle name="_CurrencySpace 5" xfId="153"/>
    <cellStyle name="_EMC - Components - Nov 14 Submission" xfId="154"/>
    <cellStyle name="_EMC - Components - Nov 14 Submission 2" xfId="155"/>
    <cellStyle name="_EMC - Components - Nov 14 Submission 2 2" xfId="156"/>
    <cellStyle name="_EMC - Components - Nov 14 Submission 3" xfId="157"/>
    <cellStyle name="_EMC - Components - Nov 14 Submission 4" xfId="158"/>
    <cellStyle name="_EMC - Components - Nov 14 Submission 5" xfId="159"/>
    <cellStyle name="_EMC - Components - Nov 14 Submission_.2 Consol Data" xfId="160"/>
    <cellStyle name="_EMC - Components - Nov 14 Submission_.2 Consol Data 2" xfId="161"/>
    <cellStyle name="_EMC - Components - Nov 14 Submission_.2 Consol Data_1" xfId="162"/>
    <cellStyle name="_EMC - Components - Nov 14 Submission_.2 Consol Data_1 2" xfId="163"/>
    <cellStyle name="_EMC - Components - Nov 14 Submission_.2 Consolidated" xfId="164"/>
    <cellStyle name="_EMC - Components - Nov 14 Submission_.2 Consolidated 2" xfId="165"/>
    <cellStyle name="_EMC - Components - Nov 14 Submission_.2 Consolidated 2 2" xfId="166"/>
    <cellStyle name="_EMC - Components - Nov 14 Submission_.2 Consolidated_1" xfId="167"/>
    <cellStyle name="_EMC - Components - Nov 14 Submission_.2 Consolidated_1 2" xfId="168"/>
    <cellStyle name="_EMC - Components - Nov 14 Submission_.3 R4 Allocation" xfId="169"/>
    <cellStyle name="_EMC - Components - Nov 14 Submission_.3 R4 Allocation_1" xfId="170"/>
    <cellStyle name="_EMC - Components - Nov 14 Submission_2011 Q2 CAM True Up - comparison btwn 12Sep11 and 21June11" xfId="171"/>
    <cellStyle name="_EMC - Components - Nov 14 Submission_MFR Schedules Rec and LTD Calculation" xfId="172"/>
    <cellStyle name="_EMC - Components - Nov 14 Submission_Schedule 25-2" xfId="173"/>
    <cellStyle name="_EMC - Components - Nov 14 Submission_Schedule 25-2 2" xfId="174"/>
    <cellStyle name="_EMC and EPCOR Alberta - Plant Components - Nov 14 Submission" xfId="175"/>
    <cellStyle name="_EMC and EPCOR Alberta - Plant Components - Nov 14 Submission 2" xfId="176"/>
    <cellStyle name="_EMC and EPCOR Alberta - Plant Components - Nov 14 Submission 2 2" xfId="177"/>
    <cellStyle name="_EMC and EPCOR Alberta - Plant Components - Nov 14 Submission 3" xfId="178"/>
    <cellStyle name="_EMC and EPCOR Alberta - Plant Components - Nov 14 Submission 4" xfId="179"/>
    <cellStyle name="_EMC and EPCOR Alberta - Plant Components - Nov 14 Submission 5" xfId="180"/>
    <cellStyle name="_EMC and EPCOR Alberta - Plant Components - Nov 14 Submission_.2 Consol Data" xfId="181"/>
    <cellStyle name="_EMC and EPCOR Alberta - Plant Components - Nov 14 Submission_.2 Consol Data 2" xfId="182"/>
    <cellStyle name="_EMC and EPCOR Alberta - Plant Components - Nov 14 Submission_.2 Consol Data_1" xfId="183"/>
    <cellStyle name="_EMC and EPCOR Alberta - Plant Components - Nov 14 Submission_.2 Consol Data_1 2" xfId="184"/>
    <cellStyle name="_EMC and EPCOR Alberta - Plant Components - Nov 14 Submission_.2 Consolidated" xfId="185"/>
    <cellStyle name="_EMC and EPCOR Alberta - Plant Components - Nov 14 Submission_.2 Consolidated 2" xfId="186"/>
    <cellStyle name="_EMC and EPCOR Alberta - Plant Components - Nov 14 Submission_.2 Consolidated 2 2" xfId="187"/>
    <cellStyle name="_EMC and EPCOR Alberta - Plant Components - Nov 14 Submission_.2 Consolidated_1" xfId="188"/>
    <cellStyle name="_EMC and EPCOR Alberta - Plant Components - Nov 14 Submission_.2 Consolidated_1 2" xfId="189"/>
    <cellStyle name="_EMC and EPCOR Alberta - Plant Components - Nov 14 Submission_.3 R4 Allocation" xfId="190"/>
    <cellStyle name="_EMC and EPCOR Alberta - Plant Components - Nov 14 Submission_.3 R4 Allocation_1" xfId="191"/>
    <cellStyle name="_EMC and EPCOR Alberta - Plant Components - Nov 14 Submission_2011 Q2 CAM True Up - comparison btwn 12Sep11 and 21June11" xfId="192"/>
    <cellStyle name="_EMC and EPCOR Alberta - Plant Components - Nov 14 Submission_MFR Schedules Rec and LTD Calculation" xfId="193"/>
    <cellStyle name="_EMC and EPCOR Alberta - Plant Components - Nov 14 Submission_Schedule 25-2" xfId="194"/>
    <cellStyle name="_EMC and EPCOR Alberta - Plant Components - Nov 14 Submission_Schedule 25-2 2" xfId="195"/>
    <cellStyle name="_EPCOR Alberta - Components" xfId="196"/>
    <cellStyle name="_EPCOR Alberta - Components - Revised Net CFD Postings Mar 28" xfId="197"/>
    <cellStyle name="_EPCOR Alberta - Components - Revised Net CFD Postings Mar 28 2" xfId="198"/>
    <cellStyle name="_EPCOR Alberta - Components - Revised Net CFD Postings Mar 28 2 2" xfId="199"/>
    <cellStyle name="_EPCOR Alberta - Components - Revised Net CFD Postings Mar 28 3" xfId="200"/>
    <cellStyle name="_EPCOR Alberta - Components - Revised Net CFD Postings Mar 28 4" xfId="201"/>
    <cellStyle name="_EPCOR Alberta - Components - Revised Net CFD Postings Mar 28 5" xfId="202"/>
    <cellStyle name="_EPCOR Alberta - Components - Revised Net CFD Postings Mar 28_.2 Consol Data" xfId="203"/>
    <cellStyle name="_EPCOR Alberta - Components - Revised Net CFD Postings Mar 28_.2 Consol Data 2" xfId="204"/>
    <cellStyle name="_EPCOR Alberta - Components - Revised Net CFD Postings Mar 28_.2 Consol Data_1" xfId="205"/>
    <cellStyle name="_EPCOR Alberta - Components - Revised Net CFD Postings Mar 28_.2 Consol Data_1 2" xfId="206"/>
    <cellStyle name="_EPCOR Alberta - Components - Revised Net CFD Postings Mar 28_.2 Consolidated" xfId="207"/>
    <cellStyle name="_EPCOR Alberta - Components - Revised Net CFD Postings Mar 28_.2 Consolidated 2" xfId="208"/>
    <cellStyle name="_EPCOR Alberta - Components - Revised Net CFD Postings Mar 28_.2 Consolidated 2 2" xfId="209"/>
    <cellStyle name="_EPCOR Alberta - Components - Revised Net CFD Postings Mar 28_.2 Consolidated_1" xfId="210"/>
    <cellStyle name="_EPCOR Alberta - Components - Revised Net CFD Postings Mar 28_.2 Consolidated_1 2" xfId="211"/>
    <cellStyle name="_EPCOR Alberta - Components - Revised Net CFD Postings Mar 28_.3 R4 Allocation" xfId="212"/>
    <cellStyle name="_EPCOR Alberta - Components - Revised Net CFD Postings Mar 28_.3 R4 Allocation_1" xfId="213"/>
    <cellStyle name="_EPCOR Alberta - Components - Revised Net CFD Postings Mar 28_2011 Q2 CAM True Up - comparison btwn 12Sep11 and 21June11" xfId="214"/>
    <cellStyle name="_EPCOR Alberta - Components - Revised Net CFD Postings Mar 28_MFR Schedules Rec and LTD Calculation" xfId="215"/>
    <cellStyle name="_EPCOR Alberta - Components - Revised Net CFD Postings Mar 28_Schedule 25-2" xfId="216"/>
    <cellStyle name="_EPCOR Alberta - Components - Revised Net CFD Postings Mar 28_Schedule 25-2 2" xfId="217"/>
    <cellStyle name="_EPCOR Alberta - Components 10" xfId="218"/>
    <cellStyle name="_EPCOR Alberta - Components 11" xfId="219"/>
    <cellStyle name="_EPCOR Alberta - Components 12" xfId="220"/>
    <cellStyle name="_EPCOR Alberta - Components 13" xfId="221"/>
    <cellStyle name="_EPCOR Alberta - Components 14" xfId="222"/>
    <cellStyle name="_EPCOR Alberta - Components 15" xfId="223"/>
    <cellStyle name="_EPCOR Alberta - Components 2" xfId="224"/>
    <cellStyle name="_EPCOR Alberta - Components 2 2" xfId="225"/>
    <cellStyle name="_EPCOR Alberta - Components 3" xfId="226"/>
    <cellStyle name="_EPCOR Alberta - Components 3 2" xfId="227"/>
    <cellStyle name="_EPCOR Alberta - Components 4" xfId="228"/>
    <cellStyle name="_EPCOR Alberta - Components 4 2" xfId="229"/>
    <cellStyle name="_EPCOR Alberta - Components 5" xfId="230"/>
    <cellStyle name="_EPCOR Alberta - Components 5 2" xfId="231"/>
    <cellStyle name="_EPCOR Alberta - Components 6" xfId="232"/>
    <cellStyle name="_EPCOR Alberta - Components 6 2" xfId="233"/>
    <cellStyle name="_EPCOR Alberta - Components 7" xfId="234"/>
    <cellStyle name="_EPCOR Alberta - Components 7 2" xfId="235"/>
    <cellStyle name="_EPCOR Alberta - Components 8" xfId="236"/>
    <cellStyle name="_EPCOR Alberta - Components 8 2" xfId="237"/>
    <cellStyle name="_EPCOR Alberta - Components 9" xfId="238"/>
    <cellStyle name="_EPCOR Alberta - Components_.2 Consol Data" xfId="239"/>
    <cellStyle name="_EPCOR Alberta - Components_.2 Consol Data 2" xfId="240"/>
    <cellStyle name="_EPCOR Alberta - Components_.2 Consol Data_1" xfId="241"/>
    <cellStyle name="_EPCOR Alberta - Components_.2 Consol Data_1 2" xfId="242"/>
    <cellStyle name="_EPCOR Alberta - Components_.2 Consolidated" xfId="243"/>
    <cellStyle name="_EPCOR Alberta - Components_.2 Consolidated 2" xfId="244"/>
    <cellStyle name="_EPCOR Alberta - Components_.2 Consolidated 2 2" xfId="245"/>
    <cellStyle name="_EPCOR Alberta - Components_.2 Consolidated_1" xfId="246"/>
    <cellStyle name="_EPCOR Alberta - Components_.2 Consolidated_1 2" xfId="247"/>
    <cellStyle name="_EPCOR Alberta - Components_.3 R4 Allocation" xfId="248"/>
    <cellStyle name="_EPCOR Alberta - Components_.3 R4 Allocation_1" xfId="249"/>
    <cellStyle name="_EPCOR Alberta - Components_2011 Q2 CAM True Up - comparison btwn 12Sep11 and 21June11" xfId="250"/>
    <cellStyle name="_EPCOR Alberta - Components_MFR Schedules Rec and LTD Calculation" xfId="251"/>
    <cellStyle name="_EPCOR Alberta - Components_Schedule 25-2" xfId="252"/>
    <cellStyle name="_EPCOR Alberta - Components_Schedule 25-2 2" xfId="253"/>
    <cellStyle name="_EUI LTP Model_2011-2015_06_18_10 (BASE CASE)" xfId="254"/>
    <cellStyle name="_EUI LTP Model_2011-2015_06_18_10 (BASE CASE) 2" xfId="255"/>
    <cellStyle name="_EUI LTP Model_2011-2015_06_18_10 (BASE CASE) 2 2" xfId="256"/>
    <cellStyle name="_EUI LTP Model_2011-2015_06_18_10 (BASE CASE) 3" xfId="257"/>
    <cellStyle name="_Euro" xfId="258"/>
    <cellStyle name="_Euro 2" xfId="259"/>
    <cellStyle name="_Euro 2 2" xfId="260"/>
    <cellStyle name="_Euro 3" xfId="261"/>
    <cellStyle name="_Euro 3 2" xfId="262"/>
    <cellStyle name="_Euro 4" xfId="263"/>
    <cellStyle name="_Euro 4 2" xfId="264"/>
    <cellStyle name="_Euro 5" xfId="265"/>
    <cellStyle name="_Heading" xfId="266"/>
    <cellStyle name="_Heading 2" xfId="267"/>
    <cellStyle name="_Heading 3" xfId="268"/>
    <cellStyle name="_Heading 4" xfId="269"/>
    <cellStyle name="_Heading 4 2" xfId="270"/>
    <cellStyle name="_Highlight" xfId="271"/>
    <cellStyle name="_Highlight 2" xfId="272"/>
    <cellStyle name="_Highlight 2 2" xfId="273"/>
    <cellStyle name="_Highlight 3" xfId="274"/>
    <cellStyle name="_Highlight 3 2" xfId="275"/>
    <cellStyle name="_Highlight 4" xfId="276"/>
    <cellStyle name="_Highlight 4 2" xfId="277"/>
    <cellStyle name="_Highlight 5" xfId="278"/>
    <cellStyle name="_Multiple" xfId="279"/>
    <cellStyle name="_Multiple 2" xfId="280"/>
    <cellStyle name="_Multiple 2 2" xfId="281"/>
    <cellStyle name="_Multiple 3" xfId="282"/>
    <cellStyle name="_Multiple 3 2" xfId="283"/>
    <cellStyle name="_Multiple 4" xfId="284"/>
    <cellStyle name="_Multiple 4 2" xfId="285"/>
    <cellStyle name="_Multiple 5" xfId="286"/>
    <cellStyle name="_MultipleSpace" xfId="287"/>
    <cellStyle name="_MultipleSpace 2" xfId="288"/>
    <cellStyle name="_MultipleSpace 2 2" xfId="289"/>
    <cellStyle name="_MultipleSpace 3" xfId="290"/>
    <cellStyle name="_MultipleSpace 3 2" xfId="291"/>
    <cellStyle name="_MultipleSpace 4" xfId="292"/>
    <cellStyle name="_MultipleSpace 4 2" xfId="293"/>
    <cellStyle name="_MultipleSpace 5" xfId="294"/>
    <cellStyle name="_SubHeading" xfId="295"/>
    <cellStyle name="_SubHeading 2" xfId="296"/>
    <cellStyle name="_SubHeading 3" xfId="297"/>
    <cellStyle name="_SubHeading 4" xfId="298"/>
    <cellStyle name="_SubHeading 4 2" xfId="299"/>
    <cellStyle name="_Table" xfId="300"/>
    <cellStyle name="_Table 10" xfId="301"/>
    <cellStyle name="_Table 10 2" xfId="302"/>
    <cellStyle name="_Table 10 2 2" xfId="303"/>
    <cellStyle name="_Table 10 3" xfId="304"/>
    <cellStyle name="_Table 11" xfId="305"/>
    <cellStyle name="_Table 11 2" xfId="306"/>
    <cellStyle name="_Table 11 2 2" xfId="307"/>
    <cellStyle name="_Table 11 3" xfId="308"/>
    <cellStyle name="_Table 12" xfId="309"/>
    <cellStyle name="_Table 12 2" xfId="310"/>
    <cellStyle name="_Table 12 3" xfId="311"/>
    <cellStyle name="_Table 13" xfId="312"/>
    <cellStyle name="_Table 13 2" xfId="313"/>
    <cellStyle name="_Table 13 3" xfId="314"/>
    <cellStyle name="_Table 14" xfId="315"/>
    <cellStyle name="_Table 14 2" xfId="316"/>
    <cellStyle name="_Table 14 3" xfId="317"/>
    <cellStyle name="_Table 15" xfId="318"/>
    <cellStyle name="_Table 15 2" xfId="319"/>
    <cellStyle name="_Table 15 3" xfId="320"/>
    <cellStyle name="_Table 16" xfId="321"/>
    <cellStyle name="_Table 16 2" xfId="322"/>
    <cellStyle name="_Table 17" xfId="323"/>
    <cellStyle name="_Table 2" xfId="324"/>
    <cellStyle name="_Table 2 10" xfId="325"/>
    <cellStyle name="_Table 2 10 2" xfId="326"/>
    <cellStyle name="_Table 2 10 3" xfId="327"/>
    <cellStyle name="_Table 2 11" xfId="328"/>
    <cellStyle name="_Table 2 11 2" xfId="329"/>
    <cellStyle name="_Table 2 11 3" xfId="330"/>
    <cellStyle name="_Table 2 12" xfId="331"/>
    <cellStyle name="_Table 2 12 2" xfId="332"/>
    <cellStyle name="_Table 2 12 3" xfId="333"/>
    <cellStyle name="_Table 2 13" xfId="334"/>
    <cellStyle name="_Table 2 13 2" xfId="335"/>
    <cellStyle name="_Table 2 14" xfId="336"/>
    <cellStyle name="_Table 2 2" xfId="337"/>
    <cellStyle name="_Table 2 2 2" xfId="338"/>
    <cellStyle name="_Table 2 2 2 2" xfId="339"/>
    <cellStyle name="_Table 2 2 3" xfId="340"/>
    <cellStyle name="_Table 2 3" xfId="341"/>
    <cellStyle name="_Table 2 3 2" xfId="342"/>
    <cellStyle name="_Table 2 3 2 2" xfId="343"/>
    <cellStyle name="_Table 2 3 3" xfId="344"/>
    <cellStyle name="_Table 2 4" xfId="345"/>
    <cellStyle name="_Table 2 4 2" xfId="346"/>
    <cellStyle name="_Table 2 4 2 2" xfId="347"/>
    <cellStyle name="_Table 2 4 3" xfId="348"/>
    <cellStyle name="_Table 2 5" xfId="349"/>
    <cellStyle name="_Table 2 5 2" xfId="350"/>
    <cellStyle name="_Table 2 5 2 2" xfId="351"/>
    <cellStyle name="_Table 2 5 3" xfId="352"/>
    <cellStyle name="_Table 2 6" xfId="353"/>
    <cellStyle name="_Table 2 6 2" xfId="354"/>
    <cellStyle name="_Table 2 6 2 2" xfId="355"/>
    <cellStyle name="_Table 2 6 3" xfId="356"/>
    <cellStyle name="_Table 2 7" xfId="357"/>
    <cellStyle name="_Table 2 7 2" xfId="358"/>
    <cellStyle name="_Table 2 7 2 2" xfId="359"/>
    <cellStyle name="_Table 2 7 3" xfId="360"/>
    <cellStyle name="_Table 2 8" xfId="361"/>
    <cellStyle name="_Table 2 8 2" xfId="362"/>
    <cellStyle name="_Table 2 8 2 2" xfId="363"/>
    <cellStyle name="_Table 2 8 3" xfId="364"/>
    <cellStyle name="_Table 2 9" xfId="365"/>
    <cellStyle name="_Table 2 9 2" xfId="366"/>
    <cellStyle name="_Table 2 9 3" xfId="367"/>
    <cellStyle name="_Table 3" xfId="368"/>
    <cellStyle name="_Table 3 10" xfId="369"/>
    <cellStyle name="_Table 3 10 2" xfId="370"/>
    <cellStyle name="_Table 3 10 3" xfId="371"/>
    <cellStyle name="_Table 3 11" xfId="372"/>
    <cellStyle name="_Table 3 11 2" xfId="373"/>
    <cellStyle name="_Table 3 11 3" xfId="374"/>
    <cellStyle name="_Table 3 12" xfId="375"/>
    <cellStyle name="_Table 3 12 2" xfId="376"/>
    <cellStyle name="_Table 3 12 3" xfId="377"/>
    <cellStyle name="_Table 3 13" xfId="378"/>
    <cellStyle name="_Table 3 13 2" xfId="379"/>
    <cellStyle name="_Table 3 14" xfId="380"/>
    <cellStyle name="_Table 3 2" xfId="381"/>
    <cellStyle name="_Table 3 2 2" xfId="382"/>
    <cellStyle name="_Table 3 2 2 2" xfId="383"/>
    <cellStyle name="_Table 3 2 3" xfId="384"/>
    <cellStyle name="_Table 3 3" xfId="385"/>
    <cellStyle name="_Table 3 3 2" xfId="386"/>
    <cellStyle name="_Table 3 3 2 2" xfId="387"/>
    <cellStyle name="_Table 3 3 3" xfId="388"/>
    <cellStyle name="_Table 3 4" xfId="389"/>
    <cellStyle name="_Table 3 4 2" xfId="390"/>
    <cellStyle name="_Table 3 4 2 2" xfId="391"/>
    <cellStyle name="_Table 3 4 3" xfId="392"/>
    <cellStyle name="_Table 3 5" xfId="393"/>
    <cellStyle name="_Table 3 5 2" xfId="394"/>
    <cellStyle name="_Table 3 5 2 2" xfId="395"/>
    <cellStyle name="_Table 3 5 3" xfId="396"/>
    <cellStyle name="_Table 3 6" xfId="397"/>
    <cellStyle name="_Table 3 6 2" xfId="398"/>
    <cellStyle name="_Table 3 6 2 2" xfId="399"/>
    <cellStyle name="_Table 3 6 3" xfId="400"/>
    <cellStyle name="_Table 3 7" xfId="401"/>
    <cellStyle name="_Table 3 7 2" xfId="402"/>
    <cellStyle name="_Table 3 7 2 2" xfId="403"/>
    <cellStyle name="_Table 3 7 3" xfId="404"/>
    <cellStyle name="_Table 3 8" xfId="405"/>
    <cellStyle name="_Table 3 8 2" xfId="406"/>
    <cellStyle name="_Table 3 8 2 2" xfId="407"/>
    <cellStyle name="_Table 3 8 3" xfId="408"/>
    <cellStyle name="_Table 3 9" xfId="409"/>
    <cellStyle name="_Table 3 9 2" xfId="410"/>
    <cellStyle name="_Table 3 9 3" xfId="411"/>
    <cellStyle name="_Table 4" xfId="412"/>
    <cellStyle name="_Table 4 10" xfId="413"/>
    <cellStyle name="_Table 4 10 2" xfId="414"/>
    <cellStyle name="_Table 4 10 3" xfId="415"/>
    <cellStyle name="_Table 4 11" xfId="416"/>
    <cellStyle name="_Table 4 11 2" xfId="417"/>
    <cellStyle name="_Table 4 11 3" xfId="418"/>
    <cellStyle name="_Table 4 12" xfId="419"/>
    <cellStyle name="_Table 4 12 2" xfId="420"/>
    <cellStyle name="_Table 4 12 3" xfId="421"/>
    <cellStyle name="_Table 4 13" xfId="422"/>
    <cellStyle name="_Table 4 13 2" xfId="423"/>
    <cellStyle name="_Table 4 13 3" xfId="424"/>
    <cellStyle name="_Table 4 14" xfId="425"/>
    <cellStyle name="_Table 4 14 2" xfId="426"/>
    <cellStyle name="_Table 4 15" xfId="427"/>
    <cellStyle name="_Table 4 2" xfId="428"/>
    <cellStyle name="_Table 4 2 2" xfId="429"/>
    <cellStyle name="_Table 4 2 2 2" xfId="430"/>
    <cellStyle name="_Table 4 2 3" xfId="431"/>
    <cellStyle name="_Table 4 3" xfId="432"/>
    <cellStyle name="_Table 4 3 2" xfId="433"/>
    <cellStyle name="_Table 4 3 2 2" xfId="434"/>
    <cellStyle name="_Table 4 3 3" xfId="435"/>
    <cellStyle name="_Table 4 4" xfId="436"/>
    <cellStyle name="_Table 4 4 2" xfId="437"/>
    <cellStyle name="_Table 4 4 2 2" xfId="438"/>
    <cellStyle name="_Table 4 4 3" xfId="439"/>
    <cellStyle name="_Table 4 5" xfId="440"/>
    <cellStyle name="_Table 4 5 2" xfId="441"/>
    <cellStyle name="_Table 4 5 2 2" xfId="442"/>
    <cellStyle name="_Table 4 5 3" xfId="443"/>
    <cellStyle name="_Table 4 6" xfId="444"/>
    <cellStyle name="_Table 4 6 2" xfId="445"/>
    <cellStyle name="_Table 4 6 2 2" xfId="446"/>
    <cellStyle name="_Table 4 6 3" xfId="447"/>
    <cellStyle name="_Table 4 7" xfId="448"/>
    <cellStyle name="_Table 4 7 2" xfId="449"/>
    <cellStyle name="_Table 4 7 2 2" xfId="450"/>
    <cellStyle name="_Table 4 7 3" xfId="451"/>
    <cellStyle name="_Table 4 8" xfId="452"/>
    <cellStyle name="_Table 4 8 2" xfId="453"/>
    <cellStyle name="_Table 4 8 2 2" xfId="454"/>
    <cellStyle name="_Table 4 8 3" xfId="455"/>
    <cellStyle name="_Table 4 9" xfId="456"/>
    <cellStyle name="_Table 4 9 2" xfId="457"/>
    <cellStyle name="_Table 4 9 2 2" xfId="458"/>
    <cellStyle name="_Table 4 9 3" xfId="459"/>
    <cellStyle name="_Table 5" xfId="460"/>
    <cellStyle name="_Table 5 2" xfId="461"/>
    <cellStyle name="_Table 5 2 2" xfId="462"/>
    <cellStyle name="_Table 5 3" xfId="463"/>
    <cellStyle name="_Table 6" xfId="464"/>
    <cellStyle name="_Table 6 2" xfId="465"/>
    <cellStyle name="_Table 6 2 2" xfId="466"/>
    <cellStyle name="_Table 6 3" xfId="467"/>
    <cellStyle name="_Table 7" xfId="468"/>
    <cellStyle name="_Table 7 2" xfId="469"/>
    <cellStyle name="_Table 7 2 2" xfId="470"/>
    <cellStyle name="_Table 7 3" xfId="471"/>
    <cellStyle name="_Table 8" xfId="472"/>
    <cellStyle name="_Table 8 2" xfId="473"/>
    <cellStyle name="_Table 8 2 2" xfId="474"/>
    <cellStyle name="_Table 8 3" xfId="475"/>
    <cellStyle name="_Table 9" xfId="476"/>
    <cellStyle name="_Table 9 2" xfId="477"/>
    <cellStyle name="_Table 9 2 2" xfId="478"/>
    <cellStyle name="_Table 9 3" xfId="479"/>
    <cellStyle name="_TableHead" xfId="480"/>
    <cellStyle name="_TableHead 2" xfId="481"/>
    <cellStyle name="_TableHead 3" xfId="482"/>
    <cellStyle name="_TableHead 4" xfId="483"/>
    <cellStyle name="_TableHead 4 2" xfId="484"/>
    <cellStyle name="_TableRowHead" xfId="485"/>
    <cellStyle name="_TableRowHead 2" xfId="486"/>
    <cellStyle name="_TableRowHead 3" xfId="487"/>
    <cellStyle name="_TableRowHead 4" xfId="488"/>
    <cellStyle name="_TableRowHead 4 2" xfId="489"/>
    <cellStyle name="_TableSuperHead" xfId="490"/>
    <cellStyle name="_TableSuperHead 2" xfId="491"/>
    <cellStyle name="_TableSuperHead 3" xfId="492"/>
    <cellStyle name="_TableSuperHead 4" xfId="493"/>
    <cellStyle name="_TableSuperHead 4 2" xfId="494"/>
    <cellStyle name="1 Dec Pt" xfId="495"/>
    <cellStyle name="20 % - Accent1" xfId="496"/>
    <cellStyle name="20 % - Accent2" xfId="497"/>
    <cellStyle name="20 % - Accent3" xfId="498"/>
    <cellStyle name="20 % - Accent4" xfId="499"/>
    <cellStyle name="20 % - Accent5" xfId="500"/>
    <cellStyle name="20 % - Accent6" xfId="501"/>
    <cellStyle name="20% - Accent1 10" xfId="502"/>
    <cellStyle name="20% - Accent1 11" xfId="503"/>
    <cellStyle name="20% - Accent1 12" xfId="504"/>
    <cellStyle name="20% - Accent1 13" xfId="505"/>
    <cellStyle name="20% - Accent1 14" xfId="506"/>
    <cellStyle name="20% - Accent1 15" xfId="507"/>
    <cellStyle name="20% - Accent1 16" xfId="508"/>
    <cellStyle name="20% - Accent1 17" xfId="509"/>
    <cellStyle name="20% - Accent1 18" xfId="510"/>
    <cellStyle name="20% - Accent1 19" xfId="511"/>
    <cellStyle name="20% - Accent1 2" xfId="512"/>
    <cellStyle name="20% - Accent1 2 2" xfId="513"/>
    <cellStyle name="20% - Accent1 2 2 2" xfId="514"/>
    <cellStyle name="20% - Accent1 2 3" xfId="515"/>
    <cellStyle name="20% - Accent1 2 3 2" xfId="516"/>
    <cellStyle name="20% - Accent1 2 3 3" xfId="517"/>
    <cellStyle name="20% - Accent1 2 4" xfId="518"/>
    <cellStyle name="20% - Accent1 2 5" xfId="519"/>
    <cellStyle name="20% - Accent1 20" xfId="520"/>
    <cellStyle name="20% - Accent1 21" xfId="521"/>
    <cellStyle name="20% - Accent1 22" xfId="522"/>
    <cellStyle name="20% - Accent1 23" xfId="523"/>
    <cellStyle name="20% - Accent1 3" xfId="524"/>
    <cellStyle name="20% - Accent1 3 2" xfId="525"/>
    <cellStyle name="20% - Accent1 3 2 2" xfId="526"/>
    <cellStyle name="20% - Accent1 3 3" xfId="527"/>
    <cellStyle name="20% - Accent1 3 3 2" xfId="528"/>
    <cellStyle name="20% - Accent1 3 4" xfId="529"/>
    <cellStyle name="20% - Accent1 3 4 2" xfId="530"/>
    <cellStyle name="20% - Accent1 3 5" xfId="531"/>
    <cellStyle name="20% - Accent1 4" xfId="532"/>
    <cellStyle name="20% - Accent1 4 2" xfId="533"/>
    <cellStyle name="20% - Accent1 4 2 10" xfId="534"/>
    <cellStyle name="20% - Accent1 4 2 10 2" xfId="535"/>
    <cellStyle name="20% - Accent1 4 2 11" xfId="536"/>
    <cellStyle name="20% - Accent1 4 2 12" xfId="537"/>
    <cellStyle name="20% - Accent1 4 2 2" xfId="538"/>
    <cellStyle name="20% - Accent1 4 2 2 2" xfId="539"/>
    <cellStyle name="20% - Accent1 4 2 2 2 2" xfId="540"/>
    <cellStyle name="20% - Accent1 4 2 2 2 2 2" xfId="541"/>
    <cellStyle name="20% - Accent1 4 2 2 2 3" xfId="542"/>
    <cellStyle name="20% - Accent1 4 2 2 3" xfId="543"/>
    <cellStyle name="20% - Accent1 4 2 2 3 2" xfId="544"/>
    <cellStyle name="20% - Accent1 4 2 2 4" xfId="545"/>
    <cellStyle name="20% - Accent1 4 2 2 4 2" xfId="546"/>
    <cellStyle name="20% - Accent1 4 2 2 5" xfId="547"/>
    <cellStyle name="20% - Accent1 4 2 3" xfId="548"/>
    <cellStyle name="20% - Accent1 4 2 3 2" xfId="549"/>
    <cellStyle name="20% - Accent1 4 2 3 2 2" xfId="550"/>
    <cellStyle name="20% - Accent1 4 2 3 2 2 2" xfId="551"/>
    <cellStyle name="20% - Accent1 4 2 3 2 3" xfId="552"/>
    <cellStyle name="20% - Accent1 4 2 3 3" xfId="553"/>
    <cellStyle name="20% - Accent1 4 2 3 3 2" xfId="554"/>
    <cellStyle name="20% - Accent1 4 2 3 4" xfId="555"/>
    <cellStyle name="20% - Accent1 4 2 3 4 2" xfId="556"/>
    <cellStyle name="20% - Accent1 4 2 3 5" xfId="557"/>
    <cellStyle name="20% - Accent1 4 2 4" xfId="558"/>
    <cellStyle name="20% - Accent1 4 2 4 2" xfId="559"/>
    <cellStyle name="20% - Accent1 4 2 4 2 2" xfId="560"/>
    <cellStyle name="20% - Accent1 4 2 4 3" xfId="561"/>
    <cellStyle name="20% - Accent1 4 2 5" xfId="562"/>
    <cellStyle name="20% - Accent1 4 2 5 2" xfId="563"/>
    <cellStyle name="20% - Accent1 4 2 6" xfId="564"/>
    <cellStyle name="20% - Accent1 4 2 6 2" xfId="565"/>
    <cellStyle name="20% - Accent1 4 2 7" xfId="566"/>
    <cellStyle name="20% - Accent1 4 2 7 2" xfId="567"/>
    <cellStyle name="20% - Accent1 4 2 8" xfId="568"/>
    <cellStyle name="20% - Accent1 4 2 8 2" xfId="569"/>
    <cellStyle name="20% - Accent1 4 2 9" xfId="570"/>
    <cellStyle name="20% - Accent1 4 2 9 2" xfId="571"/>
    <cellStyle name="20% - Accent1 4 3" xfId="572"/>
    <cellStyle name="20% - Accent1 4 4" xfId="573"/>
    <cellStyle name="20% - Accent1 4 5" xfId="574"/>
    <cellStyle name="20% - Accent1 4 6" xfId="575"/>
    <cellStyle name="20% - Accent1 5" xfId="576"/>
    <cellStyle name="20% - Accent1 5 2" xfId="577"/>
    <cellStyle name="20% - Accent1 5 3" xfId="578"/>
    <cellStyle name="20% - Accent1 5 4" xfId="579"/>
    <cellStyle name="20% - Accent1 5 5" xfId="580"/>
    <cellStyle name="20% - Accent1 6" xfId="581"/>
    <cellStyle name="20% - Accent1 7" xfId="582"/>
    <cellStyle name="20% - Accent1 8" xfId="583"/>
    <cellStyle name="20% - Accent1 9" xfId="584"/>
    <cellStyle name="20% - Accent2 10" xfId="585"/>
    <cellStyle name="20% - Accent2 11" xfId="586"/>
    <cellStyle name="20% - Accent2 12" xfId="587"/>
    <cellStyle name="20% - Accent2 13" xfId="588"/>
    <cellStyle name="20% - Accent2 14" xfId="589"/>
    <cellStyle name="20% - Accent2 15" xfId="590"/>
    <cellStyle name="20% - Accent2 16" xfId="591"/>
    <cellStyle name="20% - Accent2 17" xfId="592"/>
    <cellStyle name="20% - Accent2 18" xfId="593"/>
    <cellStyle name="20% - Accent2 19" xfId="594"/>
    <cellStyle name="20% - Accent2 2" xfId="595"/>
    <cellStyle name="20% - Accent2 2 2" xfId="596"/>
    <cellStyle name="20% - Accent2 2 2 2" xfId="597"/>
    <cellStyle name="20% - Accent2 2 2 3" xfId="598"/>
    <cellStyle name="20% - Accent2 2 3" xfId="599"/>
    <cellStyle name="20% - Accent2 2 3 2" xfId="600"/>
    <cellStyle name="20% - Accent2 2 3 3" xfId="601"/>
    <cellStyle name="20% - Accent2 2 4" xfId="602"/>
    <cellStyle name="20% - Accent2 2 4 2" xfId="603"/>
    <cellStyle name="20% - Accent2 2 5" xfId="604"/>
    <cellStyle name="20% - Accent2 20" xfId="605"/>
    <cellStyle name="20% - Accent2 21" xfId="606"/>
    <cellStyle name="20% - Accent2 22" xfId="607"/>
    <cellStyle name="20% - Accent2 23" xfId="608"/>
    <cellStyle name="20% - Accent2 3" xfId="609"/>
    <cellStyle name="20% - Accent2 3 2" xfId="610"/>
    <cellStyle name="20% - Accent2 3 2 2" xfId="611"/>
    <cellStyle name="20% - Accent2 3 3" xfId="612"/>
    <cellStyle name="20% - Accent2 3 3 2" xfId="613"/>
    <cellStyle name="20% - Accent2 3 4" xfId="614"/>
    <cellStyle name="20% - Accent2 3 4 2" xfId="615"/>
    <cellStyle name="20% - Accent2 3 5" xfId="616"/>
    <cellStyle name="20% - Accent2 4" xfId="617"/>
    <cellStyle name="20% - Accent2 4 2" xfId="618"/>
    <cellStyle name="20% - Accent2 4 2 10" xfId="619"/>
    <cellStyle name="20% - Accent2 4 2 10 2" xfId="620"/>
    <cellStyle name="20% - Accent2 4 2 11" xfId="621"/>
    <cellStyle name="20% - Accent2 4 2 2" xfId="622"/>
    <cellStyle name="20% - Accent2 4 2 2 2" xfId="623"/>
    <cellStyle name="20% - Accent2 4 2 2 2 2" xfId="624"/>
    <cellStyle name="20% - Accent2 4 2 2 2 2 2" xfId="625"/>
    <cellStyle name="20% - Accent2 4 2 2 2 3" xfId="626"/>
    <cellStyle name="20% - Accent2 4 2 2 3" xfId="627"/>
    <cellStyle name="20% - Accent2 4 2 2 3 2" xfId="628"/>
    <cellStyle name="20% - Accent2 4 2 2 4" xfId="629"/>
    <cellStyle name="20% - Accent2 4 2 2 4 2" xfId="630"/>
    <cellStyle name="20% - Accent2 4 2 2 5" xfId="631"/>
    <cellStyle name="20% - Accent2 4 2 3" xfId="632"/>
    <cellStyle name="20% - Accent2 4 2 3 2" xfId="633"/>
    <cellStyle name="20% - Accent2 4 2 3 2 2" xfId="634"/>
    <cellStyle name="20% - Accent2 4 2 3 2 2 2" xfId="635"/>
    <cellStyle name="20% - Accent2 4 2 3 2 3" xfId="636"/>
    <cellStyle name="20% - Accent2 4 2 3 3" xfId="637"/>
    <cellStyle name="20% - Accent2 4 2 3 3 2" xfId="638"/>
    <cellStyle name="20% - Accent2 4 2 3 4" xfId="639"/>
    <cellStyle name="20% - Accent2 4 2 3 4 2" xfId="640"/>
    <cellStyle name="20% - Accent2 4 2 3 5" xfId="641"/>
    <cellStyle name="20% - Accent2 4 2 4" xfId="642"/>
    <cellStyle name="20% - Accent2 4 2 4 2" xfId="643"/>
    <cellStyle name="20% - Accent2 4 2 4 2 2" xfId="644"/>
    <cellStyle name="20% - Accent2 4 2 4 3" xfId="645"/>
    <cellStyle name="20% - Accent2 4 2 5" xfId="646"/>
    <cellStyle name="20% - Accent2 4 2 5 2" xfId="647"/>
    <cellStyle name="20% - Accent2 4 2 6" xfId="648"/>
    <cellStyle name="20% - Accent2 4 2 6 2" xfId="649"/>
    <cellStyle name="20% - Accent2 4 2 7" xfId="650"/>
    <cellStyle name="20% - Accent2 4 2 7 2" xfId="651"/>
    <cellStyle name="20% - Accent2 4 2 8" xfId="652"/>
    <cellStyle name="20% - Accent2 4 2 8 2" xfId="653"/>
    <cellStyle name="20% - Accent2 4 2 9" xfId="654"/>
    <cellStyle name="20% - Accent2 4 2 9 2" xfId="655"/>
    <cellStyle name="20% - Accent2 4 3" xfId="656"/>
    <cellStyle name="20% - Accent2 4 4" xfId="657"/>
    <cellStyle name="20% - Accent2 4 5" xfId="658"/>
    <cellStyle name="20% - Accent2 4 6" xfId="659"/>
    <cellStyle name="20% - Accent2 5" xfId="660"/>
    <cellStyle name="20% - Accent2 5 2" xfId="661"/>
    <cellStyle name="20% - Accent2 5 3" xfId="662"/>
    <cellStyle name="20% - Accent2 5 4" xfId="663"/>
    <cellStyle name="20% - Accent2 5 5" xfId="664"/>
    <cellStyle name="20% - Accent2 6" xfId="665"/>
    <cellStyle name="20% - Accent2 7" xfId="666"/>
    <cellStyle name="20% - Accent2 8" xfId="667"/>
    <cellStyle name="20% - Accent2 9" xfId="668"/>
    <cellStyle name="20% - Accent3 10" xfId="669"/>
    <cellStyle name="20% - Accent3 11" xfId="670"/>
    <cellStyle name="20% - Accent3 12" xfId="671"/>
    <cellStyle name="20% - Accent3 13" xfId="672"/>
    <cellStyle name="20% - Accent3 14" xfId="673"/>
    <cellStyle name="20% - Accent3 15" xfId="674"/>
    <cellStyle name="20% - Accent3 16" xfId="675"/>
    <cellStyle name="20% - Accent3 17" xfId="676"/>
    <cellStyle name="20% - Accent3 18" xfId="677"/>
    <cellStyle name="20% - Accent3 19" xfId="678"/>
    <cellStyle name="20% - Accent3 2" xfId="679"/>
    <cellStyle name="20% - Accent3 2 2" xfId="680"/>
    <cellStyle name="20% - Accent3 2 2 2" xfId="681"/>
    <cellStyle name="20% - Accent3 2 2 3" xfId="682"/>
    <cellStyle name="20% - Accent3 2 3" xfId="683"/>
    <cellStyle name="20% - Accent3 2 3 2" xfId="684"/>
    <cellStyle name="20% - Accent3 2 3 3" xfId="685"/>
    <cellStyle name="20% - Accent3 2 4" xfId="686"/>
    <cellStyle name="20% - Accent3 2 4 2" xfId="687"/>
    <cellStyle name="20% - Accent3 2 5" xfId="688"/>
    <cellStyle name="20% - Accent3 20" xfId="689"/>
    <cellStyle name="20% - Accent3 21" xfId="690"/>
    <cellStyle name="20% - Accent3 22" xfId="691"/>
    <cellStyle name="20% - Accent3 23" xfId="692"/>
    <cellStyle name="20% - Accent3 3" xfId="693"/>
    <cellStyle name="20% - Accent3 3 2" xfId="694"/>
    <cellStyle name="20% - Accent3 3 2 2" xfId="695"/>
    <cellStyle name="20% - Accent3 3 3" xfId="696"/>
    <cellStyle name="20% - Accent3 3 3 2" xfId="697"/>
    <cellStyle name="20% - Accent3 3 4" xfId="698"/>
    <cellStyle name="20% - Accent3 3 4 2" xfId="699"/>
    <cellStyle name="20% - Accent3 3 5" xfId="700"/>
    <cellStyle name="20% - Accent3 4" xfId="701"/>
    <cellStyle name="20% - Accent3 4 2" xfId="702"/>
    <cellStyle name="20% - Accent3 4 2 10" xfId="703"/>
    <cellStyle name="20% - Accent3 4 2 10 2" xfId="704"/>
    <cellStyle name="20% - Accent3 4 2 11" xfId="705"/>
    <cellStyle name="20% - Accent3 4 2 2" xfId="706"/>
    <cellStyle name="20% - Accent3 4 2 2 2" xfId="707"/>
    <cellStyle name="20% - Accent3 4 2 2 2 2" xfId="708"/>
    <cellStyle name="20% - Accent3 4 2 2 2 2 2" xfId="709"/>
    <cellStyle name="20% - Accent3 4 2 2 2 3" xfId="710"/>
    <cellStyle name="20% - Accent3 4 2 2 3" xfId="711"/>
    <cellStyle name="20% - Accent3 4 2 2 3 2" xfId="712"/>
    <cellStyle name="20% - Accent3 4 2 2 4" xfId="713"/>
    <cellStyle name="20% - Accent3 4 2 2 4 2" xfId="714"/>
    <cellStyle name="20% - Accent3 4 2 2 5" xfId="715"/>
    <cellStyle name="20% - Accent3 4 2 3" xfId="716"/>
    <cellStyle name="20% - Accent3 4 2 3 2" xfId="717"/>
    <cellStyle name="20% - Accent3 4 2 3 2 2" xfId="718"/>
    <cellStyle name="20% - Accent3 4 2 3 2 2 2" xfId="719"/>
    <cellStyle name="20% - Accent3 4 2 3 2 3" xfId="720"/>
    <cellStyle name="20% - Accent3 4 2 3 3" xfId="721"/>
    <cellStyle name="20% - Accent3 4 2 3 3 2" xfId="722"/>
    <cellStyle name="20% - Accent3 4 2 3 4" xfId="723"/>
    <cellStyle name="20% - Accent3 4 2 3 4 2" xfId="724"/>
    <cellStyle name="20% - Accent3 4 2 3 5" xfId="725"/>
    <cellStyle name="20% - Accent3 4 2 4" xfId="726"/>
    <cellStyle name="20% - Accent3 4 2 4 2" xfId="727"/>
    <cellStyle name="20% - Accent3 4 2 4 2 2" xfId="728"/>
    <cellStyle name="20% - Accent3 4 2 4 3" xfId="729"/>
    <cellStyle name="20% - Accent3 4 2 5" xfId="730"/>
    <cellStyle name="20% - Accent3 4 2 5 2" xfId="731"/>
    <cellStyle name="20% - Accent3 4 2 6" xfId="732"/>
    <cellStyle name="20% - Accent3 4 2 6 2" xfId="733"/>
    <cellStyle name="20% - Accent3 4 2 7" xfId="734"/>
    <cellStyle name="20% - Accent3 4 2 7 2" xfId="735"/>
    <cellStyle name="20% - Accent3 4 2 8" xfId="736"/>
    <cellStyle name="20% - Accent3 4 2 8 2" xfId="737"/>
    <cellStyle name="20% - Accent3 4 2 9" xfId="738"/>
    <cellStyle name="20% - Accent3 4 2 9 2" xfId="739"/>
    <cellStyle name="20% - Accent3 4 3" xfId="740"/>
    <cellStyle name="20% - Accent3 4 4" xfId="741"/>
    <cellStyle name="20% - Accent3 4 5" xfId="742"/>
    <cellStyle name="20% - Accent3 4 6" xfId="743"/>
    <cellStyle name="20% - Accent3 5" xfId="744"/>
    <cellStyle name="20% - Accent3 5 2" xfId="745"/>
    <cellStyle name="20% - Accent3 5 3" xfId="746"/>
    <cellStyle name="20% - Accent3 5 4" xfId="747"/>
    <cellStyle name="20% - Accent3 5 5" xfId="748"/>
    <cellStyle name="20% - Accent3 6" xfId="749"/>
    <cellStyle name="20% - Accent3 7" xfId="750"/>
    <cellStyle name="20% - Accent3 8" xfId="751"/>
    <cellStyle name="20% - Accent3 9" xfId="752"/>
    <cellStyle name="20% - Accent4 10" xfId="753"/>
    <cellStyle name="20% - Accent4 11" xfId="754"/>
    <cellStyle name="20% - Accent4 12" xfId="755"/>
    <cellStyle name="20% - Accent4 13" xfId="756"/>
    <cellStyle name="20% - Accent4 14" xfId="757"/>
    <cellStyle name="20% - Accent4 15" xfId="758"/>
    <cellStyle name="20% - Accent4 16" xfId="759"/>
    <cellStyle name="20% - Accent4 17" xfId="760"/>
    <cellStyle name="20% - Accent4 18" xfId="761"/>
    <cellStyle name="20% - Accent4 19" xfId="762"/>
    <cellStyle name="20% - Accent4 2" xfId="763"/>
    <cellStyle name="20% - Accent4 2 2" xfId="764"/>
    <cellStyle name="20% - Accent4 2 2 2" xfId="765"/>
    <cellStyle name="20% - Accent4 2 3" xfId="766"/>
    <cellStyle name="20% - Accent4 2 3 2" xfId="767"/>
    <cellStyle name="20% - Accent4 2 3 3" xfId="768"/>
    <cellStyle name="20% - Accent4 2 4" xfId="769"/>
    <cellStyle name="20% - Accent4 2 5" xfId="770"/>
    <cellStyle name="20% - Accent4 20" xfId="771"/>
    <cellStyle name="20% - Accent4 21" xfId="772"/>
    <cellStyle name="20% - Accent4 22" xfId="773"/>
    <cellStyle name="20% - Accent4 23" xfId="774"/>
    <cellStyle name="20% - Accent4 3" xfId="775"/>
    <cellStyle name="20% - Accent4 3 2" xfId="776"/>
    <cellStyle name="20% - Accent4 3 2 2" xfId="777"/>
    <cellStyle name="20% - Accent4 3 3" xfId="778"/>
    <cellStyle name="20% - Accent4 3 3 2" xfId="779"/>
    <cellStyle name="20% - Accent4 3 4" xfId="780"/>
    <cellStyle name="20% - Accent4 3 4 2" xfId="781"/>
    <cellStyle name="20% - Accent4 3 5" xfId="782"/>
    <cellStyle name="20% - Accent4 4" xfId="783"/>
    <cellStyle name="20% - Accent4 4 2" xfId="784"/>
    <cellStyle name="20% - Accent4 4 2 10" xfId="785"/>
    <cellStyle name="20% - Accent4 4 2 10 2" xfId="786"/>
    <cellStyle name="20% - Accent4 4 2 11" xfId="787"/>
    <cellStyle name="20% - Accent4 4 2 2" xfId="788"/>
    <cellStyle name="20% - Accent4 4 2 2 2" xfId="789"/>
    <cellStyle name="20% - Accent4 4 2 2 2 2" xfId="790"/>
    <cellStyle name="20% - Accent4 4 2 2 2 2 2" xfId="791"/>
    <cellStyle name="20% - Accent4 4 2 2 2 3" xfId="792"/>
    <cellStyle name="20% - Accent4 4 2 2 3" xfId="793"/>
    <cellStyle name="20% - Accent4 4 2 2 3 2" xfId="794"/>
    <cellStyle name="20% - Accent4 4 2 2 4" xfId="795"/>
    <cellStyle name="20% - Accent4 4 2 2 4 2" xfId="796"/>
    <cellStyle name="20% - Accent4 4 2 2 5" xfId="797"/>
    <cellStyle name="20% - Accent4 4 2 3" xfId="798"/>
    <cellStyle name="20% - Accent4 4 2 3 2" xfId="799"/>
    <cellStyle name="20% - Accent4 4 2 3 2 2" xfId="800"/>
    <cellStyle name="20% - Accent4 4 2 3 2 2 2" xfId="801"/>
    <cellStyle name="20% - Accent4 4 2 3 2 3" xfId="802"/>
    <cellStyle name="20% - Accent4 4 2 3 3" xfId="803"/>
    <cellStyle name="20% - Accent4 4 2 3 3 2" xfId="804"/>
    <cellStyle name="20% - Accent4 4 2 3 4" xfId="805"/>
    <cellStyle name="20% - Accent4 4 2 3 4 2" xfId="806"/>
    <cellStyle name="20% - Accent4 4 2 3 5" xfId="807"/>
    <cellStyle name="20% - Accent4 4 2 4" xfId="808"/>
    <cellStyle name="20% - Accent4 4 2 4 2" xfId="809"/>
    <cellStyle name="20% - Accent4 4 2 4 2 2" xfId="810"/>
    <cellStyle name="20% - Accent4 4 2 4 3" xfId="811"/>
    <cellStyle name="20% - Accent4 4 2 5" xfId="812"/>
    <cellStyle name="20% - Accent4 4 2 5 2" xfId="813"/>
    <cellStyle name="20% - Accent4 4 2 6" xfId="814"/>
    <cellStyle name="20% - Accent4 4 2 6 2" xfId="815"/>
    <cellStyle name="20% - Accent4 4 2 7" xfId="816"/>
    <cellStyle name="20% - Accent4 4 2 7 2" xfId="817"/>
    <cellStyle name="20% - Accent4 4 2 8" xfId="818"/>
    <cellStyle name="20% - Accent4 4 2 8 2" xfId="819"/>
    <cellStyle name="20% - Accent4 4 2 9" xfId="820"/>
    <cellStyle name="20% - Accent4 4 2 9 2" xfId="821"/>
    <cellStyle name="20% - Accent4 4 3" xfId="822"/>
    <cellStyle name="20% - Accent4 4 4" xfId="823"/>
    <cellStyle name="20% - Accent4 4 5" xfId="824"/>
    <cellStyle name="20% - Accent4 4 6" xfId="825"/>
    <cellStyle name="20% - Accent4 5" xfId="826"/>
    <cellStyle name="20% - Accent4 5 2" xfId="827"/>
    <cellStyle name="20% - Accent4 5 3" xfId="828"/>
    <cellStyle name="20% - Accent4 5 4" xfId="829"/>
    <cellStyle name="20% - Accent4 5 5" xfId="830"/>
    <cellStyle name="20% - Accent4 6" xfId="831"/>
    <cellStyle name="20% - Accent4 7" xfId="832"/>
    <cellStyle name="20% - Accent4 8" xfId="833"/>
    <cellStyle name="20% - Accent4 9" xfId="834"/>
    <cellStyle name="20% - Accent5 10" xfId="835"/>
    <cellStyle name="20% - Accent5 11" xfId="836"/>
    <cellStyle name="20% - Accent5 12" xfId="837"/>
    <cellStyle name="20% - Accent5 13" xfId="838"/>
    <cellStyle name="20% - Accent5 14" xfId="839"/>
    <cellStyle name="20% - Accent5 15" xfId="840"/>
    <cellStyle name="20% - Accent5 16" xfId="841"/>
    <cellStyle name="20% - Accent5 17" xfId="842"/>
    <cellStyle name="20% - Accent5 18" xfId="843"/>
    <cellStyle name="20% - Accent5 19" xfId="844"/>
    <cellStyle name="20% - Accent5 2" xfId="845"/>
    <cellStyle name="20% - Accent5 2 2" xfId="846"/>
    <cellStyle name="20% - Accent5 2 2 2" xfId="847"/>
    <cellStyle name="20% - Accent5 2 3" xfId="848"/>
    <cellStyle name="20% - Accent5 2 4" xfId="849"/>
    <cellStyle name="20% - Accent5 2 5" xfId="850"/>
    <cellStyle name="20% - Accent5 20" xfId="851"/>
    <cellStyle name="20% - Accent5 21" xfId="852"/>
    <cellStyle name="20% - Accent5 22" xfId="853"/>
    <cellStyle name="20% - Accent5 23" xfId="854"/>
    <cellStyle name="20% - Accent5 3" xfId="855"/>
    <cellStyle name="20% - Accent5 3 2" xfId="856"/>
    <cellStyle name="20% - Accent5 3 2 2" xfId="857"/>
    <cellStyle name="20% - Accent5 3 3" xfId="858"/>
    <cellStyle name="20% - Accent5 3 3 2" xfId="859"/>
    <cellStyle name="20% - Accent5 3 4" xfId="860"/>
    <cellStyle name="20% - Accent5 3 4 2" xfId="861"/>
    <cellStyle name="20% - Accent5 3 5" xfId="862"/>
    <cellStyle name="20% - Accent5 4" xfId="863"/>
    <cellStyle name="20% - Accent5 4 2" xfId="864"/>
    <cellStyle name="20% - Accent5 4 2 10" xfId="865"/>
    <cellStyle name="20% - Accent5 4 2 10 2" xfId="866"/>
    <cellStyle name="20% - Accent5 4 2 11" xfId="867"/>
    <cellStyle name="20% - Accent5 4 2 2" xfId="868"/>
    <cellStyle name="20% - Accent5 4 2 2 2" xfId="869"/>
    <cellStyle name="20% - Accent5 4 2 2 2 2" xfId="870"/>
    <cellStyle name="20% - Accent5 4 2 2 2 2 2" xfId="871"/>
    <cellStyle name="20% - Accent5 4 2 2 2 3" xfId="872"/>
    <cellStyle name="20% - Accent5 4 2 2 3" xfId="873"/>
    <cellStyle name="20% - Accent5 4 2 2 3 2" xfId="874"/>
    <cellStyle name="20% - Accent5 4 2 2 4" xfId="875"/>
    <cellStyle name="20% - Accent5 4 2 2 4 2" xfId="876"/>
    <cellStyle name="20% - Accent5 4 2 2 5" xfId="877"/>
    <cellStyle name="20% - Accent5 4 2 3" xfId="878"/>
    <cellStyle name="20% - Accent5 4 2 3 2" xfId="879"/>
    <cellStyle name="20% - Accent5 4 2 3 2 2" xfId="880"/>
    <cellStyle name="20% - Accent5 4 2 3 2 2 2" xfId="881"/>
    <cellStyle name="20% - Accent5 4 2 3 2 3" xfId="882"/>
    <cellStyle name="20% - Accent5 4 2 3 3" xfId="883"/>
    <cellStyle name="20% - Accent5 4 2 3 3 2" xfId="884"/>
    <cellStyle name="20% - Accent5 4 2 3 4" xfId="885"/>
    <cellStyle name="20% - Accent5 4 2 3 4 2" xfId="886"/>
    <cellStyle name="20% - Accent5 4 2 3 5" xfId="887"/>
    <cellStyle name="20% - Accent5 4 2 4" xfId="888"/>
    <cellStyle name="20% - Accent5 4 2 4 2" xfId="889"/>
    <cellStyle name="20% - Accent5 4 2 4 2 2" xfId="890"/>
    <cellStyle name="20% - Accent5 4 2 4 3" xfId="891"/>
    <cellStyle name="20% - Accent5 4 2 5" xfId="892"/>
    <cellStyle name="20% - Accent5 4 2 5 2" xfId="893"/>
    <cellStyle name="20% - Accent5 4 2 6" xfId="894"/>
    <cellStyle name="20% - Accent5 4 2 6 2" xfId="895"/>
    <cellStyle name="20% - Accent5 4 2 7" xfId="896"/>
    <cellStyle name="20% - Accent5 4 2 7 2" xfId="897"/>
    <cellStyle name="20% - Accent5 4 2 8" xfId="898"/>
    <cellStyle name="20% - Accent5 4 2 8 2" xfId="899"/>
    <cellStyle name="20% - Accent5 4 2 9" xfId="900"/>
    <cellStyle name="20% - Accent5 4 2 9 2" xfId="901"/>
    <cellStyle name="20% - Accent5 4 3" xfId="902"/>
    <cellStyle name="20% - Accent5 4 4" xfId="903"/>
    <cellStyle name="20% - Accent5 4 5" xfId="904"/>
    <cellStyle name="20% - Accent5 4 6" xfId="905"/>
    <cellStyle name="20% - Accent5 5" xfId="906"/>
    <cellStyle name="20% - Accent5 5 2" xfId="907"/>
    <cellStyle name="20% - Accent5 5 3" xfId="908"/>
    <cellStyle name="20% - Accent5 5 4" xfId="909"/>
    <cellStyle name="20% - Accent5 5 5" xfId="910"/>
    <cellStyle name="20% - Accent5 6" xfId="911"/>
    <cellStyle name="20% - Accent5 7" xfId="912"/>
    <cellStyle name="20% - Accent5 8" xfId="913"/>
    <cellStyle name="20% - Accent5 9" xfId="914"/>
    <cellStyle name="20% - Accent6 10" xfId="915"/>
    <cellStyle name="20% - Accent6 11" xfId="916"/>
    <cellStyle name="20% - Accent6 12" xfId="917"/>
    <cellStyle name="20% - Accent6 13" xfId="918"/>
    <cellStyle name="20% - Accent6 14" xfId="919"/>
    <cellStyle name="20% - Accent6 15" xfId="920"/>
    <cellStyle name="20% - Accent6 16" xfId="921"/>
    <cellStyle name="20% - Accent6 17" xfId="922"/>
    <cellStyle name="20% - Accent6 18" xfId="923"/>
    <cellStyle name="20% - Accent6 19" xfId="924"/>
    <cellStyle name="20% - Accent6 2" xfId="925"/>
    <cellStyle name="20% - Accent6 2 2" xfId="926"/>
    <cellStyle name="20% - Accent6 2 2 2" xfId="927"/>
    <cellStyle name="20% - Accent6 2 2 3" xfId="928"/>
    <cellStyle name="20% - Accent6 2 3" xfId="929"/>
    <cellStyle name="20% - Accent6 2 3 2" xfId="930"/>
    <cellStyle name="20% - Accent6 2 3 3" xfId="931"/>
    <cellStyle name="20% - Accent6 2 4" xfId="932"/>
    <cellStyle name="20% - Accent6 2 4 2" xfId="933"/>
    <cellStyle name="20% - Accent6 2 5" xfId="934"/>
    <cellStyle name="20% - Accent6 20" xfId="935"/>
    <cellStyle name="20% - Accent6 21" xfId="936"/>
    <cellStyle name="20% - Accent6 22" xfId="937"/>
    <cellStyle name="20% - Accent6 23" xfId="938"/>
    <cellStyle name="20% - Accent6 3" xfId="939"/>
    <cellStyle name="20% - Accent6 3 2" xfId="940"/>
    <cellStyle name="20% - Accent6 3 2 2" xfId="941"/>
    <cellStyle name="20% - Accent6 3 3" xfId="942"/>
    <cellStyle name="20% - Accent6 3 3 2" xfId="943"/>
    <cellStyle name="20% - Accent6 3 4" xfId="944"/>
    <cellStyle name="20% - Accent6 3 4 2" xfId="945"/>
    <cellStyle name="20% - Accent6 3 5" xfId="946"/>
    <cellStyle name="20% - Accent6 4" xfId="947"/>
    <cellStyle name="20% - Accent6 4 2" xfId="948"/>
    <cellStyle name="20% - Accent6 4 2 10" xfId="949"/>
    <cellStyle name="20% - Accent6 4 2 10 2" xfId="950"/>
    <cellStyle name="20% - Accent6 4 2 11" xfId="951"/>
    <cellStyle name="20% - Accent6 4 2 2" xfId="952"/>
    <cellStyle name="20% - Accent6 4 2 2 2" xfId="953"/>
    <cellStyle name="20% - Accent6 4 2 2 2 2" xfId="954"/>
    <cellStyle name="20% - Accent6 4 2 2 2 2 2" xfId="955"/>
    <cellStyle name="20% - Accent6 4 2 2 2 3" xfId="956"/>
    <cellStyle name="20% - Accent6 4 2 2 3" xfId="957"/>
    <cellStyle name="20% - Accent6 4 2 2 3 2" xfId="958"/>
    <cellStyle name="20% - Accent6 4 2 2 4" xfId="959"/>
    <cellStyle name="20% - Accent6 4 2 2 4 2" xfId="960"/>
    <cellStyle name="20% - Accent6 4 2 2 5" xfId="961"/>
    <cellStyle name="20% - Accent6 4 2 3" xfId="962"/>
    <cellStyle name="20% - Accent6 4 2 3 2" xfId="963"/>
    <cellStyle name="20% - Accent6 4 2 3 2 2" xfId="964"/>
    <cellStyle name="20% - Accent6 4 2 3 2 2 2" xfId="965"/>
    <cellStyle name="20% - Accent6 4 2 3 2 3" xfId="966"/>
    <cellStyle name="20% - Accent6 4 2 3 3" xfId="967"/>
    <cellStyle name="20% - Accent6 4 2 3 3 2" xfId="968"/>
    <cellStyle name="20% - Accent6 4 2 3 4" xfId="969"/>
    <cellStyle name="20% - Accent6 4 2 3 4 2" xfId="970"/>
    <cellStyle name="20% - Accent6 4 2 3 5" xfId="971"/>
    <cellStyle name="20% - Accent6 4 2 4" xfId="972"/>
    <cellStyle name="20% - Accent6 4 2 4 2" xfId="973"/>
    <cellStyle name="20% - Accent6 4 2 4 2 2" xfId="974"/>
    <cellStyle name="20% - Accent6 4 2 4 3" xfId="975"/>
    <cellStyle name="20% - Accent6 4 2 5" xfId="976"/>
    <cellStyle name="20% - Accent6 4 2 5 2" xfId="977"/>
    <cellStyle name="20% - Accent6 4 2 6" xfId="978"/>
    <cellStyle name="20% - Accent6 4 2 6 2" xfId="979"/>
    <cellStyle name="20% - Accent6 4 2 7" xfId="980"/>
    <cellStyle name="20% - Accent6 4 2 7 2" xfId="981"/>
    <cellStyle name="20% - Accent6 4 2 8" xfId="982"/>
    <cellStyle name="20% - Accent6 4 2 8 2" xfId="983"/>
    <cellStyle name="20% - Accent6 4 2 9" xfId="984"/>
    <cellStyle name="20% - Accent6 4 2 9 2" xfId="985"/>
    <cellStyle name="20% - Accent6 4 3" xfId="986"/>
    <cellStyle name="20% - Accent6 4 4" xfId="987"/>
    <cellStyle name="20% - Accent6 4 5" xfId="988"/>
    <cellStyle name="20% - Accent6 4 6" xfId="989"/>
    <cellStyle name="20% - Accent6 5" xfId="990"/>
    <cellStyle name="20% - Accent6 5 2" xfId="991"/>
    <cellStyle name="20% - Accent6 5 3" xfId="992"/>
    <cellStyle name="20% - Accent6 5 4" xfId="993"/>
    <cellStyle name="20% - Accent6 5 5" xfId="994"/>
    <cellStyle name="20% - Accent6 6" xfId="995"/>
    <cellStyle name="20% - Accent6 7" xfId="996"/>
    <cellStyle name="20% - Accent6 8" xfId="997"/>
    <cellStyle name="20% - Accent6 9" xfId="998"/>
    <cellStyle name="3 sig fig" xfId="999"/>
    <cellStyle name="40 % - Accent1" xfId="1000"/>
    <cellStyle name="40 % - Accent2" xfId="1001"/>
    <cellStyle name="40 % - Accent3" xfId="1002"/>
    <cellStyle name="40 % - Accent4" xfId="1003"/>
    <cellStyle name="40 % - Accent5" xfId="1004"/>
    <cellStyle name="40 % - Accent6" xfId="1005"/>
    <cellStyle name="40% - Accent1 10" xfId="1006"/>
    <cellStyle name="40% - Accent1 11" xfId="1007"/>
    <cellStyle name="40% - Accent1 12" xfId="1008"/>
    <cellStyle name="40% - Accent1 13" xfId="1009"/>
    <cellStyle name="40% - Accent1 14" xfId="1010"/>
    <cellStyle name="40% - Accent1 15" xfId="1011"/>
    <cellStyle name="40% - Accent1 16" xfId="1012"/>
    <cellStyle name="40% - Accent1 17" xfId="1013"/>
    <cellStyle name="40% - Accent1 18" xfId="1014"/>
    <cellStyle name="40% - Accent1 19" xfId="1015"/>
    <cellStyle name="40% - Accent1 2" xfId="1016"/>
    <cellStyle name="40% - Accent1 2 2" xfId="1017"/>
    <cellStyle name="40% - Accent1 2 2 2" xfId="1018"/>
    <cellStyle name="40% - Accent1 2 3" xfId="1019"/>
    <cellStyle name="40% - Accent1 2 3 2" xfId="1020"/>
    <cellStyle name="40% - Accent1 2 3 3" xfId="1021"/>
    <cellStyle name="40% - Accent1 2 4" xfId="1022"/>
    <cellStyle name="40% - Accent1 2 5" xfId="1023"/>
    <cellStyle name="40% - Accent1 20" xfId="1024"/>
    <cellStyle name="40% - Accent1 21" xfId="1025"/>
    <cellStyle name="40% - Accent1 22" xfId="1026"/>
    <cellStyle name="40% - Accent1 23" xfId="1027"/>
    <cellStyle name="40% - Accent1 3" xfId="1028"/>
    <cellStyle name="40% - Accent1 3 2" xfId="1029"/>
    <cellStyle name="40% - Accent1 3 2 2" xfId="1030"/>
    <cellStyle name="40% - Accent1 3 3" xfId="1031"/>
    <cellStyle name="40% - Accent1 3 3 2" xfId="1032"/>
    <cellStyle name="40% - Accent1 3 4" xfId="1033"/>
    <cellStyle name="40% - Accent1 3 4 2" xfId="1034"/>
    <cellStyle name="40% - Accent1 3 5" xfId="1035"/>
    <cellStyle name="40% - Accent1 4" xfId="1036"/>
    <cellStyle name="40% - Accent1 4 2" xfId="1037"/>
    <cellStyle name="40% - Accent1 4 2 10" xfId="1038"/>
    <cellStyle name="40% - Accent1 4 2 10 2" xfId="1039"/>
    <cellStyle name="40% - Accent1 4 2 11" xfId="1040"/>
    <cellStyle name="40% - Accent1 4 2 2" xfId="1041"/>
    <cellStyle name="40% - Accent1 4 2 2 2" xfId="1042"/>
    <cellStyle name="40% - Accent1 4 2 2 2 2" xfId="1043"/>
    <cellStyle name="40% - Accent1 4 2 2 2 2 2" xfId="1044"/>
    <cellStyle name="40% - Accent1 4 2 2 2 3" xfId="1045"/>
    <cellStyle name="40% - Accent1 4 2 2 3" xfId="1046"/>
    <cellStyle name="40% - Accent1 4 2 2 3 2" xfId="1047"/>
    <cellStyle name="40% - Accent1 4 2 2 4" xfId="1048"/>
    <cellStyle name="40% - Accent1 4 2 2 4 2" xfId="1049"/>
    <cellStyle name="40% - Accent1 4 2 2 5" xfId="1050"/>
    <cellStyle name="40% - Accent1 4 2 3" xfId="1051"/>
    <cellStyle name="40% - Accent1 4 2 3 2" xfId="1052"/>
    <cellStyle name="40% - Accent1 4 2 3 2 2" xfId="1053"/>
    <cellStyle name="40% - Accent1 4 2 3 2 2 2" xfId="1054"/>
    <cellStyle name="40% - Accent1 4 2 3 2 3" xfId="1055"/>
    <cellStyle name="40% - Accent1 4 2 3 3" xfId="1056"/>
    <cellStyle name="40% - Accent1 4 2 3 3 2" xfId="1057"/>
    <cellStyle name="40% - Accent1 4 2 3 4" xfId="1058"/>
    <cellStyle name="40% - Accent1 4 2 3 4 2" xfId="1059"/>
    <cellStyle name="40% - Accent1 4 2 3 5" xfId="1060"/>
    <cellStyle name="40% - Accent1 4 2 4" xfId="1061"/>
    <cellStyle name="40% - Accent1 4 2 4 2" xfId="1062"/>
    <cellStyle name="40% - Accent1 4 2 4 2 2" xfId="1063"/>
    <cellStyle name="40% - Accent1 4 2 4 3" xfId="1064"/>
    <cellStyle name="40% - Accent1 4 2 5" xfId="1065"/>
    <cellStyle name="40% - Accent1 4 2 5 2" xfId="1066"/>
    <cellStyle name="40% - Accent1 4 2 6" xfId="1067"/>
    <cellStyle name="40% - Accent1 4 2 6 2" xfId="1068"/>
    <cellStyle name="40% - Accent1 4 2 7" xfId="1069"/>
    <cellStyle name="40% - Accent1 4 2 7 2" xfId="1070"/>
    <cellStyle name="40% - Accent1 4 2 8" xfId="1071"/>
    <cellStyle name="40% - Accent1 4 2 8 2" xfId="1072"/>
    <cellStyle name="40% - Accent1 4 2 9" xfId="1073"/>
    <cellStyle name="40% - Accent1 4 2 9 2" xfId="1074"/>
    <cellStyle name="40% - Accent1 4 3" xfId="1075"/>
    <cellStyle name="40% - Accent1 4 4" xfId="1076"/>
    <cellStyle name="40% - Accent1 4 5" xfId="1077"/>
    <cellStyle name="40% - Accent1 4 6" xfId="1078"/>
    <cellStyle name="40% - Accent1 5" xfId="1079"/>
    <cellStyle name="40% - Accent1 5 2" xfId="1080"/>
    <cellStyle name="40% - Accent1 5 3" xfId="1081"/>
    <cellStyle name="40% - Accent1 5 4" xfId="1082"/>
    <cellStyle name="40% - Accent1 5 5" xfId="1083"/>
    <cellStyle name="40% - Accent1 6" xfId="1084"/>
    <cellStyle name="40% - Accent1 7" xfId="1085"/>
    <cellStyle name="40% - Accent1 8" xfId="1086"/>
    <cellStyle name="40% - Accent1 9" xfId="1087"/>
    <cellStyle name="40% - Accent2 10" xfId="1088"/>
    <cellStyle name="40% - Accent2 11" xfId="1089"/>
    <cellStyle name="40% - Accent2 12" xfId="1090"/>
    <cellStyle name="40% - Accent2 13" xfId="1091"/>
    <cellStyle name="40% - Accent2 14" xfId="1092"/>
    <cellStyle name="40% - Accent2 15" xfId="1093"/>
    <cellStyle name="40% - Accent2 16" xfId="1094"/>
    <cellStyle name="40% - Accent2 17" xfId="1095"/>
    <cellStyle name="40% - Accent2 18" xfId="1096"/>
    <cellStyle name="40% - Accent2 19" xfId="1097"/>
    <cellStyle name="40% - Accent2 2" xfId="1098"/>
    <cellStyle name="40% - Accent2 2 2" xfId="1099"/>
    <cellStyle name="40% - Accent2 2 2 2" xfId="1100"/>
    <cellStyle name="40% - Accent2 2 2 3" xfId="1101"/>
    <cellStyle name="40% - Accent2 2 3" xfId="1102"/>
    <cellStyle name="40% - Accent2 2 3 2" xfId="1103"/>
    <cellStyle name="40% - Accent2 2 4" xfId="1104"/>
    <cellStyle name="40% - Accent2 2 4 2" xfId="1105"/>
    <cellStyle name="40% - Accent2 2 5" xfId="1106"/>
    <cellStyle name="40% - Accent2 20" xfId="1107"/>
    <cellStyle name="40% - Accent2 21" xfId="1108"/>
    <cellStyle name="40% - Accent2 22" xfId="1109"/>
    <cellStyle name="40% - Accent2 23" xfId="1110"/>
    <cellStyle name="40% - Accent2 3" xfId="1111"/>
    <cellStyle name="40% - Accent2 3 2" xfId="1112"/>
    <cellStyle name="40% - Accent2 3 2 2" xfId="1113"/>
    <cellStyle name="40% - Accent2 3 3" xfId="1114"/>
    <cellStyle name="40% - Accent2 3 3 2" xfId="1115"/>
    <cellStyle name="40% - Accent2 3 4" xfId="1116"/>
    <cellStyle name="40% - Accent2 3 4 2" xfId="1117"/>
    <cellStyle name="40% - Accent2 3 5" xfId="1118"/>
    <cellStyle name="40% - Accent2 4" xfId="1119"/>
    <cellStyle name="40% - Accent2 4 2" xfId="1120"/>
    <cellStyle name="40% - Accent2 4 2 10" xfId="1121"/>
    <cellStyle name="40% - Accent2 4 2 10 2" xfId="1122"/>
    <cellStyle name="40% - Accent2 4 2 11" xfId="1123"/>
    <cellStyle name="40% - Accent2 4 2 2" xfId="1124"/>
    <cellStyle name="40% - Accent2 4 2 2 2" xfId="1125"/>
    <cellStyle name="40% - Accent2 4 2 2 2 2" xfId="1126"/>
    <cellStyle name="40% - Accent2 4 2 2 2 2 2" xfId="1127"/>
    <cellStyle name="40% - Accent2 4 2 2 2 3" xfId="1128"/>
    <cellStyle name="40% - Accent2 4 2 2 3" xfId="1129"/>
    <cellStyle name="40% - Accent2 4 2 2 3 2" xfId="1130"/>
    <cellStyle name="40% - Accent2 4 2 2 4" xfId="1131"/>
    <cellStyle name="40% - Accent2 4 2 2 4 2" xfId="1132"/>
    <cellStyle name="40% - Accent2 4 2 2 5" xfId="1133"/>
    <cellStyle name="40% - Accent2 4 2 3" xfId="1134"/>
    <cellStyle name="40% - Accent2 4 2 3 2" xfId="1135"/>
    <cellStyle name="40% - Accent2 4 2 3 2 2" xfId="1136"/>
    <cellStyle name="40% - Accent2 4 2 3 2 2 2" xfId="1137"/>
    <cellStyle name="40% - Accent2 4 2 3 2 3" xfId="1138"/>
    <cellStyle name="40% - Accent2 4 2 3 3" xfId="1139"/>
    <cellStyle name="40% - Accent2 4 2 3 3 2" xfId="1140"/>
    <cellStyle name="40% - Accent2 4 2 3 4" xfId="1141"/>
    <cellStyle name="40% - Accent2 4 2 3 4 2" xfId="1142"/>
    <cellStyle name="40% - Accent2 4 2 3 5" xfId="1143"/>
    <cellStyle name="40% - Accent2 4 2 4" xfId="1144"/>
    <cellStyle name="40% - Accent2 4 2 4 2" xfId="1145"/>
    <cellStyle name="40% - Accent2 4 2 4 2 2" xfId="1146"/>
    <cellStyle name="40% - Accent2 4 2 4 3" xfId="1147"/>
    <cellStyle name="40% - Accent2 4 2 5" xfId="1148"/>
    <cellStyle name="40% - Accent2 4 2 5 2" xfId="1149"/>
    <cellStyle name="40% - Accent2 4 2 6" xfId="1150"/>
    <cellStyle name="40% - Accent2 4 2 6 2" xfId="1151"/>
    <cellStyle name="40% - Accent2 4 2 7" xfId="1152"/>
    <cellStyle name="40% - Accent2 4 2 7 2" xfId="1153"/>
    <cellStyle name="40% - Accent2 4 2 8" xfId="1154"/>
    <cellStyle name="40% - Accent2 4 2 8 2" xfId="1155"/>
    <cellStyle name="40% - Accent2 4 2 9" xfId="1156"/>
    <cellStyle name="40% - Accent2 4 2 9 2" xfId="1157"/>
    <cellStyle name="40% - Accent2 4 3" xfId="1158"/>
    <cellStyle name="40% - Accent2 4 4" xfId="1159"/>
    <cellStyle name="40% - Accent2 4 5" xfId="1160"/>
    <cellStyle name="40% - Accent2 4 6" xfId="1161"/>
    <cellStyle name="40% - Accent2 5" xfId="1162"/>
    <cellStyle name="40% - Accent2 5 2" xfId="1163"/>
    <cellStyle name="40% - Accent2 5 3" xfId="1164"/>
    <cellStyle name="40% - Accent2 5 4" xfId="1165"/>
    <cellStyle name="40% - Accent2 5 5" xfId="1166"/>
    <cellStyle name="40% - Accent2 6" xfId="1167"/>
    <cellStyle name="40% - Accent2 7" xfId="1168"/>
    <cellStyle name="40% - Accent2 8" xfId="1169"/>
    <cellStyle name="40% - Accent2 9" xfId="1170"/>
    <cellStyle name="40% - Accent3 10" xfId="1171"/>
    <cellStyle name="40% - Accent3 11" xfId="1172"/>
    <cellStyle name="40% - Accent3 12" xfId="1173"/>
    <cellStyle name="40% - Accent3 13" xfId="1174"/>
    <cellStyle name="40% - Accent3 14" xfId="1175"/>
    <cellStyle name="40% - Accent3 15" xfId="1176"/>
    <cellStyle name="40% - Accent3 16" xfId="1177"/>
    <cellStyle name="40% - Accent3 17" xfId="1178"/>
    <cellStyle name="40% - Accent3 18" xfId="1179"/>
    <cellStyle name="40% - Accent3 19" xfId="1180"/>
    <cellStyle name="40% - Accent3 2" xfId="1181"/>
    <cellStyle name="40% - Accent3 2 2" xfId="1182"/>
    <cellStyle name="40% - Accent3 2 2 2" xfId="1183"/>
    <cellStyle name="40% - Accent3 2 2 2 10" xfId="1184"/>
    <cellStyle name="40% - Accent3 2 2 2 10 2" xfId="1185"/>
    <cellStyle name="40% - Accent3 2 2 2 11" xfId="1186"/>
    <cellStyle name="40% - Accent3 2 2 2 2" xfId="1187"/>
    <cellStyle name="40% - Accent3 2 2 2 2 2" xfId="1188"/>
    <cellStyle name="40% - Accent3 2 2 2 2 2 2" xfId="1189"/>
    <cellStyle name="40% - Accent3 2 2 2 2 2 2 2" xfId="1190"/>
    <cellStyle name="40% - Accent3 2 2 2 2 2 3" xfId="1191"/>
    <cellStyle name="40% - Accent3 2 2 2 2 3" xfId="1192"/>
    <cellStyle name="40% - Accent3 2 2 2 2 3 2" xfId="1193"/>
    <cellStyle name="40% - Accent3 2 2 2 2 4" xfId="1194"/>
    <cellStyle name="40% - Accent3 2 2 2 2 4 2" xfId="1195"/>
    <cellStyle name="40% - Accent3 2 2 2 2 5" xfId="1196"/>
    <cellStyle name="40% - Accent3 2 2 2 3" xfId="1197"/>
    <cellStyle name="40% - Accent3 2 2 2 3 2" xfId="1198"/>
    <cellStyle name="40% - Accent3 2 2 2 3 2 2" xfId="1199"/>
    <cellStyle name="40% - Accent3 2 2 2 3 2 2 2" xfId="1200"/>
    <cellStyle name="40% - Accent3 2 2 2 3 2 3" xfId="1201"/>
    <cellStyle name="40% - Accent3 2 2 2 3 3" xfId="1202"/>
    <cellStyle name="40% - Accent3 2 2 2 3 3 2" xfId="1203"/>
    <cellStyle name="40% - Accent3 2 2 2 3 4" xfId="1204"/>
    <cellStyle name="40% - Accent3 2 2 2 3 4 2" xfId="1205"/>
    <cellStyle name="40% - Accent3 2 2 2 3 5" xfId="1206"/>
    <cellStyle name="40% - Accent3 2 2 2 4" xfId="1207"/>
    <cellStyle name="40% - Accent3 2 2 2 4 2" xfId="1208"/>
    <cellStyle name="40% - Accent3 2 2 2 4 2 2" xfId="1209"/>
    <cellStyle name="40% - Accent3 2 2 2 4 3" xfId="1210"/>
    <cellStyle name="40% - Accent3 2 2 2 5" xfId="1211"/>
    <cellStyle name="40% - Accent3 2 2 2 5 2" xfId="1212"/>
    <cellStyle name="40% - Accent3 2 2 2 6" xfId="1213"/>
    <cellStyle name="40% - Accent3 2 2 2 6 2" xfId="1214"/>
    <cellStyle name="40% - Accent3 2 2 2 7" xfId="1215"/>
    <cellStyle name="40% - Accent3 2 2 2 7 2" xfId="1216"/>
    <cellStyle name="40% - Accent3 2 2 2 8" xfId="1217"/>
    <cellStyle name="40% - Accent3 2 2 2 8 2" xfId="1218"/>
    <cellStyle name="40% - Accent3 2 2 2 9" xfId="1219"/>
    <cellStyle name="40% - Accent3 2 2 2 9 2" xfId="1220"/>
    <cellStyle name="40% - Accent3 2 2 3" xfId="1221"/>
    <cellStyle name="40% - Accent3 2 2 3 2" xfId="1222"/>
    <cellStyle name="40% - Accent3 2 2 3 2 2" xfId="1223"/>
    <cellStyle name="40% - Accent3 2 2 3 2 2 2" xfId="1224"/>
    <cellStyle name="40% - Accent3 2 2 3 2 2 2 2" xfId="1225"/>
    <cellStyle name="40% - Accent3 2 2 3 2 2 3" xfId="1226"/>
    <cellStyle name="40% - Accent3 2 2 3 2 3" xfId="1227"/>
    <cellStyle name="40% - Accent3 2 2 3 2 3 2" xfId="1228"/>
    <cellStyle name="40% - Accent3 2 2 3 2 4" xfId="1229"/>
    <cellStyle name="40% - Accent3 2 2 3 2 4 2" xfId="1230"/>
    <cellStyle name="40% - Accent3 2 2 3 2 5" xfId="1231"/>
    <cellStyle name="40% - Accent3 2 2 3 3" xfId="1232"/>
    <cellStyle name="40% - Accent3 2 2 3 3 2" xfId="1233"/>
    <cellStyle name="40% - Accent3 2 2 3 3 2 2" xfId="1234"/>
    <cellStyle name="40% - Accent3 2 2 3 3 3" xfId="1235"/>
    <cellStyle name="40% - Accent3 2 2 3 4" xfId="1236"/>
    <cellStyle name="40% - Accent3 2 2 3 4 2" xfId="1237"/>
    <cellStyle name="40% - Accent3 2 2 3 5" xfId="1238"/>
    <cellStyle name="40% - Accent3 2 2 3 5 2" xfId="1239"/>
    <cellStyle name="40% - Accent3 2 2 3 6" xfId="1240"/>
    <cellStyle name="40% - Accent3 2 2 3 6 2" xfId="1241"/>
    <cellStyle name="40% - Accent3 2 2 3 7" xfId="1242"/>
    <cellStyle name="40% - Accent3 2 2 3 7 2" xfId="1243"/>
    <cellStyle name="40% - Accent3 2 2 3 8" xfId="1244"/>
    <cellStyle name="40% - Accent3 2 2 3 8 2" xfId="1245"/>
    <cellStyle name="40% - Accent3 2 2 3 9" xfId="1246"/>
    <cellStyle name="40% - Accent3 2 2 4" xfId="1247"/>
    <cellStyle name="40% - Accent3 2 2 5" xfId="1248"/>
    <cellStyle name="40% - Accent3 2 2 5 2" xfId="1249"/>
    <cellStyle name="40% - Accent3 2 2 5 2 2" xfId="1250"/>
    <cellStyle name="40% - Accent3 2 2 5 3" xfId="1251"/>
    <cellStyle name="40% - Accent3 2 2 5 3 2" xfId="1252"/>
    <cellStyle name="40% - Accent3 2 2 5 4" xfId="1253"/>
    <cellStyle name="40% - Accent3 2 2 6" xfId="1254"/>
    <cellStyle name="40% - Accent3 2 2 6 2" xfId="1255"/>
    <cellStyle name="40% - Accent3 2 2 7" xfId="1256"/>
    <cellStyle name="40% - Accent3 2 2 7 2" xfId="1257"/>
    <cellStyle name="40% - Accent3 2 2 8" xfId="1258"/>
    <cellStyle name="40% - Accent3 2 3" xfId="1259"/>
    <cellStyle name="40% - Accent3 2 3 2" xfId="1260"/>
    <cellStyle name="40% - Accent3 2 4" xfId="1261"/>
    <cellStyle name="40% - Accent3 2 5" xfId="1262"/>
    <cellStyle name="40% - Accent3 2 6" xfId="1263"/>
    <cellStyle name="40% - Accent3 2_Sheet2" xfId="1264"/>
    <cellStyle name="40% - Accent3 20" xfId="1265"/>
    <cellStyle name="40% - Accent3 21" xfId="1266"/>
    <cellStyle name="40% - Accent3 22" xfId="1267"/>
    <cellStyle name="40% - Accent3 23" xfId="1268"/>
    <cellStyle name="40% - Accent3 24" xfId="1269"/>
    <cellStyle name="40% - Accent3 3" xfId="1270"/>
    <cellStyle name="40% - Accent3 3 2" xfId="1271"/>
    <cellStyle name="40% - Accent3 3 2 2" xfId="1272"/>
    <cellStyle name="40% - Accent3 3 3" xfId="1273"/>
    <cellStyle name="40% - Accent3 3 3 2" xfId="1274"/>
    <cellStyle name="40% - Accent3 3 4" xfId="1275"/>
    <cellStyle name="40% - Accent3 3 4 2" xfId="1276"/>
    <cellStyle name="40% - Accent3 3 5" xfId="1277"/>
    <cellStyle name="40% - Accent3 4" xfId="1278"/>
    <cellStyle name="40% - Accent3 4 2" xfId="1279"/>
    <cellStyle name="40% - Accent3 4 2 10" xfId="1280"/>
    <cellStyle name="40% - Accent3 4 2 10 2" xfId="1281"/>
    <cellStyle name="40% - Accent3 4 2 11" xfId="1282"/>
    <cellStyle name="40% - Accent3 4 2 2" xfId="1283"/>
    <cellStyle name="40% - Accent3 4 2 2 2" xfId="1284"/>
    <cellStyle name="40% - Accent3 4 2 2 2 2" xfId="1285"/>
    <cellStyle name="40% - Accent3 4 2 2 2 2 2" xfId="1286"/>
    <cellStyle name="40% - Accent3 4 2 2 2 3" xfId="1287"/>
    <cellStyle name="40% - Accent3 4 2 2 3" xfId="1288"/>
    <cellStyle name="40% - Accent3 4 2 2 3 2" xfId="1289"/>
    <cellStyle name="40% - Accent3 4 2 2 4" xfId="1290"/>
    <cellStyle name="40% - Accent3 4 2 2 4 2" xfId="1291"/>
    <cellStyle name="40% - Accent3 4 2 2 5" xfId="1292"/>
    <cellStyle name="40% - Accent3 4 2 3" xfId="1293"/>
    <cellStyle name="40% - Accent3 4 2 3 2" xfId="1294"/>
    <cellStyle name="40% - Accent3 4 2 3 2 2" xfId="1295"/>
    <cellStyle name="40% - Accent3 4 2 3 2 2 2" xfId="1296"/>
    <cellStyle name="40% - Accent3 4 2 3 2 3" xfId="1297"/>
    <cellStyle name="40% - Accent3 4 2 3 3" xfId="1298"/>
    <cellStyle name="40% - Accent3 4 2 3 3 2" xfId="1299"/>
    <cellStyle name="40% - Accent3 4 2 3 4" xfId="1300"/>
    <cellStyle name="40% - Accent3 4 2 3 4 2" xfId="1301"/>
    <cellStyle name="40% - Accent3 4 2 3 5" xfId="1302"/>
    <cellStyle name="40% - Accent3 4 2 4" xfId="1303"/>
    <cellStyle name="40% - Accent3 4 2 4 2" xfId="1304"/>
    <cellStyle name="40% - Accent3 4 2 4 2 2" xfId="1305"/>
    <cellStyle name="40% - Accent3 4 2 4 3" xfId="1306"/>
    <cellStyle name="40% - Accent3 4 2 5" xfId="1307"/>
    <cellStyle name="40% - Accent3 4 2 5 2" xfId="1308"/>
    <cellStyle name="40% - Accent3 4 2 6" xfId="1309"/>
    <cellStyle name="40% - Accent3 4 2 6 2" xfId="1310"/>
    <cellStyle name="40% - Accent3 4 2 7" xfId="1311"/>
    <cellStyle name="40% - Accent3 4 2 7 2" xfId="1312"/>
    <cellStyle name="40% - Accent3 4 2 8" xfId="1313"/>
    <cellStyle name="40% - Accent3 4 2 8 2" xfId="1314"/>
    <cellStyle name="40% - Accent3 4 2 9" xfId="1315"/>
    <cellStyle name="40% - Accent3 4 2 9 2" xfId="1316"/>
    <cellStyle name="40% - Accent3 4 3" xfId="1317"/>
    <cellStyle name="40% - Accent3 4 4" xfId="1318"/>
    <cellStyle name="40% - Accent3 4 5" xfId="1319"/>
    <cellStyle name="40% - Accent3 4 6" xfId="1320"/>
    <cellStyle name="40% - Accent3 5" xfId="1321"/>
    <cellStyle name="40% - Accent3 5 2" xfId="1322"/>
    <cellStyle name="40% - Accent3 5 3" xfId="1323"/>
    <cellStyle name="40% - Accent3 5 4" xfId="1324"/>
    <cellStyle name="40% - Accent3 5 5" xfId="1325"/>
    <cellStyle name="40% - Accent3 6" xfId="1326"/>
    <cellStyle name="40% - Accent3 7" xfId="1327"/>
    <cellStyle name="40% - Accent3 8" xfId="1328"/>
    <cellStyle name="40% - Accent3 9" xfId="1329"/>
    <cellStyle name="40% - Accent4 10" xfId="1330"/>
    <cellStyle name="40% - Accent4 11" xfId="1331"/>
    <cellStyle name="40% - Accent4 12" xfId="1332"/>
    <cellStyle name="40% - Accent4 13" xfId="1333"/>
    <cellStyle name="40% - Accent4 14" xfId="1334"/>
    <cellStyle name="40% - Accent4 15" xfId="1335"/>
    <cellStyle name="40% - Accent4 16" xfId="1336"/>
    <cellStyle name="40% - Accent4 17" xfId="1337"/>
    <cellStyle name="40% - Accent4 18" xfId="1338"/>
    <cellStyle name="40% - Accent4 19" xfId="1339"/>
    <cellStyle name="40% - Accent4 2" xfId="1340"/>
    <cellStyle name="40% - Accent4 2 2" xfId="1341"/>
    <cellStyle name="40% - Accent4 2 2 2" xfId="1342"/>
    <cellStyle name="40% - Accent4 2 3" xfId="1343"/>
    <cellStyle name="40% - Accent4 2 3 2" xfId="1344"/>
    <cellStyle name="40% - Accent4 2 3 3" xfId="1345"/>
    <cellStyle name="40% - Accent4 2 4" xfId="1346"/>
    <cellStyle name="40% - Accent4 2 5" xfId="1347"/>
    <cellStyle name="40% - Accent4 20" xfId="1348"/>
    <cellStyle name="40% - Accent4 21" xfId="1349"/>
    <cellStyle name="40% - Accent4 22" xfId="1350"/>
    <cellStyle name="40% - Accent4 23" xfId="1351"/>
    <cellStyle name="40% - Accent4 3" xfId="1352"/>
    <cellStyle name="40% - Accent4 3 2" xfId="1353"/>
    <cellStyle name="40% - Accent4 3 2 2" xfId="1354"/>
    <cellStyle name="40% - Accent4 3 3" xfId="1355"/>
    <cellStyle name="40% - Accent4 3 3 2" xfId="1356"/>
    <cellStyle name="40% - Accent4 3 4" xfId="1357"/>
    <cellStyle name="40% - Accent4 3 4 2" xfId="1358"/>
    <cellStyle name="40% - Accent4 3 5" xfId="1359"/>
    <cellStyle name="40% - Accent4 4" xfId="1360"/>
    <cellStyle name="40% - Accent4 4 2" xfId="1361"/>
    <cellStyle name="40% - Accent4 4 2 10" xfId="1362"/>
    <cellStyle name="40% - Accent4 4 2 10 2" xfId="1363"/>
    <cellStyle name="40% - Accent4 4 2 11" xfId="1364"/>
    <cellStyle name="40% - Accent4 4 2 2" xfId="1365"/>
    <cellStyle name="40% - Accent4 4 2 2 2" xfId="1366"/>
    <cellStyle name="40% - Accent4 4 2 2 2 2" xfId="1367"/>
    <cellStyle name="40% - Accent4 4 2 2 2 2 2" xfId="1368"/>
    <cellStyle name="40% - Accent4 4 2 2 2 3" xfId="1369"/>
    <cellStyle name="40% - Accent4 4 2 2 3" xfId="1370"/>
    <cellStyle name="40% - Accent4 4 2 2 3 2" xfId="1371"/>
    <cellStyle name="40% - Accent4 4 2 2 4" xfId="1372"/>
    <cellStyle name="40% - Accent4 4 2 2 4 2" xfId="1373"/>
    <cellStyle name="40% - Accent4 4 2 2 5" xfId="1374"/>
    <cellStyle name="40% - Accent4 4 2 3" xfId="1375"/>
    <cellStyle name="40% - Accent4 4 2 3 2" xfId="1376"/>
    <cellStyle name="40% - Accent4 4 2 3 2 2" xfId="1377"/>
    <cellStyle name="40% - Accent4 4 2 3 2 2 2" xfId="1378"/>
    <cellStyle name="40% - Accent4 4 2 3 2 3" xfId="1379"/>
    <cellStyle name="40% - Accent4 4 2 3 3" xfId="1380"/>
    <cellStyle name="40% - Accent4 4 2 3 3 2" xfId="1381"/>
    <cellStyle name="40% - Accent4 4 2 3 4" xfId="1382"/>
    <cellStyle name="40% - Accent4 4 2 3 4 2" xfId="1383"/>
    <cellStyle name="40% - Accent4 4 2 3 5" xfId="1384"/>
    <cellStyle name="40% - Accent4 4 2 4" xfId="1385"/>
    <cellStyle name="40% - Accent4 4 2 4 2" xfId="1386"/>
    <cellStyle name="40% - Accent4 4 2 4 2 2" xfId="1387"/>
    <cellStyle name="40% - Accent4 4 2 4 3" xfId="1388"/>
    <cellStyle name="40% - Accent4 4 2 5" xfId="1389"/>
    <cellStyle name="40% - Accent4 4 2 5 2" xfId="1390"/>
    <cellStyle name="40% - Accent4 4 2 6" xfId="1391"/>
    <cellStyle name="40% - Accent4 4 2 6 2" xfId="1392"/>
    <cellStyle name="40% - Accent4 4 2 7" xfId="1393"/>
    <cellStyle name="40% - Accent4 4 2 7 2" xfId="1394"/>
    <cellStyle name="40% - Accent4 4 2 8" xfId="1395"/>
    <cellStyle name="40% - Accent4 4 2 8 2" xfId="1396"/>
    <cellStyle name="40% - Accent4 4 2 9" xfId="1397"/>
    <cellStyle name="40% - Accent4 4 2 9 2" xfId="1398"/>
    <cellStyle name="40% - Accent4 4 3" xfId="1399"/>
    <cellStyle name="40% - Accent4 4 4" xfId="1400"/>
    <cellStyle name="40% - Accent4 4 5" xfId="1401"/>
    <cellStyle name="40% - Accent4 4 6" xfId="1402"/>
    <cellStyle name="40% - Accent4 5" xfId="1403"/>
    <cellStyle name="40% - Accent4 5 2" xfId="1404"/>
    <cellStyle name="40% - Accent4 5 3" xfId="1405"/>
    <cellStyle name="40% - Accent4 5 4" xfId="1406"/>
    <cellStyle name="40% - Accent4 5 5" xfId="1407"/>
    <cellStyle name="40% - Accent4 6" xfId="1408"/>
    <cellStyle name="40% - Accent4 7" xfId="1409"/>
    <cellStyle name="40% - Accent4 8" xfId="1410"/>
    <cellStyle name="40% - Accent4 9" xfId="1411"/>
    <cellStyle name="40% - Accent5 10" xfId="1412"/>
    <cellStyle name="40% - Accent5 11" xfId="1413"/>
    <cellStyle name="40% - Accent5 12" xfId="1414"/>
    <cellStyle name="40% - Accent5 13" xfId="1415"/>
    <cellStyle name="40% - Accent5 14" xfId="1416"/>
    <cellStyle name="40% - Accent5 15" xfId="1417"/>
    <cellStyle name="40% - Accent5 16" xfId="1418"/>
    <cellStyle name="40% - Accent5 17" xfId="1419"/>
    <cellStyle name="40% - Accent5 18" xfId="1420"/>
    <cellStyle name="40% - Accent5 19" xfId="1421"/>
    <cellStyle name="40% - Accent5 2" xfId="1422"/>
    <cellStyle name="40% - Accent5 2 2" xfId="1423"/>
    <cellStyle name="40% - Accent5 2 2 2" xfId="1424"/>
    <cellStyle name="40% - Accent5 2 2 2 10" xfId="1425"/>
    <cellStyle name="40% - Accent5 2 2 2 10 2" xfId="1426"/>
    <cellStyle name="40% - Accent5 2 2 2 11" xfId="1427"/>
    <cellStyle name="40% - Accent5 2 2 2 12" xfId="1428"/>
    <cellStyle name="40% - Accent5 2 2 2 2" xfId="1429"/>
    <cellStyle name="40% - Accent5 2 2 2 2 2" xfId="1430"/>
    <cellStyle name="40% - Accent5 2 2 2 2 2 2" xfId="1431"/>
    <cellStyle name="40% - Accent5 2 2 2 2 2 2 2" xfId="1432"/>
    <cellStyle name="40% - Accent5 2 2 2 2 2 3" xfId="1433"/>
    <cellStyle name="40% - Accent5 2 2 2 2 3" xfId="1434"/>
    <cellStyle name="40% - Accent5 2 2 2 2 3 2" xfId="1435"/>
    <cellStyle name="40% - Accent5 2 2 2 2 4" xfId="1436"/>
    <cellStyle name="40% - Accent5 2 2 2 2 4 2" xfId="1437"/>
    <cellStyle name="40% - Accent5 2 2 2 2 5" xfId="1438"/>
    <cellStyle name="40% - Accent5 2 2 2 3" xfId="1439"/>
    <cellStyle name="40% - Accent5 2 2 2 3 2" xfId="1440"/>
    <cellStyle name="40% - Accent5 2 2 2 3 2 2" xfId="1441"/>
    <cellStyle name="40% - Accent5 2 2 2 3 2 2 2" xfId="1442"/>
    <cellStyle name="40% - Accent5 2 2 2 3 2 3" xfId="1443"/>
    <cellStyle name="40% - Accent5 2 2 2 3 3" xfId="1444"/>
    <cellStyle name="40% - Accent5 2 2 2 3 3 2" xfId="1445"/>
    <cellStyle name="40% - Accent5 2 2 2 3 4" xfId="1446"/>
    <cellStyle name="40% - Accent5 2 2 2 3 4 2" xfId="1447"/>
    <cellStyle name="40% - Accent5 2 2 2 3 5" xfId="1448"/>
    <cellStyle name="40% - Accent5 2 2 2 4" xfId="1449"/>
    <cellStyle name="40% - Accent5 2 2 2 4 2" xfId="1450"/>
    <cellStyle name="40% - Accent5 2 2 2 4 2 2" xfId="1451"/>
    <cellStyle name="40% - Accent5 2 2 2 4 3" xfId="1452"/>
    <cellStyle name="40% - Accent5 2 2 2 5" xfId="1453"/>
    <cellStyle name="40% - Accent5 2 2 2 5 2" xfId="1454"/>
    <cellStyle name="40% - Accent5 2 2 2 6" xfId="1455"/>
    <cellStyle name="40% - Accent5 2 2 2 6 2" xfId="1456"/>
    <cellStyle name="40% - Accent5 2 2 2 7" xfId="1457"/>
    <cellStyle name="40% - Accent5 2 2 2 7 2" xfId="1458"/>
    <cellStyle name="40% - Accent5 2 2 2 8" xfId="1459"/>
    <cellStyle name="40% - Accent5 2 2 2 8 2" xfId="1460"/>
    <cellStyle name="40% - Accent5 2 2 2 9" xfId="1461"/>
    <cellStyle name="40% - Accent5 2 2 2 9 2" xfId="1462"/>
    <cellStyle name="40% - Accent5 2 2 3" xfId="1463"/>
    <cellStyle name="40% - Accent5 2 2 3 2" xfId="1464"/>
    <cellStyle name="40% - Accent5 2 2 3 2 2" xfId="1465"/>
    <cellStyle name="40% - Accent5 2 2 3 2 2 2" xfId="1466"/>
    <cellStyle name="40% - Accent5 2 2 3 2 2 2 2" xfId="1467"/>
    <cellStyle name="40% - Accent5 2 2 3 2 2 3" xfId="1468"/>
    <cellStyle name="40% - Accent5 2 2 3 2 3" xfId="1469"/>
    <cellStyle name="40% - Accent5 2 2 3 2 3 2" xfId="1470"/>
    <cellStyle name="40% - Accent5 2 2 3 2 4" xfId="1471"/>
    <cellStyle name="40% - Accent5 2 2 3 2 4 2" xfId="1472"/>
    <cellStyle name="40% - Accent5 2 2 3 2 5" xfId="1473"/>
    <cellStyle name="40% - Accent5 2 2 3 3" xfId="1474"/>
    <cellStyle name="40% - Accent5 2 2 3 3 2" xfId="1475"/>
    <cellStyle name="40% - Accent5 2 2 3 3 2 2" xfId="1476"/>
    <cellStyle name="40% - Accent5 2 2 3 3 3" xfId="1477"/>
    <cellStyle name="40% - Accent5 2 2 3 4" xfId="1478"/>
    <cellStyle name="40% - Accent5 2 2 3 4 2" xfId="1479"/>
    <cellStyle name="40% - Accent5 2 2 3 5" xfId="1480"/>
    <cellStyle name="40% - Accent5 2 2 3 5 2" xfId="1481"/>
    <cellStyle name="40% - Accent5 2 2 3 6" xfId="1482"/>
    <cellStyle name="40% - Accent5 2 2 3 6 2" xfId="1483"/>
    <cellStyle name="40% - Accent5 2 2 3 7" xfId="1484"/>
    <cellStyle name="40% - Accent5 2 2 3 7 2" xfId="1485"/>
    <cellStyle name="40% - Accent5 2 2 3 8" xfId="1486"/>
    <cellStyle name="40% - Accent5 2 2 3 8 2" xfId="1487"/>
    <cellStyle name="40% - Accent5 2 2 3 9" xfId="1488"/>
    <cellStyle name="40% - Accent5 2 2 4" xfId="1489"/>
    <cellStyle name="40% - Accent5 2 2 5" xfId="1490"/>
    <cellStyle name="40% - Accent5 2 2 5 2" xfId="1491"/>
    <cellStyle name="40% - Accent5 2 2 5 2 2" xfId="1492"/>
    <cellStyle name="40% - Accent5 2 2 5 3" xfId="1493"/>
    <cellStyle name="40% - Accent5 2 2 5 3 2" xfId="1494"/>
    <cellStyle name="40% - Accent5 2 2 5 4" xfId="1495"/>
    <cellStyle name="40% - Accent5 2 2 6" xfId="1496"/>
    <cellStyle name="40% - Accent5 2 2 6 2" xfId="1497"/>
    <cellStyle name="40% - Accent5 2 2 7" xfId="1498"/>
    <cellStyle name="40% - Accent5 2 2 7 2" xfId="1499"/>
    <cellStyle name="40% - Accent5 2 2 8" xfId="1500"/>
    <cellStyle name="40% - Accent5 2 3" xfId="1501"/>
    <cellStyle name="40% - Accent5 2 4" xfId="1502"/>
    <cellStyle name="40% - Accent5 2 4 2" xfId="1503"/>
    <cellStyle name="40% - Accent5 2 5" xfId="1504"/>
    <cellStyle name="40% - Accent5 2 6" xfId="1505"/>
    <cellStyle name="40% - Accent5 2_Sheet2" xfId="1506"/>
    <cellStyle name="40% - Accent5 20" xfId="1507"/>
    <cellStyle name="40% - Accent5 21" xfId="1508"/>
    <cellStyle name="40% - Accent5 22" xfId="1509"/>
    <cellStyle name="40% - Accent5 23" xfId="1510"/>
    <cellStyle name="40% - Accent5 24" xfId="1511"/>
    <cellStyle name="40% - Accent5 3" xfId="1512"/>
    <cellStyle name="40% - Accent5 3 2" xfId="1513"/>
    <cellStyle name="40% - Accent5 3 2 2" xfId="1514"/>
    <cellStyle name="40% - Accent5 3 3" xfId="1515"/>
    <cellStyle name="40% - Accent5 3 3 2" xfId="1516"/>
    <cellStyle name="40% - Accent5 3 4" xfId="1517"/>
    <cellStyle name="40% - Accent5 3 4 2" xfId="1518"/>
    <cellStyle name="40% - Accent5 3 5" xfId="1519"/>
    <cellStyle name="40% - Accent5 4" xfId="1520"/>
    <cellStyle name="40% - Accent5 4 2" xfId="1521"/>
    <cellStyle name="40% - Accent5 4 2 10" xfId="1522"/>
    <cellStyle name="40% - Accent5 4 2 10 2" xfId="1523"/>
    <cellStyle name="40% - Accent5 4 2 11" xfId="1524"/>
    <cellStyle name="40% - Accent5 4 2 2" xfId="1525"/>
    <cellStyle name="40% - Accent5 4 2 2 2" xfId="1526"/>
    <cellStyle name="40% - Accent5 4 2 2 2 2" xfId="1527"/>
    <cellStyle name="40% - Accent5 4 2 2 2 2 2" xfId="1528"/>
    <cellStyle name="40% - Accent5 4 2 2 2 3" xfId="1529"/>
    <cellStyle name="40% - Accent5 4 2 2 3" xfId="1530"/>
    <cellStyle name="40% - Accent5 4 2 2 3 2" xfId="1531"/>
    <cellStyle name="40% - Accent5 4 2 2 4" xfId="1532"/>
    <cellStyle name="40% - Accent5 4 2 2 4 2" xfId="1533"/>
    <cellStyle name="40% - Accent5 4 2 2 5" xfId="1534"/>
    <cellStyle name="40% - Accent5 4 2 3" xfId="1535"/>
    <cellStyle name="40% - Accent5 4 2 3 2" xfId="1536"/>
    <cellStyle name="40% - Accent5 4 2 3 2 2" xfId="1537"/>
    <cellStyle name="40% - Accent5 4 2 3 2 2 2" xfId="1538"/>
    <cellStyle name="40% - Accent5 4 2 3 2 3" xfId="1539"/>
    <cellStyle name="40% - Accent5 4 2 3 3" xfId="1540"/>
    <cellStyle name="40% - Accent5 4 2 3 3 2" xfId="1541"/>
    <cellStyle name="40% - Accent5 4 2 3 4" xfId="1542"/>
    <cellStyle name="40% - Accent5 4 2 3 4 2" xfId="1543"/>
    <cellStyle name="40% - Accent5 4 2 3 5" xfId="1544"/>
    <cellStyle name="40% - Accent5 4 2 4" xfId="1545"/>
    <cellStyle name="40% - Accent5 4 2 4 2" xfId="1546"/>
    <cellStyle name="40% - Accent5 4 2 4 2 2" xfId="1547"/>
    <cellStyle name="40% - Accent5 4 2 4 3" xfId="1548"/>
    <cellStyle name="40% - Accent5 4 2 5" xfId="1549"/>
    <cellStyle name="40% - Accent5 4 2 5 2" xfId="1550"/>
    <cellStyle name="40% - Accent5 4 2 6" xfId="1551"/>
    <cellStyle name="40% - Accent5 4 2 6 2" xfId="1552"/>
    <cellStyle name="40% - Accent5 4 2 7" xfId="1553"/>
    <cellStyle name="40% - Accent5 4 2 7 2" xfId="1554"/>
    <cellStyle name="40% - Accent5 4 2 8" xfId="1555"/>
    <cellStyle name="40% - Accent5 4 2 8 2" xfId="1556"/>
    <cellStyle name="40% - Accent5 4 2 9" xfId="1557"/>
    <cellStyle name="40% - Accent5 4 2 9 2" xfId="1558"/>
    <cellStyle name="40% - Accent5 4 3" xfId="1559"/>
    <cellStyle name="40% - Accent5 4 4" xfId="1560"/>
    <cellStyle name="40% - Accent5 4 5" xfId="1561"/>
    <cellStyle name="40% - Accent5 4 6" xfId="1562"/>
    <cellStyle name="40% - Accent5 5" xfId="1563"/>
    <cellStyle name="40% - Accent5 5 2" xfId="1564"/>
    <cellStyle name="40% - Accent5 5 3" xfId="1565"/>
    <cellStyle name="40% - Accent5 5 4" xfId="1566"/>
    <cellStyle name="40% - Accent5 5 5" xfId="1567"/>
    <cellStyle name="40% - Accent5 6" xfId="1568"/>
    <cellStyle name="40% - Accent5 7" xfId="1569"/>
    <cellStyle name="40% - Accent5 8" xfId="1570"/>
    <cellStyle name="40% - Accent5 9" xfId="1571"/>
    <cellStyle name="40% - Accent6 10" xfId="1572"/>
    <cellStyle name="40% - Accent6 11" xfId="1573"/>
    <cellStyle name="40% - Accent6 12" xfId="1574"/>
    <cellStyle name="40% - Accent6 13" xfId="1575"/>
    <cellStyle name="40% - Accent6 14" xfId="1576"/>
    <cellStyle name="40% - Accent6 15" xfId="1577"/>
    <cellStyle name="40% - Accent6 16" xfId="1578"/>
    <cellStyle name="40% - Accent6 17" xfId="1579"/>
    <cellStyle name="40% - Accent6 18" xfId="1580"/>
    <cellStyle name="40% - Accent6 19" xfId="1581"/>
    <cellStyle name="40% - Accent6 2" xfId="1582"/>
    <cellStyle name="40% - Accent6 2 2" xfId="1583"/>
    <cellStyle name="40% - Accent6 2 2 2" xfId="1584"/>
    <cellStyle name="40% - Accent6 2 3" xfId="1585"/>
    <cellStyle name="40% - Accent6 2 3 2" xfId="1586"/>
    <cellStyle name="40% - Accent6 2 3 3" xfId="1587"/>
    <cellStyle name="40% - Accent6 2 4" xfId="1588"/>
    <cellStyle name="40% - Accent6 2 5" xfId="1589"/>
    <cellStyle name="40% - Accent6 20" xfId="1590"/>
    <cellStyle name="40% - Accent6 21" xfId="1591"/>
    <cellStyle name="40% - Accent6 22" xfId="1592"/>
    <cellStyle name="40% - Accent6 23" xfId="1593"/>
    <cellStyle name="40% - Accent6 3" xfId="1594"/>
    <cellStyle name="40% - Accent6 3 2" xfId="1595"/>
    <cellStyle name="40% - Accent6 3 2 2" xfId="1596"/>
    <cellStyle name="40% - Accent6 3 3" xfId="1597"/>
    <cellStyle name="40% - Accent6 3 3 2" xfId="1598"/>
    <cellStyle name="40% - Accent6 3 4" xfId="1599"/>
    <cellStyle name="40% - Accent6 3 4 2" xfId="1600"/>
    <cellStyle name="40% - Accent6 3 5" xfId="1601"/>
    <cellStyle name="40% - Accent6 4" xfId="1602"/>
    <cellStyle name="40% - Accent6 4 2" xfId="1603"/>
    <cellStyle name="40% - Accent6 4 2 10" xfId="1604"/>
    <cellStyle name="40% - Accent6 4 2 10 2" xfId="1605"/>
    <cellStyle name="40% - Accent6 4 2 11" xfId="1606"/>
    <cellStyle name="40% - Accent6 4 2 2" xfId="1607"/>
    <cellStyle name="40% - Accent6 4 2 2 2" xfId="1608"/>
    <cellStyle name="40% - Accent6 4 2 2 2 2" xfId="1609"/>
    <cellStyle name="40% - Accent6 4 2 2 2 2 2" xfId="1610"/>
    <cellStyle name="40% - Accent6 4 2 2 2 3" xfId="1611"/>
    <cellStyle name="40% - Accent6 4 2 2 3" xfId="1612"/>
    <cellStyle name="40% - Accent6 4 2 2 3 2" xfId="1613"/>
    <cellStyle name="40% - Accent6 4 2 2 4" xfId="1614"/>
    <cellStyle name="40% - Accent6 4 2 2 4 2" xfId="1615"/>
    <cellStyle name="40% - Accent6 4 2 2 5" xfId="1616"/>
    <cellStyle name="40% - Accent6 4 2 3" xfId="1617"/>
    <cellStyle name="40% - Accent6 4 2 3 2" xfId="1618"/>
    <cellStyle name="40% - Accent6 4 2 3 2 2" xfId="1619"/>
    <cellStyle name="40% - Accent6 4 2 3 2 2 2" xfId="1620"/>
    <cellStyle name="40% - Accent6 4 2 3 2 3" xfId="1621"/>
    <cellStyle name="40% - Accent6 4 2 3 3" xfId="1622"/>
    <cellStyle name="40% - Accent6 4 2 3 3 2" xfId="1623"/>
    <cellStyle name="40% - Accent6 4 2 3 4" xfId="1624"/>
    <cellStyle name="40% - Accent6 4 2 3 4 2" xfId="1625"/>
    <cellStyle name="40% - Accent6 4 2 3 5" xfId="1626"/>
    <cellStyle name="40% - Accent6 4 2 4" xfId="1627"/>
    <cellStyle name="40% - Accent6 4 2 4 2" xfId="1628"/>
    <cellStyle name="40% - Accent6 4 2 4 2 2" xfId="1629"/>
    <cellStyle name="40% - Accent6 4 2 4 3" xfId="1630"/>
    <cellStyle name="40% - Accent6 4 2 5" xfId="1631"/>
    <cellStyle name="40% - Accent6 4 2 5 2" xfId="1632"/>
    <cellStyle name="40% - Accent6 4 2 6" xfId="1633"/>
    <cellStyle name="40% - Accent6 4 2 6 2" xfId="1634"/>
    <cellStyle name="40% - Accent6 4 2 7" xfId="1635"/>
    <cellStyle name="40% - Accent6 4 2 7 2" xfId="1636"/>
    <cellStyle name="40% - Accent6 4 2 8" xfId="1637"/>
    <cellStyle name="40% - Accent6 4 2 8 2" xfId="1638"/>
    <cellStyle name="40% - Accent6 4 2 9" xfId="1639"/>
    <cellStyle name="40% - Accent6 4 2 9 2" xfId="1640"/>
    <cellStyle name="40% - Accent6 4 3" xfId="1641"/>
    <cellStyle name="40% - Accent6 4 4" xfId="1642"/>
    <cellStyle name="40% - Accent6 4 5" xfId="1643"/>
    <cellStyle name="40% - Accent6 4 6" xfId="1644"/>
    <cellStyle name="40% - Accent6 5" xfId="1645"/>
    <cellStyle name="40% - Accent6 5 2" xfId="1646"/>
    <cellStyle name="40% - Accent6 5 3" xfId="1647"/>
    <cellStyle name="40% - Accent6 5 4" xfId="1648"/>
    <cellStyle name="40% - Accent6 5 5" xfId="1649"/>
    <cellStyle name="40% - Accent6 6" xfId="1650"/>
    <cellStyle name="40% - Accent6 7" xfId="1651"/>
    <cellStyle name="40% - Accent6 8" xfId="1652"/>
    <cellStyle name="40% - Accent6 9" xfId="1653"/>
    <cellStyle name="60 % - Accent1" xfId="1654"/>
    <cellStyle name="60 % - Accent2" xfId="1655"/>
    <cellStyle name="60 % - Accent3" xfId="1656"/>
    <cellStyle name="60 % - Accent4" xfId="1657"/>
    <cellStyle name="60 % - Accent5" xfId="1658"/>
    <cellStyle name="60 % - Accent6" xfId="1659"/>
    <cellStyle name="60% - Accent1 10" xfId="1660"/>
    <cellStyle name="60% - Accent1 11" xfId="1661"/>
    <cellStyle name="60% - Accent1 12" xfId="1662"/>
    <cellStyle name="60% - Accent1 13" xfId="1663"/>
    <cellStyle name="60% - Accent1 14" xfId="1664"/>
    <cellStyle name="60% - Accent1 15" xfId="1665"/>
    <cellStyle name="60% - Accent1 16" xfId="1666"/>
    <cellStyle name="60% - Accent1 17" xfId="1667"/>
    <cellStyle name="60% - Accent1 18" xfId="1668"/>
    <cellStyle name="60% - Accent1 19" xfId="1669"/>
    <cellStyle name="60% - Accent1 2" xfId="1670"/>
    <cellStyle name="60% - Accent1 2 2" xfId="1671"/>
    <cellStyle name="60% - Accent1 2 2 2" xfId="1672"/>
    <cellStyle name="60% - Accent1 2 2 3" xfId="1673"/>
    <cellStyle name="60% - Accent1 2 3" xfId="1674"/>
    <cellStyle name="60% - Accent1 2 3 2" xfId="1675"/>
    <cellStyle name="60% - Accent1 2 3 3" xfId="1676"/>
    <cellStyle name="60% - Accent1 2 4" xfId="1677"/>
    <cellStyle name="60% - Accent1 2 4 2" xfId="1678"/>
    <cellStyle name="60% - Accent1 2 5" xfId="1679"/>
    <cellStyle name="60% - Accent1 20" xfId="1680"/>
    <cellStyle name="60% - Accent1 21" xfId="1681"/>
    <cellStyle name="60% - Accent1 22" xfId="1682"/>
    <cellStyle name="60% - Accent1 23" xfId="1683"/>
    <cellStyle name="60% - Accent1 3" xfId="1684"/>
    <cellStyle name="60% - Accent1 3 2" xfId="1685"/>
    <cellStyle name="60% - Accent1 3 2 2" xfId="1686"/>
    <cellStyle name="60% - Accent1 3 3" xfId="1687"/>
    <cellStyle name="60% - Accent1 3 4" xfId="1688"/>
    <cellStyle name="60% - Accent1 3 5" xfId="1689"/>
    <cellStyle name="60% - Accent1 4" xfId="1690"/>
    <cellStyle name="60% - Accent1 4 2" xfId="1691"/>
    <cellStyle name="60% - Accent1 4 3" xfId="1692"/>
    <cellStyle name="60% - Accent1 4 4" xfId="1693"/>
    <cellStyle name="60% - Accent1 4 5" xfId="1694"/>
    <cellStyle name="60% - Accent1 5" xfId="1695"/>
    <cellStyle name="60% - Accent1 6" xfId="1696"/>
    <cellStyle name="60% - Accent1 7" xfId="1697"/>
    <cellStyle name="60% - Accent1 8" xfId="1698"/>
    <cellStyle name="60% - Accent1 9" xfId="1699"/>
    <cellStyle name="60% - Accent2 10" xfId="1700"/>
    <cellStyle name="60% - Accent2 11" xfId="1701"/>
    <cellStyle name="60% - Accent2 12" xfId="1702"/>
    <cellStyle name="60% - Accent2 13" xfId="1703"/>
    <cellStyle name="60% - Accent2 14" xfId="1704"/>
    <cellStyle name="60% - Accent2 15" xfId="1705"/>
    <cellStyle name="60% - Accent2 16" xfId="1706"/>
    <cellStyle name="60% - Accent2 17" xfId="1707"/>
    <cellStyle name="60% - Accent2 18" xfId="1708"/>
    <cellStyle name="60% - Accent2 19" xfId="1709"/>
    <cellStyle name="60% - Accent2 2" xfId="1710"/>
    <cellStyle name="60% - Accent2 2 2" xfId="1711"/>
    <cellStyle name="60% - Accent2 2 2 2" xfId="1712"/>
    <cellStyle name="60% - Accent2 2 2 3" xfId="1713"/>
    <cellStyle name="60% - Accent2 2 3" xfId="1714"/>
    <cellStyle name="60% - Accent2 2 3 2" xfId="1715"/>
    <cellStyle name="60% - Accent2 2 4" xfId="1716"/>
    <cellStyle name="60% - Accent2 2 4 2" xfId="1717"/>
    <cellStyle name="60% - Accent2 2 5" xfId="1718"/>
    <cellStyle name="60% - Accent2 20" xfId="1719"/>
    <cellStyle name="60% - Accent2 21" xfId="1720"/>
    <cellStyle name="60% - Accent2 22" xfId="1721"/>
    <cellStyle name="60% - Accent2 23" xfId="1722"/>
    <cellStyle name="60% - Accent2 3" xfId="1723"/>
    <cellStyle name="60% - Accent2 3 2" xfId="1724"/>
    <cellStyle name="60% - Accent2 3 2 2" xfId="1725"/>
    <cellStyle name="60% - Accent2 3 3" xfId="1726"/>
    <cellStyle name="60% - Accent2 3 4" xfId="1727"/>
    <cellStyle name="60% - Accent2 3 5" xfId="1728"/>
    <cellStyle name="60% - Accent2 4" xfId="1729"/>
    <cellStyle name="60% - Accent2 4 2" xfId="1730"/>
    <cellStyle name="60% - Accent2 4 3" xfId="1731"/>
    <cellStyle name="60% - Accent2 4 4" xfId="1732"/>
    <cellStyle name="60% - Accent2 4 5" xfId="1733"/>
    <cellStyle name="60% - Accent2 5" xfId="1734"/>
    <cellStyle name="60% - Accent2 6" xfId="1735"/>
    <cellStyle name="60% - Accent2 7" xfId="1736"/>
    <cellStyle name="60% - Accent2 8" xfId="1737"/>
    <cellStyle name="60% - Accent2 9" xfId="1738"/>
    <cellStyle name="60% - Accent3 10" xfId="1739"/>
    <cellStyle name="60% - Accent3 11" xfId="1740"/>
    <cellStyle name="60% - Accent3 12" xfId="1741"/>
    <cellStyle name="60% - Accent3 13" xfId="1742"/>
    <cellStyle name="60% - Accent3 14" xfId="1743"/>
    <cellStyle name="60% - Accent3 15" xfId="1744"/>
    <cellStyle name="60% - Accent3 16" xfId="1745"/>
    <cellStyle name="60% - Accent3 17" xfId="1746"/>
    <cellStyle name="60% - Accent3 18" xfId="1747"/>
    <cellStyle name="60% - Accent3 19" xfId="1748"/>
    <cellStyle name="60% - Accent3 2" xfId="1749"/>
    <cellStyle name="60% - Accent3 2 2" xfId="1750"/>
    <cellStyle name="60% - Accent3 2 2 2" xfId="1751"/>
    <cellStyle name="60% - Accent3 2 2 3" xfId="1752"/>
    <cellStyle name="60% - Accent3 2 3" xfId="1753"/>
    <cellStyle name="60% - Accent3 2 3 2" xfId="1754"/>
    <cellStyle name="60% - Accent3 2 3 3" xfId="1755"/>
    <cellStyle name="60% - Accent3 2 4" xfId="1756"/>
    <cellStyle name="60% - Accent3 2 4 2" xfId="1757"/>
    <cellStyle name="60% - Accent3 2 5" xfId="1758"/>
    <cellStyle name="60% - Accent3 20" xfId="1759"/>
    <cellStyle name="60% - Accent3 21" xfId="1760"/>
    <cellStyle name="60% - Accent3 22" xfId="1761"/>
    <cellStyle name="60% - Accent3 23" xfId="1762"/>
    <cellStyle name="60% - Accent3 3" xfId="1763"/>
    <cellStyle name="60% - Accent3 3 2" xfId="1764"/>
    <cellStyle name="60% - Accent3 3 2 2" xfId="1765"/>
    <cellStyle name="60% - Accent3 3 3" xfId="1766"/>
    <cellStyle name="60% - Accent3 3 4" xfId="1767"/>
    <cellStyle name="60% - Accent3 3 5" xfId="1768"/>
    <cellStyle name="60% - Accent3 4" xfId="1769"/>
    <cellStyle name="60% - Accent3 4 2" xfId="1770"/>
    <cellStyle name="60% - Accent3 4 3" xfId="1771"/>
    <cellStyle name="60% - Accent3 4 4" xfId="1772"/>
    <cellStyle name="60% - Accent3 4 5" xfId="1773"/>
    <cellStyle name="60% - Accent3 5" xfId="1774"/>
    <cellStyle name="60% - Accent3 6" xfId="1775"/>
    <cellStyle name="60% - Accent3 7" xfId="1776"/>
    <cellStyle name="60% - Accent3 8" xfId="1777"/>
    <cellStyle name="60% - Accent3 9" xfId="1778"/>
    <cellStyle name="60% - Accent4 10" xfId="1779"/>
    <cellStyle name="60% - Accent4 11" xfId="1780"/>
    <cellStyle name="60% - Accent4 12" xfId="1781"/>
    <cellStyle name="60% - Accent4 13" xfId="1782"/>
    <cellStyle name="60% - Accent4 14" xfId="1783"/>
    <cellStyle name="60% - Accent4 15" xfId="1784"/>
    <cellStyle name="60% - Accent4 16" xfId="1785"/>
    <cellStyle name="60% - Accent4 17" xfId="1786"/>
    <cellStyle name="60% - Accent4 18" xfId="1787"/>
    <cellStyle name="60% - Accent4 19" xfId="1788"/>
    <cellStyle name="60% - Accent4 2" xfId="1789"/>
    <cellStyle name="60% - Accent4 2 2" xfId="1790"/>
    <cellStyle name="60% - Accent4 2 2 2" xfId="1791"/>
    <cellStyle name="60% - Accent4 2 3" xfId="1792"/>
    <cellStyle name="60% - Accent4 2 3 2" xfId="1793"/>
    <cellStyle name="60% - Accent4 2 3 3" xfId="1794"/>
    <cellStyle name="60% - Accent4 2 4" xfId="1795"/>
    <cellStyle name="60% - Accent4 2 5" xfId="1796"/>
    <cellStyle name="60% - Accent4 20" xfId="1797"/>
    <cellStyle name="60% - Accent4 21" xfId="1798"/>
    <cellStyle name="60% - Accent4 22" xfId="1799"/>
    <cellStyle name="60% - Accent4 23" xfId="1800"/>
    <cellStyle name="60% - Accent4 3" xfId="1801"/>
    <cellStyle name="60% - Accent4 3 2" xfId="1802"/>
    <cellStyle name="60% - Accent4 3 2 2" xfId="1803"/>
    <cellStyle name="60% - Accent4 3 3" xfId="1804"/>
    <cellStyle name="60% - Accent4 3 4" xfId="1805"/>
    <cellStyle name="60% - Accent4 3 5" xfId="1806"/>
    <cellStyle name="60% - Accent4 4" xfId="1807"/>
    <cellStyle name="60% - Accent4 4 2" xfId="1808"/>
    <cellStyle name="60% - Accent4 4 3" xfId="1809"/>
    <cellStyle name="60% - Accent4 4 4" xfId="1810"/>
    <cellStyle name="60% - Accent4 4 5" xfId="1811"/>
    <cellStyle name="60% - Accent4 5" xfId="1812"/>
    <cellStyle name="60% - Accent4 6" xfId="1813"/>
    <cellStyle name="60% - Accent4 7" xfId="1814"/>
    <cellStyle name="60% - Accent4 8" xfId="1815"/>
    <cellStyle name="60% - Accent4 9" xfId="1816"/>
    <cellStyle name="60% - Accent5 10" xfId="1817"/>
    <cellStyle name="60% - Accent5 11" xfId="1818"/>
    <cellStyle name="60% - Accent5 12" xfId="1819"/>
    <cellStyle name="60% - Accent5 13" xfId="1820"/>
    <cellStyle name="60% - Accent5 14" xfId="1821"/>
    <cellStyle name="60% - Accent5 15" xfId="1822"/>
    <cellStyle name="60% - Accent5 16" xfId="1823"/>
    <cellStyle name="60% - Accent5 17" xfId="1824"/>
    <cellStyle name="60% - Accent5 18" xfId="1825"/>
    <cellStyle name="60% - Accent5 19" xfId="1826"/>
    <cellStyle name="60% - Accent5 2" xfId="1827"/>
    <cellStyle name="60% - Accent5 2 2" xfId="1828"/>
    <cellStyle name="60% - Accent5 2 2 2" xfId="1829"/>
    <cellStyle name="60% - Accent5 2 2 3" xfId="1830"/>
    <cellStyle name="60% - Accent5 2 3" xfId="1831"/>
    <cellStyle name="60% - Accent5 2 3 2" xfId="1832"/>
    <cellStyle name="60% - Accent5 2 3 3" xfId="1833"/>
    <cellStyle name="60% - Accent5 2 4" xfId="1834"/>
    <cellStyle name="60% - Accent5 2 4 2" xfId="1835"/>
    <cellStyle name="60% - Accent5 2 5" xfId="1836"/>
    <cellStyle name="60% - Accent5 20" xfId="1837"/>
    <cellStyle name="60% - Accent5 21" xfId="1838"/>
    <cellStyle name="60% - Accent5 22" xfId="1839"/>
    <cellStyle name="60% - Accent5 23" xfId="1840"/>
    <cellStyle name="60% - Accent5 3" xfId="1841"/>
    <cellStyle name="60% - Accent5 3 2" xfId="1842"/>
    <cellStyle name="60% - Accent5 3 2 2" xfId="1843"/>
    <cellStyle name="60% - Accent5 3 3" xfId="1844"/>
    <cellStyle name="60% - Accent5 3 4" xfId="1845"/>
    <cellStyle name="60% - Accent5 3 5" xfId="1846"/>
    <cellStyle name="60% - Accent5 4" xfId="1847"/>
    <cellStyle name="60% - Accent5 4 2" xfId="1848"/>
    <cellStyle name="60% - Accent5 4 3" xfId="1849"/>
    <cellStyle name="60% - Accent5 4 4" xfId="1850"/>
    <cellStyle name="60% - Accent5 4 5" xfId="1851"/>
    <cellStyle name="60% - Accent5 5" xfId="1852"/>
    <cellStyle name="60% - Accent5 6" xfId="1853"/>
    <cellStyle name="60% - Accent5 7" xfId="1854"/>
    <cellStyle name="60% - Accent5 8" xfId="1855"/>
    <cellStyle name="60% - Accent5 9" xfId="1856"/>
    <cellStyle name="60% - Accent6 10" xfId="1857"/>
    <cellStyle name="60% - Accent6 11" xfId="1858"/>
    <cellStyle name="60% - Accent6 12" xfId="1859"/>
    <cellStyle name="60% - Accent6 13" xfId="1860"/>
    <cellStyle name="60% - Accent6 14" xfId="1861"/>
    <cellStyle name="60% - Accent6 15" xfId="1862"/>
    <cellStyle name="60% - Accent6 16" xfId="1863"/>
    <cellStyle name="60% - Accent6 17" xfId="1864"/>
    <cellStyle name="60% - Accent6 18" xfId="1865"/>
    <cellStyle name="60% - Accent6 19" xfId="1866"/>
    <cellStyle name="60% - Accent6 2" xfId="1867"/>
    <cellStyle name="60% - Accent6 2 2" xfId="1868"/>
    <cellStyle name="60% - Accent6 2 2 2" xfId="1869"/>
    <cellStyle name="60% - Accent6 2 2 3" xfId="1870"/>
    <cellStyle name="60% - Accent6 2 3" xfId="1871"/>
    <cellStyle name="60% - Accent6 2 3 2" xfId="1872"/>
    <cellStyle name="60% - Accent6 2 3 3" xfId="1873"/>
    <cellStyle name="60% - Accent6 2 4" xfId="1874"/>
    <cellStyle name="60% - Accent6 2 4 2" xfId="1875"/>
    <cellStyle name="60% - Accent6 2 5" xfId="1876"/>
    <cellStyle name="60% - Accent6 20" xfId="1877"/>
    <cellStyle name="60% - Accent6 21" xfId="1878"/>
    <cellStyle name="60% - Accent6 22" xfId="1879"/>
    <cellStyle name="60% - Accent6 23" xfId="1880"/>
    <cellStyle name="60% - Accent6 3" xfId="1881"/>
    <cellStyle name="60% - Accent6 3 2" xfId="1882"/>
    <cellStyle name="60% - Accent6 3 2 2" xfId="1883"/>
    <cellStyle name="60% - Accent6 3 3" xfId="1884"/>
    <cellStyle name="60% - Accent6 3 4" xfId="1885"/>
    <cellStyle name="60% - Accent6 4" xfId="1886"/>
    <cellStyle name="60% - Accent6 4 2" xfId="1887"/>
    <cellStyle name="60% - Accent6 4 3" xfId="1888"/>
    <cellStyle name="60% - Accent6 4 4" xfId="1889"/>
    <cellStyle name="60% - Accent6 4 5" xfId="1890"/>
    <cellStyle name="60% - Accent6 5" xfId="1891"/>
    <cellStyle name="60% - Accent6 6" xfId="1892"/>
    <cellStyle name="60% - Accent6 7" xfId="1893"/>
    <cellStyle name="60% - Accent6 8" xfId="1894"/>
    <cellStyle name="60% - Accent6 9" xfId="1895"/>
    <cellStyle name="Accent1 - 20%" xfId="1896"/>
    <cellStyle name="Accent1 - 40%" xfId="1897"/>
    <cellStyle name="Accent1 - 60%" xfId="1898"/>
    <cellStyle name="Accent1 10" xfId="1899"/>
    <cellStyle name="Accent1 10 2" xfId="1900"/>
    <cellStyle name="Accent1 100" xfId="1901"/>
    <cellStyle name="Accent1 101" xfId="1902"/>
    <cellStyle name="Accent1 102" xfId="1903"/>
    <cellStyle name="Accent1 103" xfId="1904"/>
    <cellStyle name="Accent1 104" xfId="1905"/>
    <cellStyle name="Accent1 105" xfId="1906"/>
    <cellStyle name="Accent1 106" xfId="1907"/>
    <cellStyle name="Accent1 107" xfId="1908"/>
    <cellStyle name="Accent1 108" xfId="1909"/>
    <cellStyle name="Accent1 109" xfId="1910"/>
    <cellStyle name="Accent1 11" xfId="1911"/>
    <cellStyle name="Accent1 11 2" xfId="1912"/>
    <cellStyle name="Accent1 110" xfId="1913"/>
    <cellStyle name="Accent1 111" xfId="1914"/>
    <cellStyle name="Accent1 112" xfId="1915"/>
    <cellStyle name="Accent1 113" xfId="1916"/>
    <cellStyle name="Accent1 114" xfId="1917"/>
    <cellStyle name="Accent1 115" xfId="1918"/>
    <cellStyle name="Accent1 116" xfId="1919"/>
    <cellStyle name="Accent1 117" xfId="1920"/>
    <cellStyle name="Accent1 118" xfId="1921"/>
    <cellStyle name="Accent1 119" xfId="1922"/>
    <cellStyle name="Accent1 12" xfId="1923"/>
    <cellStyle name="Accent1 12 2" xfId="1924"/>
    <cellStyle name="Accent1 120" xfId="1925"/>
    <cellStyle name="Accent1 121" xfId="1926"/>
    <cellStyle name="Accent1 122" xfId="1927"/>
    <cellStyle name="Accent1 123" xfId="1928"/>
    <cellStyle name="Accent1 124" xfId="1929"/>
    <cellStyle name="Accent1 125" xfId="1930"/>
    <cellStyle name="Accent1 126" xfId="1931"/>
    <cellStyle name="Accent1 127" xfId="1932"/>
    <cellStyle name="Accent1 128" xfId="1933"/>
    <cellStyle name="Accent1 129" xfId="1934"/>
    <cellStyle name="Accent1 13" xfId="1935"/>
    <cellStyle name="Accent1 13 2" xfId="1936"/>
    <cellStyle name="Accent1 130" xfId="1937"/>
    <cellStyle name="Accent1 131" xfId="1938"/>
    <cellStyle name="Accent1 132" xfId="1939"/>
    <cellStyle name="Accent1 133" xfId="1940"/>
    <cellStyle name="Accent1 134" xfId="1941"/>
    <cellStyle name="Accent1 135" xfId="1942"/>
    <cellStyle name="Accent1 136" xfId="1943"/>
    <cellStyle name="Accent1 137" xfId="1944"/>
    <cellStyle name="Accent1 138" xfId="1945"/>
    <cellStyle name="Accent1 139" xfId="1946"/>
    <cellStyle name="Accent1 14" xfId="1947"/>
    <cellStyle name="Accent1 14 2" xfId="1948"/>
    <cellStyle name="Accent1 140" xfId="1949"/>
    <cellStyle name="Accent1 141" xfId="1950"/>
    <cellStyle name="Accent1 142" xfId="1951"/>
    <cellStyle name="Accent1 143" xfId="1952"/>
    <cellStyle name="Accent1 144" xfId="1953"/>
    <cellStyle name="Accent1 145" xfId="1954"/>
    <cellStyle name="Accent1 146" xfId="1955"/>
    <cellStyle name="Accent1 147" xfId="1956"/>
    <cellStyle name="Accent1 148" xfId="1957"/>
    <cellStyle name="Accent1 149" xfId="1958"/>
    <cellStyle name="Accent1 15" xfId="1959"/>
    <cellStyle name="Accent1 15 2" xfId="1960"/>
    <cellStyle name="Accent1 150" xfId="1961"/>
    <cellStyle name="Accent1 151" xfId="1962"/>
    <cellStyle name="Accent1 152" xfId="1963"/>
    <cellStyle name="Accent1 153" xfId="1964"/>
    <cellStyle name="Accent1 154" xfId="1965"/>
    <cellStyle name="Accent1 155" xfId="1966"/>
    <cellStyle name="Accent1 156" xfId="1967"/>
    <cellStyle name="Accent1 157" xfId="1968"/>
    <cellStyle name="Accent1 158" xfId="1969"/>
    <cellStyle name="Accent1 159" xfId="1970"/>
    <cellStyle name="Accent1 16" xfId="1971"/>
    <cellStyle name="Accent1 16 2" xfId="1972"/>
    <cellStyle name="Accent1 160" xfId="1973"/>
    <cellStyle name="Accent1 161" xfId="1974"/>
    <cellStyle name="Accent1 162" xfId="1975"/>
    <cellStyle name="Accent1 163" xfId="1976"/>
    <cellStyle name="Accent1 164" xfId="1977"/>
    <cellStyle name="Accent1 165" xfId="1978"/>
    <cellStyle name="Accent1 166" xfId="1979"/>
    <cellStyle name="Accent1 167" xfId="1980"/>
    <cellStyle name="Accent1 168" xfId="1981"/>
    <cellStyle name="Accent1 169" xfId="1982"/>
    <cellStyle name="Accent1 17" xfId="1983"/>
    <cellStyle name="Accent1 17 2" xfId="1984"/>
    <cellStyle name="Accent1 170" xfId="1985"/>
    <cellStyle name="Accent1 171" xfId="1986"/>
    <cellStyle name="Accent1 172" xfId="1987"/>
    <cellStyle name="Accent1 173" xfId="1988"/>
    <cellStyle name="Accent1 174" xfId="1989"/>
    <cellStyle name="Accent1 175" xfId="1990"/>
    <cellStyle name="Accent1 176" xfId="1991"/>
    <cellStyle name="Accent1 177" xfId="1992"/>
    <cellStyle name="Accent1 178" xfId="1993"/>
    <cellStyle name="Accent1 179" xfId="1994"/>
    <cellStyle name="Accent1 18" xfId="1995"/>
    <cellStyle name="Accent1 18 2" xfId="1996"/>
    <cellStyle name="Accent1 180" xfId="1997"/>
    <cellStyle name="Accent1 181" xfId="1998"/>
    <cellStyle name="Accent1 182" xfId="1999"/>
    <cellStyle name="Accent1 183" xfId="2000"/>
    <cellStyle name="Accent1 184" xfId="2001"/>
    <cellStyle name="Accent1 185" xfId="2002"/>
    <cellStyle name="Accent1 186" xfId="2003"/>
    <cellStyle name="Accent1 187" xfId="2004"/>
    <cellStyle name="Accent1 188" xfId="2005"/>
    <cellStyle name="Accent1 189" xfId="2006"/>
    <cellStyle name="Accent1 19" xfId="2007"/>
    <cellStyle name="Accent1 19 2" xfId="2008"/>
    <cellStyle name="Accent1 190" xfId="2009"/>
    <cellStyle name="Accent1 191" xfId="2010"/>
    <cellStyle name="Accent1 192" xfId="2011"/>
    <cellStyle name="Accent1 193" xfId="2012"/>
    <cellStyle name="Accent1 194" xfId="2013"/>
    <cellStyle name="Accent1 195" xfId="2014"/>
    <cellStyle name="Accent1 196" xfId="2015"/>
    <cellStyle name="Accent1 197" xfId="2016"/>
    <cellStyle name="Accent1 198" xfId="2017"/>
    <cellStyle name="Accent1 199" xfId="2018"/>
    <cellStyle name="Accent1 2" xfId="2019"/>
    <cellStyle name="Accent1 2 2" xfId="2020"/>
    <cellStyle name="Accent1 2 2 2" xfId="2021"/>
    <cellStyle name="Accent1 2 2 3" xfId="2022"/>
    <cellStyle name="Accent1 2 3" xfId="2023"/>
    <cellStyle name="Accent1 2 3 2" xfId="2024"/>
    <cellStyle name="Accent1 2 4" xfId="2025"/>
    <cellStyle name="Accent1 2 4 2" xfId="2026"/>
    <cellStyle name="Accent1 2 5" xfId="2027"/>
    <cellStyle name="Accent1 20" xfId="2028"/>
    <cellStyle name="Accent1 20 2" xfId="2029"/>
    <cellStyle name="Accent1 200" xfId="2030"/>
    <cellStyle name="Accent1 201" xfId="2031"/>
    <cellStyle name="Accent1 202" xfId="2032"/>
    <cellStyle name="Accent1 203" xfId="2033"/>
    <cellStyle name="Accent1 204" xfId="2034"/>
    <cellStyle name="Accent1 205" xfId="2035"/>
    <cellStyle name="Accent1 206" xfId="2036"/>
    <cellStyle name="Accent1 207" xfId="2037"/>
    <cellStyle name="Accent1 208" xfId="2038"/>
    <cellStyle name="Accent1 209" xfId="2039"/>
    <cellStyle name="Accent1 21" xfId="2040"/>
    <cellStyle name="Accent1 21 2" xfId="2041"/>
    <cellStyle name="Accent1 210" xfId="2042"/>
    <cellStyle name="Accent1 211" xfId="2043"/>
    <cellStyle name="Accent1 212" xfId="2044"/>
    <cellStyle name="Accent1 213" xfId="2045"/>
    <cellStyle name="Accent1 214" xfId="2046"/>
    <cellStyle name="Accent1 215" xfId="2047"/>
    <cellStyle name="Accent1 216" xfId="2048"/>
    <cellStyle name="Accent1 217" xfId="2049"/>
    <cellStyle name="Accent1 218" xfId="2050"/>
    <cellStyle name="Accent1 219" xfId="2051"/>
    <cellStyle name="Accent1 22" xfId="2052"/>
    <cellStyle name="Accent1 22 2" xfId="2053"/>
    <cellStyle name="Accent1 220" xfId="2054"/>
    <cellStyle name="Accent1 221" xfId="2055"/>
    <cellStyle name="Accent1 222" xfId="2056"/>
    <cellStyle name="Accent1 223" xfId="2057"/>
    <cellStyle name="Accent1 224" xfId="2058"/>
    <cellStyle name="Accent1 225" xfId="2059"/>
    <cellStyle name="Accent1 226" xfId="2060"/>
    <cellStyle name="Accent1 227" xfId="2061"/>
    <cellStyle name="Accent1 228" xfId="2062"/>
    <cellStyle name="Accent1 229" xfId="2063"/>
    <cellStyle name="Accent1 23" xfId="2064"/>
    <cellStyle name="Accent1 23 2" xfId="2065"/>
    <cellStyle name="Accent1 230" xfId="2066"/>
    <cellStyle name="Accent1 231" xfId="2067"/>
    <cellStyle name="Accent1 232" xfId="2068"/>
    <cellStyle name="Accent1 233" xfId="2069"/>
    <cellStyle name="Accent1 234" xfId="2070"/>
    <cellStyle name="Accent1 235" xfId="2071"/>
    <cellStyle name="Accent1 236" xfId="2072"/>
    <cellStyle name="Accent1 237" xfId="2073"/>
    <cellStyle name="Accent1 238" xfId="2074"/>
    <cellStyle name="Accent1 239" xfId="2075"/>
    <cellStyle name="Accent1 24" xfId="2076"/>
    <cellStyle name="Accent1 24 2" xfId="2077"/>
    <cellStyle name="Accent1 240" xfId="2078"/>
    <cellStyle name="Accent1 241" xfId="2079"/>
    <cellStyle name="Accent1 242" xfId="2080"/>
    <cellStyle name="Accent1 25" xfId="2081"/>
    <cellStyle name="Accent1 25 2" xfId="2082"/>
    <cellStyle name="Accent1 26" xfId="2083"/>
    <cellStyle name="Accent1 26 2" xfId="2084"/>
    <cellStyle name="Accent1 27" xfId="2085"/>
    <cellStyle name="Accent1 27 2" xfId="2086"/>
    <cellStyle name="Accent1 28" xfId="2087"/>
    <cellStyle name="Accent1 28 2" xfId="2088"/>
    <cellStyle name="Accent1 29" xfId="2089"/>
    <cellStyle name="Accent1 3" xfId="2090"/>
    <cellStyle name="Accent1 3 2" xfId="2091"/>
    <cellStyle name="Accent1 3 3" xfId="2092"/>
    <cellStyle name="Accent1 3 4" xfId="2093"/>
    <cellStyle name="Accent1 3 5" xfId="2094"/>
    <cellStyle name="Accent1 30" xfId="2095"/>
    <cellStyle name="Accent1 31" xfId="2096"/>
    <cellStyle name="Accent1 32" xfId="2097"/>
    <cellStyle name="Accent1 33" xfId="2098"/>
    <cellStyle name="Accent1 34" xfId="2099"/>
    <cellStyle name="Accent1 35" xfId="2100"/>
    <cellStyle name="Accent1 36" xfId="2101"/>
    <cellStyle name="Accent1 37" xfId="2102"/>
    <cellStyle name="Accent1 38" xfId="2103"/>
    <cellStyle name="Accent1 39" xfId="2104"/>
    <cellStyle name="Accent1 4" xfId="2105"/>
    <cellStyle name="Accent1 4 2" xfId="2106"/>
    <cellStyle name="Accent1 4 3" xfId="2107"/>
    <cellStyle name="Accent1 4 4" xfId="2108"/>
    <cellStyle name="Accent1 4 5" xfId="2109"/>
    <cellStyle name="Accent1 40" xfId="2110"/>
    <cellStyle name="Accent1 41" xfId="2111"/>
    <cellStyle name="Accent1 42" xfId="2112"/>
    <cellStyle name="Accent1 43" xfId="2113"/>
    <cellStyle name="Accent1 44" xfId="2114"/>
    <cellStyle name="Accent1 45" xfId="2115"/>
    <cellStyle name="Accent1 46" xfId="2116"/>
    <cellStyle name="Accent1 47" xfId="2117"/>
    <cellStyle name="Accent1 48" xfId="2118"/>
    <cellStyle name="Accent1 49" xfId="2119"/>
    <cellStyle name="Accent1 5" xfId="2120"/>
    <cellStyle name="Accent1 5 2" xfId="2121"/>
    <cellStyle name="Accent1 50" xfId="2122"/>
    <cellStyle name="Accent1 51" xfId="2123"/>
    <cellStyle name="Accent1 52" xfId="2124"/>
    <cellStyle name="Accent1 53" xfId="2125"/>
    <cellStyle name="Accent1 54" xfId="2126"/>
    <cellStyle name="Accent1 55" xfId="2127"/>
    <cellStyle name="Accent1 56" xfId="2128"/>
    <cellStyle name="Accent1 57" xfId="2129"/>
    <cellStyle name="Accent1 58" xfId="2130"/>
    <cellStyle name="Accent1 59" xfId="2131"/>
    <cellStyle name="Accent1 6" xfId="2132"/>
    <cellStyle name="Accent1 6 2" xfId="2133"/>
    <cellStyle name="Accent1 60" xfId="2134"/>
    <cellStyle name="Accent1 61" xfId="2135"/>
    <cellStyle name="Accent1 62" xfId="2136"/>
    <cellStyle name="Accent1 63" xfId="2137"/>
    <cellStyle name="Accent1 64" xfId="2138"/>
    <cellStyle name="Accent1 65" xfId="2139"/>
    <cellStyle name="Accent1 66" xfId="2140"/>
    <cellStyle name="Accent1 67" xfId="2141"/>
    <cellStyle name="Accent1 68" xfId="2142"/>
    <cellStyle name="Accent1 69" xfId="2143"/>
    <cellStyle name="Accent1 7" xfId="2144"/>
    <cellStyle name="Accent1 7 2" xfId="2145"/>
    <cellStyle name="Accent1 70" xfId="2146"/>
    <cellStyle name="Accent1 71" xfId="2147"/>
    <cellStyle name="Accent1 72" xfId="2148"/>
    <cellStyle name="Accent1 73" xfId="2149"/>
    <cellStyle name="Accent1 74" xfId="2150"/>
    <cellStyle name="Accent1 75" xfId="2151"/>
    <cellStyle name="Accent1 76" xfId="2152"/>
    <cellStyle name="Accent1 77" xfId="2153"/>
    <cellStyle name="Accent1 78" xfId="2154"/>
    <cellStyle name="Accent1 79" xfId="2155"/>
    <cellStyle name="Accent1 8" xfId="2156"/>
    <cellStyle name="Accent1 8 2" xfId="2157"/>
    <cellStyle name="Accent1 80" xfId="2158"/>
    <cellStyle name="Accent1 81" xfId="2159"/>
    <cellStyle name="Accent1 82" xfId="2160"/>
    <cellStyle name="Accent1 83" xfId="2161"/>
    <cellStyle name="Accent1 84" xfId="2162"/>
    <cellStyle name="Accent1 85" xfId="2163"/>
    <cellStyle name="Accent1 86" xfId="2164"/>
    <cellStyle name="Accent1 87" xfId="2165"/>
    <cellStyle name="Accent1 88" xfId="2166"/>
    <cellStyle name="Accent1 89" xfId="2167"/>
    <cellStyle name="Accent1 9" xfId="2168"/>
    <cellStyle name="Accent1 9 2" xfId="2169"/>
    <cellStyle name="Accent1 90" xfId="2170"/>
    <cellStyle name="Accent1 91" xfId="2171"/>
    <cellStyle name="Accent1 92" xfId="2172"/>
    <cellStyle name="Accent1 93" xfId="2173"/>
    <cellStyle name="Accent1 94" xfId="2174"/>
    <cellStyle name="Accent1 95" xfId="2175"/>
    <cellStyle name="Accent1 96" xfId="2176"/>
    <cellStyle name="Accent1 97" xfId="2177"/>
    <cellStyle name="Accent1 98" xfId="2178"/>
    <cellStyle name="Accent1 99" xfId="2179"/>
    <cellStyle name="Accent2 - 20%" xfId="2180"/>
    <cellStyle name="Accent2 - 40%" xfId="2181"/>
    <cellStyle name="Accent2 - 60%" xfId="2182"/>
    <cellStyle name="Accent2 10" xfId="2183"/>
    <cellStyle name="Accent2 10 2" xfId="2184"/>
    <cellStyle name="Accent2 100" xfId="2185"/>
    <cellStyle name="Accent2 101" xfId="2186"/>
    <cellStyle name="Accent2 102" xfId="2187"/>
    <cellStyle name="Accent2 103" xfId="2188"/>
    <cellStyle name="Accent2 104" xfId="2189"/>
    <cellStyle name="Accent2 105" xfId="2190"/>
    <cellStyle name="Accent2 106" xfId="2191"/>
    <cellStyle name="Accent2 107" xfId="2192"/>
    <cellStyle name="Accent2 108" xfId="2193"/>
    <cellStyle name="Accent2 109" xfId="2194"/>
    <cellStyle name="Accent2 11" xfId="2195"/>
    <cellStyle name="Accent2 11 2" xfId="2196"/>
    <cellStyle name="Accent2 110" xfId="2197"/>
    <cellStyle name="Accent2 111" xfId="2198"/>
    <cellStyle name="Accent2 112" xfId="2199"/>
    <cellStyle name="Accent2 113" xfId="2200"/>
    <cellStyle name="Accent2 114" xfId="2201"/>
    <cellStyle name="Accent2 115" xfId="2202"/>
    <cellStyle name="Accent2 116" xfId="2203"/>
    <cellStyle name="Accent2 117" xfId="2204"/>
    <cellStyle name="Accent2 118" xfId="2205"/>
    <cellStyle name="Accent2 119" xfId="2206"/>
    <cellStyle name="Accent2 12" xfId="2207"/>
    <cellStyle name="Accent2 12 2" xfId="2208"/>
    <cellStyle name="Accent2 120" xfId="2209"/>
    <cellStyle name="Accent2 121" xfId="2210"/>
    <cellStyle name="Accent2 122" xfId="2211"/>
    <cellStyle name="Accent2 123" xfId="2212"/>
    <cellStyle name="Accent2 124" xfId="2213"/>
    <cellStyle name="Accent2 125" xfId="2214"/>
    <cellStyle name="Accent2 126" xfId="2215"/>
    <cellStyle name="Accent2 127" xfId="2216"/>
    <cellStyle name="Accent2 128" xfId="2217"/>
    <cellStyle name="Accent2 129" xfId="2218"/>
    <cellStyle name="Accent2 13" xfId="2219"/>
    <cellStyle name="Accent2 13 2" xfId="2220"/>
    <cellStyle name="Accent2 130" xfId="2221"/>
    <cellStyle name="Accent2 131" xfId="2222"/>
    <cellStyle name="Accent2 132" xfId="2223"/>
    <cellStyle name="Accent2 133" xfId="2224"/>
    <cellStyle name="Accent2 134" xfId="2225"/>
    <cellStyle name="Accent2 135" xfId="2226"/>
    <cellStyle name="Accent2 136" xfId="2227"/>
    <cellStyle name="Accent2 137" xfId="2228"/>
    <cellStyle name="Accent2 138" xfId="2229"/>
    <cellStyle name="Accent2 139" xfId="2230"/>
    <cellStyle name="Accent2 14" xfId="2231"/>
    <cellStyle name="Accent2 14 2" xfId="2232"/>
    <cellStyle name="Accent2 140" xfId="2233"/>
    <cellStyle name="Accent2 141" xfId="2234"/>
    <cellStyle name="Accent2 142" xfId="2235"/>
    <cellStyle name="Accent2 143" xfId="2236"/>
    <cellStyle name="Accent2 144" xfId="2237"/>
    <cellStyle name="Accent2 145" xfId="2238"/>
    <cellStyle name="Accent2 146" xfId="2239"/>
    <cellStyle name="Accent2 147" xfId="2240"/>
    <cellStyle name="Accent2 148" xfId="2241"/>
    <cellStyle name="Accent2 149" xfId="2242"/>
    <cellStyle name="Accent2 15" xfId="2243"/>
    <cellStyle name="Accent2 15 2" xfId="2244"/>
    <cellStyle name="Accent2 150" xfId="2245"/>
    <cellStyle name="Accent2 151" xfId="2246"/>
    <cellStyle name="Accent2 152" xfId="2247"/>
    <cellStyle name="Accent2 153" xfId="2248"/>
    <cellStyle name="Accent2 154" xfId="2249"/>
    <cellStyle name="Accent2 155" xfId="2250"/>
    <cellStyle name="Accent2 156" xfId="2251"/>
    <cellStyle name="Accent2 157" xfId="2252"/>
    <cellStyle name="Accent2 158" xfId="2253"/>
    <cellStyle name="Accent2 159" xfId="2254"/>
    <cellStyle name="Accent2 16" xfId="2255"/>
    <cellStyle name="Accent2 16 2" xfId="2256"/>
    <cellStyle name="Accent2 160" xfId="2257"/>
    <cellStyle name="Accent2 161" xfId="2258"/>
    <cellStyle name="Accent2 162" xfId="2259"/>
    <cellStyle name="Accent2 163" xfId="2260"/>
    <cellStyle name="Accent2 164" xfId="2261"/>
    <cellStyle name="Accent2 165" xfId="2262"/>
    <cellStyle name="Accent2 166" xfId="2263"/>
    <cellStyle name="Accent2 167" xfId="2264"/>
    <cellStyle name="Accent2 168" xfId="2265"/>
    <cellStyle name="Accent2 169" xfId="2266"/>
    <cellStyle name="Accent2 17" xfId="2267"/>
    <cellStyle name="Accent2 17 2" xfId="2268"/>
    <cellStyle name="Accent2 170" xfId="2269"/>
    <cellStyle name="Accent2 171" xfId="2270"/>
    <cellStyle name="Accent2 172" xfId="2271"/>
    <cellStyle name="Accent2 173" xfId="2272"/>
    <cellStyle name="Accent2 174" xfId="2273"/>
    <cellStyle name="Accent2 175" xfId="2274"/>
    <cellStyle name="Accent2 176" xfId="2275"/>
    <cellStyle name="Accent2 177" xfId="2276"/>
    <cellStyle name="Accent2 178" xfId="2277"/>
    <cellStyle name="Accent2 179" xfId="2278"/>
    <cellStyle name="Accent2 18" xfId="2279"/>
    <cellStyle name="Accent2 18 2" xfId="2280"/>
    <cellStyle name="Accent2 180" xfId="2281"/>
    <cellStyle name="Accent2 181" xfId="2282"/>
    <cellStyle name="Accent2 182" xfId="2283"/>
    <cellStyle name="Accent2 183" xfId="2284"/>
    <cellStyle name="Accent2 184" xfId="2285"/>
    <cellStyle name="Accent2 185" xfId="2286"/>
    <cellStyle name="Accent2 186" xfId="2287"/>
    <cellStyle name="Accent2 187" xfId="2288"/>
    <cellStyle name="Accent2 188" xfId="2289"/>
    <cellStyle name="Accent2 189" xfId="2290"/>
    <cellStyle name="Accent2 19" xfId="2291"/>
    <cellStyle name="Accent2 19 2" xfId="2292"/>
    <cellStyle name="Accent2 190" xfId="2293"/>
    <cellStyle name="Accent2 191" xfId="2294"/>
    <cellStyle name="Accent2 192" xfId="2295"/>
    <cellStyle name="Accent2 193" xfId="2296"/>
    <cellStyle name="Accent2 194" xfId="2297"/>
    <cellStyle name="Accent2 195" xfId="2298"/>
    <cellStyle name="Accent2 196" xfId="2299"/>
    <cellStyle name="Accent2 197" xfId="2300"/>
    <cellStyle name="Accent2 198" xfId="2301"/>
    <cellStyle name="Accent2 199" xfId="2302"/>
    <cellStyle name="Accent2 2" xfId="2303"/>
    <cellStyle name="Accent2 2 2" xfId="2304"/>
    <cellStyle name="Accent2 2 2 2" xfId="2305"/>
    <cellStyle name="Accent2 2 3" xfId="2306"/>
    <cellStyle name="Accent2 2 3 2" xfId="2307"/>
    <cellStyle name="Accent2 2 4" xfId="2308"/>
    <cellStyle name="Accent2 2 4 2" xfId="2309"/>
    <cellStyle name="Accent2 2 5" xfId="2310"/>
    <cellStyle name="Accent2 20" xfId="2311"/>
    <cellStyle name="Accent2 20 2" xfId="2312"/>
    <cellStyle name="Accent2 200" xfId="2313"/>
    <cellStyle name="Accent2 201" xfId="2314"/>
    <cellStyle name="Accent2 202" xfId="2315"/>
    <cellStyle name="Accent2 203" xfId="2316"/>
    <cellStyle name="Accent2 204" xfId="2317"/>
    <cellStyle name="Accent2 205" xfId="2318"/>
    <cellStyle name="Accent2 206" xfId="2319"/>
    <cellStyle name="Accent2 207" xfId="2320"/>
    <cellStyle name="Accent2 208" xfId="2321"/>
    <cellStyle name="Accent2 209" xfId="2322"/>
    <cellStyle name="Accent2 21" xfId="2323"/>
    <cellStyle name="Accent2 21 2" xfId="2324"/>
    <cellStyle name="Accent2 210" xfId="2325"/>
    <cellStyle name="Accent2 211" xfId="2326"/>
    <cellStyle name="Accent2 212" xfId="2327"/>
    <cellStyle name="Accent2 213" xfId="2328"/>
    <cellStyle name="Accent2 214" xfId="2329"/>
    <cellStyle name="Accent2 215" xfId="2330"/>
    <cellStyle name="Accent2 216" xfId="2331"/>
    <cellStyle name="Accent2 217" xfId="2332"/>
    <cellStyle name="Accent2 218" xfId="2333"/>
    <cellStyle name="Accent2 219" xfId="2334"/>
    <cellStyle name="Accent2 22" xfId="2335"/>
    <cellStyle name="Accent2 22 2" xfId="2336"/>
    <cellStyle name="Accent2 220" xfId="2337"/>
    <cellStyle name="Accent2 221" xfId="2338"/>
    <cellStyle name="Accent2 222" xfId="2339"/>
    <cellStyle name="Accent2 223" xfId="2340"/>
    <cellStyle name="Accent2 224" xfId="2341"/>
    <cellStyle name="Accent2 225" xfId="2342"/>
    <cellStyle name="Accent2 226" xfId="2343"/>
    <cellStyle name="Accent2 227" xfId="2344"/>
    <cellStyle name="Accent2 228" xfId="2345"/>
    <cellStyle name="Accent2 229" xfId="2346"/>
    <cellStyle name="Accent2 23" xfId="2347"/>
    <cellStyle name="Accent2 23 2" xfId="2348"/>
    <cellStyle name="Accent2 230" xfId="2349"/>
    <cellStyle name="Accent2 231" xfId="2350"/>
    <cellStyle name="Accent2 232" xfId="2351"/>
    <cellStyle name="Accent2 233" xfId="2352"/>
    <cellStyle name="Accent2 234" xfId="2353"/>
    <cellStyle name="Accent2 235" xfId="2354"/>
    <cellStyle name="Accent2 236" xfId="2355"/>
    <cellStyle name="Accent2 237" xfId="2356"/>
    <cellStyle name="Accent2 238" xfId="2357"/>
    <cellStyle name="Accent2 239" xfId="2358"/>
    <cellStyle name="Accent2 24" xfId="2359"/>
    <cellStyle name="Accent2 24 2" xfId="2360"/>
    <cellStyle name="Accent2 240" xfId="2361"/>
    <cellStyle name="Accent2 241" xfId="2362"/>
    <cellStyle name="Accent2 242" xfId="2363"/>
    <cellStyle name="Accent2 25" xfId="2364"/>
    <cellStyle name="Accent2 25 2" xfId="2365"/>
    <cellStyle name="Accent2 26" xfId="2366"/>
    <cellStyle name="Accent2 26 2" xfId="2367"/>
    <cellStyle name="Accent2 27" xfId="2368"/>
    <cellStyle name="Accent2 27 2" xfId="2369"/>
    <cellStyle name="Accent2 28" xfId="2370"/>
    <cellStyle name="Accent2 28 2" xfId="2371"/>
    <cellStyle name="Accent2 29" xfId="2372"/>
    <cellStyle name="Accent2 3" xfId="2373"/>
    <cellStyle name="Accent2 3 2" xfId="2374"/>
    <cellStyle name="Accent2 3 3" xfId="2375"/>
    <cellStyle name="Accent2 3 4" xfId="2376"/>
    <cellStyle name="Accent2 3 5" xfId="2377"/>
    <cellStyle name="Accent2 30" xfId="2378"/>
    <cellStyle name="Accent2 31" xfId="2379"/>
    <cellStyle name="Accent2 32" xfId="2380"/>
    <cellStyle name="Accent2 33" xfId="2381"/>
    <cellStyle name="Accent2 34" xfId="2382"/>
    <cellStyle name="Accent2 35" xfId="2383"/>
    <cellStyle name="Accent2 36" xfId="2384"/>
    <cellStyle name="Accent2 37" xfId="2385"/>
    <cellStyle name="Accent2 38" xfId="2386"/>
    <cellStyle name="Accent2 39" xfId="2387"/>
    <cellStyle name="Accent2 4" xfId="2388"/>
    <cellStyle name="Accent2 4 2" xfId="2389"/>
    <cellStyle name="Accent2 4 3" xfId="2390"/>
    <cellStyle name="Accent2 4 4" xfId="2391"/>
    <cellStyle name="Accent2 4 5" xfId="2392"/>
    <cellStyle name="Accent2 40" xfId="2393"/>
    <cellStyle name="Accent2 41" xfId="2394"/>
    <cellStyle name="Accent2 42" xfId="2395"/>
    <cellStyle name="Accent2 43" xfId="2396"/>
    <cellStyle name="Accent2 44" xfId="2397"/>
    <cellStyle name="Accent2 45" xfId="2398"/>
    <cellStyle name="Accent2 46" xfId="2399"/>
    <cellStyle name="Accent2 47" xfId="2400"/>
    <cellStyle name="Accent2 48" xfId="2401"/>
    <cellStyle name="Accent2 49" xfId="2402"/>
    <cellStyle name="Accent2 5" xfId="2403"/>
    <cellStyle name="Accent2 5 2" xfId="2404"/>
    <cellStyle name="Accent2 50" xfId="2405"/>
    <cellStyle name="Accent2 51" xfId="2406"/>
    <cellStyle name="Accent2 52" xfId="2407"/>
    <cellStyle name="Accent2 53" xfId="2408"/>
    <cellStyle name="Accent2 54" xfId="2409"/>
    <cellStyle name="Accent2 55" xfId="2410"/>
    <cellStyle name="Accent2 56" xfId="2411"/>
    <cellStyle name="Accent2 57" xfId="2412"/>
    <cellStyle name="Accent2 58" xfId="2413"/>
    <cellStyle name="Accent2 59" xfId="2414"/>
    <cellStyle name="Accent2 6" xfId="2415"/>
    <cellStyle name="Accent2 6 2" xfId="2416"/>
    <cellStyle name="Accent2 60" xfId="2417"/>
    <cellStyle name="Accent2 61" xfId="2418"/>
    <cellStyle name="Accent2 62" xfId="2419"/>
    <cellStyle name="Accent2 63" xfId="2420"/>
    <cellStyle name="Accent2 64" xfId="2421"/>
    <cellStyle name="Accent2 65" xfId="2422"/>
    <cellStyle name="Accent2 66" xfId="2423"/>
    <cellStyle name="Accent2 67" xfId="2424"/>
    <cellStyle name="Accent2 68" xfId="2425"/>
    <cellStyle name="Accent2 69" xfId="2426"/>
    <cellStyle name="Accent2 7" xfId="2427"/>
    <cellStyle name="Accent2 7 2" xfId="2428"/>
    <cellStyle name="Accent2 70" xfId="2429"/>
    <cellStyle name="Accent2 71" xfId="2430"/>
    <cellStyle name="Accent2 72" xfId="2431"/>
    <cellStyle name="Accent2 73" xfId="2432"/>
    <cellStyle name="Accent2 74" xfId="2433"/>
    <cellStyle name="Accent2 75" xfId="2434"/>
    <cellStyle name="Accent2 76" xfId="2435"/>
    <cellStyle name="Accent2 77" xfId="2436"/>
    <cellStyle name="Accent2 78" xfId="2437"/>
    <cellStyle name="Accent2 79" xfId="2438"/>
    <cellStyle name="Accent2 8" xfId="2439"/>
    <cellStyle name="Accent2 8 2" xfId="2440"/>
    <cellStyle name="Accent2 80" xfId="2441"/>
    <cellStyle name="Accent2 81" xfId="2442"/>
    <cellStyle name="Accent2 82" xfId="2443"/>
    <cellStyle name="Accent2 83" xfId="2444"/>
    <cellStyle name="Accent2 84" xfId="2445"/>
    <cellStyle name="Accent2 85" xfId="2446"/>
    <cellStyle name="Accent2 86" xfId="2447"/>
    <cellStyle name="Accent2 87" xfId="2448"/>
    <cellStyle name="Accent2 88" xfId="2449"/>
    <cellStyle name="Accent2 89" xfId="2450"/>
    <cellStyle name="Accent2 9" xfId="2451"/>
    <cellStyle name="Accent2 9 2" xfId="2452"/>
    <cellStyle name="Accent2 90" xfId="2453"/>
    <cellStyle name="Accent2 91" xfId="2454"/>
    <cellStyle name="Accent2 92" xfId="2455"/>
    <cellStyle name="Accent2 93" xfId="2456"/>
    <cellStyle name="Accent2 94" xfId="2457"/>
    <cellStyle name="Accent2 95" xfId="2458"/>
    <cellStyle name="Accent2 96" xfId="2459"/>
    <cellStyle name="Accent2 97" xfId="2460"/>
    <cellStyle name="Accent2 98" xfId="2461"/>
    <cellStyle name="Accent2 99" xfId="2462"/>
    <cellStyle name="Accent3 - 20%" xfId="2463"/>
    <cellStyle name="Accent3 - 40%" xfId="2464"/>
    <cellStyle name="Accent3 - 60%" xfId="2465"/>
    <cellStyle name="Accent3 10" xfId="2466"/>
    <cellStyle name="Accent3 10 2" xfId="2467"/>
    <cellStyle name="Accent3 100" xfId="2468"/>
    <cellStyle name="Accent3 101" xfId="2469"/>
    <cellStyle name="Accent3 102" xfId="2470"/>
    <cellStyle name="Accent3 103" xfId="2471"/>
    <cellStyle name="Accent3 104" xfId="2472"/>
    <cellStyle name="Accent3 105" xfId="2473"/>
    <cellStyle name="Accent3 106" xfId="2474"/>
    <cellStyle name="Accent3 107" xfId="2475"/>
    <cellStyle name="Accent3 108" xfId="2476"/>
    <cellStyle name="Accent3 109" xfId="2477"/>
    <cellStyle name="Accent3 11" xfId="2478"/>
    <cellStyle name="Accent3 11 2" xfId="2479"/>
    <cellStyle name="Accent3 110" xfId="2480"/>
    <cellStyle name="Accent3 111" xfId="2481"/>
    <cellStyle name="Accent3 112" xfId="2482"/>
    <cellStyle name="Accent3 113" xfId="2483"/>
    <cellStyle name="Accent3 114" xfId="2484"/>
    <cellStyle name="Accent3 115" xfId="2485"/>
    <cellStyle name="Accent3 116" xfId="2486"/>
    <cellStyle name="Accent3 117" xfId="2487"/>
    <cellStyle name="Accent3 118" xfId="2488"/>
    <cellStyle name="Accent3 119" xfId="2489"/>
    <cellStyle name="Accent3 12" xfId="2490"/>
    <cellStyle name="Accent3 12 2" xfId="2491"/>
    <cellStyle name="Accent3 120" xfId="2492"/>
    <cellStyle name="Accent3 121" xfId="2493"/>
    <cellStyle name="Accent3 122" xfId="2494"/>
    <cellStyle name="Accent3 123" xfId="2495"/>
    <cellStyle name="Accent3 124" xfId="2496"/>
    <cellStyle name="Accent3 125" xfId="2497"/>
    <cellStyle name="Accent3 126" xfId="2498"/>
    <cellStyle name="Accent3 127" xfId="2499"/>
    <cellStyle name="Accent3 128" xfId="2500"/>
    <cellStyle name="Accent3 129" xfId="2501"/>
    <cellStyle name="Accent3 13" xfId="2502"/>
    <cellStyle name="Accent3 13 2" xfId="2503"/>
    <cellStyle name="Accent3 130" xfId="2504"/>
    <cellStyle name="Accent3 131" xfId="2505"/>
    <cellStyle name="Accent3 132" xfId="2506"/>
    <cellStyle name="Accent3 133" xfId="2507"/>
    <cellStyle name="Accent3 134" xfId="2508"/>
    <cellStyle name="Accent3 135" xfId="2509"/>
    <cellStyle name="Accent3 136" xfId="2510"/>
    <cellStyle name="Accent3 137" xfId="2511"/>
    <cellStyle name="Accent3 138" xfId="2512"/>
    <cellStyle name="Accent3 139" xfId="2513"/>
    <cellStyle name="Accent3 14" xfId="2514"/>
    <cellStyle name="Accent3 14 2" xfId="2515"/>
    <cellStyle name="Accent3 140" xfId="2516"/>
    <cellStyle name="Accent3 141" xfId="2517"/>
    <cellStyle name="Accent3 142" xfId="2518"/>
    <cellStyle name="Accent3 143" xfId="2519"/>
    <cellStyle name="Accent3 144" xfId="2520"/>
    <cellStyle name="Accent3 145" xfId="2521"/>
    <cellStyle name="Accent3 146" xfId="2522"/>
    <cellStyle name="Accent3 147" xfId="2523"/>
    <cellStyle name="Accent3 148" xfId="2524"/>
    <cellStyle name="Accent3 149" xfId="2525"/>
    <cellStyle name="Accent3 15" xfId="2526"/>
    <cellStyle name="Accent3 15 2" xfId="2527"/>
    <cellStyle name="Accent3 150" xfId="2528"/>
    <cellStyle name="Accent3 151" xfId="2529"/>
    <cellStyle name="Accent3 152" xfId="2530"/>
    <cellStyle name="Accent3 153" xfId="2531"/>
    <cellStyle name="Accent3 154" xfId="2532"/>
    <cellStyle name="Accent3 155" xfId="2533"/>
    <cellStyle name="Accent3 156" xfId="2534"/>
    <cellStyle name="Accent3 157" xfId="2535"/>
    <cellStyle name="Accent3 158" xfId="2536"/>
    <cellStyle name="Accent3 159" xfId="2537"/>
    <cellStyle name="Accent3 16" xfId="2538"/>
    <cellStyle name="Accent3 16 2" xfId="2539"/>
    <cellStyle name="Accent3 160" xfId="2540"/>
    <cellStyle name="Accent3 161" xfId="2541"/>
    <cellStyle name="Accent3 162" xfId="2542"/>
    <cellStyle name="Accent3 163" xfId="2543"/>
    <cellStyle name="Accent3 164" xfId="2544"/>
    <cellStyle name="Accent3 165" xfId="2545"/>
    <cellStyle name="Accent3 166" xfId="2546"/>
    <cellStyle name="Accent3 167" xfId="2547"/>
    <cellStyle name="Accent3 168" xfId="2548"/>
    <cellStyle name="Accent3 169" xfId="2549"/>
    <cellStyle name="Accent3 17" xfId="2550"/>
    <cellStyle name="Accent3 17 2" xfId="2551"/>
    <cellStyle name="Accent3 170" xfId="2552"/>
    <cellStyle name="Accent3 171" xfId="2553"/>
    <cellStyle name="Accent3 172" xfId="2554"/>
    <cellStyle name="Accent3 173" xfId="2555"/>
    <cellStyle name="Accent3 174" xfId="2556"/>
    <cellStyle name="Accent3 175" xfId="2557"/>
    <cellStyle name="Accent3 176" xfId="2558"/>
    <cellStyle name="Accent3 177" xfId="2559"/>
    <cellStyle name="Accent3 178" xfId="2560"/>
    <cellStyle name="Accent3 179" xfId="2561"/>
    <cellStyle name="Accent3 18" xfId="2562"/>
    <cellStyle name="Accent3 18 2" xfId="2563"/>
    <cellStyle name="Accent3 180" xfId="2564"/>
    <cellStyle name="Accent3 181" xfId="2565"/>
    <cellStyle name="Accent3 182" xfId="2566"/>
    <cellStyle name="Accent3 183" xfId="2567"/>
    <cellStyle name="Accent3 184" xfId="2568"/>
    <cellStyle name="Accent3 185" xfId="2569"/>
    <cellStyle name="Accent3 186" xfId="2570"/>
    <cellStyle name="Accent3 187" xfId="2571"/>
    <cellStyle name="Accent3 188" xfId="2572"/>
    <cellStyle name="Accent3 189" xfId="2573"/>
    <cellStyle name="Accent3 19" xfId="2574"/>
    <cellStyle name="Accent3 19 2" xfId="2575"/>
    <cellStyle name="Accent3 190" xfId="2576"/>
    <cellStyle name="Accent3 191" xfId="2577"/>
    <cellStyle name="Accent3 192" xfId="2578"/>
    <cellStyle name="Accent3 193" xfId="2579"/>
    <cellStyle name="Accent3 194" xfId="2580"/>
    <cellStyle name="Accent3 195" xfId="2581"/>
    <cellStyle name="Accent3 196" xfId="2582"/>
    <cellStyle name="Accent3 197" xfId="2583"/>
    <cellStyle name="Accent3 198" xfId="2584"/>
    <cellStyle name="Accent3 199" xfId="2585"/>
    <cellStyle name="Accent3 2" xfId="2586"/>
    <cellStyle name="Accent3 2 2" xfId="2587"/>
    <cellStyle name="Accent3 2 2 2" xfId="2588"/>
    <cellStyle name="Accent3 2 2 3" xfId="2589"/>
    <cellStyle name="Accent3 2 3" xfId="2590"/>
    <cellStyle name="Accent3 2 3 2" xfId="2591"/>
    <cellStyle name="Accent3 2 4" xfId="2592"/>
    <cellStyle name="Accent3 2 4 2" xfId="2593"/>
    <cellStyle name="Accent3 2 5" xfId="2594"/>
    <cellStyle name="Accent3 20" xfId="2595"/>
    <cellStyle name="Accent3 20 2" xfId="2596"/>
    <cellStyle name="Accent3 200" xfId="2597"/>
    <cellStyle name="Accent3 201" xfId="2598"/>
    <cellStyle name="Accent3 202" xfId="2599"/>
    <cellStyle name="Accent3 203" xfId="2600"/>
    <cellStyle name="Accent3 204" xfId="2601"/>
    <cellStyle name="Accent3 205" xfId="2602"/>
    <cellStyle name="Accent3 206" xfId="2603"/>
    <cellStyle name="Accent3 207" xfId="2604"/>
    <cellStyle name="Accent3 208" xfId="2605"/>
    <cellStyle name="Accent3 209" xfId="2606"/>
    <cellStyle name="Accent3 21" xfId="2607"/>
    <cellStyle name="Accent3 21 2" xfId="2608"/>
    <cellStyle name="Accent3 210" xfId="2609"/>
    <cellStyle name="Accent3 211" xfId="2610"/>
    <cellStyle name="Accent3 212" xfId="2611"/>
    <cellStyle name="Accent3 213" xfId="2612"/>
    <cellStyle name="Accent3 214" xfId="2613"/>
    <cellStyle name="Accent3 215" xfId="2614"/>
    <cellStyle name="Accent3 216" xfId="2615"/>
    <cellStyle name="Accent3 217" xfId="2616"/>
    <cellStyle name="Accent3 218" xfId="2617"/>
    <cellStyle name="Accent3 219" xfId="2618"/>
    <cellStyle name="Accent3 22" xfId="2619"/>
    <cellStyle name="Accent3 22 2" xfId="2620"/>
    <cellStyle name="Accent3 220" xfId="2621"/>
    <cellStyle name="Accent3 221" xfId="2622"/>
    <cellStyle name="Accent3 222" xfId="2623"/>
    <cellStyle name="Accent3 223" xfId="2624"/>
    <cellStyle name="Accent3 224" xfId="2625"/>
    <cellStyle name="Accent3 225" xfId="2626"/>
    <cellStyle name="Accent3 226" xfId="2627"/>
    <cellStyle name="Accent3 227" xfId="2628"/>
    <cellStyle name="Accent3 228" xfId="2629"/>
    <cellStyle name="Accent3 229" xfId="2630"/>
    <cellStyle name="Accent3 23" xfId="2631"/>
    <cellStyle name="Accent3 23 2" xfId="2632"/>
    <cellStyle name="Accent3 230" xfId="2633"/>
    <cellStyle name="Accent3 231" xfId="2634"/>
    <cellStyle name="Accent3 232" xfId="2635"/>
    <cellStyle name="Accent3 233" xfId="2636"/>
    <cellStyle name="Accent3 234" xfId="2637"/>
    <cellStyle name="Accent3 235" xfId="2638"/>
    <cellStyle name="Accent3 236" xfId="2639"/>
    <cellStyle name="Accent3 237" xfId="2640"/>
    <cellStyle name="Accent3 238" xfId="2641"/>
    <cellStyle name="Accent3 239" xfId="2642"/>
    <cellStyle name="Accent3 24" xfId="2643"/>
    <cellStyle name="Accent3 24 2" xfId="2644"/>
    <cellStyle name="Accent3 240" xfId="2645"/>
    <cellStyle name="Accent3 241" xfId="2646"/>
    <cellStyle name="Accent3 242" xfId="2647"/>
    <cellStyle name="Accent3 25" xfId="2648"/>
    <cellStyle name="Accent3 25 2" xfId="2649"/>
    <cellStyle name="Accent3 26" xfId="2650"/>
    <cellStyle name="Accent3 26 2" xfId="2651"/>
    <cellStyle name="Accent3 27" xfId="2652"/>
    <cellStyle name="Accent3 27 2" xfId="2653"/>
    <cellStyle name="Accent3 28" xfId="2654"/>
    <cellStyle name="Accent3 28 2" xfId="2655"/>
    <cellStyle name="Accent3 29" xfId="2656"/>
    <cellStyle name="Accent3 3" xfId="2657"/>
    <cellStyle name="Accent3 3 2" xfId="2658"/>
    <cellStyle name="Accent3 3 3" xfId="2659"/>
    <cellStyle name="Accent3 3 4" xfId="2660"/>
    <cellStyle name="Accent3 3 5" xfId="2661"/>
    <cellStyle name="Accent3 30" xfId="2662"/>
    <cellStyle name="Accent3 31" xfId="2663"/>
    <cellStyle name="Accent3 32" xfId="2664"/>
    <cellStyle name="Accent3 33" xfId="2665"/>
    <cellStyle name="Accent3 34" xfId="2666"/>
    <cellStyle name="Accent3 35" xfId="2667"/>
    <cellStyle name="Accent3 36" xfId="2668"/>
    <cellStyle name="Accent3 37" xfId="2669"/>
    <cellStyle name="Accent3 38" xfId="2670"/>
    <cellStyle name="Accent3 39" xfId="2671"/>
    <cellStyle name="Accent3 4" xfId="2672"/>
    <cellStyle name="Accent3 4 2" xfId="2673"/>
    <cellStyle name="Accent3 4 3" xfId="2674"/>
    <cellStyle name="Accent3 4 4" xfId="2675"/>
    <cellStyle name="Accent3 4 5" xfId="2676"/>
    <cellStyle name="Accent3 40" xfId="2677"/>
    <cellStyle name="Accent3 41" xfId="2678"/>
    <cellStyle name="Accent3 42" xfId="2679"/>
    <cellStyle name="Accent3 43" xfId="2680"/>
    <cellStyle name="Accent3 44" xfId="2681"/>
    <cellStyle name="Accent3 45" xfId="2682"/>
    <cellStyle name="Accent3 46" xfId="2683"/>
    <cellStyle name="Accent3 47" xfId="2684"/>
    <cellStyle name="Accent3 48" xfId="2685"/>
    <cellStyle name="Accent3 49" xfId="2686"/>
    <cellStyle name="Accent3 5" xfId="2687"/>
    <cellStyle name="Accent3 5 2" xfId="2688"/>
    <cellStyle name="Accent3 50" xfId="2689"/>
    <cellStyle name="Accent3 51" xfId="2690"/>
    <cellStyle name="Accent3 52" xfId="2691"/>
    <cellStyle name="Accent3 53" xfId="2692"/>
    <cellStyle name="Accent3 54" xfId="2693"/>
    <cellStyle name="Accent3 55" xfId="2694"/>
    <cellStyle name="Accent3 56" xfId="2695"/>
    <cellStyle name="Accent3 57" xfId="2696"/>
    <cellStyle name="Accent3 58" xfId="2697"/>
    <cellStyle name="Accent3 59" xfId="2698"/>
    <cellStyle name="Accent3 6" xfId="2699"/>
    <cellStyle name="Accent3 6 2" xfId="2700"/>
    <cellStyle name="Accent3 60" xfId="2701"/>
    <cellStyle name="Accent3 61" xfId="2702"/>
    <cellStyle name="Accent3 62" xfId="2703"/>
    <cellStyle name="Accent3 63" xfId="2704"/>
    <cellStyle name="Accent3 64" xfId="2705"/>
    <cellStyle name="Accent3 65" xfId="2706"/>
    <cellStyle name="Accent3 66" xfId="2707"/>
    <cellStyle name="Accent3 67" xfId="2708"/>
    <cellStyle name="Accent3 68" xfId="2709"/>
    <cellStyle name="Accent3 69" xfId="2710"/>
    <cellStyle name="Accent3 7" xfId="2711"/>
    <cellStyle name="Accent3 7 2" xfId="2712"/>
    <cellStyle name="Accent3 70" xfId="2713"/>
    <cellStyle name="Accent3 71" xfId="2714"/>
    <cellStyle name="Accent3 72" xfId="2715"/>
    <cellStyle name="Accent3 73" xfId="2716"/>
    <cellStyle name="Accent3 74" xfId="2717"/>
    <cellStyle name="Accent3 75" xfId="2718"/>
    <cellStyle name="Accent3 76" xfId="2719"/>
    <cellStyle name="Accent3 77" xfId="2720"/>
    <cellStyle name="Accent3 78" xfId="2721"/>
    <cellStyle name="Accent3 79" xfId="2722"/>
    <cellStyle name="Accent3 8" xfId="2723"/>
    <cellStyle name="Accent3 8 2" xfId="2724"/>
    <cellStyle name="Accent3 80" xfId="2725"/>
    <cellStyle name="Accent3 81" xfId="2726"/>
    <cellStyle name="Accent3 82" xfId="2727"/>
    <cellStyle name="Accent3 83" xfId="2728"/>
    <cellStyle name="Accent3 84" xfId="2729"/>
    <cellStyle name="Accent3 85" xfId="2730"/>
    <cellStyle name="Accent3 86" xfId="2731"/>
    <cellStyle name="Accent3 87" xfId="2732"/>
    <cellStyle name="Accent3 88" xfId="2733"/>
    <cellStyle name="Accent3 89" xfId="2734"/>
    <cellStyle name="Accent3 9" xfId="2735"/>
    <cellStyle name="Accent3 9 2" xfId="2736"/>
    <cellStyle name="Accent3 90" xfId="2737"/>
    <cellStyle name="Accent3 91" xfId="2738"/>
    <cellStyle name="Accent3 92" xfId="2739"/>
    <cellStyle name="Accent3 93" xfId="2740"/>
    <cellStyle name="Accent3 94" xfId="2741"/>
    <cellStyle name="Accent3 95" xfId="2742"/>
    <cellStyle name="Accent3 96" xfId="2743"/>
    <cellStyle name="Accent3 97" xfId="2744"/>
    <cellStyle name="Accent3 98" xfId="2745"/>
    <cellStyle name="Accent3 99" xfId="2746"/>
    <cellStyle name="Accent4 - 20%" xfId="2747"/>
    <cellStyle name="Accent4 - 40%" xfId="2748"/>
    <cellStyle name="Accent4 - 60%" xfId="2749"/>
    <cellStyle name="Accent4 10" xfId="2750"/>
    <cellStyle name="Accent4 10 2" xfId="2751"/>
    <cellStyle name="Accent4 100" xfId="2752"/>
    <cellStyle name="Accent4 101" xfId="2753"/>
    <cellStyle name="Accent4 102" xfId="2754"/>
    <cellStyle name="Accent4 103" xfId="2755"/>
    <cellStyle name="Accent4 104" xfId="2756"/>
    <cellStyle name="Accent4 105" xfId="2757"/>
    <cellStyle name="Accent4 106" xfId="2758"/>
    <cellStyle name="Accent4 107" xfId="2759"/>
    <cellStyle name="Accent4 108" xfId="2760"/>
    <cellStyle name="Accent4 109" xfId="2761"/>
    <cellStyle name="Accent4 11" xfId="2762"/>
    <cellStyle name="Accent4 11 2" xfId="2763"/>
    <cellStyle name="Accent4 110" xfId="2764"/>
    <cellStyle name="Accent4 111" xfId="2765"/>
    <cellStyle name="Accent4 112" xfId="2766"/>
    <cellStyle name="Accent4 113" xfId="2767"/>
    <cellStyle name="Accent4 114" xfId="2768"/>
    <cellStyle name="Accent4 115" xfId="2769"/>
    <cellStyle name="Accent4 116" xfId="2770"/>
    <cellStyle name="Accent4 117" xfId="2771"/>
    <cellStyle name="Accent4 118" xfId="2772"/>
    <cellStyle name="Accent4 119" xfId="2773"/>
    <cellStyle name="Accent4 12" xfId="2774"/>
    <cellStyle name="Accent4 12 2" xfId="2775"/>
    <cellStyle name="Accent4 120" xfId="2776"/>
    <cellStyle name="Accent4 121" xfId="2777"/>
    <cellStyle name="Accent4 122" xfId="2778"/>
    <cellStyle name="Accent4 123" xfId="2779"/>
    <cellStyle name="Accent4 124" xfId="2780"/>
    <cellStyle name="Accent4 125" xfId="2781"/>
    <cellStyle name="Accent4 126" xfId="2782"/>
    <cellStyle name="Accent4 127" xfId="2783"/>
    <cellStyle name="Accent4 128" xfId="2784"/>
    <cellStyle name="Accent4 129" xfId="2785"/>
    <cellStyle name="Accent4 13" xfId="2786"/>
    <cellStyle name="Accent4 13 2" xfId="2787"/>
    <cellStyle name="Accent4 130" xfId="2788"/>
    <cellStyle name="Accent4 131" xfId="2789"/>
    <cellStyle name="Accent4 132" xfId="2790"/>
    <cellStyle name="Accent4 133" xfId="2791"/>
    <cellStyle name="Accent4 134" xfId="2792"/>
    <cellStyle name="Accent4 135" xfId="2793"/>
    <cellStyle name="Accent4 136" xfId="2794"/>
    <cellStyle name="Accent4 137" xfId="2795"/>
    <cellStyle name="Accent4 138" xfId="2796"/>
    <cellStyle name="Accent4 139" xfId="2797"/>
    <cellStyle name="Accent4 14" xfId="2798"/>
    <cellStyle name="Accent4 14 2" xfId="2799"/>
    <cellStyle name="Accent4 140" xfId="2800"/>
    <cellStyle name="Accent4 141" xfId="2801"/>
    <cellStyle name="Accent4 142" xfId="2802"/>
    <cellStyle name="Accent4 143" xfId="2803"/>
    <cellStyle name="Accent4 144" xfId="2804"/>
    <cellStyle name="Accent4 145" xfId="2805"/>
    <cellStyle name="Accent4 146" xfId="2806"/>
    <cellStyle name="Accent4 147" xfId="2807"/>
    <cellStyle name="Accent4 148" xfId="2808"/>
    <cellStyle name="Accent4 149" xfId="2809"/>
    <cellStyle name="Accent4 15" xfId="2810"/>
    <cellStyle name="Accent4 15 2" xfId="2811"/>
    <cellStyle name="Accent4 150" xfId="2812"/>
    <cellStyle name="Accent4 151" xfId="2813"/>
    <cellStyle name="Accent4 152" xfId="2814"/>
    <cellStyle name="Accent4 153" xfId="2815"/>
    <cellStyle name="Accent4 154" xfId="2816"/>
    <cellStyle name="Accent4 155" xfId="2817"/>
    <cellStyle name="Accent4 156" xfId="2818"/>
    <cellStyle name="Accent4 157" xfId="2819"/>
    <cellStyle name="Accent4 158" xfId="2820"/>
    <cellStyle name="Accent4 159" xfId="2821"/>
    <cellStyle name="Accent4 16" xfId="2822"/>
    <cellStyle name="Accent4 16 2" xfId="2823"/>
    <cellStyle name="Accent4 160" xfId="2824"/>
    <cellStyle name="Accent4 161" xfId="2825"/>
    <cellStyle name="Accent4 162" xfId="2826"/>
    <cellStyle name="Accent4 163" xfId="2827"/>
    <cellStyle name="Accent4 164" xfId="2828"/>
    <cellStyle name="Accent4 165" xfId="2829"/>
    <cellStyle name="Accent4 166" xfId="2830"/>
    <cellStyle name="Accent4 167" xfId="2831"/>
    <cellStyle name="Accent4 168" xfId="2832"/>
    <cellStyle name="Accent4 169" xfId="2833"/>
    <cellStyle name="Accent4 17" xfId="2834"/>
    <cellStyle name="Accent4 17 2" xfId="2835"/>
    <cellStyle name="Accent4 170" xfId="2836"/>
    <cellStyle name="Accent4 171" xfId="2837"/>
    <cellStyle name="Accent4 172" xfId="2838"/>
    <cellStyle name="Accent4 173" xfId="2839"/>
    <cellStyle name="Accent4 174" xfId="2840"/>
    <cellStyle name="Accent4 175" xfId="2841"/>
    <cellStyle name="Accent4 176" xfId="2842"/>
    <cellStyle name="Accent4 177" xfId="2843"/>
    <cellStyle name="Accent4 178" xfId="2844"/>
    <cellStyle name="Accent4 179" xfId="2845"/>
    <cellStyle name="Accent4 18" xfId="2846"/>
    <cellStyle name="Accent4 18 2" xfId="2847"/>
    <cellStyle name="Accent4 180" xfId="2848"/>
    <cellStyle name="Accent4 181" xfId="2849"/>
    <cellStyle name="Accent4 182" xfId="2850"/>
    <cellStyle name="Accent4 183" xfId="2851"/>
    <cellStyle name="Accent4 184" xfId="2852"/>
    <cellStyle name="Accent4 185" xfId="2853"/>
    <cellStyle name="Accent4 186" xfId="2854"/>
    <cellStyle name="Accent4 187" xfId="2855"/>
    <cellStyle name="Accent4 188" xfId="2856"/>
    <cellStyle name="Accent4 189" xfId="2857"/>
    <cellStyle name="Accent4 19" xfId="2858"/>
    <cellStyle name="Accent4 19 2" xfId="2859"/>
    <cellStyle name="Accent4 190" xfId="2860"/>
    <cellStyle name="Accent4 191" xfId="2861"/>
    <cellStyle name="Accent4 192" xfId="2862"/>
    <cellStyle name="Accent4 193" xfId="2863"/>
    <cellStyle name="Accent4 194" xfId="2864"/>
    <cellStyle name="Accent4 195" xfId="2865"/>
    <cellStyle name="Accent4 196" xfId="2866"/>
    <cellStyle name="Accent4 197" xfId="2867"/>
    <cellStyle name="Accent4 198" xfId="2868"/>
    <cellStyle name="Accent4 199" xfId="2869"/>
    <cellStyle name="Accent4 2" xfId="2870"/>
    <cellStyle name="Accent4 2 2" xfId="2871"/>
    <cellStyle name="Accent4 2 2 2" xfId="2872"/>
    <cellStyle name="Accent4 2 2 3" xfId="2873"/>
    <cellStyle name="Accent4 2 3" xfId="2874"/>
    <cellStyle name="Accent4 2 3 2" xfId="2875"/>
    <cellStyle name="Accent4 2 4" xfId="2876"/>
    <cellStyle name="Accent4 2 4 2" xfId="2877"/>
    <cellStyle name="Accent4 2 5" xfId="2878"/>
    <cellStyle name="Accent4 20" xfId="2879"/>
    <cellStyle name="Accent4 20 2" xfId="2880"/>
    <cellStyle name="Accent4 200" xfId="2881"/>
    <cellStyle name="Accent4 201" xfId="2882"/>
    <cellStyle name="Accent4 202" xfId="2883"/>
    <cellStyle name="Accent4 203" xfId="2884"/>
    <cellStyle name="Accent4 204" xfId="2885"/>
    <cellStyle name="Accent4 205" xfId="2886"/>
    <cellStyle name="Accent4 206" xfId="2887"/>
    <cellStyle name="Accent4 207" xfId="2888"/>
    <cellStyle name="Accent4 208" xfId="2889"/>
    <cellStyle name="Accent4 209" xfId="2890"/>
    <cellStyle name="Accent4 21" xfId="2891"/>
    <cellStyle name="Accent4 21 2" xfId="2892"/>
    <cellStyle name="Accent4 210" xfId="2893"/>
    <cellStyle name="Accent4 211" xfId="2894"/>
    <cellStyle name="Accent4 212" xfId="2895"/>
    <cellStyle name="Accent4 213" xfId="2896"/>
    <cellStyle name="Accent4 214" xfId="2897"/>
    <cellStyle name="Accent4 215" xfId="2898"/>
    <cellStyle name="Accent4 216" xfId="2899"/>
    <cellStyle name="Accent4 217" xfId="2900"/>
    <cellStyle name="Accent4 218" xfId="2901"/>
    <cellStyle name="Accent4 219" xfId="2902"/>
    <cellStyle name="Accent4 22" xfId="2903"/>
    <cellStyle name="Accent4 22 2" xfId="2904"/>
    <cellStyle name="Accent4 220" xfId="2905"/>
    <cellStyle name="Accent4 221" xfId="2906"/>
    <cellStyle name="Accent4 222" xfId="2907"/>
    <cellStyle name="Accent4 223" xfId="2908"/>
    <cellStyle name="Accent4 224" xfId="2909"/>
    <cellStyle name="Accent4 225" xfId="2910"/>
    <cellStyle name="Accent4 226" xfId="2911"/>
    <cellStyle name="Accent4 227" xfId="2912"/>
    <cellStyle name="Accent4 228" xfId="2913"/>
    <cellStyle name="Accent4 229" xfId="2914"/>
    <cellStyle name="Accent4 23" xfId="2915"/>
    <cellStyle name="Accent4 23 2" xfId="2916"/>
    <cellStyle name="Accent4 230" xfId="2917"/>
    <cellStyle name="Accent4 231" xfId="2918"/>
    <cellStyle name="Accent4 232" xfId="2919"/>
    <cellStyle name="Accent4 233" xfId="2920"/>
    <cellStyle name="Accent4 234" xfId="2921"/>
    <cellStyle name="Accent4 235" xfId="2922"/>
    <cellStyle name="Accent4 236" xfId="2923"/>
    <cellStyle name="Accent4 237" xfId="2924"/>
    <cellStyle name="Accent4 238" xfId="2925"/>
    <cellStyle name="Accent4 239" xfId="2926"/>
    <cellStyle name="Accent4 24" xfId="2927"/>
    <cellStyle name="Accent4 24 2" xfId="2928"/>
    <cellStyle name="Accent4 240" xfId="2929"/>
    <cellStyle name="Accent4 241" xfId="2930"/>
    <cellStyle name="Accent4 242" xfId="2931"/>
    <cellStyle name="Accent4 25" xfId="2932"/>
    <cellStyle name="Accent4 25 2" xfId="2933"/>
    <cellStyle name="Accent4 26" xfId="2934"/>
    <cellStyle name="Accent4 26 2" xfId="2935"/>
    <cellStyle name="Accent4 27" xfId="2936"/>
    <cellStyle name="Accent4 27 2" xfId="2937"/>
    <cellStyle name="Accent4 28" xfId="2938"/>
    <cellStyle name="Accent4 28 2" xfId="2939"/>
    <cellStyle name="Accent4 29" xfId="2940"/>
    <cellStyle name="Accent4 3" xfId="2941"/>
    <cellStyle name="Accent4 3 2" xfId="2942"/>
    <cellStyle name="Accent4 3 3" xfId="2943"/>
    <cellStyle name="Accent4 3 4" xfId="2944"/>
    <cellStyle name="Accent4 3 5" xfId="2945"/>
    <cellStyle name="Accent4 30" xfId="2946"/>
    <cellStyle name="Accent4 31" xfId="2947"/>
    <cellStyle name="Accent4 32" xfId="2948"/>
    <cellStyle name="Accent4 33" xfId="2949"/>
    <cellStyle name="Accent4 34" xfId="2950"/>
    <cellStyle name="Accent4 35" xfId="2951"/>
    <cellStyle name="Accent4 36" xfId="2952"/>
    <cellStyle name="Accent4 37" xfId="2953"/>
    <cellStyle name="Accent4 38" xfId="2954"/>
    <cellStyle name="Accent4 39" xfId="2955"/>
    <cellStyle name="Accent4 4" xfId="2956"/>
    <cellStyle name="Accent4 4 2" xfId="2957"/>
    <cellStyle name="Accent4 4 3" xfId="2958"/>
    <cellStyle name="Accent4 4 4" xfId="2959"/>
    <cellStyle name="Accent4 4 5" xfId="2960"/>
    <cellStyle name="Accent4 40" xfId="2961"/>
    <cellStyle name="Accent4 41" xfId="2962"/>
    <cellStyle name="Accent4 42" xfId="2963"/>
    <cellStyle name="Accent4 43" xfId="2964"/>
    <cellStyle name="Accent4 44" xfId="2965"/>
    <cellStyle name="Accent4 45" xfId="2966"/>
    <cellStyle name="Accent4 46" xfId="2967"/>
    <cellStyle name="Accent4 47" xfId="2968"/>
    <cellStyle name="Accent4 48" xfId="2969"/>
    <cellStyle name="Accent4 49" xfId="2970"/>
    <cellStyle name="Accent4 5" xfId="2971"/>
    <cellStyle name="Accent4 5 2" xfId="2972"/>
    <cellStyle name="Accent4 50" xfId="2973"/>
    <cellStyle name="Accent4 51" xfId="2974"/>
    <cellStyle name="Accent4 52" xfId="2975"/>
    <cellStyle name="Accent4 53" xfId="2976"/>
    <cellStyle name="Accent4 54" xfId="2977"/>
    <cellStyle name="Accent4 55" xfId="2978"/>
    <cellStyle name="Accent4 56" xfId="2979"/>
    <cellStyle name="Accent4 57" xfId="2980"/>
    <cellStyle name="Accent4 58" xfId="2981"/>
    <cellStyle name="Accent4 59" xfId="2982"/>
    <cellStyle name="Accent4 6" xfId="2983"/>
    <cellStyle name="Accent4 6 2" xfId="2984"/>
    <cellStyle name="Accent4 60" xfId="2985"/>
    <cellStyle name="Accent4 61" xfId="2986"/>
    <cellStyle name="Accent4 62" xfId="2987"/>
    <cellStyle name="Accent4 63" xfId="2988"/>
    <cellStyle name="Accent4 64" xfId="2989"/>
    <cellStyle name="Accent4 65" xfId="2990"/>
    <cellStyle name="Accent4 66" xfId="2991"/>
    <cellStyle name="Accent4 67" xfId="2992"/>
    <cellStyle name="Accent4 68" xfId="2993"/>
    <cellStyle name="Accent4 69" xfId="2994"/>
    <cellStyle name="Accent4 7" xfId="2995"/>
    <cellStyle name="Accent4 7 2" xfId="2996"/>
    <cellStyle name="Accent4 70" xfId="2997"/>
    <cellStyle name="Accent4 71" xfId="2998"/>
    <cellStyle name="Accent4 72" xfId="2999"/>
    <cellStyle name="Accent4 73" xfId="3000"/>
    <cellStyle name="Accent4 74" xfId="3001"/>
    <cellStyle name="Accent4 75" xfId="3002"/>
    <cellStyle name="Accent4 76" xfId="3003"/>
    <cellStyle name="Accent4 77" xfId="3004"/>
    <cellStyle name="Accent4 78" xfId="3005"/>
    <cellStyle name="Accent4 79" xfId="3006"/>
    <cellStyle name="Accent4 8" xfId="3007"/>
    <cellStyle name="Accent4 8 2" xfId="3008"/>
    <cellStyle name="Accent4 80" xfId="3009"/>
    <cellStyle name="Accent4 81" xfId="3010"/>
    <cellStyle name="Accent4 82" xfId="3011"/>
    <cellStyle name="Accent4 83" xfId="3012"/>
    <cellStyle name="Accent4 84" xfId="3013"/>
    <cellStyle name="Accent4 85" xfId="3014"/>
    <cellStyle name="Accent4 86" xfId="3015"/>
    <cellStyle name="Accent4 87" xfId="3016"/>
    <cellStyle name="Accent4 88" xfId="3017"/>
    <cellStyle name="Accent4 89" xfId="3018"/>
    <cellStyle name="Accent4 9" xfId="3019"/>
    <cellStyle name="Accent4 9 2" xfId="3020"/>
    <cellStyle name="Accent4 90" xfId="3021"/>
    <cellStyle name="Accent4 91" xfId="3022"/>
    <cellStyle name="Accent4 92" xfId="3023"/>
    <cellStyle name="Accent4 93" xfId="3024"/>
    <cellStyle name="Accent4 94" xfId="3025"/>
    <cellStyle name="Accent4 95" xfId="3026"/>
    <cellStyle name="Accent4 96" xfId="3027"/>
    <cellStyle name="Accent4 97" xfId="3028"/>
    <cellStyle name="Accent4 98" xfId="3029"/>
    <cellStyle name="Accent4 99" xfId="3030"/>
    <cellStyle name="Accent5 - 20%" xfId="3031"/>
    <cellStyle name="Accent5 - 40%" xfId="3032"/>
    <cellStyle name="Accent5 - 60%" xfId="3033"/>
    <cellStyle name="Accent5 10" xfId="3034"/>
    <cellStyle name="Accent5 10 2" xfId="3035"/>
    <cellStyle name="Accent5 100" xfId="3036"/>
    <cellStyle name="Accent5 101" xfId="3037"/>
    <cellStyle name="Accent5 102" xfId="3038"/>
    <cellStyle name="Accent5 103" xfId="3039"/>
    <cellStyle name="Accent5 104" xfId="3040"/>
    <cellStyle name="Accent5 105" xfId="3041"/>
    <cellStyle name="Accent5 106" xfId="3042"/>
    <cellStyle name="Accent5 107" xfId="3043"/>
    <cellStyle name="Accent5 108" xfId="3044"/>
    <cellStyle name="Accent5 109" xfId="3045"/>
    <cellStyle name="Accent5 11" xfId="3046"/>
    <cellStyle name="Accent5 11 2" xfId="3047"/>
    <cellStyle name="Accent5 110" xfId="3048"/>
    <cellStyle name="Accent5 111" xfId="3049"/>
    <cellStyle name="Accent5 112" xfId="3050"/>
    <cellStyle name="Accent5 113" xfId="3051"/>
    <cellStyle name="Accent5 114" xfId="3052"/>
    <cellStyle name="Accent5 115" xfId="3053"/>
    <cellStyle name="Accent5 116" xfId="3054"/>
    <cellStyle name="Accent5 117" xfId="3055"/>
    <cellStyle name="Accent5 118" xfId="3056"/>
    <cellStyle name="Accent5 119" xfId="3057"/>
    <cellStyle name="Accent5 12" xfId="3058"/>
    <cellStyle name="Accent5 12 2" xfId="3059"/>
    <cellStyle name="Accent5 120" xfId="3060"/>
    <cellStyle name="Accent5 121" xfId="3061"/>
    <cellStyle name="Accent5 122" xfId="3062"/>
    <cellStyle name="Accent5 123" xfId="3063"/>
    <cellStyle name="Accent5 124" xfId="3064"/>
    <cellStyle name="Accent5 125" xfId="3065"/>
    <cellStyle name="Accent5 126" xfId="3066"/>
    <cellStyle name="Accent5 127" xfId="3067"/>
    <cellStyle name="Accent5 128" xfId="3068"/>
    <cellStyle name="Accent5 129" xfId="3069"/>
    <cellStyle name="Accent5 13" xfId="3070"/>
    <cellStyle name="Accent5 13 2" xfId="3071"/>
    <cellStyle name="Accent5 130" xfId="3072"/>
    <cellStyle name="Accent5 131" xfId="3073"/>
    <cellStyle name="Accent5 132" xfId="3074"/>
    <cellStyle name="Accent5 133" xfId="3075"/>
    <cellStyle name="Accent5 134" xfId="3076"/>
    <cellStyle name="Accent5 135" xfId="3077"/>
    <cellStyle name="Accent5 136" xfId="3078"/>
    <cellStyle name="Accent5 137" xfId="3079"/>
    <cellStyle name="Accent5 138" xfId="3080"/>
    <cellStyle name="Accent5 139" xfId="3081"/>
    <cellStyle name="Accent5 14" xfId="3082"/>
    <cellStyle name="Accent5 14 2" xfId="3083"/>
    <cellStyle name="Accent5 140" xfId="3084"/>
    <cellStyle name="Accent5 141" xfId="3085"/>
    <cellStyle name="Accent5 142" xfId="3086"/>
    <cellStyle name="Accent5 143" xfId="3087"/>
    <cellStyle name="Accent5 144" xfId="3088"/>
    <cellStyle name="Accent5 145" xfId="3089"/>
    <cellStyle name="Accent5 146" xfId="3090"/>
    <cellStyle name="Accent5 147" xfId="3091"/>
    <cellStyle name="Accent5 148" xfId="3092"/>
    <cellStyle name="Accent5 149" xfId="3093"/>
    <cellStyle name="Accent5 15" xfId="3094"/>
    <cellStyle name="Accent5 15 2" xfId="3095"/>
    <cellStyle name="Accent5 150" xfId="3096"/>
    <cellStyle name="Accent5 151" xfId="3097"/>
    <cellStyle name="Accent5 152" xfId="3098"/>
    <cellStyle name="Accent5 153" xfId="3099"/>
    <cellStyle name="Accent5 154" xfId="3100"/>
    <cellStyle name="Accent5 155" xfId="3101"/>
    <cellStyle name="Accent5 156" xfId="3102"/>
    <cellStyle name="Accent5 157" xfId="3103"/>
    <cellStyle name="Accent5 158" xfId="3104"/>
    <cellStyle name="Accent5 159" xfId="3105"/>
    <cellStyle name="Accent5 16" xfId="3106"/>
    <cellStyle name="Accent5 16 2" xfId="3107"/>
    <cellStyle name="Accent5 160" xfId="3108"/>
    <cellStyle name="Accent5 161" xfId="3109"/>
    <cellStyle name="Accent5 162" xfId="3110"/>
    <cellStyle name="Accent5 163" xfId="3111"/>
    <cellStyle name="Accent5 164" xfId="3112"/>
    <cellStyle name="Accent5 165" xfId="3113"/>
    <cellStyle name="Accent5 166" xfId="3114"/>
    <cellStyle name="Accent5 167" xfId="3115"/>
    <cellStyle name="Accent5 168" xfId="3116"/>
    <cellStyle name="Accent5 169" xfId="3117"/>
    <cellStyle name="Accent5 17" xfId="3118"/>
    <cellStyle name="Accent5 17 2" xfId="3119"/>
    <cellStyle name="Accent5 170" xfId="3120"/>
    <cellStyle name="Accent5 171" xfId="3121"/>
    <cellStyle name="Accent5 172" xfId="3122"/>
    <cellStyle name="Accent5 173" xfId="3123"/>
    <cellStyle name="Accent5 174" xfId="3124"/>
    <cellStyle name="Accent5 175" xfId="3125"/>
    <cellStyle name="Accent5 176" xfId="3126"/>
    <cellStyle name="Accent5 177" xfId="3127"/>
    <cellStyle name="Accent5 178" xfId="3128"/>
    <cellStyle name="Accent5 179" xfId="3129"/>
    <cellStyle name="Accent5 18" xfId="3130"/>
    <cellStyle name="Accent5 18 2" xfId="3131"/>
    <cellStyle name="Accent5 180" xfId="3132"/>
    <cellStyle name="Accent5 181" xfId="3133"/>
    <cellStyle name="Accent5 182" xfId="3134"/>
    <cellStyle name="Accent5 183" xfId="3135"/>
    <cellStyle name="Accent5 184" xfId="3136"/>
    <cellStyle name="Accent5 185" xfId="3137"/>
    <cellStyle name="Accent5 186" xfId="3138"/>
    <cellStyle name="Accent5 187" xfId="3139"/>
    <cellStyle name="Accent5 188" xfId="3140"/>
    <cellStyle name="Accent5 189" xfId="3141"/>
    <cellStyle name="Accent5 19" xfId="3142"/>
    <cellStyle name="Accent5 19 2" xfId="3143"/>
    <cellStyle name="Accent5 190" xfId="3144"/>
    <cellStyle name="Accent5 191" xfId="3145"/>
    <cellStyle name="Accent5 192" xfId="3146"/>
    <cellStyle name="Accent5 193" xfId="3147"/>
    <cellStyle name="Accent5 194" xfId="3148"/>
    <cellStyle name="Accent5 195" xfId="3149"/>
    <cellStyle name="Accent5 196" xfId="3150"/>
    <cellStyle name="Accent5 197" xfId="3151"/>
    <cellStyle name="Accent5 198" xfId="3152"/>
    <cellStyle name="Accent5 199" xfId="3153"/>
    <cellStyle name="Accent5 2" xfId="3154"/>
    <cellStyle name="Accent5 2 2" xfId="3155"/>
    <cellStyle name="Accent5 2 2 2" xfId="3156"/>
    <cellStyle name="Accent5 2 3" xfId="3157"/>
    <cellStyle name="Accent5 2 4" xfId="3158"/>
    <cellStyle name="Accent5 2 5" xfId="3159"/>
    <cellStyle name="Accent5 20" xfId="3160"/>
    <cellStyle name="Accent5 20 2" xfId="3161"/>
    <cellStyle name="Accent5 200" xfId="3162"/>
    <cellStyle name="Accent5 201" xfId="3163"/>
    <cellStyle name="Accent5 202" xfId="3164"/>
    <cellStyle name="Accent5 203" xfId="3165"/>
    <cellStyle name="Accent5 204" xfId="3166"/>
    <cellStyle name="Accent5 205" xfId="3167"/>
    <cellStyle name="Accent5 206" xfId="3168"/>
    <cellStyle name="Accent5 207" xfId="3169"/>
    <cellStyle name="Accent5 208" xfId="3170"/>
    <cellStyle name="Accent5 209" xfId="3171"/>
    <cellStyle name="Accent5 21" xfId="3172"/>
    <cellStyle name="Accent5 21 2" xfId="3173"/>
    <cellStyle name="Accent5 210" xfId="3174"/>
    <cellStyle name="Accent5 211" xfId="3175"/>
    <cellStyle name="Accent5 212" xfId="3176"/>
    <cellStyle name="Accent5 213" xfId="3177"/>
    <cellStyle name="Accent5 214" xfId="3178"/>
    <cellStyle name="Accent5 215" xfId="3179"/>
    <cellStyle name="Accent5 216" xfId="3180"/>
    <cellStyle name="Accent5 217" xfId="3181"/>
    <cellStyle name="Accent5 218" xfId="3182"/>
    <cellStyle name="Accent5 219" xfId="3183"/>
    <cellStyle name="Accent5 22" xfId="3184"/>
    <cellStyle name="Accent5 22 2" xfId="3185"/>
    <cellStyle name="Accent5 220" xfId="3186"/>
    <cellStyle name="Accent5 221" xfId="3187"/>
    <cellStyle name="Accent5 222" xfId="3188"/>
    <cellStyle name="Accent5 223" xfId="3189"/>
    <cellStyle name="Accent5 224" xfId="3190"/>
    <cellStyle name="Accent5 225" xfId="3191"/>
    <cellStyle name="Accent5 226" xfId="3192"/>
    <cellStyle name="Accent5 227" xfId="3193"/>
    <cellStyle name="Accent5 228" xfId="3194"/>
    <cellStyle name="Accent5 229" xfId="3195"/>
    <cellStyle name="Accent5 23" xfId="3196"/>
    <cellStyle name="Accent5 23 2" xfId="3197"/>
    <cellStyle name="Accent5 230" xfId="3198"/>
    <cellStyle name="Accent5 231" xfId="3199"/>
    <cellStyle name="Accent5 232" xfId="3200"/>
    <cellStyle name="Accent5 233" xfId="3201"/>
    <cellStyle name="Accent5 234" xfId="3202"/>
    <cellStyle name="Accent5 235" xfId="3203"/>
    <cellStyle name="Accent5 236" xfId="3204"/>
    <cellStyle name="Accent5 237" xfId="3205"/>
    <cellStyle name="Accent5 238" xfId="3206"/>
    <cellStyle name="Accent5 239" xfId="3207"/>
    <cellStyle name="Accent5 24" xfId="3208"/>
    <cellStyle name="Accent5 24 2" xfId="3209"/>
    <cellStyle name="Accent5 240" xfId="3210"/>
    <cellStyle name="Accent5 241" xfId="3211"/>
    <cellStyle name="Accent5 242" xfId="3212"/>
    <cellStyle name="Accent5 25" xfId="3213"/>
    <cellStyle name="Accent5 25 2" xfId="3214"/>
    <cellStyle name="Accent5 26" xfId="3215"/>
    <cellStyle name="Accent5 26 2" xfId="3216"/>
    <cellStyle name="Accent5 27" xfId="3217"/>
    <cellStyle name="Accent5 27 2" xfId="3218"/>
    <cellStyle name="Accent5 28" xfId="3219"/>
    <cellStyle name="Accent5 28 2" xfId="3220"/>
    <cellStyle name="Accent5 29" xfId="3221"/>
    <cellStyle name="Accent5 3" xfId="3222"/>
    <cellStyle name="Accent5 3 2" xfId="3223"/>
    <cellStyle name="Accent5 3 3" xfId="3224"/>
    <cellStyle name="Accent5 3 4" xfId="3225"/>
    <cellStyle name="Accent5 3 5" xfId="3226"/>
    <cellStyle name="Accent5 30" xfId="3227"/>
    <cellStyle name="Accent5 31" xfId="3228"/>
    <cellStyle name="Accent5 32" xfId="3229"/>
    <cellStyle name="Accent5 33" xfId="3230"/>
    <cellStyle name="Accent5 34" xfId="3231"/>
    <cellStyle name="Accent5 35" xfId="3232"/>
    <cellStyle name="Accent5 36" xfId="3233"/>
    <cellStyle name="Accent5 37" xfId="3234"/>
    <cellStyle name="Accent5 38" xfId="3235"/>
    <cellStyle name="Accent5 39" xfId="3236"/>
    <cellStyle name="Accent5 4" xfId="3237"/>
    <cellStyle name="Accent5 4 2" xfId="3238"/>
    <cellStyle name="Accent5 4 3" xfId="3239"/>
    <cellStyle name="Accent5 4 4" xfId="3240"/>
    <cellStyle name="Accent5 4 5" xfId="3241"/>
    <cellStyle name="Accent5 40" xfId="3242"/>
    <cellStyle name="Accent5 41" xfId="3243"/>
    <cellStyle name="Accent5 42" xfId="3244"/>
    <cellStyle name="Accent5 43" xfId="3245"/>
    <cellStyle name="Accent5 44" xfId="3246"/>
    <cellStyle name="Accent5 45" xfId="3247"/>
    <cellStyle name="Accent5 46" xfId="3248"/>
    <cellStyle name="Accent5 47" xfId="3249"/>
    <cellStyle name="Accent5 48" xfId="3250"/>
    <cellStyle name="Accent5 49" xfId="3251"/>
    <cellStyle name="Accent5 5" xfId="3252"/>
    <cellStyle name="Accent5 5 2" xfId="3253"/>
    <cellStyle name="Accent5 50" xfId="3254"/>
    <cellStyle name="Accent5 51" xfId="3255"/>
    <cellStyle name="Accent5 52" xfId="3256"/>
    <cellStyle name="Accent5 53" xfId="3257"/>
    <cellStyle name="Accent5 54" xfId="3258"/>
    <cellStyle name="Accent5 55" xfId="3259"/>
    <cellStyle name="Accent5 56" xfId="3260"/>
    <cellStyle name="Accent5 57" xfId="3261"/>
    <cellStyle name="Accent5 58" xfId="3262"/>
    <cellStyle name="Accent5 59" xfId="3263"/>
    <cellStyle name="Accent5 6" xfId="3264"/>
    <cellStyle name="Accent5 6 2" xfId="3265"/>
    <cellStyle name="Accent5 60" xfId="3266"/>
    <cellStyle name="Accent5 61" xfId="3267"/>
    <cellStyle name="Accent5 62" xfId="3268"/>
    <cellStyle name="Accent5 63" xfId="3269"/>
    <cellStyle name="Accent5 64" xfId="3270"/>
    <cellStyle name="Accent5 65" xfId="3271"/>
    <cellStyle name="Accent5 66" xfId="3272"/>
    <cellStyle name="Accent5 67" xfId="3273"/>
    <cellStyle name="Accent5 68" xfId="3274"/>
    <cellStyle name="Accent5 69" xfId="3275"/>
    <cellStyle name="Accent5 7" xfId="3276"/>
    <cellStyle name="Accent5 7 2" xfId="3277"/>
    <cellStyle name="Accent5 70" xfId="3278"/>
    <cellStyle name="Accent5 71" xfId="3279"/>
    <cellStyle name="Accent5 72" xfId="3280"/>
    <cellStyle name="Accent5 73" xfId="3281"/>
    <cellStyle name="Accent5 74" xfId="3282"/>
    <cellStyle name="Accent5 75" xfId="3283"/>
    <cellStyle name="Accent5 76" xfId="3284"/>
    <cellStyle name="Accent5 77" xfId="3285"/>
    <cellStyle name="Accent5 78" xfId="3286"/>
    <cellStyle name="Accent5 79" xfId="3287"/>
    <cellStyle name="Accent5 8" xfId="3288"/>
    <cellStyle name="Accent5 8 2" xfId="3289"/>
    <cellStyle name="Accent5 80" xfId="3290"/>
    <cellStyle name="Accent5 81" xfId="3291"/>
    <cellStyle name="Accent5 82" xfId="3292"/>
    <cellStyle name="Accent5 83" xfId="3293"/>
    <cellStyle name="Accent5 84" xfId="3294"/>
    <cellStyle name="Accent5 85" xfId="3295"/>
    <cellStyle name="Accent5 86" xfId="3296"/>
    <cellStyle name="Accent5 87" xfId="3297"/>
    <cellStyle name="Accent5 88" xfId="3298"/>
    <cellStyle name="Accent5 89" xfId="3299"/>
    <cellStyle name="Accent5 9" xfId="3300"/>
    <cellStyle name="Accent5 9 2" xfId="3301"/>
    <cellStyle name="Accent5 90" xfId="3302"/>
    <cellStyle name="Accent5 91" xfId="3303"/>
    <cellStyle name="Accent5 92" xfId="3304"/>
    <cellStyle name="Accent5 93" xfId="3305"/>
    <cellStyle name="Accent5 94" xfId="3306"/>
    <cellStyle name="Accent5 95" xfId="3307"/>
    <cellStyle name="Accent5 96" xfId="3308"/>
    <cellStyle name="Accent5 97" xfId="3309"/>
    <cellStyle name="Accent5 98" xfId="3310"/>
    <cellStyle name="Accent5 99" xfId="3311"/>
    <cellStyle name="Accent6 - 20%" xfId="3312"/>
    <cellStyle name="Accent6 - 40%" xfId="3313"/>
    <cellStyle name="Accent6 - 60%" xfId="3314"/>
    <cellStyle name="Accent6 10" xfId="3315"/>
    <cellStyle name="Accent6 10 2" xfId="3316"/>
    <cellStyle name="Accent6 100" xfId="3317"/>
    <cellStyle name="Accent6 101" xfId="3318"/>
    <cellStyle name="Accent6 102" xfId="3319"/>
    <cellStyle name="Accent6 103" xfId="3320"/>
    <cellStyle name="Accent6 104" xfId="3321"/>
    <cellStyle name="Accent6 105" xfId="3322"/>
    <cellStyle name="Accent6 106" xfId="3323"/>
    <cellStyle name="Accent6 107" xfId="3324"/>
    <cellStyle name="Accent6 108" xfId="3325"/>
    <cellStyle name="Accent6 109" xfId="3326"/>
    <cellStyle name="Accent6 11" xfId="3327"/>
    <cellStyle name="Accent6 11 2" xfId="3328"/>
    <cellStyle name="Accent6 110" xfId="3329"/>
    <cellStyle name="Accent6 111" xfId="3330"/>
    <cellStyle name="Accent6 112" xfId="3331"/>
    <cellStyle name="Accent6 113" xfId="3332"/>
    <cellStyle name="Accent6 114" xfId="3333"/>
    <cellStyle name="Accent6 115" xfId="3334"/>
    <cellStyle name="Accent6 116" xfId="3335"/>
    <cellStyle name="Accent6 117" xfId="3336"/>
    <cellStyle name="Accent6 118" xfId="3337"/>
    <cellStyle name="Accent6 119" xfId="3338"/>
    <cellStyle name="Accent6 12" xfId="3339"/>
    <cellStyle name="Accent6 12 2" xfId="3340"/>
    <cellStyle name="Accent6 120" xfId="3341"/>
    <cellStyle name="Accent6 121" xfId="3342"/>
    <cellStyle name="Accent6 122" xfId="3343"/>
    <cellStyle name="Accent6 123" xfId="3344"/>
    <cellStyle name="Accent6 124" xfId="3345"/>
    <cellStyle name="Accent6 125" xfId="3346"/>
    <cellStyle name="Accent6 126" xfId="3347"/>
    <cellStyle name="Accent6 127" xfId="3348"/>
    <cellStyle name="Accent6 128" xfId="3349"/>
    <cellStyle name="Accent6 129" xfId="3350"/>
    <cellStyle name="Accent6 13" xfId="3351"/>
    <cellStyle name="Accent6 13 2" xfId="3352"/>
    <cellStyle name="Accent6 130" xfId="3353"/>
    <cellStyle name="Accent6 131" xfId="3354"/>
    <cellStyle name="Accent6 132" xfId="3355"/>
    <cellStyle name="Accent6 133" xfId="3356"/>
    <cellStyle name="Accent6 134" xfId="3357"/>
    <cellStyle name="Accent6 135" xfId="3358"/>
    <cellStyle name="Accent6 136" xfId="3359"/>
    <cellStyle name="Accent6 137" xfId="3360"/>
    <cellStyle name="Accent6 138" xfId="3361"/>
    <cellStyle name="Accent6 139" xfId="3362"/>
    <cellStyle name="Accent6 14" xfId="3363"/>
    <cellStyle name="Accent6 14 2" xfId="3364"/>
    <cellStyle name="Accent6 140" xfId="3365"/>
    <cellStyle name="Accent6 141" xfId="3366"/>
    <cellStyle name="Accent6 142" xfId="3367"/>
    <cellStyle name="Accent6 143" xfId="3368"/>
    <cellStyle name="Accent6 144" xfId="3369"/>
    <cellStyle name="Accent6 145" xfId="3370"/>
    <cellStyle name="Accent6 146" xfId="3371"/>
    <cellStyle name="Accent6 147" xfId="3372"/>
    <cellStyle name="Accent6 148" xfId="3373"/>
    <cellStyle name="Accent6 149" xfId="3374"/>
    <cellStyle name="Accent6 15" xfId="3375"/>
    <cellStyle name="Accent6 15 2" xfId="3376"/>
    <cellStyle name="Accent6 150" xfId="3377"/>
    <cellStyle name="Accent6 151" xfId="3378"/>
    <cellStyle name="Accent6 152" xfId="3379"/>
    <cellStyle name="Accent6 153" xfId="3380"/>
    <cellStyle name="Accent6 154" xfId="3381"/>
    <cellStyle name="Accent6 155" xfId="3382"/>
    <cellStyle name="Accent6 156" xfId="3383"/>
    <cellStyle name="Accent6 157" xfId="3384"/>
    <cellStyle name="Accent6 158" xfId="3385"/>
    <cellStyle name="Accent6 159" xfId="3386"/>
    <cellStyle name="Accent6 16" xfId="3387"/>
    <cellStyle name="Accent6 16 2" xfId="3388"/>
    <cellStyle name="Accent6 160" xfId="3389"/>
    <cellStyle name="Accent6 161" xfId="3390"/>
    <cellStyle name="Accent6 162" xfId="3391"/>
    <cellStyle name="Accent6 163" xfId="3392"/>
    <cellStyle name="Accent6 164" xfId="3393"/>
    <cellStyle name="Accent6 165" xfId="3394"/>
    <cellStyle name="Accent6 166" xfId="3395"/>
    <cellStyle name="Accent6 167" xfId="3396"/>
    <cellStyle name="Accent6 168" xfId="3397"/>
    <cellStyle name="Accent6 169" xfId="3398"/>
    <cellStyle name="Accent6 17" xfId="3399"/>
    <cellStyle name="Accent6 17 2" xfId="3400"/>
    <cellStyle name="Accent6 170" xfId="3401"/>
    <cellStyle name="Accent6 171" xfId="3402"/>
    <cellStyle name="Accent6 172" xfId="3403"/>
    <cellStyle name="Accent6 173" xfId="3404"/>
    <cellStyle name="Accent6 174" xfId="3405"/>
    <cellStyle name="Accent6 175" xfId="3406"/>
    <cellStyle name="Accent6 176" xfId="3407"/>
    <cellStyle name="Accent6 177" xfId="3408"/>
    <cellStyle name="Accent6 178" xfId="3409"/>
    <cellStyle name="Accent6 179" xfId="3410"/>
    <cellStyle name="Accent6 18" xfId="3411"/>
    <cellStyle name="Accent6 18 2" xfId="3412"/>
    <cellStyle name="Accent6 180" xfId="3413"/>
    <cellStyle name="Accent6 181" xfId="3414"/>
    <cellStyle name="Accent6 182" xfId="3415"/>
    <cellStyle name="Accent6 183" xfId="3416"/>
    <cellStyle name="Accent6 184" xfId="3417"/>
    <cellStyle name="Accent6 185" xfId="3418"/>
    <cellStyle name="Accent6 186" xfId="3419"/>
    <cellStyle name="Accent6 187" xfId="3420"/>
    <cellStyle name="Accent6 188" xfId="3421"/>
    <cellStyle name="Accent6 189" xfId="3422"/>
    <cellStyle name="Accent6 19" xfId="3423"/>
    <cellStyle name="Accent6 19 2" xfId="3424"/>
    <cellStyle name="Accent6 190" xfId="3425"/>
    <cellStyle name="Accent6 191" xfId="3426"/>
    <cellStyle name="Accent6 192" xfId="3427"/>
    <cellStyle name="Accent6 193" xfId="3428"/>
    <cellStyle name="Accent6 194" xfId="3429"/>
    <cellStyle name="Accent6 195" xfId="3430"/>
    <cellStyle name="Accent6 196" xfId="3431"/>
    <cellStyle name="Accent6 197" xfId="3432"/>
    <cellStyle name="Accent6 198" xfId="3433"/>
    <cellStyle name="Accent6 199" xfId="3434"/>
    <cellStyle name="Accent6 2" xfId="3435"/>
    <cellStyle name="Accent6 2 2" xfId="3436"/>
    <cellStyle name="Accent6 2 2 2" xfId="3437"/>
    <cellStyle name="Accent6 2 2 3" xfId="3438"/>
    <cellStyle name="Accent6 2 3" xfId="3439"/>
    <cellStyle name="Accent6 2 3 2" xfId="3440"/>
    <cellStyle name="Accent6 2 4" xfId="3441"/>
    <cellStyle name="Accent6 2 4 2" xfId="3442"/>
    <cellStyle name="Accent6 2 5" xfId="3443"/>
    <cellStyle name="Accent6 20" xfId="3444"/>
    <cellStyle name="Accent6 20 2" xfId="3445"/>
    <cellStyle name="Accent6 200" xfId="3446"/>
    <cellStyle name="Accent6 201" xfId="3447"/>
    <cellStyle name="Accent6 202" xfId="3448"/>
    <cellStyle name="Accent6 203" xfId="3449"/>
    <cellStyle name="Accent6 204" xfId="3450"/>
    <cellStyle name="Accent6 205" xfId="3451"/>
    <cellStyle name="Accent6 206" xfId="3452"/>
    <cellStyle name="Accent6 207" xfId="3453"/>
    <cellStyle name="Accent6 208" xfId="3454"/>
    <cellStyle name="Accent6 209" xfId="3455"/>
    <cellStyle name="Accent6 21" xfId="3456"/>
    <cellStyle name="Accent6 21 2" xfId="3457"/>
    <cellStyle name="Accent6 210" xfId="3458"/>
    <cellStyle name="Accent6 211" xfId="3459"/>
    <cellStyle name="Accent6 212" xfId="3460"/>
    <cellStyle name="Accent6 213" xfId="3461"/>
    <cellStyle name="Accent6 214" xfId="3462"/>
    <cellStyle name="Accent6 215" xfId="3463"/>
    <cellStyle name="Accent6 216" xfId="3464"/>
    <cellStyle name="Accent6 217" xfId="3465"/>
    <cellStyle name="Accent6 218" xfId="3466"/>
    <cellStyle name="Accent6 219" xfId="3467"/>
    <cellStyle name="Accent6 22" xfId="3468"/>
    <cellStyle name="Accent6 22 2" xfId="3469"/>
    <cellStyle name="Accent6 220" xfId="3470"/>
    <cellStyle name="Accent6 221" xfId="3471"/>
    <cellStyle name="Accent6 222" xfId="3472"/>
    <cellStyle name="Accent6 223" xfId="3473"/>
    <cellStyle name="Accent6 224" xfId="3474"/>
    <cellStyle name="Accent6 225" xfId="3475"/>
    <cellStyle name="Accent6 226" xfId="3476"/>
    <cellStyle name="Accent6 227" xfId="3477"/>
    <cellStyle name="Accent6 228" xfId="3478"/>
    <cellStyle name="Accent6 229" xfId="3479"/>
    <cellStyle name="Accent6 23" xfId="3480"/>
    <cellStyle name="Accent6 23 2" xfId="3481"/>
    <cellStyle name="Accent6 230" xfId="3482"/>
    <cellStyle name="Accent6 231" xfId="3483"/>
    <cellStyle name="Accent6 232" xfId="3484"/>
    <cellStyle name="Accent6 233" xfId="3485"/>
    <cellStyle name="Accent6 234" xfId="3486"/>
    <cellStyle name="Accent6 235" xfId="3487"/>
    <cellStyle name="Accent6 236" xfId="3488"/>
    <cellStyle name="Accent6 237" xfId="3489"/>
    <cellStyle name="Accent6 238" xfId="3490"/>
    <cellStyle name="Accent6 239" xfId="3491"/>
    <cellStyle name="Accent6 24" xfId="3492"/>
    <cellStyle name="Accent6 24 2" xfId="3493"/>
    <cellStyle name="Accent6 240" xfId="3494"/>
    <cellStyle name="Accent6 241" xfId="3495"/>
    <cellStyle name="Accent6 242" xfId="3496"/>
    <cellStyle name="Accent6 25" xfId="3497"/>
    <cellStyle name="Accent6 25 2" xfId="3498"/>
    <cellStyle name="Accent6 26" xfId="3499"/>
    <cellStyle name="Accent6 26 2" xfId="3500"/>
    <cellStyle name="Accent6 27" xfId="3501"/>
    <cellStyle name="Accent6 27 2" xfId="3502"/>
    <cellStyle name="Accent6 28" xfId="3503"/>
    <cellStyle name="Accent6 28 2" xfId="3504"/>
    <cellStyle name="Accent6 29" xfId="3505"/>
    <cellStyle name="Accent6 3" xfId="3506"/>
    <cellStyle name="Accent6 3 2" xfId="3507"/>
    <cellStyle name="Accent6 3 3" xfId="3508"/>
    <cellStyle name="Accent6 3 4" xfId="3509"/>
    <cellStyle name="Accent6 3 5" xfId="3510"/>
    <cellStyle name="Accent6 30" xfId="3511"/>
    <cellStyle name="Accent6 31" xfId="3512"/>
    <cellStyle name="Accent6 32" xfId="3513"/>
    <cellStyle name="Accent6 33" xfId="3514"/>
    <cellStyle name="Accent6 34" xfId="3515"/>
    <cellStyle name="Accent6 35" xfId="3516"/>
    <cellStyle name="Accent6 36" xfId="3517"/>
    <cellStyle name="Accent6 37" xfId="3518"/>
    <cellStyle name="Accent6 38" xfId="3519"/>
    <cellStyle name="Accent6 39" xfId="3520"/>
    <cellStyle name="Accent6 4" xfId="3521"/>
    <cellStyle name="Accent6 4 2" xfId="3522"/>
    <cellStyle name="Accent6 4 3" xfId="3523"/>
    <cellStyle name="Accent6 4 4" xfId="3524"/>
    <cellStyle name="Accent6 4 5" xfId="3525"/>
    <cellStyle name="Accent6 40" xfId="3526"/>
    <cellStyle name="Accent6 41" xfId="3527"/>
    <cellStyle name="Accent6 42" xfId="3528"/>
    <cellStyle name="Accent6 43" xfId="3529"/>
    <cellStyle name="Accent6 44" xfId="3530"/>
    <cellStyle name="Accent6 45" xfId="3531"/>
    <cellStyle name="Accent6 46" xfId="3532"/>
    <cellStyle name="Accent6 47" xfId="3533"/>
    <cellStyle name="Accent6 48" xfId="3534"/>
    <cellStyle name="Accent6 49" xfId="3535"/>
    <cellStyle name="Accent6 5" xfId="3536"/>
    <cellStyle name="Accent6 5 2" xfId="3537"/>
    <cellStyle name="Accent6 50" xfId="3538"/>
    <cellStyle name="Accent6 51" xfId="3539"/>
    <cellStyle name="Accent6 52" xfId="3540"/>
    <cellStyle name="Accent6 53" xfId="3541"/>
    <cellStyle name="Accent6 54" xfId="3542"/>
    <cellStyle name="Accent6 55" xfId="3543"/>
    <cellStyle name="Accent6 56" xfId="3544"/>
    <cellStyle name="Accent6 57" xfId="3545"/>
    <cellStyle name="Accent6 58" xfId="3546"/>
    <cellStyle name="Accent6 59" xfId="3547"/>
    <cellStyle name="Accent6 6" xfId="3548"/>
    <cellStyle name="Accent6 6 2" xfId="3549"/>
    <cellStyle name="Accent6 60" xfId="3550"/>
    <cellStyle name="Accent6 61" xfId="3551"/>
    <cellStyle name="Accent6 62" xfId="3552"/>
    <cellStyle name="Accent6 63" xfId="3553"/>
    <cellStyle name="Accent6 64" xfId="3554"/>
    <cellStyle name="Accent6 65" xfId="3555"/>
    <cellStyle name="Accent6 66" xfId="3556"/>
    <cellStyle name="Accent6 67" xfId="3557"/>
    <cellStyle name="Accent6 68" xfId="3558"/>
    <cellStyle name="Accent6 69" xfId="3559"/>
    <cellStyle name="Accent6 7" xfId="3560"/>
    <cellStyle name="Accent6 7 2" xfId="3561"/>
    <cellStyle name="Accent6 70" xfId="3562"/>
    <cellStyle name="Accent6 71" xfId="3563"/>
    <cellStyle name="Accent6 72" xfId="3564"/>
    <cellStyle name="Accent6 73" xfId="3565"/>
    <cellStyle name="Accent6 74" xfId="3566"/>
    <cellStyle name="Accent6 75" xfId="3567"/>
    <cellStyle name="Accent6 76" xfId="3568"/>
    <cellStyle name="Accent6 77" xfId="3569"/>
    <cellStyle name="Accent6 78" xfId="3570"/>
    <cellStyle name="Accent6 79" xfId="3571"/>
    <cellStyle name="Accent6 8" xfId="3572"/>
    <cellStyle name="Accent6 8 2" xfId="3573"/>
    <cellStyle name="Accent6 80" xfId="3574"/>
    <cellStyle name="Accent6 81" xfId="3575"/>
    <cellStyle name="Accent6 82" xfId="3576"/>
    <cellStyle name="Accent6 83" xfId="3577"/>
    <cellStyle name="Accent6 84" xfId="3578"/>
    <cellStyle name="Accent6 85" xfId="3579"/>
    <cellStyle name="Accent6 86" xfId="3580"/>
    <cellStyle name="Accent6 87" xfId="3581"/>
    <cellStyle name="Accent6 88" xfId="3582"/>
    <cellStyle name="Accent6 89" xfId="3583"/>
    <cellStyle name="Accent6 9" xfId="3584"/>
    <cellStyle name="Accent6 9 2" xfId="3585"/>
    <cellStyle name="Accent6 90" xfId="3586"/>
    <cellStyle name="Accent6 91" xfId="3587"/>
    <cellStyle name="Accent6 92" xfId="3588"/>
    <cellStyle name="Accent6 93" xfId="3589"/>
    <cellStyle name="Accent6 94" xfId="3590"/>
    <cellStyle name="Accent6 95" xfId="3591"/>
    <cellStyle name="Accent6 96" xfId="3592"/>
    <cellStyle name="Accent6 97" xfId="3593"/>
    <cellStyle name="Accent6 98" xfId="3594"/>
    <cellStyle name="Accent6 99" xfId="3595"/>
    <cellStyle name="Actual Date" xfId="3596"/>
    <cellStyle name="Actual Date 2" xfId="3597"/>
    <cellStyle name="Actual Date 3" xfId="3598"/>
    <cellStyle name="Actual Date 4" xfId="3599"/>
    <cellStyle name="Alternate Rows" xfId="3600"/>
    <cellStyle name="Alternate Yellow" xfId="3601"/>
    <cellStyle name="Alternate Yellow 2" xfId="3602"/>
    <cellStyle name="Alternate Yellow 2 2" xfId="3603"/>
    <cellStyle name="Alternate Yellow 3" xfId="3604"/>
    <cellStyle name="Avertissement" xfId="3605"/>
    <cellStyle name="Bad 10" xfId="3606"/>
    <cellStyle name="Bad 11" xfId="3607"/>
    <cellStyle name="Bad 12" xfId="3608"/>
    <cellStyle name="Bad 13" xfId="3609"/>
    <cellStyle name="Bad 14" xfId="3610"/>
    <cellStyle name="Bad 15" xfId="3611"/>
    <cellStyle name="Bad 16" xfId="3612"/>
    <cellStyle name="Bad 17" xfId="3613"/>
    <cellStyle name="Bad 18" xfId="3614"/>
    <cellStyle name="Bad 19" xfId="3615"/>
    <cellStyle name="Bad 2" xfId="3616"/>
    <cellStyle name="Bad 2 2" xfId="3617"/>
    <cellStyle name="Bad 2 3" xfId="3618"/>
    <cellStyle name="Bad 2 4" xfId="3619"/>
    <cellStyle name="Bad 2 5" xfId="3620"/>
    <cellStyle name="Bad 20" xfId="3621"/>
    <cellStyle name="Bad 21" xfId="3622"/>
    <cellStyle name="Bad 22" xfId="3623"/>
    <cellStyle name="Bad 23" xfId="3624"/>
    <cellStyle name="Bad 24" xfId="3625"/>
    <cellStyle name="Bad 3" xfId="3626"/>
    <cellStyle name="Bad 3 2" xfId="3627"/>
    <cellStyle name="Bad 3 3" xfId="3628"/>
    <cellStyle name="Bad 3 4" xfId="3629"/>
    <cellStyle name="Bad 3 5" xfId="3630"/>
    <cellStyle name="Bad 4" xfId="3631"/>
    <cellStyle name="Bad 4 2" xfId="3632"/>
    <cellStyle name="Bad 4 3" xfId="3633"/>
    <cellStyle name="Bad 4 4" xfId="3634"/>
    <cellStyle name="Bad 4 5" xfId="3635"/>
    <cellStyle name="Bad 5" xfId="3636"/>
    <cellStyle name="Bad 6" xfId="3637"/>
    <cellStyle name="Bad 7" xfId="3638"/>
    <cellStyle name="Bad 8" xfId="3639"/>
    <cellStyle name="Bad 9" xfId="3640"/>
    <cellStyle name="Band 2" xfId="3641"/>
    <cellStyle name="Banner" xfId="3642"/>
    <cellStyle name="Blue Font" xfId="3643"/>
    <cellStyle name="BOLD" xfId="3644"/>
    <cellStyle name="Bold Red" xfId="3645"/>
    <cellStyle name="Border" xfId="3646"/>
    <cellStyle name="Calc" xfId="3647"/>
    <cellStyle name="calc 0dp" xfId="3648"/>
    <cellStyle name="calc 0dp 2" xfId="3649"/>
    <cellStyle name="calc 0dp 2 2" xfId="3650"/>
    <cellStyle name="calc 0dp 2 2 2" xfId="3651"/>
    <cellStyle name="calc 0dp 2 3" xfId="3652"/>
    <cellStyle name="calc 0dp 3" xfId="3653"/>
    <cellStyle name="calc 0dp 3 2" xfId="3654"/>
    <cellStyle name="calc 0dp 4" xfId="3655"/>
    <cellStyle name="Calc 10" xfId="3656"/>
    <cellStyle name="Calc 11" xfId="3657"/>
    <cellStyle name="Calc 12" xfId="3658"/>
    <cellStyle name="Calc 13" xfId="3659"/>
    <cellStyle name="Calc 14" xfId="3660"/>
    <cellStyle name="Calc 15" xfId="3661"/>
    <cellStyle name="Calc 16" xfId="3662"/>
    <cellStyle name="Calc 17" xfId="3663"/>
    <cellStyle name="Calc 18" xfId="3664"/>
    <cellStyle name="Calc 19" xfId="3665"/>
    <cellStyle name="Calc 2" xfId="3666"/>
    <cellStyle name="Calc 2 2" xfId="3667"/>
    <cellStyle name="Calc 20" xfId="3668"/>
    <cellStyle name="Calc 21" xfId="3669"/>
    <cellStyle name="Calc 22" xfId="3670"/>
    <cellStyle name="Calc 23" xfId="3671"/>
    <cellStyle name="Calc 24" xfId="3672"/>
    <cellStyle name="Calc 25" xfId="3673"/>
    <cellStyle name="Calc 26" xfId="3674"/>
    <cellStyle name="Calc 3" xfId="3675"/>
    <cellStyle name="Calc 3 2" xfId="3676"/>
    <cellStyle name="Calc 4" xfId="3677"/>
    <cellStyle name="Calc 4 2" xfId="3678"/>
    <cellStyle name="Calc 5" xfId="3679"/>
    <cellStyle name="Calc 6" xfId="3680"/>
    <cellStyle name="Calc 7" xfId="3681"/>
    <cellStyle name="Calc 8" xfId="3682"/>
    <cellStyle name="Calc 9" xfId="3683"/>
    <cellStyle name="Calcul" xfId="3684"/>
    <cellStyle name="Calculation 10" xfId="3685"/>
    <cellStyle name="Calculation 11" xfId="3686"/>
    <cellStyle name="Calculation 12" xfId="3687"/>
    <cellStyle name="Calculation 13" xfId="3688"/>
    <cellStyle name="Calculation 14" xfId="3689"/>
    <cellStyle name="Calculation 15" xfId="3690"/>
    <cellStyle name="Calculation 16" xfId="3691"/>
    <cellStyle name="Calculation 17" xfId="3692"/>
    <cellStyle name="Calculation 18" xfId="3693"/>
    <cellStyle name="Calculation 19" xfId="3694"/>
    <cellStyle name="Calculation 2" xfId="3695"/>
    <cellStyle name="Calculation 2 10" xfId="3696"/>
    <cellStyle name="Calculation 2 2" xfId="3697"/>
    <cellStyle name="Calculation 2 2 2" xfId="3698"/>
    <cellStyle name="Calculation 2 2 2 2" xfId="3699"/>
    <cellStyle name="Calculation 2 2 3" xfId="3700"/>
    <cellStyle name="Calculation 2 2 3 2" xfId="3701"/>
    <cellStyle name="Calculation 2 2 4" xfId="3702"/>
    <cellStyle name="Calculation 2 2 5" xfId="3703"/>
    <cellStyle name="Calculation 2 2 6" xfId="3704"/>
    <cellStyle name="Calculation 2 3" xfId="3705"/>
    <cellStyle name="Calculation 2 3 2" xfId="3706"/>
    <cellStyle name="Calculation 2 3 2 2" xfId="3707"/>
    <cellStyle name="Calculation 2 3 3" xfId="3708"/>
    <cellStyle name="Calculation 2 3 4" xfId="3709"/>
    <cellStyle name="Calculation 2 4" xfId="3710"/>
    <cellStyle name="Calculation 2 4 2" xfId="3711"/>
    <cellStyle name="Calculation 2 4 2 2" xfId="3712"/>
    <cellStyle name="Calculation 2 4 3" xfId="3713"/>
    <cellStyle name="Calculation 2 4 4" xfId="3714"/>
    <cellStyle name="Calculation 2 5" xfId="3715"/>
    <cellStyle name="Calculation 2 5 2" xfId="3716"/>
    <cellStyle name="Calculation 2 5 2 2" xfId="3717"/>
    <cellStyle name="Calculation 2 5 3" xfId="3718"/>
    <cellStyle name="Calculation 2 6" xfId="3719"/>
    <cellStyle name="Calculation 2 6 2" xfId="3720"/>
    <cellStyle name="Calculation 2 7" xfId="3721"/>
    <cellStyle name="Calculation 2 7 2" xfId="3722"/>
    <cellStyle name="Calculation 2 8" xfId="3723"/>
    <cellStyle name="Calculation 2 8 2" xfId="3724"/>
    <cellStyle name="Calculation 2 9" xfId="3725"/>
    <cellStyle name="Calculation 20" xfId="3726"/>
    <cellStyle name="Calculation 21" xfId="3727"/>
    <cellStyle name="Calculation 22" xfId="3728"/>
    <cellStyle name="Calculation 23" xfId="3729"/>
    <cellStyle name="Calculation 3" xfId="3730"/>
    <cellStyle name="Calculation 3 2" xfId="3731"/>
    <cellStyle name="Calculation 3 2 2" xfId="3732"/>
    <cellStyle name="Calculation 3 2 3" xfId="3733"/>
    <cellStyle name="Calculation 3 3" xfId="3734"/>
    <cellStyle name="Calculation 3 3 2" xfId="3735"/>
    <cellStyle name="Calculation 3 3 3" xfId="3736"/>
    <cellStyle name="Calculation 3 4" xfId="3737"/>
    <cellStyle name="Calculation 3 4 2" xfId="3738"/>
    <cellStyle name="Calculation 3 5" xfId="3739"/>
    <cellStyle name="Calculation 4" xfId="3740"/>
    <cellStyle name="Calculation 4 2" xfId="3741"/>
    <cellStyle name="Calculation 4 3" xfId="3742"/>
    <cellStyle name="Calculation 4 4" xfId="3743"/>
    <cellStyle name="Calculation 4 5" xfId="3744"/>
    <cellStyle name="Calculation 5" xfId="3745"/>
    <cellStyle name="Calculation 6" xfId="3746"/>
    <cellStyle name="Calculation 7" xfId="3747"/>
    <cellStyle name="Calculation 8" xfId="3748"/>
    <cellStyle name="Calculation 9" xfId="3749"/>
    <cellStyle name="Cellule liée" xfId="3750"/>
    <cellStyle name="Check" xfId="3751"/>
    <cellStyle name="Check 2" xfId="3752"/>
    <cellStyle name="Check Cell 10" xfId="3753"/>
    <cellStyle name="Check Cell 11" xfId="3754"/>
    <cellStyle name="Check Cell 12" xfId="3755"/>
    <cellStyle name="Check Cell 13" xfId="3756"/>
    <cellStyle name="Check Cell 14" xfId="3757"/>
    <cellStyle name="Check Cell 15" xfId="3758"/>
    <cellStyle name="Check Cell 16" xfId="3759"/>
    <cellStyle name="Check Cell 17" xfId="3760"/>
    <cellStyle name="Check Cell 18" xfId="3761"/>
    <cellStyle name="Check Cell 19" xfId="3762"/>
    <cellStyle name="Check Cell 2" xfId="3763"/>
    <cellStyle name="Check Cell 2 2" xfId="3764"/>
    <cellStyle name="Check Cell 2 2 2" xfId="3765"/>
    <cellStyle name="Check Cell 2 3" xfId="3766"/>
    <cellStyle name="Check Cell 2 4" xfId="3767"/>
    <cellStyle name="Check Cell 2 5" xfId="3768"/>
    <cellStyle name="Check Cell 20" xfId="3769"/>
    <cellStyle name="Check Cell 21" xfId="3770"/>
    <cellStyle name="Check Cell 22" xfId="3771"/>
    <cellStyle name="Check Cell 23" xfId="3772"/>
    <cellStyle name="Check Cell 3" xfId="3773"/>
    <cellStyle name="Check Cell 3 2" xfId="3774"/>
    <cellStyle name="Check Cell 3 3" xfId="3775"/>
    <cellStyle name="Check Cell 3 4" xfId="3776"/>
    <cellStyle name="Check Cell 3 5" xfId="3777"/>
    <cellStyle name="Check Cell 4" xfId="3778"/>
    <cellStyle name="Check Cell 4 2" xfId="3779"/>
    <cellStyle name="Check Cell 4 3" xfId="3780"/>
    <cellStyle name="Check Cell 4 4" xfId="3781"/>
    <cellStyle name="Check Cell 4 5" xfId="3782"/>
    <cellStyle name="Check Cell 5" xfId="3783"/>
    <cellStyle name="Check Cell 6" xfId="3784"/>
    <cellStyle name="Check Cell 7" xfId="3785"/>
    <cellStyle name="Check Cell 8" xfId="3786"/>
    <cellStyle name="Check Cell 9" xfId="3787"/>
    <cellStyle name="Column Heading" xfId="3788"/>
    <cellStyle name="Column Title" xfId="3789"/>
    <cellStyle name="ColumnHeadings" xfId="3790"/>
    <cellStyle name="ColumnHeadings2" xfId="3791"/>
    <cellStyle name="Comma [0] 2" xfId="3792"/>
    <cellStyle name="Comma [0] 2 2" xfId="3793"/>
    <cellStyle name="Comma [0] 2 2 2" xfId="3794"/>
    <cellStyle name="Comma [0] 2 3" xfId="3795"/>
    <cellStyle name="Comma [0] 2 4" xfId="3796"/>
    <cellStyle name="Comma [0] 3" xfId="3797"/>
    <cellStyle name="Comma [0] 3 2" xfId="3798"/>
    <cellStyle name="Comma [0] 4" xfId="3799"/>
    <cellStyle name="Comma [0] 5" xfId="3800"/>
    <cellStyle name="Comma [1]" xfId="3"/>
    <cellStyle name="Comma [2]" xfId="3801"/>
    <cellStyle name="Comma [2] 2" xfId="3802"/>
    <cellStyle name="Comma [2] 2 2" xfId="3803"/>
    <cellStyle name="Comma [2] 2 2 2" xfId="3804"/>
    <cellStyle name="Comma [2] 2 3" xfId="3805"/>
    <cellStyle name="Comma [2] 3" xfId="3806"/>
    <cellStyle name="Comma [2] 3 2" xfId="3807"/>
    <cellStyle name="Comma [2] 3 2 2" xfId="3808"/>
    <cellStyle name="Comma [2] 3 3" xfId="3809"/>
    <cellStyle name="Comma [2] 4" xfId="3810"/>
    <cellStyle name="Comma [2] 4 2" xfId="3811"/>
    <cellStyle name="Comma [2] 5" xfId="3812"/>
    <cellStyle name="Comma [2] 5 2" xfId="3813"/>
    <cellStyle name="Comma [2] 6" xfId="3814"/>
    <cellStyle name="Comma [2] 6 2" xfId="3815"/>
    <cellStyle name="Comma 0" xfId="3816"/>
    <cellStyle name="Comma 10" xfId="3817"/>
    <cellStyle name="Comma 10 10" xfId="3818"/>
    <cellStyle name="Comma 10 2" xfId="3819"/>
    <cellStyle name="Comma 10 2 2" xfId="3820"/>
    <cellStyle name="Comma 10 2 2 2" xfId="3821"/>
    <cellStyle name="Comma 10 2 3" xfId="3822"/>
    <cellStyle name="Comma 10 3" xfId="3823"/>
    <cellStyle name="Comma 10 3 2" xfId="3824"/>
    <cellStyle name="Comma 10 4" xfId="3825"/>
    <cellStyle name="Comma 10 4 2" xfId="3826"/>
    <cellStyle name="Comma 10 4 3" xfId="3827"/>
    <cellStyle name="Comma 10 5" xfId="3828"/>
    <cellStyle name="Comma 10 5 2" xfId="3829"/>
    <cellStyle name="Comma 10 6" xfId="3830"/>
    <cellStyle name="Comma 10 7" xfId="3831"/>
    <cellStyle name="Comma 10 7 2" xfId="3832"/>
    <cellStyle name="Comma 10 8" xfId="3833"/>
    <cellStyle name="Comma 10 9" xfId="3834"/>
    <cellStyle name="Comma 100" xfId="3835"/>
    <cellStyle name="Comma 101" xfId="3836"/>
    <cellStyle name="Comma 102" xfId="3837"/>
    <cellStyle name="Comma 103" xfId="3838"/>
    <cellStyle name="Comma 104" xfId="3839"/>
    <cellStyle name="Comma 11" xfId="3840"/>
    <cellStyle name="Comma 11 2" xfId="3841"/>
    <cellStyle name="Comma 11 2 2" xfId="3842"/>
    <cellStyle name="Comma 11 2 2 2" xfId="3843"/>
    <cellStyle name="Comma 11 2 3" xfId="3844"/>
    <cellStyle name="Comma 11 3" xfId="3845"/>
    <cellStyle name="Comma 11 3 2" xfId="3846"/>
    <cellStyle name="Comma 11 4" xfId="3847"/>
    <cellStyle name="Comma 11 4 2" xfId="3848"/>
    <cellStyle name="Comma 11 4 3" xfId="3849"/>
    <cellStyle name="Comma 11 5" xfId="3850"/>
    <cellStyle name="Comma 11 5 2" xfId="3851"/>
    <cellStyle name="Comma 11 6" xfId="3852"/>
    <cellStyle name="Comma 11 6 2" xfId="3853"/>
    <cellStyle name="Comma 11 7" xfId="3854"/>
    <cellStyle name="Comma 11 8" xfId="3855"/>
    <cellStyle name="Comma 11 9" xfId="3856"/>
    <cellStyle name="Comma 12" xfId="3857"/>
    <cellStyle name="Comma 12 2" xfId="3858"/>
    <cellStyle name="Comma 12 2 2" xfId="3859"/>
    <cellStyle name="Comma 12 2 2 2" xfId="3860"/>
    <cellStyle name="Comma 12 2 3" xfId="3861"/>
    <cellStyle name="Comma 12 3" xfId="3862"/>
    <cellStyle name="Comma 12 3 2" xfId="3863"/>
    <cellStyle name="Comma 12 4" xfId="3864"/>
    <cellStyle name="Comma 12 5" xfId="3865"/>
    <cellStyle name="Comma 12 6" xfId="3866"/>
    <cellStyle name="Comma 13" xfId="3867"/>
    <cellStyle name="Comma 13 2" xfId="3868"/>
    <cellStyle name="Comma 13 2 2" xfId="3869"/>
    <cellStyle name="Comma 13 2 2 2" xfId="3870"/>
    <cellStyle name="Comma 13 2 3" xfId="3871"/>
    <cellStyle name="Comma 13 2 3 2" xfId="3872"/>
    <cellStyle name="Comma 13 2 4" xfId="3873"/>
    <cellStyle name="Comma 13 2 5" xfId="3874"/>
    <cellStyle name="Comma 13 2 6" xfId="3875"/>
    <cellStyle name="Comma 13 3" xfId="3876"/>
    <cellStyle name="Comma 13 3 2" xfId="3877"/>
    <cellStyle name="Comma 13 4" xfId="3878"/>
    <cellStyle name="Comma 13 5" xfId="3879"/>
    <cellStyle name="Comma 13 5 2" xfId="3880"/>
    <cellStyle name="Comma 13 6" xfId="3881"/>
    <cellStyle name="Comma 13 7" xfId="3882"/>
    <cellStyle name="Comma 13 8" xfId="3883"/>
    <cellStyle name="Comma 14" xfId="3884"/>
    <cellStyle name="Comma 14 2" xfId="3885"/>
    <cellStyle name="Comma 14 2 2" xfId="3886"/>
    <cellStyle name="Comma 14 2 2 2" xfId="3887"/>
    <cellStyle name="Comma 14 2 3" xfId="3888"/>
    <cellStyle name="Comma 14 3" xfId="3889"/>
    <cellStyle name="Comma 14 3 2" xfId="3890"/>
    <cellStyle name="Comma 14 4" xfId="3891"/>
    <cellStyle name="Comma 14 5" xfId="3892"/>
    <cellStyle name="Comma 14 6" xfId="3893"/>
    <cellStyle name="Comma 15" xfId="3894"/>
    <cellStyle name="Comma 15 2" xfId="3895"/>
    <cellStyle name="Comma 15 2 2" xfId="3896"/>
    <cellStyle name="Comma 15 2 2 2" xfId="3897"/>
    <cellStyle name="Comma 15 2 3" xfId="3898"/>
    <cellStyle name="Comma 15 3" xfId="3899"/>
    <cellStyle name="Comma 15 3 2" xfId="3900"/>
    <cellStyle name="Comma 15 3 3" xfId="3901"/>
    <cellStyle name="Comma 15 3 3 2" xfId="3902"/>
    <cellStyle name="Comma 15 3 3 2 2" xfId="3903"/>
    <cellStyle name="Comma 15 3 3 3" xfId="3904"/>
    <cellStyle name="Comma 15 3 4" xfId="3905"/>
    <cellStyle name="Comma 15 3 4 2" xfId="3906"/>
    <cellStyle name="Comma 15 3 5" xfId="3907"/>
    <cellStyle name="Comma 15 3 5 2" xfId="3908"/>
    <cellStyle name="Comma 15 3 6" xfId="3909"/>
    <cellStyle name="Comma 15 3 7" xfId="3910"/>
    <cellStyle name="Comma 15 4" xfId="3911"/>
    <cellStyle name="Comma 15 4 2" xfId="3912"/>
    <cellStyle name="Comma 15 5" xfId="3913"/>
    <cellStyle name="Comma 15 5 2" xfId="3914"/>
    <cellStyle name="Comma 15 5 3" xfId="3915"/>
    <cellStyle name="Comma 15 5 3 2" xfId="3916"/>
    <cellStyle name="Comma 15 5 4" xfId="3917"/>
    <cellStyle name="Comma 15 6" xfId="3918"/>
    <cellStyle name="Comma 15 7" xfId="3919"/>
    <cellStyle name="Comma 16" xfId="3920"/>
    <cellStyle name="Comma 16 2" xfId="3921"/>
    <cellStyle name="Comma 16 2 2" xfId="3922"/>
    <cellStyle name="Comma 16 2 3" xfId="3923"/>
    <cellStyle name="Comma 16 3" xfId="3924"/>
    <cellStyle name="Comma 16 3 2" xfId="3925"/>
    <cellStyle name="Comma 16 4" xfId="3926"/>
    <cellStyle name="Comma 16 5" xfId="3927"/>
    <cellStyle name="Comma 16 6" xfId="3928"/>
    <cellStyle name="Comma 17" xfId="3929"/>
    <cellStyle name="Comma 17 2" xfId="3930"/>
    <cellStyle name="Comma 17 2 2" xfId="3931"/>
    <cellStyle name="Comma 17 2 2 2" xfId="3932"/>
    <cellStyle name="Comma 17 2 3" xfId="3933"/>
    <cellStyle name="Comma 17 2 3 2" xfId="3934"/>
    <cellStyle name="Comma 17 2 3 2 2" xfId="3935"/>
    <cellStyle name="Comma 17 2 4" xfId="3936"/>
    <cellStyle name="Comma 17 2 4 2" xfId="3937"/>
    <cellStyle name="Comma 17 2 5" xfId="3938"/>
    <cellStyle name="Comma 17 2 5 2" xfId="3939"/>
    <cellStyle name="Comma 17 2 6" xfId="3940"/>
    <cellStyle name="Comma 17 2 7" xfId="3941"/>
    <cellStyle name="Comma 17 3" xfId="3942"/>
    <cellStyle name="Comma 17 3 2" xfId="3943"/>
    <cellStyle name="Comma 17 4" xfId="3944"/>
    <cellStyle name="Comma 17 5" xfId="3945"/>
    <cellStyle name="Comma 17 6" xfId="3946"/>
    <cellStyle name="Comma 18" xfId="3947"/>
    <cellStyle name="Comma 18 2" xfId="3948"/>
    <cellStyle name="Comma 18 2 2" xfId="3949"/>
    <cellStyle name="Comma 18 2 3" xfId="3950"/>
    <cellStyle name="Comma 18 3" xfId="3951"/>
    <cellStyle name="Comma 18 3 2" xfId="3952"/>
    <cellStyle name="Comma 18 3 2 2" xfId="3953"/>
    <cellStyle name="Comma 18 3 3" xfId="3954"/>
    <cellStyle name="Comma 18 4" xfId="3955"/>
    <cellStyle name="Comma 18 5" xfId="3956"/>
    <cellStyle name="Comma 18 6" xfId="3957"/>
    <cellStyle name="Comma 19" xfId="3958"/>
    <cellStyle name="Comma 19 2" xfId="3959"/>
    <cellStyle name="Comma 19 2 2" xfId="3960"/>
    <cellStyle name="Comma 19 2 2 2" xfId="3961"/>
    <cellStyle name="Comma 19 2 2 2 2" xfId="3962"/>
    <cellStyle name="Comma 19 2 2 3" xfId="3963"/>
    <cellStyle name="Comma 19 2 3" xfId="3964"/>
    <cellStyle name="Comma 19 2 3 2" xfId="3965"/>
    <cellStyle name="Comma 19 2 4" xfId="3966"/>
    <cellStyle name="Comma 19 3" xfId="3967"/>
    <cellStyle name="Comma 19 3 2" xfId="3968"/>
    <cellStyle name="Comma 19 3 3" xfId="3969"/>
    <cellStyle name="Comma 19 4" xfId="3970"/>
    <cellStyle name="Comma 19 4 2" xfId="3971"/>
    <cellStyle name="Comma 19 4 2 2" xfId="3972"/>
    <cellStyle name="Comma 19 4 2 3" xfId="3973"/>
    <cellStyle name="Comma 19 4 3" xfId="3974"/>
    <cellStyle name="Comma 19 4 4" xfId="3975"/>
    <cellStyle name="Comma 19 4 5" xfId="3976"/>
    <cellStyle name="Comma 19 5" xfId="3977"/>
    <cellStyle name="Comma 19 5 2" xfId="3978"/>
    <cellStyle name="Comma 19 5 2 2" xfId="3979"/>
    <cellStyle name="Comma 19 5 3" xfId="3980"/>
    <cellStyle name="Comma 19 6" xfId="3981"/>
    <cellStyle name="Comma 2" xfId="3982"/>
    <cellStyle name="Comma 2 10" xfId="3983"/>
    <cellStyle name="Comma 2 11" xfId="3984"/>
    <cellStyle name="Comma 2 11 2" xfId="3985"/>
    <cellStyle name="Comma 2 2" xfId="3986"/>
    <cellStyle name="Comma 2 2 2" xfId="3987"/>
    <cellStyle name="Comma 2 2 2 2" xfId="3988"/>
    <cellStyle name="Comma 2 2 2 3" xfId="3989"/>
    <cellStyle name="Comma 2 2 2 3 2" xfId="3990"/>
    <cellStyle name="Comma 2 2 2 4" xfId="3991"/>
    <cellStyle name="Comma 2 2 2 5" xfId="3992"/>
    <cellStyle name="Comma 2 2 2 6" xfId="3993"/>
    <cellStyle name="Comma 2 2 2 7" xfId="3994"/>
    <cellStyle name="Comma 2 2 3" xfId="3995"/>
    <cellStyle name="Comma 2 2 3 2" xfId="3996"/>
    <cellStyle name="Comma 2 2 3 2 2" xfId="3997"/>
    <cellStyle name="Comma 2 2 3 3" xfId="3998"/>
    <cellStyle name="Comma 2 2 3 4" xfId="3999"/>
    <cellStyle name="Comma 2 2 4" xfId="4000"/>
    <cellStyle name="Comma 2 2 4 2" xfId="4001"/>
    <cellStyle name="Comma 2 2 5" xfId="4002"/>
    <cellStyle name="Comma 2 2 5 2" xfId="4003"/>
    <cellStyle name="Comma 2 2 6" xfId="4004"/>
    <cellStyle name="Comma 2 2 6 2" xfId="4005"/>
    <cellStyle name="Comma 2 2 6 2 2" xfId="4006"/>
    <cellStyle name="Comma 2 2 7" xfId="4007"/>
    <cellStyle name="Comma 2 2 7 2" xfId="4008"/>
    <cellStyle name="Comma 2 3" xfId="4009"/>
    <cellStyle name="Comma 2 3 2" xfId="4010"/>
    <cellStyle name="Comma 2 3 2 2" xfId="4011"/>
    <cellStyle name="Comma 2 3 2 2 2" xfId="4012"/>
    <cellStyle name="Comma 2 3 2 3" xfId="4013"/>
    <cellStyle name="Comma 2 3 2 3 2" xfId="4014"/>
    <cellStyle name="Comma 2 3 2 3 3" xfId="4015"/>
    <cellStyle name="Comma 2 3 2 3 3 2" xfId="4016"/>
    <cellStyle name="Comma 2 3 2 3 3 2 2" xfId="4017"/>
    <cellStyle name="Comma 2 3 2 3 3 3" xfId="4018"/>
    <cellStyle name="Comma 2 3 2 3 4" xfId="4019"/>
    <cellStyle name="Comma 2 3 2 3 4 2" xfId="4020"/>
    <cellStyle name="Comma 2 3 2 3 5" xfId="4021"/>
    <cellStyle name="Comma 2 3 2 3 5 2" xfId="4022"/>
    <cellStyle name="Comma 2 3 2 3 6" xfId="4023"/>
    <cellStyle name="Comma 2 3 2 3 7" xfId="4024"/>
    <cellStyle name="Comma 2 3 2 4" xfId="4025"/>
    <cellStyle name="Comma 2 3 2 4 2" xfId="4026"/>
    <cellStyle name="Comma 2 3 2 5" xfId="4027"/>
    <cellStyle name="Comma 2 3 2 5 2" xfId="4028"/>
    <cellStyle name="Comma 2 3 2 5 3" xfId="4029"/>
    <cellStyle name="Comma 2 3 2 5 3 2" xfId="4030"/>
    <cellStyle name="Comma 2 3 2 5 4" xfId="4031"/>
    <cellStyle name="Comma 2 3 2 6" xfId="4032"/>
    <cellStyle name="Comma 2 3 2 7" xfId="4033"/>
    <cellStyle name="Comma 2 3 2 8" xfId="4034"/>
    <cellStyle name="Comma 2 3 2 9" xfId="4035"/>
    <cellStyle name="Comma 2 3 3" xfId="4036"/>
    <cellStyle name="Comma 2 3 3 2" xfId="4037"/>
    <cellStyle name="Comma 2 3 3 2 2" xfId="4038"/>
    <cellStyle name="Comma 2 3 3 3" xfId="4039"/>
    <cellStyle name="Comma 2 3 3 4" xfId="4040"/>
    <cellStyle name="Comma 2 3 4" xfId="4041"/>
    <cellStyle name="Comma 2 3 4 2" xfId="4042"/>
    <cellStyle name="Comma 2 3 4 3" xfId="4043"/>
    <cellStyle name="Comma 2 3 4 4" xfId="4044"/>
    <cellStyle name="Comma 2 3 5" xfId="4045"/>
    <cellStyle name="Comma 2 3 5 2" xfId="4046"/>
    <cellStyle name="Comma 2 3 5 3" xfId="4047"/>
    <cellStyle name="Comma 2 3 5 3 2" xfId="4048"/>
    <cellStyle name="Comma 2 3 5 3 2 2" xfId="4049"/>
    <cellStyle name="Comma 2 3 5 3 3" xfId="4050"/>
    <cellStyle name="Comma 2 3 5 4" xfId="4051"/>
    <cellStyle name="Comma 2 3 5 4 2" xfId="4052"/>
    <cellStyle name="Comma 2 3 5 5" xfId="4053"/>
    <cellStyle name="Comma 2 3 5 5 2" xfId="4054"/>
    <cellStyle name="Comma 2 3 5 6" xfId="4055"/>
    <cellStyle name="Comma 2 3 6" xfId="4056"/>
    <cellStyle name="Comma 2 3 7" xfId="4057"/>
    <cellStyle name="Comma 2 3 7 2" xfId="4058"/>
    <cellStyle name="Comma 2 3 7 3" xfId="4059"/>
    <cellStyle name="Comma 2 3 7 3 2" xfId="4060"/>
    <cellStyle name="Comma 2 3 7 4" xfId="4061"/>
    <cellStyle name="Comma 2 3 8" xfId="4062"/>
    <cellStyle name="Comma 2 4" xfId="4063"/>
    <cellStyle name="Comma 2 4 2" xfId="4064"/>
    <cellStyle name="Comma 2 4 2 2" xfId="4065"/>
    <cellStyle name="Comma 2 4 2 2 2" xfId="4066"/>
    <cellStyle name="Comma 2 4 2 3" xfId="4067"/>
    <cellStyle name="Comma 2 4 2 3 2" xfId="4068"/>
    <cellStyle name="Comma 2 4 2 4" xfId="4069"/>
    <cellStyle name="Comma 2 4 2 4 2" xfId="4070"/>
    <cellStyle name="Comma 2 4 2 5" xfId="4071"/>
    <cellStyle name="Comma 2 4 2 6" xfId="4072"/>
    <cellStyle name="Comma 2 4 3" xfId="4073"/>
    <cellStyle name="Comma 2 4 3 2" xfId="4074"/>
    <cellStyle name="Comma 2 4 3 3" xfId="4075"/>
    <cellStyle name="Comma 2 4 3 3 2" xfId="4076"/>
    <cellStyle name="Comma 2 4 3 4" xfId="4077"/>
    <cellStyle name="Comma 2 4 3 5" xfId="4078"/>
    <cellStyle name="Comma 2 4 4" xfId="4079"/>
    <cellStyle name="Comma 2 4 5" xfId="4080"/>
    <cellStyle name="Comma 2 4 5 2" xfId="4081"/>
    <cellStyle name="Comma 2 4 6" xfId="4082"/>
    <cellStyle name="Comma 2 4 6 2" xfId="4083"/>
    <cellStyle name="Comma 2 4 7" xfId="4084"/>
    <cellStyle name="Comma 2 4 8" xfId="4085"/>
    <cellStyle name="Comma 2 5" xfId="4086"/>
    <cellStyle name="Comma 2 5 2" xfId="4087"/>
    <cellStyle name="Comma 2 5 3" xfId="4088"/>
    <cellStyle name="Comma 2 5 3 2" xfId="4089"/>
    <cellStyle name="Comma 2 5 3 3" xfId="4090"/>
    <cellStyle name="Comma 2 5 4" xfId="4091"/>
    <cellStyle name="Comma 2 5 4 2" xfId="4092"/>
    <cellStyle name="Comma 2 5 5" xfId="4093"/>
    <cellStyle name="Comma 2 5 6" xfId="4094"/>
    <cellStyle name="Comma 2 5 6 2" xfId="4095"/>
    <cellStyle name="Comma 2 5 7" xfId="4096"/>
    <cellStyle name="Comma 2 5 8" xfId="4097"/>
    <cellStyle name="Comma 2 6" xfId="4098"/>
    <cellStyle name="Comma 2 6 2" xfId="4099"/>
    <cellStyle name="Comma 2 6 2 2" xfId="4100"/>
    <cellStyle name="Comma 2 6 3" xfId="4101"/>
    <cellStyle name="Comma 2 6 3 2" xfId="4102"/>
    <cellStyle name="Comma 2 6 4" xfId="4103"/>
    <cellStyle name="Comma 2 6 4 2" xfId="4104"/>
    <cellStyle name="Comma 2 6 5" xfId="4105"/>
    <cellStyle name="Comma 2 6 6" xfId="4106"/>
    <cellStyle name="Comma 2 6 7" xfId="4107"/>
    <cellStyle name="Comma 2 7" xfId="4108"/>
    <cellStyle name="Comma 2 7 2" xfId="4109"/>
    <cellStyle name="Comma 2 7 2 2" xfId="4110"/>
    <cellStyle name="Comma 2 7 3" xfId="4111"/>
    <cellStyle name="Comma 2 7 3 2" xfId="4112"/>
    <cellStyle name="Comma 2 7 4" xfId="4113"/>
    <cellStyle name="Comma 2 7 5" xfId="4114"/>
    <cellStyle name="Comma 2 7 5 2" xfId="4115"/>
    <cellStyle name="Comma 2 7 6" xfId="4116"/>
    <cellStyle name="Comma 2 8" xfId="4117"/>
    <cellStyle name="Comma 2 8 2" xfId="4118"/>
    <cellStyle name="Comma 2 8 2 2" xfId="4119"/>
    <cellStyle name="Comma 2 8 3" xfId="4120"/>
    <cellStyle name="Comma 2 8 3 2" xfId="4121"/>
    <cellStyle name="Comma 2 8 3 3" xfId="4122"/>
    <cellStyle name="Comma 2 8 4" xfId="4123"/>
    <cellStyle name="Comma 2 8 5" xfId="4124"/>
    <cellStyle name="Comma 2 8 6" xfId="4125"/>
    <cellStyle name="Comma 2 9" xfId="4126"/>
    <cellStyle name="Comma 2 9 2" xfId="4127"/>
    <cellStyle name="Comma 2_Schd 5-3" xfId="4128"/>
    <cellStyle name="Comma 20" xfId="4129"/>
    <cellStyle name="Comma 20 2" xfId="4130"/>
    <cellStyle name="Comma 20 2 2" xfId="4131"/>
    <cellStyle name="Comma 20 2 2 2" xfId="4132"/>
    <cellStyle name="Comma 20 2 2 2 2" xfId="4133"/>
    <cellStyle name="Comma 20 2 2 3" xfId="4134"/>
    <cellStyle name="Comma 20 2 3" xfId="4135"/>
    <cellStyle name="Comma 20 2 3 2" xfId="4136"/>
    <cellStyle name="Comma 20 2 4" xfId="4137"/>
    <cellStyle name="Comma 20 3" xfId="4138"/>
    <cellStyle name="Comma 20 3 2" xfId="4139"/>
    <cellStyle name="Comma 20 3 3" xfId="4140"/>
    <cellStyle name="Comma 20 4" xfId="4141"/>
    <cellStyle name="Comma 20 4 2" xfId="4142"/>
    <cellStyle name="Comma 20 4 2 2" xfId="4143"/>
    <cellStyle name="Comma 20 4 2 3" xfId="4144"/>
    <cellStyle name="Comma 20 4 3" xfId="4145"/>
    <cellStyle name="Comma 20 4 4" xfId="4146"/>
    <cellStyle name="Comma 20 4 5" xfId="4147"/>
    <cellStyle name="Comma 20 5" xfId="4148"/>
    <cellStyle name="Comma 20 5 2" xfId="4149"/>
    <cellStyle name="Comma 20 5 2 2" xfId="4150"/>
    <cellStyle name="Comma 20 5 3" xfId="4151"/>
    <cellStyle name="Comma 20 6" xfId="4152"/>
    <cellStyle name="Comma 21" xfId="4153"/>
    <cellStyle name="Comma 21 2" xfId="4154"/>
    <cellStyle name="Comma 21 2 2" xfId="4155"/>
    <cellStyle name="Comma 21 2 3" xfId="4156"/>
    <cellStyle name="Comma 21 3" xfId="4157"/>
    <cellStyle name="Comma 21 4" xfId="4158"/>
    <cellStyle name="Comma 21 5" xfId="4159"/>
    <cellStyle name="Comma 22" xfId="4160"/>
    <cellStyle name="Comma 22 2" xfId="4161"/>
    <cellStyle name="Comma 22 2 2" xfId="4162"/>
    <cellStyle name="Comma 22 2 3" xfId="4163"/>
    <cellStyle name="Comma 22 3" xfId="4164"/>
    <cellStyle name="Comma 22 4" xfId="4165"/>
    <cellStyle name="Comma 22 5" xfId="4166"/>
    <cellStyle name="Comma 23" xfId="4167"/>
    <cellStyle name="Comma 23 2" xfId="4168"/>
    <cellStyle name="Comma 23 2 2" xfId="4169"/>
    <cellStyle name="Comma 23 3" xfId="4170"/>
    <cellStyle name="Comma 23 3 2" xfId="4171"/>
    <cellStyle name="Comma 23 3 2 2" xfId="4172"/>
    <cellStyle name="Comma 23 3 3" xfId="4173"/>
    <cellStyle name="Comma 23 4" xfId="4174"/>
    <cellStyle name="Comma 23 4 2" xfId="4175"/>
    <cellStyle name="Comma 23 4 2 2" xfId="4176"/>
    <cellStyle name="Comma 23 4 2 3" xfId="4177"/>
    <cellStyle name="Comma 23 4 3" xfId="4178"/>
    <cellStyle name="Comma 23 4 4" xfId="4179"/>
    <cellStyle name="Comma 23 5" xfId="4180"/>
    <cellStyle name="Comma 23 5 2" xfId="4181"/>
    <cellStyle name="Comma 23 5 3" xfId="4182"/>
    <cellStyle name="Comma 23 6" xfId="4183"/>
    <cellStyle name="Comma 24" xfId="4184"/>
    <cellStyle name="Comma 24 2" xfId="4185"/>
    <cellStyle name="Comma 24 2 2" xfId="4186"/>
    <cellStyle name="Comma 24 3" xfId="4187"/>
    <cellStyle name="Comma 24 3 2" xfId="4188"/>
    <cellStyle name="Comma 24 4" xfId="4189"/>
    <cellStyle name="Comma 25" xfId="4190"/>
    <cellStyle name="Comma 25 2" xfId="4191"/>
    <cellStyle name="Comma 25 2 2" xfId="4192"/>
    <cellStyle name="Comma 25 3" xfId="4193"/>
    <cellStyle name="Comma 25 3 2" xfId="4194"/>
    <cellStyle name="Comma 25 4" xfId="4195"/>
    <cellStyle name="Comma 26" xfId="4196"/>
    <cellStyle name="Comma 26 2" xfId="4197"/>
    <cellStyle name="Comma 26 2 2" xfId="4198"/>
    <cellStyle name="Comma 26 3" xfId="4199"/>
    <cellStyle name="Comma 26 3 2" xfId="4200"/>
    <cellStyle name="Comma 26 4" xfId="4201"/>
    <cellStyle name="Comma 27" xfId="4202"/>
    <cellStyle name="Comma 27 2" xfId="4203"/>
    <cellStyle name="Comma 27 2 2" xfId="4204"/>
    <cellStyle name="Comma 27 3" xfId="4205"/>
    <cellStyle name="Comma 27 3 2" xfId="4206"/>
    <cellStyle name="Comma 27 4" xfId="4207"/>
    <cellStyle name="Comma 28" xfId="4208"/>
    <cellStyle name="Comma 28 2" xfId="4209"/>
    <cellStyle name="Comma 28 2 2" xfId="4210"/>
    <cellStyle name="Comma 28 3" xfId="4211"/>
    <cellStyle name="Comma 28 3 2" xfId="4212"/>
    <cellStyle name="Comma 28 4" xfId="4213"/>
    <cellStyle name="Comma 29" xfId="4214"/>
    <cellStyle name="Comma 29 2" xfId="4215"/>
    <cellStyle name="Comma 29 2 2" xfId="4216"/>
    <cellStyle name="Comma 29 2 3" xfId="4217"/>
    <cellStyle name="Comma 29 3" xfId="4218"/>
    <cellStyle name="Comma 29 4" xfId="4219"/>
    <cellStyle name="Comma 3" xfId="4220"/>
    <cellStyle name="Comma 3 10" xfId="4221"/>
    <cellStyle name="Comma 3 11" xfId="4222"/>
    <cellStyle name="Comma 3 12" xfId="4223"/>
    <cellStyle name="Comma 3 2" xfId="4224"/>
    <cellStyle name="Comma 3 2 2" xfId="4225"/>
    <cellStyle name="Comma 3 2 2 2" xfId="4226"/>
    <cellStyle name="Comma 3 2 2 2 2" xfId="4227"/>
    <cellStyle name="Comma 3 2 2 3" xfId="4228"/>
    <cellStyle name="Comma 3 2 2 3 2" xfId="4229"/>
    <cellStyle name="Comma 3 2 2 3 3" xfId="4230"/>
    <cellStyle name="Comma 3 2 2 3 3 2" xfId="4231"/>
    <cellStyle name="Comma 3 2 2 3 3 2 2" xfId="4232"/>
    <cellStyle name="Comma 3 2 2 3 3 3" xfId="4233"/>
    <cellStyle name="Comma 3 2 2 3 4" xfId="4234"/>
    <cellStyle name="Comma 3 2 2 3 4 2" xfId="4235"/>
    <cellStyle name="Comma 3 2 2 3 5" xfId="4236"/>
    <cellStyle name="Comma 3 2 2 3 5 2" xfId="4237"/>
    <cellStyle name="Comma 3 2 2 3 6" xfId="4238"/>
    <cellStyle name="Comma 3 2 2 4" xfId="4239"/>
    <cellStyle name="Comma 3 2 2 4 2" xfId="4240"/>
    <cellStyle name="Comma 3 2 2 5" xfId="4241"/>
    <cellStyle name="Comma 3 2 2 5 2" xfId="4242"/>
    <cellStyle name="Comma 3 2 2 5 3" xfId="4243"/>
    <cellStyle name="Comma 3 2 2 5 3 2" xfId="4244"/>
    <cellStyle name="Comma 3 2 2 5 4" xfId="4245"/>
    <cellStyle name="Comma 3 2 2 6" xfId="4246"/>
    <cellStyle name="Comma 3 2 2 7" xfId="4247"/>
    <cellStyle name="Comma 3 2 3" xfId="4248"/>
    <cellStyle name="Comma 3 2 3 2" xfId="4249"/>
    <cellStyle name="Comma 3 2 3 3" xfId="4250"/>
    <cellStyle name="Comma 3 2 3 4" xfId="4251"/>
    <cellStyle name="Comma 3 2 3 5" xfId="4252"/>
    <cellStyle name="Comma 3 2 4" xfId="4253"/>
    <cellStyle name="Comma 3 2 4 2" xfId="4254"/>
    <cellStyle name="Comma 3 2 4 3" xfId="4255"/>
    <cellStyle name="Comma 3 2 4 3 2" xfId="4256"/>
    <cellStyle name="Comma 3 2 4 3 2 2" xfId="4257"/>
    <cellStyle name="Comma 3 2 4 3 3" xfId="4258"/>
    <cellStyle name="Comma 3 2 4 4" xfId="4259"/>
    <cellStyle name="Comma 3 2 4 4 2" xfId="4260"/>
    <cellStyle name="Comma 3 2 4 5" xfId="4261"/>
    <cellStyle name="Comma 3 2 4 5 2" xfId="4262"/>
    <cellStyle name="Comma 3 2 4 6" xfId="4263"/>
    <cellStyle name="Comma 3 2 4 7" xfId="4264"/>
    <cellStyle name="Comma 3 2 5" xfId="4265"/>
    <cellStyle name="Comma 3 2 5 2" xfId="4266"/>
    <cellStyle name="Comma 3 2 6" xfId="4267"/>
    <cellStyle name="Comma 3 2 6 2" xfId="4268"/>
    <cellStyle name="Comma 3 2 6 3" xfId="4269"/>
    <cellStyle name="Comma 3 2 6 3 2" xfId="4270"/>
    <cellStyle name="Comma 3 2 6 4" xfId="4271"/>
    <cellStyle name="Comma 3 2 7" xfId="4272"/>
    <cellStyle name="Comma 3 3" xfId="4273"/>
    <cellStyle name="Comma 3 3 2" xfId="4274"/>
    <cellStyle name="Comma 3 3 3" xfId="4275"/>
    <cellStyle name="Comma 3 3 3 2" xfId="4276"/>
    <cellStyle name="Comma 3 3 4" xfId="4277"/>
    <cellStyle name="Comma 3 3 4 2" xfId="4278"/>
    <cellStyle name="Comma 3 4" xfId="4279"/>
    <cellStyle name="Comma 3 4 10" xfId="4280"/>
    <cellStyle name="Comma 3 4 10 2" xfId="4281"/>
    <cellStyle name="Comma 3 4 11" xfId="4282"/>
    <cellStyle name="Comma 3 4 11 2" xfId="4283"/>
    <cellStyle name="Comma 3 4 12" xfId="4284"/>
    <cellStyle name="Comma 3 4 12 2" xfId="4285"/>
    <cellStyle name="Comma 3 4 13" xfId="4286"/>
    <cellStyle name="Comma 3 4 14" xfId="4287"/>
    <cellStyle name="Comma 3 4 2" xfId="4288"/>
    <cellStyle name="Comma 3 4 2 2" xfId="4289"/>
    <cellStyle name="Comma 3 4 3" xfId="4290"/>
    <cellStyle name="Comma 3 4 3 2" xfId="4291"/>
    <cellStyle name="Comma 3 4 3 3" xfId="4292"/>
    <cellStyle name="Comma 3 4 3 3 2" xfId="4293"/>
    <cellStyle name="Comma 3 4 3 3 2 2" xfId="4294"/>
    <cellStyle name="Comma 3 4 3 3 3" xfId="4295"/>
    <cellStyle name="Comma 3 4 3 4" xfId="4296"/>
    <cellStyle name="Comma 3 4 3 4 2" xfId="4297"/>
    <cellStyle name="Comma 3 4 3 5" xfId="4298"/>
    <cellStyle name="Comma 3 4 3 5 2" xfId="4299"/>
    <cellStyle name="Comma 3 4 3 6" xfId="4300"/>
    <cellStyle name="Comma 3 4 4" xfId="4301"/>
    <cellStyle name="Comma 3 4 4 2" xfId="4302"/>
    <cellStyle name="Comma 3 4 4 3" xfId="4303"/>
    <cellStyle name="Comma 3 4 4 3 2" xfId="4304"/>
    <cellStyle name="Comma 3 4 4 3 2 2" xfId="4305"/>
    <cellStyle name="Comma 3 4 4 3 3" xfId="4306"/>
    <cellStyle name="Comma 3 4 4 4" xfId="4307"/>
    <cellStyle name="Comma 3 4 4 4 2" xfId="4308"/>
    <cellStyle name="Comma 3 4 4 5" xfId="4309"/>
    <cellStyle name="Comma 3 4 4 5 2" xfId="4310"/>
    <cellStyle name="Comma 3 4 4 6" xfId="4311"/>
    <cellStyle name="Comma 3 4 5" xfId="4312"/>
    <cellStyle name="Comma 3 4 5 2" xfId="4313"/>
    <cellStyle name="Comma 3 4 6" xfId="4314"/>
    <cellStyle name="Comma 3 4 6 2" xfId="4315"/>
    <cellStyle name="Comma 3 4 6 2 2" xfId="4316"/>
    <cellStyle name="Comma 3 4 6 3" xfId="4317"/>
    <cellStyle name="Comma 3 4 7" xfId="4318"/>
    <cellStyle name="Comma 3 4 8" xfId="4319"/>
    <cellStyle name="Comma 3 4 9" xfId="4320"/>
    <cellStyle name="Comma 3 4 9 2" xfId="4321"/>
    <cellStyle name="Comma 3 5" xfId="4322"/>
    <cellStyle name="Comma 3 5 2" xfId="4323"/>
    <cellStyle name="Comma 3 5 2 2" xfId="4324"/>
    <cellStyle name="Comma 3 5 3" xfId="4325"/>
    <cellStyle name="Comma 3 5 3 2" xfId="4326"/>
    <cellStyle name="Comma 3 5 4" xfId="4327"/>
    <cellStyle name="Comma 3 5 4 2" xfId="4328"/>
    <cellStyle name="Comma 3 5 5" xfId="4329"/>
    <cellStyle name="Comma 3 5 6" xfId="4330"/>
    <cellStyle name="Comma 3 6" xfId="4331"/>
    <cellStyle name="Comma 3 6 2" xfId="4332"/>
    <cellStyle name="Comma 3 7" xfId="4333"/>
    <cellStyle name="Comma 3 7 2" xfId="4334"/>
    <cellStyle name="Comma 3 8" xfId="4335"/>
    <cellStyle name="Comma 3 9" xfId="4336"/>
    <cellStyle name="Comma 3 9 2" xfId="4337"/>
    <cellStyle name="Comma 3_Schedule May 2011" xfId="4338"/>
    <cellStyle name="Comma 30" xfId="4339"/>
    <cellStyle name="Comma 30 2" xfId="4340"/>
    <cellStyle name="Comma 30 2 2" xfId="4341"/>
    <cellStyle name="Comma 30 3" xfId="4342"/>
    <cellStyle name="Comma 30 3 2" xfId="4343"/>
    <cellStyle name="Comma 30 4" xfId="4344"/>
    <cellStyle name="Comma 30 4 2" xfId="4345"/>
    <cellStyle name="Comma 30 5" xfId="4346"/>
    <cellStyle name="Comma 31" xfId="4347"/>
    <cellStyle name="Comma 31 2" xfId="4348"/>
    <cellStyle name="Comma 31 2 2" xfId="4349"/>
    <cellStyle name="Comma 31 2 3" xfId="4350"/>
    <cellStyle name="Comma 31 3" xfId="4351"/>
    <cellStyle name="Comma 31 3 2" xfId="4352"/>
    <cellStyle name="Comma 31 4" xfId="4353"/>
    <cellStyle name="Comma 32" xfId="4354"/>
    <cellStyle name="Comma 32 2" xfId="4355"/>
    <cellStyle name="Comma 33" xfId="4356"/>
    <cellStyle name="Comma 33 2" xfId="4357"/>
    <cellStyle name="Comma 33 2 2" xfId="4358"/>
    <cellStyle name="Comma 33 2 3" xfId="4359"/>
    <cellStyle name="Comma 33 3" xfId="4360"/>
    <cellStyle name="Comma 33 3 2" xfId="4361"/>
    <cellStyle name="Comma 33 3 2 2" xfId="4362"/>
    <cellStyle name="Comma 33 4" xfId="4363"/>
    <cellStyle name="Comma 33 4 2" xfId="4364"/>
    <cellStyle name="Comma 33 5" xfId="4365"/>
    <cellStyle name="Comma 34" xfId="4366"/>
    <cellStyle name="Comma 34 2" xfId="4367"/>
    <cellStyle name="Comma 34 2 2" xfId="4368"/>
    <cellStyle name="Comma 34 2 3" xfId="4369"/>
    <cellStyle name="Comma 34 3" xfId="4370"/>
    <cellStyle name="Comma 34 4" xfId="4371"/>
    <cellStyle name="Comma 35" xfId="4372"/>
    <cellStyle name="Comma 35 2" xfId="4373"/>
    <cellStyle name="Comma 35 2 2" xfId="4374"/>
    <cellStyle name="Comma 35 2 3" xfId="4375"/>
    <cellStyle name="Comma 35 3" xfId="4376"/>
    <cellStyle name="Comma 35 4" xfId="4377"/>
    <cellStyle name="Comma 35 4 2" xfId="4378"/>
    <cellStyle name="Comma 35 4 2 2" xfId="4379"/>
    <cellStyle name="Comma 35 4 3" xfId="4380"/>
    <cellStyle name="Comma 35 5" xfId="4381"/>
    <cellStyle name="Comma 35 5 2" xfId="4382"/>
    <cellStyle name="Comma 35 6" xfId="4383"/>
    <cellStyle name="Comma 35 6 2" xfId="4384"/>
    <cellStyle name="Comma 35 7" xfId="4385"/>
    <cellStyle name="Comma 35 8" xfId="4386"/>
    <cellStyle name="Comma 36" xfId="4387"/>
    <cellStyle name="Comma 36 2" xfId="4388"/>
    <cellStyle name="Comma 36 3" xfId="4389"/>
    <cellStyle name="Comma 36 3 2" xfId="4390"/>
    <cellStyle name="Comma 36 3 2 2" xfId="4391"/>
    <cellStyle name="Comma 36 3 3" xfId="4392"/>
    <cellStyle name="Comma 36 4" xfId="4393"/>
    <cellStyle name="Comma 36 4 2" xfId="4394"/>
    <cellStyle name="Comma 36 5" xfId="4395"/>
    <cellStyle name="Comma 36 5 2" xfId="4396"/>
    <cellStyle name="Comma 36 6" xfId="4397"/>
    <cellStyle name="Comma 36 7" xfId="4398"/>
    <cellStyle name="Comma 37" xfId="4399"/>
    <cellStyle name="Comma 37 2" xfId="4400"/>
    <cellStyle name="Comma 37 3" xfId="4401"/>
    <cellStyle name="Comma 37 3 2" xfId="4402"/>
    <cellStyle name="Comma 37 3 2 2" xfId="4403"/>
    <cellStyle name="Comma 37 3 3" xfId="4404"/>
    <cellStyle name="Comma 37 4" xfId="4405"/>
    <cellStyle name="Comma 37 4 2" xfId="4406"/>
    <cellStyle name="Comma 37 5" xfId="4407"/>
    <cellStyle name="Comma 37 5 2" xfId="4408"/>
    <cellStyle name="Comma 37 6" xfId="4409"/>
    <cellStyle name="Comma 37 7" xfId="4410"/>
    <cellStyle name="Comma 38" xfId="4411"/>
    <cellStyle name="Comma 38 2" xfId="4412"/>
    <cellStyle name="Comma 38 3" xfId="4413"/>
    <cellStyle name="Comma 38 3 2" xfId="4414"/>
    <cellStyle name="Comma 38 3 2 2" xfId="4415"/>
    <cellStyle name="Comma 38 3 3" xfId="4416"/>
    <cellStyle name="Comma 38 4" xfId="4417"/>
    <cellStyle name="Comma 38 4 2" xfId="4418"/>
    <cellStyle name="Comma 38 5" xfId="4419"/>
    <cellStyle name="Comma 38 5 2" xfId="4420"/>
    <cellStyle name="Comma 38 6" xfId="4421"/>
    <cellStyle name="Comma 38 7" xfId="4422"/>
    <cellStyle name="Comma 39" xfId="4423"/>
    <cellStyle name="Comma 39 2" xfId="4424"/>
    <cellStyle name="Comma 39 3" xfId="4425"/>
    <cellStyle name="Comma 39 3 2" xfId="4426"/>
    <cellStyle name="Comma 39 3 2 2" xfId="4427"/>
    <cellStyle name="Comma 39 3 3" xfId="4428"/>
    <cellStyle name="Comma 39 4" xfId="4429"/>
    <cellStyle name="Comma 39 4 2" xfId="4430"/>
    <cellStyle name="Comma 39 5" xfId="4431"/>
    <cellStyle name="Comma 39 5 2" xfId="4432"/>
    <cellStyle name="Comma 39 6" xfId="4433"/>
    <cellStyle name="Comma 39 7" xfId="4434"/>
    <cellStyle name="Comma 4" xfId="4435"/>
    <cellStyle name="Comma 4 10" xfId="4436"/>
    <cellStyle name="Comma 4 10 2" xfId="4437"/>
    <cellStyle name="Comma 4 10 3" xfId="4438"/>
    <cellStyle name="Comma 4 10 6" xfId="4439"/>
    <cellStyle name="Comma 4 11" xfId="4440"/>
    <cellStyle name="Comma 4 11 2" xfId="4441"/>
    <cellStyle name="Comma 4 11 2 2" xfId="4442"/>
    <cellStyle name="Comma 4 11 2 2 2" xfId="4443"/>
    <cellStyle name="Comma 4 11 3" xfId="4444"/>
    <cellStyle name="Comma 4 11 3 2" xfId="4445"/>
    <cellStyle name="Comma 4 11 4" xfId="4446"/>
    <cellStyle name="Comma 4 12" xfId="4447"/>
    <cellStyle name="Comma 4 12 2" xfId="4448"/>
    <cellStyle name="Comma 4 2" xfId="4449"/>
    <cellStyle name="Comma 4 2 2" xfId="4450"/>
    <cellStyle name="Comma 4 2 2 2" xfId="4451"/>
    <cellStyle name="Comma 4 2 2 2 2" xfId="4452"/>
    <cellStyle name="Comma 4 2 2 3" xfId="4453"/>
    <cellStyle name="Comma 4 2 2 3 2" xfId="4454"/>
    <cellStyle name="Comma 4 2 2 3 3" xfId="4455"/>
    <cellStyle name="Comma 4 2 2 3 3 2" xfId="4456"/>
    <cellStyle name="Comma 4 2 2 3 3 2 2" xfId="4457"/>
    <cellStyle name="Comma 4 2 2 3 3 3" xfId="4458"/>
    <cellStyle name="Comma 4 2 2 3 4" xfId="4459"/>
    <cellStyle name="Comma 4 2 2 3 4 2" xfId="4460"/>
    <cellStyle name="Comma 4 2 2 3 5" xfId="4461"/>
    <cellStyle name="Comma 4 2 2 3 5 2" xfId="4462"/>
    <cellStyle name="Comma 4 2 2 3 6" xfId="4463"/>
    <cellStyle name="Comma 4 2 2 4" xfId="4464"/>
    <cellStyle name="Comma 4 2 2 5" xfId="4465"/>
    <cellStyle name="Comma 4 2 2 5 2" xfId="4466"/>
    <cellStyle name="Comma 4 2 2 5 2 2" xfId="4467"/>
    <cellStyle name="Comma 4 2 2 5 3" xfId="4468"/>
    <cellStyle name="Comma 4 2 3" xfId="4469"/>
    <cellStyle name="Comma 4 2 3 2" xfId="4470"/>
    <cellStyle name="Comma 4 2 3 3" xfId="4471"/>
    <cellStyle name="Comma 4 2 4" xfId="4472"/>
    <cellStyle name="Comma 4 2 4 2" xfId="4473"/>
    <cellStyle name="Comma 4 2 4 3" xfId="4474"/>
    <cellStyle name="Comma 4 2 4 3 2" xfId="4475"/>
    <cellStyle name="Comma 4 2 4 3 2 2" xfId="4476"/>
    <cellStyle name="Comma 4 2 4 3 3" xfId="4477"/>
    <cellStyle name="Comma 4 2 4 4" xfId="4478"/>
    <cellStyle name="Comma 4 2 4 4 2" xfId="4479"/>
    <cellStyle name="Comma 4 2 4 5" xfId="4480"/>
    <cellStyle name="Comma 4 2 4 5 2" xfId="4481"/>
    <cellStyle name="Comma 4 2 4 6" xfId="4482"/>
    <cellStyle name="Comma 4 2 4 7" xfId="4483"/>
    <cellStyle name="Comma 4 2 5" xfId="4484"/>
    <cellStyle name="Comma 4 2 5 2" xfId="4485"/>
    <cellStyle name="Comma 4 2 5 3" xfId="4486"/>
    <cellStyle name="Comma 4 2 6" xfId="4487"/>
    <cellStyle name="Comma 4 2 6 2" xfId="4488"/>
    <cellStyle name="Comma 4 2 6 2 2" xfId="4489"/>
    <cellStyle name="Comma 4 2 6 3" xfId="4490"/>
    <cellStyle name="Comma 4 2 7" xfId="4491"/>
    <cellStyle name="Comma 4 3" xfId="4492"/>
    <cellStyle name="Comma 4 3 2" xfId="4493"/>
    <cellStyle name="Comma 4 3 3" xfId="4494"/>
    <cellStyle name="Comma 4 3 4" xfId="4495"/>
    <cellStyle name="Comma 4 3 5" xfId="4496"/>
    <cellStyle name="Comma 4 3 6" xfId="4497"/>
    <cellStyle name="Comma 4 4" xfId="4498"/>
    <cellStyle name="Comma 4 4 2" xfId="4499"/>
    <cellStyle name="Comma 4 4 2 2" xfId="4500"/>
    <cellStyle name="Comma 4 4 2 3" xfId="4501"/>
    <cellStyle name="Comma 4 4 2 4" xfId="4502"/>
    <cellStyle name="Comma 4 4 3" xfId="4503"/>
    <cellStyle name="Comma 4 4 3 2" xfId="4504"/>
    <cellStyle name="Comma 4 4 3 3" xfId="4505"/>
    <cellStyle name="Comma 4 4 3 3 2" xfId="4506"/>
    <cellStyle name="Comma 4 4 3 3 2 2" xfId="4507"/>
    <cellStyle name="Comma 4 4 3 3 3" xfId="4508"/>
    <cellStyle name="Comma 4 4 3 4" xfId="4509"/>
    <cellStyle name="Comma 4 4 3 4 2" xfId="4510"/>
    <cellStyle name="Comma 4 4 3 5" xfId="4511"/>
    <cellStyle name="Comma 4 4 3 5 2" xfId="4512"/>
    <cellStyle name="Comma 4 4 3 6" xfId="4513"/>
    <cellStyle name="Comma 4 4 4" xfId="4514"/>
    <cellStyle name="Comma 4 4 5" xfId="4515"/>
    <cellStyle name="Comma 4 4 5 2" xfId="4516"/>
    <cellStyle name="Comma 4 4 5 2 2" xfId="4517"/>
    <cellStyle name="Comma 4 4 5 3" xfId="4518"/>
    <cellStyle name="Comma 4 5" xfId="4519"/>
    <cellStyle name="Comma 4 5 2" xfId="4520"/>
    <cellStyle name="Comma 4 5 2 2" xfId="4521"/>
    <cellStyle name="Comma 4 5 3" xfId="4522"/>
    <cellStyle name="Comma 4 5 4" xfId="4523"/>
    <cellStyle name="Comma 4 5 4 2" xfId="4524"/>
    <cellStyle name="Comma 4 5 5" xfId="4525"/>
    <cellStyle name="Comma 4 5 6" xfId="4526"/>
    <cellStyle name="Comma 4 6" xfId="4527"/>
    <cellStyle name="Comma 4 6 2" xfId="4528"/>
    <cellStyle name="Comma 4 7" xfId="4529"/>
    <cellStyle name="Comma 4 7 2" xfId="4530"/>
    <cellStyle name="Comma 4 7 2 2" xfId="4531"/>
    <cellStyle name="Comma 4 7 3" xfId="4532"/>
    <cellStyle name="Comma 4 7 4" xfId="4533"/>
    <cellStyle name="Comma 4 7 4 2" xfId="4534"/>
    <cellStyle name="Comma 4 7 5" xfId="4535"/>
    <cellStyle name="Comma 4 8" xfId="4536"/>
    <cellStyle name="Comma 4 8 2" xfId="4537"/>
    <cellStyle name="Comma 4 9" xfId="4538"/>
    <cellStyle name="Comma 4 9 2" xfId="4539"/>
    <cellStyle name="Comma 4 9 3" xfId="4540"/>
    <cellStyle name="Comma 4 9 3 2" xfId="4541"/>
    <cellStyle name="Comma 4 9 3 2 2" xfId="4542"/>
    <cellStyle name="Comma 4 9 3 3" xfId="4543"/>
    <cellStyle name="Comma 4 9 3 3 2" xfId="4544"/>
    <cellStyle name="Comma 4 9 3 4" xfId="4545"/>
    <cellStyle name="Comma 4 9 4" xfId="4546"/>
    <cellStyle name="Comma 4 9 5" xfId="4547"/>
    <cellStyle name="Comma 4 9 5 2" xfId="4548"/>
    <cellStyle name="Comma 4 9 6" xfId="4549"/>
    <cellStyle name="Comma 4 9 7" xfId="4550"/>
    <cellStyle name="Comma 40" xfId="4551"/>
    <cellStyle name="Comma 40 2" xfId="4552"/>
    <cellStyle name="Comma 40 3" xfId="4553"/>
    <cellStyle name="Comma 40 3 2" xfId="4554"/>
    <cellStyle name="Comma 40 3 2 2" xfId="4555"/>
    <cellStyle name="Comma 40 3 3" xfId="4556"/>
    <cellStyle name="Comma 40 4" xfId="4557"/>
    <cellStyle name="Comma 40 4 2" xfId="4558"/>
    <cellStyle name="Comma 40 5" xfId="4559"/>
    <cellStyle name="Comma 40 5 2" xfId="4560"/>
    <cellStyle name="Comma 40 6" xfId="4561"/>
    <cellStyle name="Comma 40 7" xfId="4562"/>
    <cellStyle name="Comma 41" xfId="4563"/>
    <cellStyle name="Comma 41 2" xfId="4564"/>
    <cellStyle name="Comma 41 3" xfId="4565"/>
    <cellStyle name="Comma 41 3 2" xfId="4566"/>
    <cellStyle name="Comma 41 3 2 2" xfId="4567"/>
    <cellStyle name="Comma 41 3 3" xfId="4568"/>
    <cellStyle name="Comma 41 4" xfId="4569"/>
    <cellStyle name="Comma 41 4 2" xfId="4570"/>
    <cellStyle name="Comma 41 5" xfId="4571"/>
    <cellStyle name="Comma 41 5 2" xfId="4572"/>
    <cellStyle name="Comma 41 6" xfId="4573"/>
    <cellStyle name="Comma 41 7" xfId="4574"/>
    <cellStyle name="Comma 42" xfId="4575"/>
    <cellStyle name="Comma 42 2" xfId="4576"/>
    <cellStyle name="Comma 42 3" xfId="4577"/>
    <cellStyle name="Comma 42 3 2" xfId="4578"/>
    <cellStyle name="Comma 42 3 2 2" xfId="4579"/>
    <cellStyle name="Comma 42 3 3" xfId="4580"/>
    <cellStyle name="Comma 42 3 4" xfId="4581"/>
    <cellStyle name="Comma 42 4" xfId="4582"/>
    <cellStyle name="Comma 42 4 2" xfId="4583"/>
    <cellStyle name="Comma 42 5" xfId="4584"/>
    <cellStyle name="Comma 42 5 2" xfId="4585"/>
    <cellStyle name="Comma 42 6" xfId="4586"/>
    <cellStyle name="Comma 42 7" xfId="4587"/>
    <cellStyle name="Comma 43" xfId="4588"/>
    <cellStyle name="Comma 43 2" xfId="4589"/>
    <cellStyle name="Comma 43 3" xfId="4590"/>
    <cellStyle name="Comma 43 3 2" xfId="4591"/>
    <cellStyle name="Comma 43 3 2 2" xfId="4592"/>
    <cellStyle name="Comma 43 3 3" xfId="4593"/>
    <cellStyle name="Comma 43 3 4" xfId="4594"/>
    <cellStyle name="Comma 43 4" xfId="4595"/>
    <cellStyle name="Comma 43 4 2" xfId="4596"/>
    <cellStyle name="Comma 43 5" xfId="4597"/>
    <cellStyle name="Comma 43 5 2" xfId="4598"/>
    <cellStyle name="Comma 43 6" xfId="4599"/>
    <cellStyle name="Comma 43 7" xfId="4600"/>
    <cellStyle name="Comma 44" xfId="4601"/>
    <cellStyle name="Comma 44 2" xfId="4602"/>
    <cellStyle name="Comma 44 3" xfId="4603"/>
    <cellStyle name="Comma 44 3 2" xfId="4604"/>
    <cellStyle name="Comma 44 3 2 2" xfId="4605"/>
    <cellStyle name="Comma 44 3 3" xfId="4606"/>
    <cellStyle name="Comma 44 4" xfId="4607"/>
    <cellStyle name="Comma 44 4 2" xfId="4608"/>
    <cellStyle name="Comma 44 5" xfId="4609"/>
    <cellStyle name="Comma 44 5 2" xfId="4610"/>
    <cellStyle name="Comma 44 6" xfId="4611"/>
    <cellStyle name="Comma 44 7" xfId="4612"/>
    <cellStyle name="Comma 45" xfId="4613"/>
    <cellStyle name="Comma 45 2" xfId="4614"/>
    <cellStyle name="Comma 45 3" xfId="4615"/>
    <cellStyle name="Comma 45 3 2" xfId="4616"/>
    <cellStyle name="Comma 45 3 2 2" xfId="4617"/>
    <cellStyle name="Comma 45 3 3" xfId="4618"/>
    <cellStyle name="Comma 45 4" xfId="4619"/>
    <cellStyle name="Comma 45 4 2" xfId="4620"/>
    <cellStyle name="Comma 45 5" xfId="4621"/>
    <cellStyle name="Comma 45 5 2" xfId="4622"/>
    <cellStyle name="Comma 45 6" xfId="4623"/>
    <cellStyle name="Comma 45 7" xfId="4624"/>
    <cellStyle name="Comma 46" xfId="4625"/>
    <cellStyle name="Comma 46 2" xfId="4626"/>
    <cellStyle name="Comma 46 3" xfId="4627"/>
    <cellStyle name="Comma 46 3 2" xfId="4628"/>
    <cellStyle name="Comma 46 3 2 2" xfId="4629"/>
    <cellStyle name="Comma 46 3 3" xfId="4630"/>
    <cellStyle name="Comma 46 4" xfId="4631"/>
    <cellStyle name="Comma 46 4 2" xfId="4632"/>
    <cellStyle name="Comma 46 5" xfId="4633"/>
    <cellStyle name="Comma 46 5 2" xfId="4634"/>
    <cellStyle name="Comma 46 6" xfId="4635"/>
    <cellStyle name="Comma 46 7" xfId="4636"/>
    <cellStyle name="Comma 47" xfId="4637"/>
    <cellStyle name="Comma 47 2" xfId="4638"/>
    <cellStyle name="Comma 47 3" xfId="4639"/>
    <cellStyle name="Comma 47 3 2" xfId="4640"/>
    <cellStyle name="Comma 47 3 2 2" xfId="4641"/>
    <cellStyle name="Comma 47 3 3" xfId="4642"/>
    <cellStyle name="Comma 47 4" xfId="4643"/>
    <cellStyle name="Comma 47 4 2" xfId="4644"/>
    <cellStyle name="Comma 47 5" xfId="4645"/>
    <cellStyle name="Comma 47 5 2" xfId="4646"/>
    <cellStyle name="Comma 47 6" xfId="4647"/>
    <cellStyle name="Comma 47 7" xfId="4648"/>
    <cellStyle name="Comma 48" xfId="4649"/>
    <cellStyle name="Comma 48 2" xfId="4650"/>
    <cellStyle name="Comma 48 3" xfId="4651"/>
    <cellStyle name="Comma 48 3 2" xfId="4652"/>
    <cellStyle name="Comma 48 3 2 2" xfId="4653"/>
    <cellStyle name="Comma 48 3 3" xfId="4654"/>
    <cellStyle name="Comma 48 4" xfId="4655"/>
    <cellStyle name="Comma 48 4 2" xfId="4656"/>
    <cellStyle name="Comma 48 5" xfId="4657"/>
    <cellStyle name="Comma 48 5 2" xfId="4658"/>
    <cellStyle name="Comma 48 6" xfId="4659"/>
    <cellStyle name="Comma 48 7" xfId="4660"/>
    <cellStyle name="Comma 49" xfId="4661"/>
    <cellStyle name="Comma 49 2" xfId="4662"/>
    <cellStyle name="Comma 49 3" xfId="4663"/>
    <cellStyle name="Comma 49 3 2" xfId="4664"/>
    <cellStyle name="Comma 49 3 2 2" xfId="4665"/>
    <cellStyle name="Comma 49 3 3" xfId="4666"/>
    <cellStyle name="Comma 49 4" xfId="4667"/>
    <cellStyle name="Comma 49 4 2" xfId="4668"/>
    <cellStyle name="Comma 49 5" xfId="4669"/>
    <cellStyle name="Comma 49 5 2" xfId="4670"/>
    <cellStyle name="Comma 49 6" xfId="4671"/>
    <cellStyle name="Comma 49 7" xfId="4672"/>
    <cellStyle name="Comma 5" xfId="4673"/>
    <cellStyle name="Comma 5 10" xfId="4674"/>
    <cellStyle name="Comma 5 11" xfId="4675"/>
    <cellStyle name="Comma 5 2" xfId="4676"/>
    <cellStyle name="Comma 5 2 2" xfId="4677"/>
    <cellStyle name="Comma 5 2 2 2" xfId="4678"/>
    <cellStyle name="Comma 5 2 2 3" xfId="4679"/>
    <cellStyle name="Comma 5 2 3" xfId="4680"/>
    <cellStyle name="Comma 5 2 3 2" xfId="4681"/>
    <cellStyle name="Comma 5 2 3 3" xfId="4682"/>
    <cellStyle name="Comma 5 2 4" xfId="4683"/>
    <cellStyle name="Comma 5 2 4 2" xfId="4684"/>
    <cellStyle name="Comma 5 2 5" xfId="4685"/>
    <cellStyle name="Comma 5 2 5 2" xfId="4686"/>
    <cellStyle name="Comma 5 2 6" xfId="4687"/>
    <cellStyle name="Comma 5 2 7" xfId="4688"/>
    <cellStyle name="Comma 5 3" xfId="4689"/>
    <cellStyle name="Comma 5 3 2" xfId="4690"/>
    <cellStyle name="Comma 5 4" xfId="4691"/>
    <cellStyle name="Comma 5 4 2" xfId="4692"/>
    <cellStyle name="Comma 5 5" xfId="4693"/>
    <cellStyle name="Comma 5 5 2" xfId="4694"/>
    <cellStyle name="Comma 5 6" xfId="4695"/>
    <cellStyle name="Comma 5 6 10" xfId="4696"/>
    <cellStyle name="Comma 5 6 2" xfId="4697"/>
    <cellStyle name="Comma 5 6 2 2" xfId="4698"/>
    <cellStyle name="Comma 5 6 2 3" xfId="4699"/>
    <cellStyle name="Comma 5 6 2 3 2" xfId="4700"/>
    <cellStyle name="Comma 5 6 2 3 2 2" xfId="4701"/>
    <cellStyle name="Comma 5 6 2 3 3" xfId="4702"/>
    <cellStyle name="Comma 5 6 2 4" xfId="4703"/>
    <cellStyle name="Comma 5 6 2 4 2" xfId="4704"/>
    <cellStyle name="Comma 5 6 2 5" xfId="4705"/>
    <cellStyle name="Comma 5 6 2 5 2" xfId="4706"/>
    <cellStyle name="Comma 5 6 2 6" xfId="4707"/>
    <cellStyle name="Comma 5 6 3" xfId="4708"/>
    <cellStyle name="Comma 5 6 4" xfId="4709"/>
    <cellStyle name="Comma 5 6 4 2" xfId="4710"/>
    <cellStyle name="Comma 5 6 4 2 2" xfId="4711"/>
    <cellStyle name="Comma 5 6 4 3" xfId="4712"/>
    <cellStyle name="Comma 5 6 5" xfId="4713"/>
    <cellStyle name="Comma 5 6 5 2" xfId="4714"/>
    <cellStyle name="Comma 5 6 6" xfId="4715"/>
    <cellStyle name="Comma 5 6 6 2" xfId="4716"/>
    <cellStyle name="Comma 5 6 7" xfId="4717"/>
    <cellStyle name="Comma 5 6 7 2" xfId="4718"/>
    <cellStyle name="Comma 5 6 8" xfId="4719"/>
    <cellStyle name="Comma 5 6 8 2" xfId="4720"/>
    <cellStyle name="Comma 5 6 9" xfId="4721"/>
    <cellStyle name="Comma 5 6 9 2" xfId="4722"/>
    <cellStyle name="Comma 5 7" xfId="4723"/>
    <cellStyle name="Comma 5 7 2" xfId="4724"/>
    <cellStyle name="Comma 5 7 3" xfId="4725"/>
    <cellStyle name="Comma 5 7 3 2" xfId="4726"/>
    <cellStyle name="Comma 5 7 3 2 2" xfId="4727"/>
    <cellStyle name="Comma 5 7 3 3" xfId="4728"/>
    <cellStyle name="Comma 5 7 4" xfId="4729"/>
    <cellStyle name="Comma 5 7 4 2" xfId="4730"/>
    <cellStyle name="Comma 5 7 5" xfId="4731"/>
    <cellStyle name="Comma 5 7 5 2" xfId="4732"/>
    <cellStyle name="Comma 5 7 6" xfId="4733"/>
    <cellStyle name="Comma 5 8" xfId="4734"/>
    <cellStyle name="Comma 5 9" xfId="4735"/>
    <cellStyle name="Comma 50" xfId="4736"/>
    <cellStyle name="Comma 50 2" xfId="4737"/>
    <cellStyle name="Comma 50 3" xfId="4738"/>
    <cellStyle name="Comma 50 3 2" xfId="4739"/>
    <cellStyle name="Comma 50 3 2 2" xfId="4740"/>
    <cellStyle name="Comma 50 3 3" xfId="4741"/>
    <cellStyle name="Comma 50 4" xfId="4742"/>
    <cellStyle name="Comma 50 4 2" xfId="4743"/>
    <cellStyle name="Comma 50 5" xfId="4744"/>
    <cellStyle name="Comma 50 5 2" xfId="4745"/>
    <cellStyle name="Comma 50 6" xfId="4746"/>
    <cellStyle name="Comma 50 7" xfId="4747"/>
    <cellStyle name="Comma 51" xfId="4748"/>
    <cellStyle name="Comma 51 2" xfId="4749"/>
    <cellStyle name="Comma 51 3" xfId="4750"/>
    <cellStyle name="Comma 51 3 2" xfId="4751"/>
    <cellStyle name="Comma 51 3 2 2" xfId="4752"/>
    <cellStyle name="Comma 51 3 3" xfId="4753"/>
    <cellStyle name="Comma 51 4" xfId="4754"/>
    <cellStyle name="Comma 51 4 2" xfId="4755"/>
    <cellStyle name="Comma 51 5" xfId="4756"/>
    <cellStyle name="Comma 51 5 2" xfId="4757"/>
    <cellStyle name="Comma 51 6" xfId="4758"/>
    <cellStyle name="Comma 51 7" xfId="4759"/>
    <cellStyle name="Comma 52" xfId="4760"/>
    <cellStyle name="Comma 52 2" xfId="4761"/>
    <cellStyle name="Comma 52 3" xfId="4762"/>
    <cellStyle name="Comma 52 3 2" xfId="4763"/>
    <cellStyle name="Comma 52 3 2 2" xfId="4764"/>
    <cellStyle name="Comma 52 3 3" xfId="4765"/>
    <cellStyle name="Comma 52 4" xfId="4766"/>
    <cellStyle name="Comma 52 4 2" xfId="4767"/>
    <cellStyle name="Comma 52 5" xfId="4768"/>
    <cellStyle name="Comma 52 5 2" xfId="4769"/>
    <cellStyle name="Comma 52 6" xfId="4770"/>
    <cellStyle name="Comma 52 7" xfId="4771"/>
    <cellStyle name="Comma 53" xfId="4772"/>
    <cellStyle name="Comma 53 2" xfId="4773"/>
    <cellStyle name="Comma 53 3" xfId="4774"/>
    <cellStyle name="Comma 53 3 2" xfId="4775"/>
    <cellStyle name="Comma 53 3 2 2" xfId="4776"/>
    <cellStyle name="Comma 53 3 3" xfId="4777"/>
    <cellStyle name="Comma 53 4" xfId="4778"/>
    <cellStyle name="Comma 53 4 2" xfId="4779"/>
    <cellStyle name="Comma 53 5" xfId="4780"/>
    <cellStyle name="Comma 53 5 2" xfId="4781"/>
    <cellStyle name="Comma 53 6" xfId="4782"/>
    <cellStyle name="Comma 53 7" xfId="4783"/>
    <cellStyle name="Comma 54" xfId="4784"/>
    <cellStyle name="Comma 54 2" xfId="4785"/>
    <cellStyle name="Comma 54 3" xfId="4786"/>
    <cellStyle name="Comma 54 3 2" xfId="4787"/>
    <cellStyle name="Comma 54 3 2 2" xfId="4788"/>
    <cellStyle name="Comma 54 3 3" xfId="4789"/>
    <cellStyle name="Comma 54 4" xfId="4790"/>
    <cellStyle name="Comma 54 4 2" xfId="4791"/>
    <cellStyle name="Comma 54 5" xfId="4792"/>
    <cellStyle name="Comma 54 5 2" xfId="4793"/>
    <cellStyle name="Comma 54 6" xfId="4794"/>
    <cellStyle name="Comma 54 7" xfId="4795"/>
    <cellStyle name="Comma 55" xfId="4796"/>
    <cellStyle name="Comma 55 2" xfId="4797"/>
    <cellStyle name="Comma 55 3" xfId="4798"/>
    <cellStyle name="Comma 55 3 2" xfId="4799"/>
    <cellStyle name="Comma 55 3 2 2" xfId="4800"/>
    <cellStyle name="Comma 55 3 3" xfId="4801"/>
    <cellStyle name="Comma 55 4" xfId="4802"/>
    <cellStyle name="Comma 55 4 2" xfId="4803"/>
    <cellStyle name="Comma 55 5" xfId="4804"/>
    <cellStyle name="Comma 55 5 2" xfId="4805"/>
    <cellStyle name="Comma 55 6" xfId="4806"/>
    <cellStyle name="Comma 55 7" xfId="4807"/>
    <cellStyle name="Comma 56" xfId="4808"/>
    <cellStyle name="Comma 56 2" xfId="4809"/>
    <cellStyle name="Comma 56 3" xfId="4810"/>
    <cellStyle name="Comma 56 3 2" xfId="4811"/>
    <cellStyle name="Comma 56 3 2 2" xfId="4812"/>
    <cellStyle name="Comma 56 3 3" xfId="4813"/>
    <cellStyle name="Comma 56 4" xfId="4814"/>
    <cellStyle name="Comma 56 4 2" xfId="4815"/>
    <cellStyle name="Comma 56 5" xfId="4816"/>
    <cellStyle name="Comma 56 5 2" xfId="4817"/>
    <cellStyle name="Comma 56 6" xfId="4818"/>
    <cellStyle name="Comma 56 7" xfId="4819"/>
    <cellStyle name="Comma 57" xfId="4820"/>
    <cellStyle name="Comma 57 2" xfId="4821"/>
    <cellStyle name="Comma 57 3" xfId="4822"/>
    <cellStyle name="Comma 57 3 2" xfId="4823"/>
    <cellStyle name="Comma 57 3 2 2" xfId="4824"/>
    <cellStyle name="Comma 57 3 3" xfId="4825"/>
    <cellStyle name="Comma 57 4" xfId="4826"/>
    <cellStyle name="Comma 57 4 2" xfId="4827"/>
    <cellStyle name="Comma 57 5" xfId="4828"/>
    <cellStyle name="Comma 57 5 2" xfId="4829"/>
    <cellStyle name="Comma 57 6" xfId="4830"/>
    <cellStyle name="Comma 57 7" xfId="4831"/>
    <cellStyle name="Comma 58" xfId="4832"/>
    <cellStyle name="Comma 58 2" xfId="4833"/>
    <cellStyle name="Comma 58 3" xfId="4834"/>
    <cellStyle name="Comma 58 3 2" xfId="4835"/>
    <cellStyle name="Comma 58 3 2 2" xfId="4836"/>
    <cellStyle name="Comma 58 3 3" xfId="4837"/>
    <cellStyle name="Comma 58 4" xfId="4838"/>
    <cellStyle name="Comma 58 4 2" xfId="4839"/>
    <cellStyle name="Comma 58 5" xfId="4840"/>
    <cellStyle name="Comma 58 5 2" xfId="4841"/>
    <cellStyle name="Comma 58 6" xfId="4842"/>
    <cellStyle name="Comma 58 7" xfId="4843"/>
    <cellStyle name="Comma 59" xfId="4844"/>
    <cellStyle name="Comma 59 2" xfId="4845"/>
    <cellStyle name="Comma 6" xfId="4846"/>
    <cellStyle name="Comma 6 10" xfId="4847"/>
    <cellStyle name="Comma 6 11" xfId="4848"/>
    <cellStyle name="Comma 6 2" xfId="4849"/>
    <cellStyle name="Comma 6 2 10" xfId="4850"/>
    <cellStyle name="Comma 6 2 11" xfId="4851"/>
    <cellStyle name="Comma 6 2 2" xfId="4852"/>
    <cellStyle name="Comma 6 2 2 2" xfId="4853"/>
    <cellStyle name="Comma 6 2 2 2 2" xfId="4854"/>
    <cellStyle name="Comma 6 2 2 2 2 2" xfId="4855"/>
    <cellStyle name="Comma 6 2 2 2 2 2 2" xfId="4856"/>
    <cellStyle name="Comma 6 2 2 2 2 3" xfId="4857"/>
    <cellStyle name="Comma 6 2 2 2 2 3 2" xfId="4858"/>
    <cellStyle name="Comma 6 2 2 2 2 3 3" xfId="4859"/>
    <cellStyle name="Comma 6 2 2 2 2 3 3 2" xfId="4860"/>
    <cellStyle name="Comma 6 2 2 2 2 3 3 2 2" xfId="4861"/>
    <cellStyle name="Comma 6 2 2 2 2 3 3 3" xfId="4862"/>
    <cellStyle name="Comma 6 2 2 2 2 3 4" xfId="4863"/>
    <cellStyle name="Comma 6 2 2 2 2 3 4 2" xfId="4864"/>
    <cellStyle name="Comma 6 2 2 2 2 3 5" xfId="4865"/>
    <cellStyle name="Comma 6 2 2 2 2 3 5 2" xfId="4866"/>
    <cellStyle name="Comma 6 2 2 2 2 3 6" xfId="4867"/>
    <cellStyle name="Comma 6 2 2 2 2 4" xfId="4868"/>
    <cellStyle name="Comma 6 2 2 2 2 5" xfId="4869"/>
    <cellStyle name="Comma 6 2 2 2 2 5 2" xfId="4870"/>
    <cellStyle name="Comma 6 2 2 2 2 5 2 2" xfId="4871"/>
    <cellStyle name="Comma 6 2 2 2 2 5 3" xfId="4872"/>
    <cellStyle name="Comma 6 2 2 2 3" xfId="4873"/>
    <cellStyle name="Comma 6 2 2 2 3 2" xfId="4874"/>
    <cellStyle name="Comma 6 2 2 2 4" xfId="4875"/>
    <cellStyle name="Comma 6 2 2 2 4 2" xfId="4876"/>
    <cellStyle name="Comma 6 2 2 2 4 3" xfId="4877"/>
    <cellStyle name="Comma 6 2 2 2 4 3 2" xfId="4878"/>
    <cellStyle name="Comma 6 2 2 2 4 3 2 2" xfId="4879"/>
    <cellStyle name="Comma 6 2 2 2 4 3 3" xfId="4880"/>
    <cellStyle name="Comma 6 2 2 2 4 4" xfId="4881"/>
    <cellStyle name="Comma 6 2 2 2 4 4 2" xfId="4882"/>
    <cellStyle name="Comma 6 2 2 2 4 5" xfId="4883"/>
    <cellStyle name="Comma 6 2 2 2 4 5 2" xfId="4884"/>
    <cellStyle name="Comma 6 2 2 2 4 6" xfId="4885"/>
    <cellStyle name="Comma 6 2 2 2 5" xfId="4886"/>
    <cellStyle name="Comma 6 2 2 2 6" xfId="4887"/>
    <cellStyle name="Comma 6 2 2 2 6 2" xfId="4888"/>
    <cellStyle name="Comma 6 2 2 2 6 2 2" xfId="4889"/>
    <cellStyle name="Comma 6 2 2 2 6 3" xfId="4890"/>
    <cellStyle name="Comma 6 2 2 3" xfId="4891"/>
    <cellStyle name="Comma 6 2 2 3 2" xfId="4892"/>
    <cellStyle name="Comma 6 2 2 3 2 2" xfId="4893"/>
    <cellStyle name="Comma 6 2 2 3 3" xfId="4894"/>
    <cellStyle name="Comma 6 2 2 3 3 2" xfId="4895"/>
    <cellStyle name="Comma 6 2 2 3 3 3" xfId="4896"/>
    <cellStyle name="Comma 6 2 2 3 3 3 2" xfId="4897"/>
    <cellStyle name="Comma 6 2 2 3 3 3 2 2" xfId="4898"/>
    <cellStyle name="Comma 6 2 2 3 3 3 3" xfId="4899"/>
    <cellStyle name="Comma 6 2 2 3 3 4" xfId="4900"/>
    <cellStyle name="Comma 6 2 2 3 3 4 2" xfId="4901"/>
    <cellStyle name="Comma 6 2 2 3 3 5" xfId="4902"/>
    <cellStyle name="Comma 6 2 2 3 3 5 2" xfId="4903"/>
    <cellStyle name="Comma 6 2 2 3 3 6" xfId="4904"/>
    <cellStyle name="Comma 6 2 2 3 4" xfId="4905"/>
    <cellStyle name="Comma 6 2 2 3 5" xfId="4906"/>
    <cellStyle name="Comma 6 2 2 3 5 2" xfId="4907"/>
    <cellStyle name="Comma 6 2 2 3 5 2 2" xfId="4908"/>
    <cellStyle name="Comma 6 2 2 3 5 3" xfId="4909"/>
    <cellStyle name="Comma 6 2 2 4" xfId="4910"/>
    <cellStyle name="Comma 6 2 2 4 2" xfId="4911"/>
    <cellStyle name="Comma 6 2 2 5" xfId="4912"/>
    <cellStyle name="Comma 6 2 2 5 2" xfId="4913"/>
    <cellStyle name="Comma 6 2 2 5 3" xfId="4914"/>
    <cellStyle name="Comma 6 2 2 5 3 2" xfId="4915"/>
    <cellStyle name="Comma 6 2 2 5 3 2 2" xfId="4916"/>
    <cellStyle name="Comma 6 2 2 5 3 3" xfId="4917"/>
    <cellStyle name="Comma 6 2 2 5 4" xfId="4918"/>
    <cellStyle name="Comma 6 2 2 5 4 2" xfId="4919"/>
    <cellStyle name="Comma 6 2 2 5 5" xfId="4920"/>
    <cellStyle name="Comma 6 2 2 5 5 2" xfId="4921"/>
    <cellStyle name="Comma 6 2 2 5 6" xfId="4922"/>
    <cellStyle name="Comma 6 2 2 6" xfId="4923"/>
    <cellStyle name="Comma 6 2 2 7" xfId="4924"/>
    <cellStyle name="Comma 6 2 2 7 2" xfId="4925"/>
    <cellStyle name="Comma 6 2 2 7 2 2" xfId="4926"/>
    <cellStyle name="Comma 6 2 2 7 3" xfId="4927"/>
    <cellStyle name="Comma 6 2 2 8" xfId="4928"/>
    <cellStyle name="Comma 6 2 3" xfId="4929"/>
    <cellStyle name="Comma 6 2 3 2" xfId="4930"/>
    <cellStyle name="Comma 6 2 3 2 2" xfId="4931"/>
    <cellStyle name="Comma 6 2 3 2 2 2" xfId="4932"/>
    <cellStyle name="Comma 6 2 3 2 3" xfId="4933"/>
    <cellStyle name="Comma 6 2 3 2 3 2" xfId="4934"/>
    <cellStyle name="Comma 6 2 3 2 3 3" xfId="4935"/>
    <cellStyle name="Comma 6 2 3 2 3 3 2" xfId="4936"/>
    <cellStyle name="Comma 6 2 3 2 3 3 2 2" xfId="4937"/>
    <cellStyle name="Comma 6 2 3 2 3 3 3" xfId="4938"/>
    <cellStyle name="Comma 6 2 3 2 3 4" xfId="4939"/>
    <cellStyle name="Comma 6 2 3 2 3 4 2" xfId="4940"/>
    <cellStyle name="Comma 6 2 3 2 3 5" xfId="4941"/>
    <cellStyle name="Comma 6 2 3 2 3 5 2" xfId="4942"/>
    <cellStyle name="Comma 6 2 3 2 3 6" xfId="4943"/>
    <cellStyle name="Comma 6 2 3 2 4" xfId="4944"/>
    <cellStyle name="Comma 6 2 3 2 5" xfId="4945"/>
    <cellStyle name="Comma 6 2 3 2 5 2" xfId="4946"/>
    <cellStyle name="Comma 6 2 3 2 5 2 2" xfId="4947"/>
    <cellStyle name="Comma 6 2 3 2 5 3" xfId="4948"/>
    <cellStyle name="Comma 6 2 3 3" xfId="4949"/>
    <cellStyle name="Comma 6 2 3 3 2" xfId="4950"/>
    <cellStyle name="Comma 6 2 3 4" xfId="4951"/>
    <cellStyle name="Comma 6 2 3 4 2" xfId="4952"/>
    <cellStyle name="Comma 6 2 3 4 3" xfId="4953"/>
    <cellStyle name="Comma 6 2 3 4 3 2" xfId="4954"/>
    <cellStyle name="Comma 6 2 3 4 3 2 2" xfId="4955"/>
    <cellStyle name="Comma 6 2 3 4 3 3" xfId="4956"/>
    <cellStyle name="Comma 6 2 3 4 4" xfId="4957"/>
    <cellStyle name="Comma 6 2 3 4 4 2" xfId="4958"/>
    <cellStyle name="Comma 6 2 3 4 5" xfId="4959"/>
    <cellStyle name="Comma 6 2 3 4 5 2" xfId="4960"/>
    <cellStyle name="Comma 6 2 3 4 6" xfId="4961"/>
    <cellStyle name="Comma 6 2 3 5" xfId="4962"/>
    <cellStyle name="Comma 6 2 3 6" xfId="4963"/>
    <cellStyle name="Comma 6 2 3 6 2" xfId="4964"/>
    <cellStyle name="Comma 6 2 3 6 2 2" xfId="4965"/>
    <cellStyle name="Comma 6 2 3 6 3" xfId="4966"/>
    <cellStyle name="Comma 6 2 3 7" xfId="4967"/>
    <cellStyle name="Comma 6 2 4" xfId="4968"/>
    <cellStyle name="Comma 6 2 4 2" xfId="4969"/>
    <cellStyle name="Comma 6 2 4 2 2" xfId="4970"/>
    <cellStyle name="Comma 6 2 4 3" xfId="4971"/>
    <cellStyle name="Comma 6 2 4 3 2" xfId="4972"/>
    <cellStyle name="Comma 6 2 4 3 3" xfId="4973"/>
    <cellStyle name="Comma 6 2 4 3 3 2" xfId="4974"/>
    <cellStyle name="Comma 6 2 4 3 3 2 2" xfId="4975"/>
    <cellStyle name="Comma 6 2 4 3 3 3" xfId="4976"/>
    <cellStyle name="Comma 6 2 4 3 4" xfId="4977"/>
    <cellStyle name="Comma 6 2 4 3 4 2" xfId="4978"/>
    <cellStyle name="Comma 6 2 4 3 5" xfId="4979"/>
    <cellStyle name="Comma 6 2 4 3 5 2" xfId="4980"/>
    <cellStyle name="Comma 6 2 4 3 6" xfId="4981"/>
    <cellStyle name="Comma 6 2 4 4" xfId="4982"/>
    <cellStyle name="Comma 6 2 4 5" xfId="4983"/>
    <cellStyle name="Comma 6 2 4 5 2" xfId="4984"/>
    <cellStyle name="Comma 6 2 4 5 2 2" xfId="4985"/>
    <cellStyle name="Comma 6 2 4 5 3" xfId="4986"/>
    <cellStyle name="Comma 6 2 5" xfId="4987"/>
    <cellStyle name="Comma 6 2 5 2" xfId="4988"/>
    <cellStyle name="Comma 6 2 6" xfId="4989"/>
    <cellStyle name="Comma 6 2 6 2" xfId="4990"/>
    <cellStyle name="Comma 6 2 6 3" xfId="4991"/>
    <cellStyle name="Comma 6 2 6 3 2" xfId="4992"/>
    <cellStyle name="Comma 6 2 6 3 2 2" xfId="4993"/>
    <cellStyle name="Comma 6 2 6 3 3" xfId="4994"/>
    <cellStyle name="Comma 6 2 6 4" xfId="4995"/>
    <cellStyle name="Comma 6 2 6 4 2" xfId="4996"/>
    <cellStyle name="Comma 6 2 6 5" xfId="4997"/>
    <cellStyle name="Comma 6 2 6 5 2" xfId="4998"/>
    <cellStyle name="Comma 6 2 6 6" xfId="4999"/>
    <cellStyle name="Comma 6 2 7" xfId="5000"/>
    <cellStyle name="Comma 6 2 7 2" xfId="5001"/>
    <cellStyle name="Comma 6 2 8" xfId="5002"/>
    <cellStyle name="Comma 6 2 8 2" xfId="5003"/>
    <cellStyle name="Comma 6 2 8 3" xfId="5004"/>
    <cellStyle name="Comma 6 2 8 3 2" xfId="5005"/>
    <cellStyle name="Comma 6 2 8 4" xfId="5006"/>
    <cellStyle name="Comma 6 2 9" xfId="5007"/>
    <cellStyle name="Comma 6 2 9 2" xfId="5008"/>
    <cellStyle name="Comma 6 3" xfId="5009"/>
    <cellStyle name="Comma 6 3 2" xfId="5010"/>
    <cellStyle name="Comma 6 3 2 2" xfId="5011"/>
    <cellStyle name="Comma 6 3 3" xfId="5012"/>
    <cellStyle name="Comma 6 3 3 2" xfId="5013"/>
    <cellStyle name="Comma 6 3 3 3" xfId="5014"/>
    <cellStyle name="Comma 6 3 3 3 2" xfId="5015"/>
    <cellStyle name="Comma 6 3 3 3 2 2" xfId="5016"/>
    <cellStyle name="Comma 6 3 3 3 3" xfId="5017"/>
    <cellStyle name="Comma 6 3 3 4" xfId="5018"/>
    <cellStyle name="Comma 6 3 3 4 2" xfId="5019"/>
    <cellStyle name="Comma 6 3 3 5" xfId="5020"/>
    <cellStyle name="Comma 6 3 3 5 2" xfId="5021"/>
    <cellStyle name="Comma 6 3 3 6" xfId="5022"/>
    <cellStyle name="Comma 6 3 4" xfId="5023"/>
    <cellStyle name="Comma 6 3 4 2" xfId="5024"/>
    <cellStyle name="Comma 6 3 5" xfId="5025"/>
    <cellStyle name="Comma 6 3 5 2" xfId="5026"/>
    <cellStyle name="Comma 6 3 5 3" xfId="5027"/>
    <cellStyle name="Comma 6 3 5 3 2" xfId="5028"/>
    <cellStyle name="Comma 6 3 5 4" xfId="5029"/>
    <cellStyle name="Comma 6 3 6" xfId="5030"/>
    <cellStyle name="Comma 6 3 7" xfId="5031"/>
    <cellStyle name="Comma 6 4" xfId="5032"/>
    <cellStyle name="Comma 6 4 2" xfId="5033"/>
    <cellStyle name="Comma 6 4 3" xfId="5034"/>
    <cellStyle name="Comma 6 4 3 2" xfId="5035"/>
    <cellStyle name="Comma 6 4 4" xfId="5036"/>
    <cellStyle name="Comma 6 5" xfId="5037"/>
    <cellStyle name="Comma 6 5 2" xfId="5038"/>
    <cellStyle name="Comma 6 6" xfId="5039"/>
    <cellStyle name="Comma 6 6 2" xfId="5040"/>
    <cellStyle name="Comma 6 7" xfId="5041"/>
    <cellStyle name="Comma 6 7 2" xfId="5042"/>
    <cellStyle name="Comma 6 7 3" xfId="5043"/>
    <cellStyle name="Comma 6 7 3 2" xfId="5044"/>
    <cellStyle name="Comma 6 7 3 2 2" xfId="5045"/>
    <cellStyle name="Comma 6 7 3 3" xfId="5046"/>
    <cellStyle name="Comma 6 7 4" xfId="5047"/>
    <cellStyle name="Comma 6 7 4 2" xfId="5048"/>
    <cellStyle name="Comma 6 7 5" xfId="5049"/>
    <cellStyle name="Comma 6 7 5 2" xfId="5050"/>
    <cellStyle name="Comma 6 7 6" xfId="5051"/>
    <cellStyle name="Comma 6 8" xfId="5052"/>
    <cellStyle name="Comma 6 8 2" xfId="5053"/>
    <cellStyle name="Comma 6 9" xfId="5054"/>
    <cellStyle name="Comma 6 9 2" xfId="5055"/>
    <cellStyle name="Comma 6 9 3" xfId="5056"/>
    <cellStyle name="Comma 6 9 3 2" xfId="5057"/>
    <cellStyle name="Comma 6 9 4" xfId="5058"/>
    <cellStyle name="Comma 6_Schedule May 2011" xfId="5059"/>
    <cellStyle name="Comma 60" xfId="5060"/>
    <cellStyle name="Comma 60 2" xfId="5061"/>
    <cellStyle name="Comma 60 3" xfId="5062"/>
    <cellStyle name="Comma 60 3 2" xfId="5063"/>
    <cellStyle name="Comma 60 3 2 2" xfId="5064"/>
    <cellStyle name="Comma 60 3 3" xfId="5065"/>
    <cellStyle name="Comma 60 4" xfId="5066"/>
    <cellStyle name="Comma 60 4 2" xfId="5067"/>
    <cellStyle name="Comma 60 5" xfId="5068"/>
    <cellStyle name="Comma 60 5 2" xfId="5069"/>
    <cellStyle name="Comma 60 6" xfId="5070"/>
    <cellStyle name="Comma 61" xfId="5071"/>
    <cellStyle name="Comma 61 2" xfId="5072"/>
    <cellStyle name="Comma 61 3" xfId="5073"/>
    <cellStyle name="Comma 61 3 2" xfId="5074"/>
    <cellStyle name="Comma 61 3 2 2" xfId="5075"/>
    <cellStyle name="Comma 61 3 3" xfId="5076"/>
    <cellStyle name="Comma 61 4" xfId="5077"/>
    <cellStyle name="Comma 61 4 2" xfId="5078"/>
    <cellStyle name="Comma 61 5" xfId="5079"/>
    <cellStyle name="Comma 61 5 2" xfId="5080"/>
    <cellStyle name="Comma 61 6" xfId="5081"/>
    <cellStyle name="Comma 62" xfId="5082"/>
    <cellStyle name="Comma 62 2" xfId="5083"/>
    <cellStyle name="Comma 62 3" xfId="5084"/>
    <cellStyle name="Comma 62 3 2" xfId="5085"/>
    <cellStyle name="Comma 62 3 2 2" xfId="5086"/>
    <cellStyle name="Comma 62 3 3" xfId="5087"/>
    <cellStyle name="Comma 62 4" xfId="5088"/>
    <cellStyle name="Comma 62 4 2" xfId="5089"/>
    <cellStyle name="Comma 62 5" xfId="5090"/>
    <cellStyle name="Comma 62 5 2" xfId="5091"/>
    <cellStyle name="Comma 62 6" xfId="5092"/>
    <cellStyle name="Comma 63" xfId="5093"/>
    <cellStyle name="Comma 63 2" xfId="5094"/>
    <cellStyle name="Comma 63 3" xfId="5095"/>
    <cellStyle name="Comma 63 3 2" xfId="5096"/>
    <cellStyle name="Comma 63 3 2 2" xfId="5097"/>
    <cellStyle name="Comma 63 3 3" xfId="5098"/>
    <cellStyle name="Comma 63 4" xfId="5099"/>
    <cellStyle name="Comma 63 4 2" xfId="5100"/>
    <cellStyle name="Comma 63 5" xfId="5101"/>
    <cellStyle name="Comma 63 5 2" xfId="5102"/>
    <cellStyle name="Comma 63 6" xfId="5103"/>
    <cellStyle name="Comma 64" xfId="5104"/>
    <cellStyle name="Comma 64 2" xfId="5105"/>
    <cellStyle name="Comma 64 3" xfId="5106"/>
    <cellStyle name="Comma 64 3 2" xfId="5107"/>
    <cellStyle name="Comma 64 3 2 2" xfId="5108"/>
    <cellStyle name="Comma 64 3 3" xfId="5109"/>
    <cellStyle name="Comma 64 4" xfId="5110"/>
    <cellStyle name="Comma 64 4 2" xfId="5111"/>
    <cellStyle name="Comma 64 5" xfId="5112"/>
    <cellStyle name="Comma 64 5 2" xfId="5113"/>
    <cellStyle name="Comma 64 6" xfId="5114"/>
    <cellStyle name="Comma 65" xfId="5115"/>
    <cellStyle name="Comma 65 2" xfId="5116"/>
    <cellStyle name="Comma 65 3" xfId="5117"/>
    <cellStyle name="Comma 65 3 2" xfId="5118"/>
    <cellStyle name="Comma 65 3 2 2" xfId="5119"/>
    <cellStyle name="Comma 65 3 3" xfId="5120"/>
    <cellStyle name="Comma 65 4" xfId="5121"/>
    <cellStyle name="Comma 65 4 2" xfId="5122"/>
    <cellStyle name="Comma 65 5" xfId="5123"/>
    <cellStyle name="Comma 65 5 2" xfId="5124"/>
    <cellStyle name="Comma 65 6" xfId="5125"/>
    <cellStyle name="Comma 66" xfId="5126"/>
    <cellStyle name="Comma 66 2" xfId="5127"/>
    <cellStyle name="Comma 66 3" xfId="5128"/>
    <cellStyle name="Comma 66 3 2" xfId="5129"/>
    <cellStyle name="Comma 66 3 2 2" xfId="5130"/>
    <cellStyle name="Comma 66 3 3" xfId="5131"/>
    <cellStyle name="Comma 66 4" xfId="5132"/>
    <cellStyle name="Comma 66 4 2" xfId="5133"/>
    <cellStyle name="Comma 66 5" xfId="5134"/>
    <cellStyle name="Comma 66 5 2" xfId="5135"/>
    <cellStyle name="Comma 66 6" xfId="5136"/>
    <cellStyle name="Comma 67" xfId="5137"/>
    <cellStyle name="Comma 67 2" xfId="5138"/>
    <cellStyle name="Comma 67 3" xfId="5139"/>
    <cellStyle name="Comma 67 3 2" xfId="5140"/>
    <cellStyle name="Comma 67 3 2 2" xfId="5141"/>
    <cellStyle name="Comma 67 3 3" xfId="5142"/>
    <cellStyle name="Comma 67 4" xfId="5143"/>
    <cellStyle name="Comma 67 4 2" xfId="5144"/>
    <cellStyle name="Comma 67 5" xfId="5145"/>
    <cellStyle name="Comma 67 5 2" xfId="5146"/>
    <cellStyle name="Comma 67 6" xfId="5147"/>
    <cellStyle name="Comma 68" xfId="5148"/>
    <cellStyle name="Comma 68 2" xfId="5149"/>
    <cellStyle name="Comma 68 3" xfId="5150"/>
    <cellStyle name="Comma 68 3 2" xfId="5151"/>
    <cellStyle name="Comma 68 3 2 2" xfId="5152"/>
    <cellStyle name="Comma 68 3 3" xfId="5153"/>
    <cellStyle name="Comma 68 4" xfId="5154"/>
    <cellStyle name="Comma 68 4 2" xfId="5155"/>
    <cellStyle name="Comma 68 5" xfId="5156"/>
    <cellStyle name="Comma 68 5 2" xfId="5157"/>
    <cellStyle name="Comma 68 6" xfId="5158"/>
    <cellStyle name="Comma 69" xfId="5159"/>
    <cellStyle name="Comma 69 2" xfId="5160"/>
    <cellStyle name="Comma 69 3" xfId="5161"/>
    <cellStyle name="Comma 69 3 2" xfId="5162"/>
    <cellStyle name="Comma 69 3 2 2" xfId="5163"/>
    <cellStyle name="Comma 69 3 3" xfId="5164"/>
    <cellStyle name="Comma 69 4" xfId="5165"/>
    <cellStyle name="Comma 69 4 2" xfId="5166"/>
    <cellStyle name="Comma 69 5" xfId="5167"/>
    <cellStyle name="Comma 69 5 2" xfId="5168"/>
    <cellStyle name="Comma 69 6" xfId="5169"/>
    <cellStyle name="Comma 7" xfId="5170"/>
    <cellStyle name="Comma 7 10" xfId="5171"/>
    <cellStyle name="Comma 7 11" xfId="5172"/>
    <cellStyle name="Comma 7 2" xfId="5173"/>
    <cellStyle name="Comma 7 2 2" xfId="5174"/>
    <cellStyle name="Comma 7 2 2 2" xfId="5175"/>
    <cellStyle name="Comma 7 2 2 2 2" xfId="5176"/>
    <cellStyle name="Comma 7 2 2 3" xfId="5177"/>
    <cellStyle name="Comma 7 2 2 3 2" xfId="5178"/>
    <cellStyle name="Comma 7 2 2 3 3" xfId="5179"/>
    <cellStyle name="Comma 7 2 2 3 3 2" xfId="5180"/>
    <cellStyle name="Comma 7 2 2 3 3 2 2" xfId="5181"/>
    <cellStyle name="Comma 7 2 2 3 3 3" xfId="5182"/>
    <cellStyle name="Comma 7 2 2 3 4" xfId="5183"/>
    <cellStyle name="Comma 7 2 2 3 4 2" xfId="5184"/>
    <cellStyle name="Comma 7 2 2 3 5" xfId="5185"/>
    <cellStyle name="Comma 7 2 2 3 5 2" xfId="5186"/>
    <cellStyle name="Comma 7 2 2 3 6" xfId="5187"/>
    <cellStyle name="Comma 7 2 2 4" xfId="5188"/>
    <cellStyle name="Comma 7 2 2 5" xfId="5189"/>
    <cellStyle name="Comma 7 2 2 5 2" xfId="5190"/>
    <cellStyle name="Comma 7 2 2 5 2 2" xfId="5191"/>
    <cellStyle name="Comma 7 2 2 5 3" xfId="5192"/>
    <cellStyle name="Comma 7 2 2 6" xfId="5193"/>
    <cellStyle name="Comma 7 2 3" xfId="5194"/>
    <cellStyle name="Comma 7 2 3 2" xfId="5195"/>
    <cellStyle name="Comma 7 2 3 3" xfId="5196"/>
    <cellStyle name="Comma 7 2 4" xfId="5197"/>
    <cellStyle name="Comma 7 2 4 2" xfId="5198"/>
    <cellStyle name="Comma 7 2 4 3" xfId="5199"/>
    <cellStyle name="Comma 7 2 4 3 2" xfId="5200"/>
    <cellStyle name="Comma 7 2 4 3 2 2" xfId="5201"/>
    <cellStyle name="Comma 7 2 4 3 3" xfId="5202"/>
    <cellStyle name="Comma 7 2 4 4" xfId="5203"/>
    <cellStyle name="Comma 7 2 4 4 2" xfId="5204"/>
    <cellStyle name="Comma 7 2 4 5" xfId="5205"/>
    <cellStyle name="Comma 7 2 4 5 2" xfId="5206"/>
    <cellStyle name="Comma 7 2 4 6" xfId="5207"/>
    <cellStyle name="Comma 7 2 5" xfId="5208"/>
    <cellStyle name="Comma 7 2 5 2" xfId="5209"/>
    <cellStyle name="Comma 7 2 6" xfId="5210"/>
    <cellStyle name="Comma 7 2 6 2" xfId="5211"/>
    <cellStyle name="Comma 7 2 6 3" xfId="5212"/>
    <cellStyle name="Comma 7 2 6 3 2" xfId="5213"/>
    <cellStyle name="Comma 7 2 6 4" xfId="5214"/>
    <cellStyle name="Comma 7 2 7" xfId="5215"/>
    <cellStyle name="Comma 7 2 7 2" xfId="5216"/>
    <cellStyle name="Comma 7 2 8" xfId="5217"/>
    <cellStyle name="Comma 7 2 9" xfId="5218"/>
    <cellStyle name="Comma 7 3" xfId="5219"/>
    <cellStyle name="Comma 7 3 2" xfId="5220"/>
    <cellStyle name="Comma 7 3 2 2" xfId="5221"/>
    <cellStyle name="Comma 7 3 2 2 2" xfId="5222"/>
    <cellStyle name="Comma 7 3 2 3" xfId="5223"/>
    <cellStyle name="Comma 7 3 2 3 2" xfId="5224"/>
    <cellStyle name="Comma 7 3 2 3 3" xfId="5225"/>
    <cellStyle name="Comma 7 3 2 3 3 2" xfId="5226"/>
    <cellStyle name="Comma 7 3 2 3 3 2 2" xfId="5227"/>
    <cellStyle name="Comma 7 3 2 3 3 3" xfId="5228"/>
    <cellStyle name="Comma 7 3 2 3 4" xfId="5229"/>
    <cellStyle name="Comma 7 3 2 3 4 2" xfId="5230"/>
    <cellStyle name="Comma 7 3 2 3 5" xfId="5231"/>
    <cellStyle name="Comma 7 3 2 3 5 2" xfId="5232"/>
    <cellStyle name="Comma 7 3 2 3 6" xfId="5233"/>
    <cellStyle name="Comma 7 3 2 4" xfId="5234"/>
    <cellStyle name="Comma 7 3 2 5" xfId="5235"/>
    <cellStyle name="Comma 7 3 2 5 2" xfId="5236"/>
    <cellStyle name="Comma 7 3 2 5 2 2" xfId="5237"/>
    <cellStyle name="Comma 7 3 2 5 3" xfId="5238"/>
    <cellStyle name="Comma 7 3 3" xfId="5239"/>
    <cellStyle name="Comma 7 3 3 2" xfId="5240"/>
    <cellStyle name="Comma 7 3 4" xfId="5241"/>
    <cellStyle name="Comma 7 3 4 2" xfId="5242"/>
    <cellStyle name="Comma 7 3 4 3" xfId="5243"/>
    <cellStyle name="Comma 7 3 4 3 2" xfId="5244"/>
    <cellStyle name="Comma 7 3 4 3 2 2" xfId="5245"/>
    <cellStyle name="Comma 7 3 4 3 3" xfId="5246"/>
    <cellStyle name="Comma 7 3 4 4" xfId="5247"/>
    <cellStyle name="Comma 7 3 4 4 2" xfId="5248"/>
    <cellStyle name="Comma 7 3 4 5" xfId="5249"/>
    <cellStyle name="Comma 7 3 4 5 2" xfId="5250"/>
    <cellStyle name="Comma 7 3 4 6" xfId="5251"/>
    <cellStyle name="Comma 7 3 5" xfId="5252"/>
    <cellStyle name="Comma 7 3 5 2" xfId="5253"/>
    <cellStyle name="Comma 7 3 6" xfId="5254"/>
    <cellStyle name="Comma 7 3 6 2" xfId="5255"/>
    <cellStyle name="Comma 7 3 6 3" xfId="5256"/>
    <cellStyle name="Comma 7 3 6 3 2" xfId="5257"/>
    <cellStyle name="Comma 7 3 6 4" xfId="5258"/>
    <cellStyle name="Comma 7 3 7" xfId="5259"/>
    <cellStyle name="Comma 7 3 8" xfId="5260"/>
    <cellStyle name="Comma 7 4" xfId="5261"/>
    <cellStyle name="Comma 7 4 2" xfId="5262"/>
    <cellStyle name="Comma 7 4 2 2" xfId="5263"/>
    <cellStyle name="Comma 7 4 3" xfId="5264"/>
    <cellStyle name="Comma 7 4 3 2" xfId="5265"/>
    <cellStyle name="Comma 7 4 3 3" xfId="5266"/>
    <cellStyle name="Comma 7 4 3 3 2" xfId="5267"/>
    <cellStyle name="Comma 7 4 3 3 2 2" xfId="5268"/>
    <cellStyle name="Comma 7 4 3 3 3" xfId="5269"/>
    <cellStyle name="Comma 7 4 3 4" xfId="5270"/>
    <cellStyle name="Comma 7 4 3 4 2" xfId="5271"/>
    <cellStyle name="Comma 7 4 3 5" xfId="5272"/>
    <cellStyle name="Comma 7 4 3 5 2" xfId="5273"/>
    <cellStyle name="Comma 7 4 3 6" xfId="5274"/>
    <cellStyle name="Comma 7 4 4" xfId="5275"/>
    <cellStyle name="Comma 7 4 4 2" xfId="5276"/>
    <cellStyle name="Comma 7 4 5" xfId="5277"/>
    <cellStyle name="Comma 7 4 5 2" xfId="5278"/>
    <cellStyle name="Comma 7 4 5 2 2" xfId="5279"/>
    <cellStyle name="Comma 7 4 5 3" xfId="5280"/>
    <cellStyle name="Comma 7 5" xfId="5281"/>
    <cellStyle name="Comma 7 5 2" xfId="5282"/>
    <cellStyle name="Comma 7 6" xfId="5283"/>
    <cellStyle name="Comma 7 6 2" xfId="5284"/>
    <cellStyle name="Comma 7 7" xfId="5285"/>
    <cellStyle name="Comma 7 7 2" xfId="5286"/>
    <cellStyle name="Comma 7 7 3" xfId="5287"/>
    <cellStyle name="Comma 7 7 3 2" xfId="5288"/>
    <cellStyle name="Comma 7 7 3 2 2" xfId="5289"/>
    <cellStyle name="Comma 7 7 3 3" xfId="5290"/>
    <cellStyle name="Comma 7 7 4" xfId="5291"/>
    <cellStyle name="Comma 7 7 4 2" xfId="5292"/>
    <cellStyle name="Comma 7 7 5" xfId="5293"/>
    <cellStyle name="Comma 7 7 5 2" xfId="5294"/>
    <cellStyle name="Comma 7 7 6" xfId="5295"/>
    <cellStyle name="Comma 7 8" xfId="5296"/>
    <cellStyle name="Comma 7 8 2" xfId="5297"/>
    <cellStyle name="Comma 7 9" xfId="5298"/>
    <cellStyle name="Comma 7 9 2" xfId="5299"/>
    <cellStyle name="Comma 7 9 3" xfId="5300"/>
    <cellStyle name="Comma 7 9 3 2" xfId="5301"/>
    <cellStyle name="Comma 7 9 4" xfId="5302"/>
    <cellStyle name="Comma 7_Schedule May 2011" xfId="5303"/>
    <cellStyle name="Comma 70" xfId="5304"/>
    <cellStyle name="Comma 70 2" xfId="5305"/>
    <cellStyle name="Comma 70 3" xfId="5306"/>
    <cellStyle name="Comma 70 3 2" xfId="5307"/>
    <cellStyle name="Comma 70 3 2 2" xfId="5308"/>
    <cellStyle name="Comma 70 3 3" xfId="5309"/>
    <cellStyle name="Comma 70 4" xfId="5310"/>
    <cellStyle name="Comma 70 4 2" xfId="5311"/>
    <cellStyle name="Comma 70 5" xfId="5312"/>
    <cellStyle name="Comma 70 5 2" xfId="5313"/>
    <cellStyle name="Comma 70 6" xfId="5314"/>
    <cellStyle name="Comma 71" xfId="5315"/>
    <cellStyle name="Comma 71 2" xfId="5316"/>
    <cellStyle name="Comma 71 3" xfId="5317"/>
    <cellStyle name="Comma 71 3 2" xfId="5318"/>
    <cellStyle name="Comma 71 3 2 2" xfId="5319"/>
    <cellStyle name="Comma 71 3 3" xfId="5320"/>
    <cellStyle name="Comma 71 4" xfId="5321"/>
    <cellStyle name="Comma 71 4 2" xfId="5322"/>
    <cellStyle name="Comma 71 5" xfId="5323"/>
    <cellStyle name="Comma 71 5 2" xfId="5324"/>
    <cellStyle name="Comma 71 6" xfId="5325"/>
    <cellStyle name="Comma 72" xfId="5326"/>
    <cellStyle name="Comma 72 2" xfId="5327"/>
    <cellStyle name="Comma 72 3" xfId="5328"/>
    <cellStyle name="Comma 72 3 2" xfId="5329"/>
    <cellStyle name="Comma 72 3 2 2" xfId="5330"/>
    <cellStyle name="Comma 72 3 3" xfId="5331"/>
    <cellStyle name="Comma 72 4" xfId="5332"/>
    <cellStyle name="Comma 72 4 2" xfId="5333"/>
    <cellStyle name="Comma 72 5" xfId="5334"/>
    <cellStyle name="Comma 72 5 2" xfId="5335"/>
    <cellStyle name="Comma 72 6" xfId="5336"/>
    <cellStyle name="Comma 73" xfId="5337"/>
    <cellStyle name="Comma 73 2" xfId="5338"/>
    <cellStyle name="Comma 74" xfId="5339"/>
    <cellStyle name="Comma 74 2" xfId="5340"/>
    <cellStyle name="Comma 74 2 2" xfId="5341"/>
    <cellStyle name="Comma 74 2 2 2" xfId="5342"/>
    <cellStyle name="Comma 74 3" xfId="5343"/>
    <cellStyle name="Comma 74 3 2" xfId="5344"/>
    <cellStyle name="Comma 74 4" xfId="5345"/>
    <cellStyle name="Comma 75" xfId="5346"/>
    <cellStyle name="Comma 75 2" xfId="5347"/>
    <cellStyle name="Comma 75 2 2" xfId="5348"/>
    <cellStyle name="Comma 75 2 2 2" xfId="5349"/>
    <cellStyle name="Comma 75 3" xfId="5350"/>
    <cellStyle name="Comma 75 3 2" xfId="5351"/>
    <cellStyle name="Comma 75 4" xfId="5352"/>
    <cellStyle name="Comma 76" xfId="5353"/>
    <cellStyle name="Comma 76 2" xfId="5354"/>
    <cellStyle name="Comma 76 2 2" xfId="5355"/>
    <cellStyle name="Comma 76 3" xfId="5356"/>
    <cellStyle name="Comma 77" xfId="5357"/>
    <cellStyle name="Comma 77 2" xfId="5358"/>
    <cellStyle name="Comma 77 2 2" xfId="5359"/>
    <cellStyle name="Comma 77 3" xfId="5360"/>
    <cellStyle name="Comma 78" xfId="5361"/>
    <cellStyle name="Comma 78 2" xfId="5362"/>
    <cellStyle name="Comma 79" xfId="5363"/>
    <cellStyle name="Comma 79 2" xfId="5364"/>
    <cellStyle name="Comma 8" xfId="5365"/>
    <cellStyle name="Comma 8 2" xfId="5366"/>
    <cellStyle name="Comma 8 2 2" xfId="5367"/>
    <cellStyle name="Comma 8 2 2 2" xfId="5368"/>
    <cellStyle name="Comma 8 2 2 3" xfId="5369"/>
    <cellStyle name="Comma 8 2 3" xfId="5370"/>
    <cellStyle name="Comma 8 2 3 2" xfId="5371"/>
    <cellStyle name="Comma 8 2 3 3" xfId="5372"/>
    <cellStyle name="Comma 8 2 3 3 2" xfId="5373"/>
    <cellStyle name="Comma 8 2 3 3 2 2" xfId="5374"/>
    <cellStyle name="Comma 8 2 3 3 3" xfId="5375"/>
    <cellStyle name="Comma 8 2 3 4" xfId="5376"/>
    <cellStyle name="Comma 8 2 3 4 2" xfId="5377"/>
    <cellStyle name="Comma 8 2 3 5" xfId="5378"/>
    <cellStyle name="Comma 8 2 3 5 2" xfId="5379"/>
    <cellStyle name="Comma 8 2 3 6" xfId="5380"/>
    <cellStyle name="Comma 8 2 3 7" xfId="5381"/>
    <cellStyle name="Comma 8 2 4" xfId="5382"/>
    <cellStyle name="Comma 8 2 5" xfId="5383"/>
    <cellStyle name="Comma 8 2 5 2" xfId="5384"/>
    <cellStyle name="Comma 8 2 5 3" xfId="5385"/>
    <cellStyle name="Comma 8 2 5 3 2" xfId="5386"/>
    <cellStyle name="Comma 8 2 5 4" xfId="5387"/>
    <cellStyle name="Comma 8 2 6" xfId="5388"/>
    <cellStyle name="Comma 8 3" xfId="5389"/>
    <cellStyle name="Comma 8 3 2" xfId="5390"/>
    <cellStyle name="Comma 8 3 2 2" xfId="5391"/>
    <cellStyle name="Comma 8 3 3" xfId="5392"/>
    <cellStyle name="Comma 8 3 4" xfId="5393"/>
    <cellStyle name="Comma 8 3 5" xfId="5394"/>
    <cellStyle name="Comma 8 3 6" xfId="5395"/>
    <cellStyle name="Comma 8 4" xfId="5396"/>
    <cellStyle name="Comma 8 4 2" xfId="5397"/>
    <cellStyle name="Comma 8 4 3" xfId="5398"/>
    <cellStyle name="Comma 8 4 3 2" xfId="5399"/>
    <cellStyle name="Comma 8 4 3 2 2" xfId="5400"/>
    <cellStyle name="Comma 8 4 3 3" xfId="5401"/>
    <cellStyle name="Comma 8 4 4" xfId="5402"/>
    <cellStyle name="Comma 8 4 4 2" xfId="5403"/>
    <cellStyle name="Comma 8 4 5" xfId="5404"/>
    <cellStyle name="Comma 8 4 5 2" xfId="5405"/>
    <cellStyle name="Comma 8 4 6" xfId="5406"/>
    <cellStyle name="Comma 8 4 7" xfId="5407"/>
    <cellStyle name="Comma 8 5" xfId="5408"/>
    <cellStyle name="Comma 8 5 2" xfId="5409"/>
    <cellStyle name="Comma 8 6" xfId="5410"/>
    <cellStyle name="Comma 8 6 2" xfId="5411"/>
    <cellStyle name="Comma 8 6 3" xfId="5412"/>
    <cellStyle name="Comma 8 6 3 2" xfId="5413"/>
    <cellStyle name="Comma 8 6 4" xfId="5414"/>
    <cellStyle name="Comma 8 7" xfId="5415"/>
    <cellStyle name="Comma 8 8" xfId="5416"/>
    <cellStyle name="Comma 80" xfId="5417"/>
    <cellStyle name="Comma 80 2" xfId="5418"/>
    <cellStyle name="Comma 81" xfId="5419"/>
    <cellStyle name="Comma 81 2" xfId="5420"/>
    <cellStyle name="Comma 82" xfId="5421"/>
    <cellStyle name="Comma 82 2" xfId="5422"/>
    <cellStyle name="Comma 83" xfId="5423"/>
    <cellStyle name="Comma 83 2" xfId="5424"/>
    <cellStyle name="Comma 84" xfId="5425"/>
    <cellStyle name="Comma 84 2" xfId="5426"/>
    <cellStyle name="Comma 85" xfId="5427"/>
    <cellStyle name="Comma 85 2" xfId="5428"/>
    <cellStyle name="Comma 86" xfId="5429"/>
    <cellStyle name="Comma 86 2" xfId="5430"/>
    <cellStyle name="Comma 87" xfId="5431"/>
    <cellStyle name="Comma 88" xfId="5432"/>
    <cellStyle name="Comma 88 2" xfId="5433"/>
    <cellStyle name="Comma 89" xfId="5434"/>
    <cellStyle name="Comma 89 2" xfId="5435"/>
    <cellStyle name="Comma 9" xfId="5436"/>
    <cellStyle name="Comma 9 10" xfId="5437"/>
    <cellStyle name="Comma 9 10 2" xfId="5438"/>
    <cellStyle name="Comma 9 11" xfId="5439"/>
    <cellStyle name="Comma 9 11 2" xfId="5440"/>
    <cellStyle name="Comma 9 12" xfId="5441"/>
    <cellStyle name="Comma 9 12 2" xfId="5442"/>
    <cellStyle name="Comma 9 13" xfId="5443"/>
    <cellStyle name="Comma 9 13 2" xfId="5444"/>
    <cellStyle name="Comma 9 14" xfId="5445"/>
    <cellStyle name="Comma 9 15" xfId="5446"/>
    <cellStyle name="Comma 9 2" xfId="5447"/>
    <cellStyle name="Comma 9 2 10" xfId="5448"/>
    <cellStyle name="Comma 9 2 10 2" xfId="5449"/>
    <cellStyle name="Comma 9 2 11" xfId="5450"/>
    <cellStyle name="Comma 9 2 11 2" xfId="5451"/>
    <cellStyle name="Comma 9 2 12" xfId="5452"/>
    <cellStyle name="Comma 9 2 13" xfId="5453"/>
    <cellStyle name="Comma 9 2 2" xfId="5454"/>
    <cellStyle name="Comma 9 2 2 2" xfId="5455"/>
    <cellStyle name="Comma 9 2 2 2 2" xfId="5456"/>
    <cellStyle name="Comma 9 2 2 3" xfId="5457"/>
    <cellStyle name="Comma 9 2 2 3 2" xfId="5458"/>
    <cellStyle name="Comma 9 2 2 3 3" xfId="5459"/>
    <cellStyle name="Comma 9 2 2 3 3 2" xfId="5460"/>
    <cellStyle name="Comma 9 2 2 3 3 2 2" xfId="5461"/>
    <cellStyle name="Comma 9 2 2 3 3 3" xfId="5462"/>
    <cellStyle name="Comma 9 2 2 3 4" xfId="5463"/>
    <cellStyle name="Comma 9 2 2 3 4 2" xfId="5464"/>
    <cellStyle name="Comma 9 2 2 3 5" xfId="5465"/>
    <cellStyle name="Comma 9 2 2 3 5 2" xfId="5466"/>
    <cellStyle name="Comma 9 2 2 3 6" xfId="5467"/>
    <cellStyle name="Comma 9 2 2 4" xfId="5468"/>
    <cellStyle name="Comma 9 2 2 4 2" xfId="5469"/>
    <cellStyle name="Comma 9 2 2 5" xfId="5470"/>
    <cellStyle name="Comma 9 2 2 5 2" xfId="5471"/>
    <cellStyle name="Comma 9 2 2 5 3" xfId="5472"/>
    <cellStyle name="Comma 9 2 2 5 3 2" xfId="5473"/>
    <cellStyle name="Comma 9 2 2 5 4" xfId="5474"/>
    <cellStyle name="Comma 9 2 2 6" xfId="5475"/>
    <cellStyle name="Comma 9 2 2 7" xfId="5476"/>
    <cellStyle name="Comma 9 2 3" xfId="5477"/>
    <cellStyle name="Comma 9 2 3 2" xfId="5478"/>
    <cellStyle name="Comma 9 2 3 3" xfId="5479"/>
    <cellStyle name="Comma 9 2 4" xfId="5480"/>
    <cellStyle name="Comma 9 2 4 2" xfId="5481"/>
    <cellStyle name="Comma 9 2 4 2 2" xfId="5482"/>
    <cellStyle name="Comma 9 2 4 3" xfId="5483"/>
    <cellStyle name="Comma 9 2 4 3 2" xfId="5484"/>
    <cellStyle name="Comma 9 2 4 3 2 2" xfId="5485"/>
    <cellStyle name="Comma 9 2 4 3 3" xfId="5486"/>
    <cellStyle name="Comma 9 2 4 4" xfId="5487"/>
    <cellStyle name="Comma 9 2 4 4 2" xfId="5488"/>
    <cellStyle name="Comma 9 2 4 5" xfId="5489"/>
    <cellStyle name="Comma 9 2 4 5 2" xfId="5490"/>
    <cellStyle name="Comma 9 2 4 6" xfId="5491"/>
    <cellStyle name="Comma 9 2 5" xfId="5492"/>
    <cellStyle name="Comma 9 2 5 2" xfId="5493"/>
    <cellStyle name="Comma 9 2 5 3" xfId="5494"/>
    <cellStyle name="Comma 9 2 5 3 2" xfId="5495"/>
    <cellStyle name="Comma 9 2 5 3 2 2" xfId="5496"/>
    <cellStyle name="Comma 9 2 5 3 3" xfId="5497"/>
    <cellStyle name="Comma 9 2 5 4" xfId="5498"/>
    <cellStyle name="Comma 9 2 5 4 2" xfId="5499"/>
    <cellStyle name="Comma 9 2 5 5" xfId="5500"/>
    <cellStyle name="Comma 9 2 5 5 2" xfId="5501"/>
    <cellStyle name="Comma 9 2 5 6" xfId="5502"/>
    <cellStyle name="Comma 9 2 6" xfId="5503"/>
    <cellStyle name="Comma 9 2 6 2" xfId="5504"/>
    <cellStyle name="Comma 9 2 6 3" xfId="5505"/>
    <cellStyle name="Comma 9 2 6 3 2" xfId="5506"/>
    <cellStyle name="Comma 9 2 6 4" xfId="5507"/>
    <cellStyle name="Comma 9 2 7" xfId="5508"/>
    <cellStyle name="Comma 9 2 8" xfId="5509"/>
    <cellStyle name="Comma 9 2 8 2" xfId="5510"/>
    <cellStyle name="Comma 9 2 9" xfId="5511"/>
    <cellStyle name="Comma 9 2 9 2" xfId="5512"/>
    <cellStyle name="Comma 9 3" xfId="5513"/>
    <cellStyle name="Comma 9 3 10" xfId="5514"/>
    <cellStyle name="Comma 9 3 10 2" xfId="5515"/>
    <cellStyle name="Comma 9 3 11" xfId="5516"/>
    <cellStyle name="Comma 9 3 11 2" xfId="5517"/>
    <cellStyle name="Comma 9 3 12" xfId="5518"/>
    <cellStyle name="Comma 9 3 13" xfId="5519"/>
    <cellStyle name="Comma 9 3 2" xfId="5520"/>
    <cellStyle name="Comma 9 3 2 2" xfId="5521"/>
    <cellStyle name="Comma 9 3 2 2 2" xfId="5522"/>
    <cellStyle name="Comma 9 3 2 2 3" xfId="5523"/>
    <cellStyle name="Comma 9 3 2 3" xfId="5524"/>
    <cellStyle name="Comma 9 3 2 3 2" xfId="5525"/>
    <cellStyle name="Comma 9 3 2 3 3" xfId="5526"/>
    <cellStyle name="Comma 9 3 2 3 3 2" xfId="5527"/>
    <cellStyle name="Comma 9 3 2 3 3 2 2" xfId="5528"/>
    <cellStyle name="Comma 9 3 2 3 3 3" xfId="5529"/>
    <cellStyle name="Comma 9 3 2 3 4" xfId="5530"/>
    <cellStyle name="Comma 9 3 2 3 4 2" xfId="5531"/>
    <cellStyle name="Comma 9 3 2 3 5" xfId="5532"/>
    <cellStyle name="Comma 9 3 2 3 5 2" xfId="5533"/>
    <cellStyle name="Comma 9 3 2 3 6" xfId="5534"/>
    <cellStyle name="Comma 9 3 2 4" xfId="5535"/>
    <cellStyle name="Comma 9 3 2 5" xfId="5536"/>
    <cellStyle name="Comma 9 3 2 5 2" xfId="5537"/>
    <cellStyle name="Comma 9 3 2 5 2 2" xfId="5538"/>
    <cellStyle name="Comma 9 3 2 5 3" xfId="5539"/>
    <cellStyle name="Comma 9 3 2 6" xfId="5540"/>
    <cellStyle name="Comma 9 3 3" xfId="5541"/>
    <cellStyle name="Comma 9 3 3 2" xfId="5542"/>
    <cellStyle name="Comma 9 3 4" xfId="5543"/>
    <cellStyle name="Comma 9 3 4 2" xfId="5544"/>
    <cellStyle name="Comma 9 3 4 3" xfId="5545"/>
    <cellStyle name="Comma 9 3 4 3 2" xfId="5546"/>
    <cellStyle name="Comma 9 3 4 3 2 2" xfId="5547"/>
    <cellStyle name="Comma 9 3 4 3 3" xfId="5548"/>
    <cellStyle name="Comma 9 3 4 4" xfId="5549"/>
    <cellStyle name="Comma 9 3 4 4 2" xfId="5550"/>
    <cellStyle name="Comma 9 3 4 5" xfId="5551"/>
    <cellStyle name="Comma 9 3 4 5 2" xfId="5552"/>
    <cellStyle name="Comma 9 3 4 6" xfId="5553"/>
    <cellStyle name="Comma 9 3 5" xfId="5554"/>
    <cellStyle name="Comma 9 3 5 2" xfId="5555"/>
    <cellStyle name="Comma 9 3 5 3" xfId="5556"/>
    <cellStyle name="Comma 9 3 5 3 2" xfId="5557"/>
    <cellStyle name="Comma 9 3 5 3 2 2" xfId="5558"/>
    <cellStyle name="Comma 9 3 5 3 3" xfId="5559"/>
    <cellStyle name="Comma 9 3 5 4" xfId="5560"/>
    <cellStyle name="Comma 9 3 5 4 2" xfId="5561"/>
    <cellStyle name="Comma 9 3 5 5" xfId="5562"/>
    <cellStyle name="Comma 9 3 5 5 2" xfId="5563"/>
    <cellStyle name="Comma 9 3 5 6" xfId="5564"/>
    <cellStyle name="Comma 9 3 6" xfId="5565"/>
    <cellStyle name="Comma 9 3 6 2" xfId="5566"/>
    <cellStyle name="Comma 9 3 6 3" xfId="5567"/>
    <cellStyle name="Comma 9 3 6 3 2" xfId="5568"/>
    <cellStyle name="Comma 9 3 6 4" xfId="5569"/>
    <cellStyle name="Comma 9 3 7" xfId="5570"/>
    <cellStyle name="Comma 9 3 8" xfId="5571"/>
    <cellStyle name="Comma 9 3 8 2" xfId="5572"/>
    <cellStyle name="Comma 9 3 9" xfId="5573"/>
    <cellStyle name="Comma 9 3 9 2" xfId="5574"/>
    <cellStyle name="Comma 9 4" xfId="5575"/>
    <cellStyle name="Comma 9 4 2" xfId="5576"/>
    <cellStyle name="Comma 9 4 2 2" xfId="5577"/>
    <cellStyle name="Comma 9 4 3" xfId="5578"/>
    <cellStyle name="Comma 9 4 3 2" xfId="5579"/>
    <cellStyle name="Comma 9 4 4" xfId="5580"/>
    <cellStyle name="Comma 9 4 4 2" xfId="5581"/>
    <cellStyle name="Comma 9 4 5" xfId="5582"/>
    <cellStyle name="Comma 9 4 6" xfId="5583"/>
    <cellStyle name="Comma 9 4 7" xfId="5584"/>
    <cellStyle name="Comma 9 4 8" xfId="5585"/>
    <cellStyle name="Comma 9 5" xfId="5586"/>
    <cellStyle name="Comma 9 5 2" xfId="5587"/>
    <cellStyle name="Comma 9 6" xfId="5588"/>
    <cellStyle name="Comma 9 6 2" xfId="5589"/>
    <cellStyle name="Comma 9 6 2 2" xfId="5590"/>
    <cellStyle name="Comma 9 6 3" xfId="5591"/>
    <cellStyle name="Comma 9 6 4" xfId="5592"/>
    <cellStyle name="Comma 9 7" xfId="5593"/>
    <cellStyle name="Comma 9 7 2" xfId="5594"/>
    <cellStyle name="Comma 9 7 3" xfId="5595"/>
    <cellStyle name="Comma 9 7 3 2" xfId="5596"/>
    <cellStyle name="Comma 9 7 3 2 2" xfId="5597"/>
    <cellStyle name="Comma 9 7 3 3" xfId="5598"/>
    <cellStyle name="Comma 9 7 4" xfId="5599"/>
    <cellStyle name="Comma 9 7 4 2" xfId="5600"/>
    <cellStyle name="Comma 9 7 5" xfId="5601"/>
    <cellStyle name="Comma 9 7 5 2" xfId="5602"/>
    <cellStyle name="Comma 9 7 6" xfId="5603"/>
    <cellStyle name="Comma 9 8" xfId="5604"/>
    <cellStyle name="Comma 9 8 2" xfId="5605"/>
    <cellStyle name="Comma 9 9" xfId="5606"/>
    <cellStyle name="Comma 9_Schedule May 2011" xfId="5607"/>
    <cellStyle name="Comma 90" xfId="5608"/>
    <cellStyle name="Comma 90 2" xfId="5609"/>
    <cellStyle name="Comma 91" xfId="5610"/>
    <cellStyle name="Comma 91 2" xfId="5611"/>
    <cellStyle name="Comma 92" xfId="5612"/>
    <cellStyle name="Comma 92 2" xfId="5613"/>
    <cellStyle name="Comma 93" xfId="5614"/>
    <cellStyle name="Comma 93 2" xfId="5615"/>
    <cellStyle name="Comma 94" xfId="5616"/>
    <cellStyle name="Comma 94 2" xfId="5617"/>
    <cellStyle name="Comma 95" xfId="5618"/>
    <cellStyle name="Comma 95 2" xfId="5619"/>
    <cellStyle name="Comma 96" xfId="5620"/>
    <cellStyle name="Comma 96 2" xfId="5621"/>
    <cellStyle name="Comma 97" xfId="5622"/>
    <cellStyle name="Comma 97 2" xfId="5623"/>
    <cellStyle name="Comma 98" xfId="5624"/>
    <cellStyle name="Comma 98 2" xfId="5625"/>
    <cellStyle name="Comma 99" xfId="5626"/>
    <cellStyle name="Comma(0)" xfId="5627"/>
    <cellStyle name="Comma, No spaces" xfId="5628"/>
    <cellStyle name="Comma0" xfId="5629"/>
    <cellStyle name="Comma0 - Style1" xfId="5630"/>
    <cellStyle name="Comma0 - Style2" xfId="5631"/>
    <cellStyle name="Comma0 10" xfId="5632"/>
    <cellStyle name="Comma0 10 2" xfId="5633"/>
    <cellStyle name="Comma0 10 3" xfId="5634"/>
    <cellStyle name="Comma0 10 4" xfId="5635"/>
    <cellStyle name="Comma0 11" xfId="5636"/>
    <cellStyle name="Comma0 11 2" xfId="5637"/>
    <cellStyle name="Comma0 11 3" xfId="5638"/>
    <cellStyle name="Comma0 11 4" xfId="5639"/>
    <cellStyle name="Comma0 12" xfId="5640"/>
    <cellStyle name="Comma0 12 2" xfId="5641"/>
    <cellStyle name="Comma0 12 3" xfId="5642"/>
    <cellStyle name="Comma0 12 4" xfId="5643"/>
    <cellStyle name="Comma0 13" xfId="5644"/>
    <cellStyle name="Comma0 13 2" xfId="5645"/>
    <cellStyle name="Comma0 13 3" xfId="5646"/>
    <cellStyle name="Comma0 13 4" xfId="5647"/>
    <cellStyle name="Comma0 14" xfId="5648"/>
    <cellStyle name="Comma0 14 2" xfId="5649"/>
    <cellStyle name="Comma0 14 3" xfId="5650"/>
    <cellStyle name="Comma0 14 4" xfId="5651"/>
    <cellStyle name="Comma0 15" xfId="5652"/>
    <cellStyle name="Comma0 15 2" xfId="5653"/>
    <cellStyle name="Comma0 15 3" xfId="5654"/>
    <cellStyle name="Comma0 15 4" xfId="5655"/>
    <cellStyle name="Comma0 16" xfId="5656"/>
    <cellStyle name="Comma0 16 2" xfId="5657"/>
    <cellStyle name="Comma0 16 3" xfId="5658"/>
    <cellStyle name="Comma0 16 4" xfId="5659"/>
    <cellStyle name="Comma0 17" xfId="5660"/>
    <cellStyle name="Comma0 17 2" xfId="5661"/>
    <cellStyle name="Comma0 17 3" xfId="5662"/>
    <cellStyle name="Comma0 17 4" xfId="5663"/>
    <cellStyle name="Comma0 18" xfId="5664"/>
    <cellStyle name="Comma0 18 2" xfId="5665"/>
    <cellStyle name="Comma0 18 3" xfId="5666"/>
    <cellStyle name="Comma0 19" xfId="5667"/>
    <cellStyle name="Comma0 19 2" xfId="5668"/>
    <cellStyle name="Comma0 19 3" xfId="5669"/>
    <cellStyle name="Comma0 2" xfId="5670"/>
    <cellStyle name="Comma0 2 2" xfId="5671"/>
    <cellStyle name="Comma0 2 2 2" xfId="5672"/>
    <cellStyle name="Comma0 2 3" xfId="5673"/>
    <cellStyle name="Comma0 2 4" xfId="5674"/>
    <cellStyle name="Comma0 2 5" xfId="5675"/>
    <cellStyle name="Comma0 20" xfId="5676"/>
    <cellStyle name="Comma0 20 2" xfId="5677"/>
    <cellStyle name="Comma0 20 3" xfId="5678"/>
    <cellStyle name="Comma0 21" xfId="5679"/>
    <cellStyle name="Comma0 22" xfId="5680"/>
    <cellStyle name="Comma0 23" xfId="5681"/>
    <cellStyle name="Comma0 24" xfId="5682"/>
    <cellStyle name="Comma0 25" xfId="5683"/>
    <cellStyle name="Comma0 26" xfId="5684"/>
    <cellStyle name="Comma0 27" xfId="5685"/>
    <cellStyle name="Comma0 28" xfId="5686"/>
    <cellStyle name="Comma0 29" xfId="5687"/>
    <cellStyle name="Comma0 3" xfId="5688"/>
    <cellStyle name="Comma0 3 2" xfId="5689"/>
    <cellStyle name="Comma0 3 2 2" xfId="5690"/>
    <cellStyle name="Comma0 3 3" xfId="5691"/>
    <cellStyle name="Comma0 3 4" xfId="5692"/>
    <cellStyle name="Comma0 3 5" xfId="5693"/>
    <cellStyle name="Comma0 30" xfId="5694"/>
    <cellStyle name="Comma0 31" xfId="5695"/>
    <cellStyle name="Comma0 32" xfId="5696"/>
    <cellStyle name="Comma0 33" xfId="5697"/>
    <cellStyle name="Comma0 34" xfId="5698"/>
    <cellStyle name="Comma0 35" xfId="5699"/>
    <cellStyle name="Comma0 36" xfId="5700"/>
    <cellStyle name="Comma0 37" xfId="5701"/>
    <cellStyle name="Comma0 38" xfId="5702"/>
    <cellStyle name="Comma0 39" xfId="5703"/>
    <cellStyle name="Comma0 4" xfId="5704"/>
    <cellStyle name="Comma0 4 2" xfId="5705"/>
    <cellStyle name="Comma0 4 3" xfId="5706"/>
    <cellStyle name="Comma0 4 4" xfId="5707"/>
    <cellStyle name="Comma0 40" xfId="5708"/>
    <cellStyle name="Comma0 41" xfId="5709"/>
    <cellStyle name="Comma0 42" xfId="5710"/>
    <cellStyle name="Comma0 43" xfId="5711"/>
    <cellStyle name="Comma0 44" xfId="5712"/>
    <cellStyle name="Comma0 45" xfId="5713"/>
    <cellStyle name="Comma0 46" xfId="5714"/>
    <cellStyle name="Comma0 47" xfId="5715"/>
    <cellStyle name="Comma0 48" xfId="5716"/>
    <cellStyle name="Comma0 49" xfId="5717"/>
    <cellStyle name="Comma0 5" xfId="5718"/>
    <cellStyle name="Comma0 5 2" xfId="5719"/>
    <cellStyle name="Comma0 5 3" xfId="5720"/>
    <cellStyle name="Comma0 5 4" xfId="5721"/>
    <cellStyle name="Comma0 50" xfId="5722"/>
    <cellStyle name="Comma0 51" xfId="5723"/>
    <cellStyle name="Comma0 52" xfId="5724"/>
    <cellStyle name="Comma0 53" xfId="5725"/>
    <cellStyle name="Comma0 54" xfId="5726"/>
    <cellStyle name="Comma0 55" xfId="5727"/>
    <cellStyle name="Comma0 56" xfId="5728"/>
    <cellStyle name="Comma0 57" xfId="5729"/>
    <cellStyle name="Comma0 58" xfId="5730"/>
    <cellStyle name="Comma0 59" xfId="5731"/>
    <cellStyle name="Comma0 6" xfId="5732"/>
    <cellStyle name="Comma0 6 2" xfId="5733"/>
    <cellStyle name="Comma0 6 3" xfId="5734"/>
    <cellStyle name="Comma0 6 4" xfId="5735"/>
    <cellStyle name="Comma0 60" xfId="5736"/>
    <cellStyle name="Comma0 61" xfId="5737"/>
    <cellStyle name="Comma0 62" xfId="5738"/>
    <cellStyle name="Comma0 63" xfId="5739"/>
    <cellStyle name="Comma0 64" xfId="5740"/>
    <cellStyle name="Comma0 65" xfId="5741"/>
    <cellStyle name="Comma0 66" xfId="5742"/>
    <cellStyle name="Comma0 67" xfId="5743"/>
    <cellStyle name="Comma0 68" xfId="5744"/>
    <cellStyle name="Comma0 69" xfId="5745"/>
    <cellStyle name="Comma0 7" xfId="5746"/>
    <cellStyle name="Comma0 7 2" xfId="5747"/>
    <cellStyle name="Comma0 7 3" xfId="5748"/>
    <cellStyle name="Comma0 7 4" xfId="5749"/>
    <cellStyle name="Comma0 70" xfId="5750"/>
    <cellStyle name="Comma0 71" xfId="5751"/>
    <cellStyle name="Comma0 72" xfId="5752"/>
    <cellStyle name="Comma0 73" xfId="5753"/>
    <cellStyle name="Comma0 74" xfId="5754"/>
    <cellStyle name="Comma0 75" xfId="5755"/>
    <cellStyle name="Comma0 76" xfId="5756"/>
    <cellStyle name="Comma0 77" xfId="5757"/>
    <cellStyle name="Comma0 78" xfId="5758"/>
    <cellStyle name="Comma0 79" xfId="5759"/>
    <cellStyle name="Comma0 8" xfId="5760"/>
    <cellStyle name="Comma0 8 2" xfId="5761"/>
    <cellStyle name="Comma0 8 3" xfId="5762"/>
    <cellStyle name="Comma0 8 4" xfId="5763"/>
    <cellStyle name="Comma0 80" xfId="5764"/>
    <cellStyle name="Comma0 81" xfId="5765"/>
    <cellStyle name="Comma0 82" xfId="5766"/>
    <cellStyle name="Comma0 83" xfId="5767"/>
    <cellStyle name="Comma0 84" xfId="5768"/>
    <cellStyle name="Comma0 85" xfId="5769"/>
    <cellStyle name="Comma0 86" xfId="5770"/>
    <cellStyle name="Comma0 87" xfId="5771"/>
    <cellStyle name="Comma0 88" xfId="5772"/>
    <cellStyle name="Comma0 89" xfId="5773"/>
    <cellStyle name="Comma0 9" xfId="5774"/>
    <cellStyle name="Comma0 9 2" xfId="5775"/>
    <cellStyle name="Comma0 9 3" xfId="5776"/>
    <cellStyle name="Comma0 9 4" xfId="5777"/>
    <cellStyle name="Comma0 90" xfId="5778"/>
    <cellStyle name="Comma0_Assumptions" xfId="5779"/>
    <cellStyle name="Comma1" xfId="5780"/>
    <cellStyle name="Comma1 - Style1" xfId="5781"/>
    <cellStyle name="Comma1 2" xfId="5782"/>
    <cellStyle name="Comma1 3" xfId="5783"/>
    <cellStyle name="Comma1 4" xfId="5784"/>
    <cellStyle name="Comma1 4 2" xfId="5785"/>
    <cellStyle name="Comma2" xfId="5786"/>
    <cellStyle name="Comma2 2" xfId="5787"/>
    <cellStyle name="Comma2 3" xfId="5788"/>
    <cellStyle name="Comma2 4" xfId="5789"/>
    <cellStyle name="Comma2 4 2" xfId="5790"/>
    <cellStyle name="Commazero" xfId="5791"/>
    <cellStyle name="Commazero 2" xfId="5792"/>
    <cellStyle name="Comment" xfId="5793"/>
    <cellStyle name="Comment 2" xfId="5794"/>
    <cellStyle name="Comment 3" xfId="5795"/>
    <cellStyle name="Comment 4" xfId="5796"/>
    <cellStyle name="Comment 4 2" xfId="5797"/>
    <cellStyle name="Commentaire" xfId="5798"/>
    <cellStyle name="Commentaire 2" xfId="5799"/>
    <cellStyle name="Courier 12" xfId="5800"/>
    <cellStyle name="Courier 12 2" xfId="5801"/>
    <cellStyle name="Courier 12 3" xfId="5802"/>
    <cellStyle name="Courier 12 4" xfId="5803"/>
    <cellStyle name="Courier 12 4 2" xfId="5804"/>
    <cellStyle name="Currency [0]" xfId="1" builtinId="7"/>
    <cellStyle name="Currency [0] 2" xfId="5805"/>
    <cellStyle name="Currency [0] 2 2" xfId="5806"/>
    <cellStyle name="Currency [0] 3" xfId="5807"/>
    <cellStyle name="Currency [0] 3 2" xfId="5808"/>
    <cellStyle name="Currency [0] 3 2 2" xfId="5809"/>
    <cellStyle name="Currency [0] 3 2 3" xfId="5810"/>
    <cellStyle name="Currency [0] 3 3" xfId="5811"/>
    <cellStyle name="Currency [0] 3 3 2" xfId="5812"/>
    <cellStyle name="Currency [0] 3 3 3" xfId="5813"/>
    <cellStyle name="Currency [0] 3 4" xfId="5814"/>
    <cellStyle name="Currency [0] 3 5" xfId="5815"/>
    <cellStyle name="Currency [0] 3 6" xfId="5816"/>
    <cellStyle name="Currency [MWh]" xfId="5817"/>
    <cellStyle name="Currency [MWh] 2" xfId="5818"/>
    <cellStyle name="Currency [MWh] 2 2" xfId="5819"/>
    <cellStyle name="Currency [MWh] 2 2 2" xfId="5820"/>
    <cellStyle name="Currency [MWh] 2 3" xfId="5821"/>
    <cellStyle name="Currency [MWh] 3" xfId="5822"/>
    <cellStyle name="Currency [MWh] 3 2" xfId="5823"/>
    <cellStyle name="Currency [MWh] 3 2 2" xfId="5824"/>
    <cellStyle name="Currency [MWh] 3 3" xfId="5825"/>
    <cellStyle name="Currency [MWh] 4" xfId="5826"/>
    <cellStyle name="Currency [MWh] 4 2" xfId="5827"/>
    <cellStyle name="Currency [MWh] 5" xfId="5828"/>
    <cellStyle name="Currency [MWh] 5 2" xfId="5829"/>
    <cellStyle name="Currency [MWh] 6" xfId="5830"/>
    <cellStyle name="Currency [MWh] 6 2" xfId="5831"/>
    <cellStyle name="Currency [MWh] 7" xfId="5832"/>
    <cellStyle name="Currency [MWh] 7 2" xfId="5833"/>
    <cellStyle name="Currency [MWh] 8" xfId="5834"/>
    <cellStyle name="Currency [MWh]_2011 Q2 CAM True Up - comparison btwn 12Sep11 and 21June11" xfId="5835"/>
    <cellStyle name="Currency 0" xfId="5836"/>
    <cellStyle name="Currency 10" xfId="5837"/>
    <cellStyle name="Currency 10 2" xfId="5838"/>
    <cellStyle name="Currency 10 2 2" xfId="5839"/>
    <cellStyle name="Currency 10 2 2 2" xfId="5840"/>
    <cellStyle name="Currency 10 2 2 3" xfId="5841"/>
    <cellStyle name="Currency 10 2 3" xfId="5842"/>
    <cellStyle name="Currency 10 2 4" xfId="5843"/>
    <cellStyle name="Currency 10 2 5" xfId="5844"/>
    <cellStyle name="Currency 10 3" xfId="5845"/>
    <cellStyle name="Currency 10 3 2" xfId="5846"/>
    <cellStyle name="Currency 10 3 3" xfId="5847"/>
    <cellStyle name="Currency 10 4" xfId="5848"/>
    <cellStyle name="Currency 100" xfId="5849"/>
    <cellStyle name="Currency 100 2" xfId="5850"/>
    <cellStyle name="Currency 101" xfId="5851"/>
    <cellStyle name="Currency 101 2" xfId="5852"/>
    <cellStyle name="Currency 102" xfId="5853"/>
    <cellStyle name="Currency 102 2" xfId="5854"/>
    <cellStyle name="Currency 102 3" xfId="5855"/>
    <cellStyle name="Currency 103" xfId="5856"/>
    <cellStyle name="Currency 104" xfId="5857"/>
    <cellStyle name="Currency 104 2" xfId="5858"/>
    <cellStyle name="Currency 104 2 2" xfId="5859"/>
    <cellStyle name="Currency 104 2 2 2" xfId="5860"/>
    <cellStyle name="Currency 104 2 3" xfId="5861"/>
    <cellStyle name="Currency 104 2 3 2" xfId="5862"/>
    <cellStyle name="Currency 104 2 3 3" xfId="5863"/>
    <cellStyle name="Currency 104 2 3 3 2" xfId="5864"/>
    <cellStyle name="Currency 104 2 3 3 2 2" xfId="5865"/>
    <cellStyle name="Currency 104 2 3 3 3" xfId="5866"/>
    <cellStyle name="Currency 104 2 3 4" xfId="5867"/>
    <cellStyle name="Currency 104 2 3 4 2" xfId="5868"/>
    <cellStyle name="Currency 104 2 3 5" xfId="5869"/>
    <cellStyle name="Currency 104 2 3 5 2" xfId="5870"/>
    <cellStyle name="Currency 104 2 3 6" xfId="5871"/>
    <cellStyle name="Currency 104 2 4" xfId="5872"/>
    <cellStyle name="Currency 104 2 5" xfId="5873"/>
    <cellStyle name="Currency 104 2 5 2" xfId="5874"/>
    <cellStyle name="Currency 104 2 5 2 2" xfId="5875"/>
    <cellStyle name="Currency 104 2 5 3" xfId="5876"/>
    <cellStyle name="Currency 104 3" xfId="5877"/>
    <cellStyle name="Currency 104 3 2" xfId="5878"/>
    <cellStyle name="Currency 104 4" xfId="5879"/>
    <cellStyle name="Currency 104 4 2" xfId="5880"/>
    <cellStyle name="Currency 104 4 3" xfId="5881"/>
    <cellStyle name="Currency 104 4 3 2" xfId="5882"/>
    <cellStyle name="Currency 104 4 3 2 2" xfId="5883"/>
    <cellStyle name="Currency 104 4 3 3" xfId="5884"/>
    <cellStyle name="Currency 104 4 4" xfId="5885"/>
    <cellStyle name="Currency 104 4 4 2" xfId="5886"/>
    <cellStyle name="Currency 104 4 5" xfId="5887"/>
    <cellStyle name="Currency 104 4 5 2" xfId="5888"/>
    <cellStyle name="Currency 104 4 6" xfId="5889"/>
    <cellStyle name="Currency 104 5" xfId="5890"/>
    <cellStyle name="Currency 104 6" xfId="5891"/>
    <cellStyle name="Currency 104 6 2" xfId="5892"/>
    <cellStyle name="Currency 104 6 2 2" xfId="5893"/>
    <cellStyle name="Currency 104 6 3" xfId="5894"/>
    <cellStyle name="Currency 105" xfId="5895"/>
    <cellStyle name="Currency 106" xfId="5896"/>
    <cellStyle name="Currency 107" xfId="5897"/>
    <cellStyle name="Currency 107 2" xfId="5898"/>
    <cellStyle name="Currency 108" xfId="5899"/>
    <cellStyle name="Currency 108 2" xfId="5900"/>
    <cellStyle name="Currency 109" xfId="5901"/>
    <cellStyle name="Currency 109 2" xfId="5902"/>
    <cellStyle name="Currency 109 3" xfId="5903"/>
    <cellStyle name="Currency 109 3 2" xfId="5904"/>
    <cellStyle name="Currency 109 3 2 2" xfId="5905"/>
    <cellStyle name="Currency 109 3 3" xfId="5906"/>
    <cellStyle name="Currency 109 4" xfId="5907"/>
    <cellStyle name="Currency 109 4 2" xfId="5908"/>
    <cellStyle name="Currency 109 5" xfId="5909"/>
    <cellStyle name="Currency 109 5 2" xfId="5910"/>
    <cellStyle name="Currency 109 6" xfId="5911"/>
    <cellStyle name="Currency 11" xfId="5912"/>
    <cellStyle name="Currency 11 2" xfId="5913"/>
    <cellStyle name="Currency 11 2 2" xfId="5914"/>
    <cellStyle name="Currency 11 3" xfId="5915"/>
    <cellStyle name="Currency 110" xfId="5916"/>
    <cellStyle name="Currency 110 2" xfId="5917"/>
    <cellStyle name="Currency 110 3" xfId="5918"/>
    <cellStyle name="Currency 110 3 2" xfId="5919"/>
    <cellStyle name="Currency 110 3 2 2" xfId="5920"/>
    <cellStyle name="Currency 110 3 3" xfId="5921"/>
    <cellStyle name="Currency 110 4" xfId="5922"/>
    <cellStyle name="Currency 110 4 2" xfId="5923"/>
    <cellStyle name="Currency 110 5" xfId="5924"/>
    <cellStyle name="Currency 110 5 2" xfId="5925"/>
    <cellStyle name="Currency 110 6" xfId="5926"/>
    <cellStyle name="Currency 111" xfId="5927"/>
    <cellStyle name="Currency 111 2" xfId="5928"/>
    <cellStyle name="Currency 111 3" xfId="5929"/>
    <cellStyle name="Currency 111 3 2" xfId="5930"/>
    <cellStyle name="Currency 111 3 2 2" xfId="5931"/>
    <cellStyle name="Currency 111 3 3" xfId="5932"/>
    <cellStyle name="Currency 111 4" xfId="5933"/>
    <cellStyle name="Currency 111 4 2" xfId="5934"/>
    <cellStyle name="Currency 111 5" xfId="5935"/>
    <cellStyle name="Currency 111 5 2" xfId="5936"/>
    <cellStyle name="Currency 111 6" xfId="5937"/>
    <cellStyle name="Currency 112" xfId="5938"/>
    <cellStyle name="Currency 112 2" xfId="5939"/>
    <cellStyle name="Currency 112 3" xfId="5940"/>
    <cellStyle name="Currency 112 3 2" xfId="5941"/>
    <cellStyle name="Currency 112 3 2 2" xfId="5942"/>
    <cellStyle name="Currency 112 3 3" xfId="5943"/>
    <cellStyle name="Currency 112 4" xfId="5944"/>
    <cellStyle name="Currency 112 4 2" xfId="5945"/>
    <cellStyle name="Currency 112 5" xfId="5946"/>
    <cellStyle name="Currency 112 5 2" xfId="5947"/>
    <cellStyle name="Currency 112 6" xfId="5948"/>
    <cellStyle name="Currency 113" xfId="5949"/>
    <cellStyle name="Currency 113 2" xfId="5950"/>
    <cellStyle name="Currency 113 3" xfId="5951"/>
    <cellStyle name="Currency 113 3 2" xfId="5952"/>
    <cellStyle name="Currency 113 3 2 2" xfId="5953"/>
    <cellStyle name="Currency 113 3 3" xfId="5954"/>
    <cellStyle name="Currency 113 4" xfId="5955"/>
    <cellStyle name="Currency 113 4 2" xfId="5956"/>
    <cellStyle name="Currency 113 5" xfId="5957"/>
    <cellStyle name="Currency 113 5 2" xfId="5958"/>
    <cellStyle name="Currency 113 6" xfId="5959"/>
    <cellStyle name="Currency 114" xfId="5960"/>
    <cellStyle name="Currency 114 2" xfId="5961"/>
    <cellStyle name="Currency 114 3" xfId="5962"/>
    <cellStyle name="Currency 114 3 2" xfId="5963"/>
    <cellStyle name="Currency 114 3 2 2" xfId="5964"/>
    <cellStyle name="Currency 114 3 3" xfId="5965"/>
    <cellStyle name="Currency 114 4" xfId="5966"/>
    <cellStyle name="Currency 114 4 2" xfId="5967"/>
    <cellStyle name="Currency 114 5" xfId="5968"/>
    <cellStyle name="Currency 114 5 2" xfId="5969"/>
    <cellStyle name="Currency 114 6" xfId="5970"/>
    <cellStyle name="Currency 115" xfId="5971"/>
    <cellStyle name="Currency 115 2" xfId="5972"/>
    <cellStyle name="Currency 115 3" xfId="5973"/>
    <cellStyle name="Currency 115 3 2" xfId="5974"/>
    <cellStyle name="Currency 115 3 2 2" xfId="5975"/>
    <cellStyle name="Currency 115 3 3" xfId="5976"/>
    <cellStyle name="Currency 115 4" xfId="5977"/>
    <cellStyle name="Currency 115 4 2" xfId="5978"/>
    <cellStyle name="Currency 115 5" xfId="5979"/>
    <cellStyle name="Currency 115 5 2" xfId="5980"/>
    <cellStyle name="Currency 115 6" xfId="5981"/>
    <cellStyle name="Currency 116" xfId="5982"/>
    <cellStyle name="Currency 116 2" xfId="5983"/>
    <cellStyle name="Currency 116 3" xfId="5984"/>
    <cellStyle name="Currency 116 3 2" xfId="5985"/>
    <cellStyle name="Currency 116 3 2 2" xfId="5986"/>
    <cellStyle name="Currency 116 3 3" xfId="5987"/>
    <cellStyle name="Currency 116 4" xfId="5988"/>
    <cellStyle name="Currency 116 4 2" xfId="5989"/>
    <cellStyle name="Currency 116 5" xfId="5990"/>
    <cellStyle name="Currency 116 5 2" xfId="5991"/>
    <cellStyle name="Currency 116 6" xfId="5992"/>
    <cellStyle name="Currency 117" xfId="5993"/>
    <cellStyle name="Currency 117 2" xfId="5994"/>
    <cellStyle name="Currency 117 3" xfId="5995"/>
    <cellStyle name="Currency 117 3 2" xfId="5996"/>
    <cellStyle name="Currency 117 3 2 2" xfId="5997"/>
    <cellStyle name="Currency 117 3 3" xfId="5998"/>
    <cellStyle name="Currency 117 4" xfId="5999"/>
    <cellStyle name="Currency 117 4 2" xfId="6000"/>
    <cellStyle name="Currency 117 5" xfId="6001"/>
    <cellStyle name="Currency 117 5 2" xfId="6002"/>
    <cellStyle name="Currency 117 6" xfId="6003"/>
    <cellStyle name="Currency 118" xfId="6004"/>
    <cellStyle name="Currency 118 2" xfId="6005"/>
    <cellStyle name="Currency 118 3" xfId="6006"/>
    <cellStyle name="Currency 118 3 2" xfId="6007"/>
    <cellStyle name="Currency 118 3 2 2" xfId="6008"/>
    <cellStyle name="Currency 118 3 3" xfId="6009"/>
    <cellStyle name="Currency 118 4" xfId="6010"/>
    <cellStyle name="Currency 118 4 2" xfId="6011"/>
    <cellStyle name="Currency 118 5" xfId="6012"/>
    <cellStyle name="Currency 118 5 2" xfId="6013"/>
    <cellStyle name="Currency 118 6" xfId="6014"/>
    <cellStyle name="Currency 119" xfId="6015"/>
    <cellStyle name="Currency 119 2" xfId="6016"/>
    <cellStyle name="Currency 119 3" xfId="6017"/>
    <cellStyle name="Currency 119 3 2" xfId="6018"/>
    <cellStyle name="Currency 119 3 2 2" xfId="6019"/>
    <cellStyle name="Currency 119 3 3" xfId="6020"/>
    <cellStyle name="Currency 119 4" xfId="6021"/>
    <cellStyle name="Currency 119 4 2" xfId="6022"/>
    <cellStyle name="Currency 119 5" xfId="6023"/>
    <cellStyle name="Currency 119 5 2" xfId="6024"/>
    <cellStyle name="Currency 119 6" xfId="6025"/>
    <cellStyle name="Currency 12" xfId="6026"/>
    <cellStyle name="Currency 12 2" xfId="6027"/>
    <cellStyle name="Currency 12 2 2" xfId="6028"/>
    <cellStyle name="Currency 12 3" xfId="6029"/>
    <cellStyle name="Currency 120" xfId="6030"/>
    <cellStyle name="Currency 120 2" xfId="6031"/>
    <cellStyle name="Currency 120 3" xfId="6032"/>
    <cellStyle name="Currency 120 3 2" xfId="6033"/>
    <cellStyle name="Currency 120 3 2 2" xfId="6034"/>
    <cellStyle name="Currency 120 3 3" xfId="6035"/>
    <cellStyle name="Currency 120 4" xfId="6036"/>
    <cellStyle name="Currency 120 4 2" xfId="6037"/>
    <cellStyle name="Currency 120 5" xfId="6038"/>
    <cellStyle name="Currency 120 5 2" xfId="6039"/>
    <cellStyle name="Currency 120 6" xfId="6040"/>
    <cellStyle name="Currency 121" xfId="6041"/>
    <cellStyle name="Currency 121 2" xfId="6042"/>
    <cellStyle name="Currency 121 3" xfId="6043"/>
    <cellStyle name="Currency 121 3 2" xfId="6044"/>
    <cellStyle name="Currency 121 3 2 2" xfId="6045"/>
    <cellStyle name="Currency 121 3 3" xfId="6046"/>
    <cellStyle name="Currency 121 4" xfId="6047"/>
    <cellStyle name="Currency 121 4 2" xfId="6048"/>
    <cellStyle name="Currency 121 5" xfId="6049"/>
    <cellStyle name="Currency 121 5 2" xfId="6050"/>
    <cellStyle name="Currency 121 6" xfId="6051"/>
    <cellStyle name="Currency 122" xfId="6052"/>
    <cellStyle name="Currency 122 2" xfId="6053"/>
    <cellStyle name="Currency 122 3" xfId="6054"/>
    <cellStyle name="Currency 122 3 2" xfId="6055"/>
    <cellStyle name="Currency 122 3 2 2" xfId="6056"/>
    <cellStyle name="Currency 122 3 3" xfId="6057"/>
    <cellStyle name="Currency 122 4" xfId="6058"/>
    <cellStyle name="Currency 122 4 2" xfId="6059"/>
    <cellStyle name="Currency 122 5" xfId="6060"/>
    <cellStyle name="Currency 122 5 2" xfId="6061"/>
    <cellStyle name="Currency 122 6" xfId="6062"/>
    <cellStyle name="Currency 123" xfId="6063"/>
    <cellStyle name="Currency 123 2" xfId="6064"/>
    <cellStyle name="Currency 123 3" xfId="6065"/>
    <cellStyle name="Currency 123 3 2" xfId="6066"/>
    <cellStyle name="Currency 123 3 2 2" xfId="6067"/>
    <cellStyle name="Currency 123 3 3" xfId="6068"/>
    <cellStyle name="Currency 123 4" xfId="6069"/>
    <cellStyle name="Currency 123 4 2" xfId="6070"/>
    <cellStyle name="Currency 123 5" xfId="6071"/>
    <cellStyle name="Currency 123 5 2" xfId="6072"/>
    <cellStyle name="Currency 123 6" xfId="6073"/>
    <cellStyle name="Currency 124" xfId="6074"/>
    <cellStyle name="Currency 124 2" xfId="6075"/>
    <cellStyle name="Currency 124 3" xfId="6076"/>
    <cellStyle name="Currency 124 3 2" xfId="6077"/>
    <cellStyle name="Currency 124 3 2 2" xfId="6078"/>
    <cellStyle name="Currency 124 3 3" xfId="6079"/>
    <cellStyle name="Currency 124 4" xfId="6080"/>
    <cellStyle name="Currency 124 4 2" xfId="6081"/>
    <cellStyle name="Currency 124 5" xfId="6082"/>
    <cellStyle name="Currency 124 5 2" xfId="6083"/>
    <cellStyle name="Currency 124 6" xfId="6084"/>
    <cellStyle name="Currency 125" xfId="6085"/>
    <cellStyle name="Currency 125 2" xfId="6086"/>
    <cellStyle name="Currency 125 3" xfId="6087"/>
    <cellStyle name="Currency 125 3 2" xfId="6088"/>
    <cellStyle name="Currency 125 3 2 2" xfId="6089"/>
    <cellStyle name="Currency 125 3 3" xfId="6090"/>
    <cellStyle name="Currency 125 4" xfId="6091"/>
    <cellStyle name="Currency 125 4 2" xfId="6092"/>
    <cellStyle name="Currency 125 5" xfId="6093"/>
    <cellStyle name="Currency 125 5 2" xfId="6094"/>
    <cellStyle name="Currency 125 6" xfId="6095"/>
    <cellStyle name="Currency 126" xfId="6096"/>
    <cellStyle name="Currency 126 2" xfId="6097"/>
    <cellStyle name="Currency 126 3" xfId="6098"/>
    <cellStyle name="Currency 126 3 2" xfId="6099"/>
    <cellStyle name="Currency 126 3 2 2" xfId="6100"/>
    <cellStyle name="Currency 126 3 3" xfId="6101"/>
    <cellStyle name="Currency 126 4" xfId="6102"/>
    <cellStyle name="Currency 126 4 2" xfId="6103"/>
    <cellStyle name="Currency 126 5" xfId="6104"/>
    <cellStyle name="Currency 126 5 2" xfId="6105"/>
    <cellStyle name="Currency 126 6" xfId="6106"/>
    <cellStyle name="Currency 127" xfId="6107"/>
    <cellStyle name="Currency 127 2" xfId="6108"/>
    <cellStyle name="Currency 127 3" xfId="6109"/>
    <cellStyle name="Currency 127 3 2" xfId="6110"/>
    <cellStyle name="Currency 127 3 2 2" xfId="6111"/>
    <cellStyle name="Currency 127 3 3" xfId="6112"/>
    <cellStyle name="Currency 127 4" xfId="6113"/>
    <cellStyle name="Currency 127 4 2" xfId="6114"/>
    <cellStyle name="Currency 127 5" xfId="6115"/>
    <cellStyle name="Currency 127 5 2" xfId="6116"/>
    <cellStyle name="Currency 127 6" xfId="6117"/>
    <cellStyle name="Currency 128" xfId="6118"/>
    <cellStyle name="Currency 128 2" xfId="6119"/>
    <cellStyle name="Currency 128 3" xfId="6120"/>
    <cellStyle name="Currency 128 3 2" xfId="6121"/>
    <cellStyle name="Currency 128 3 2 2" xfId="6122"/>
    <cellStyle name="Currency 128 3 3" xfId="6123"/>
    <cellStyle name="Currency 128 4" xfId="6124"/>
    <cellStyle name="Currency 128 4 2" xfId="6125"/>
    <cellStyle name="Currency 128 5" xfId="6126"/>
    <cellStyle name="Currency 128 5 2" xfId="6127"/>
    <cellStyle name="Currency 128 6" xfId="6128"/>
    <cellStyle name="Currency 129" xfId="6129"/>
    <cellStyle name="Currency 129 2" xfId="6130"/>
    <cellStyle name="Currency 129 3" xfId="6131"/>
    <cellStyle name="Currency 129 3 2" xfId="6132"/>
    <cellStyle name="Currency 129 3 2 2" xfId="6133"/>
    <cellStyle name="Currency 129 3 3" xfId="6134"/>
    <cellStyle name="Currency 129 4" xfId="6135"/>
    <cellStyle name="Currency 129 4 2" xfId="6136"/>
    <cellStyle name="Currency 129 5" xfId="6137"/>
    <cellStyle name="Currency 129 5 2" xfId="6138"/>
    <cellStyle name="Currency 129 6" xfId="6139"/>
    <cellStyle name="Currency 13" xfId="6140"/>
    <cellStyle name="Currency 13 2" xfId="6141"/>
    <cellStyle name="Currency 13 2 2" xfId="6142"/>
    <cellStyle name="Currency 13 3" xfId="6143"/>
    <cellStyle name="Currency 130" xfId="6144"/>
    <cellStyle name="Currency 130 2" xfId="6145"/>
    <cellStyle name="Currency 130 3" xfId="6146"/>
    <cellStyle name="Currency 130 3 2" xfId="6147"/>
    <cellStyle name="Currency 130 3 2 2" xfId="6148"/>
    <cellStyle name="Currency 130 3 3" xfId="6149"/>
    <cellStyle name="Currency 130 4" xfId="6150"/>
    <cellStyle name="Currency 130 4 2" xfId="6151"/>
    <cellStyle name="Currency 130 5" xfId="6152"/>
    <cellStyle name="Currency 130 5 2" xfId="6153"/>
    <cellStyle name="Currency 130 6" xfId="6154"/>
    <cellStyle name="Currency 131" xfId="6155"/>
    <cellStyle name="Currency 131 2" xfId="6156"/>
    <cellStyle name="Currency 131 3" xfId="6157"/>
    <cellStyle name="Currency 131 3 2" xfId="6158"/>
    <cellStyle name="Currency 131 3 2 2" xfId="6159"/>
    <cellStyle name="Currency 131 3 3" xfId="6160"/>
    <cellStyle name="Currency 131 4" xfId="6161"/>
    <cellStyle name="Currency 131 4 2" xfId="6162"/>
    <cellStyle name="Currency 131 5" xfId="6163"/>
    <cellStyle name="Currency 131 5 2" xfId="6164"/>
    <cellStyle name="Currency 131 6" xfId="6165"/>
    <cellStyle name="Currency 132" xfId="6166"/>
    <cellStyle name="Currency 132 2" xfId="6167"/>
    <cellStyle name="Currency 132 3" xfId="6168"/>
    <cellStyle name="Currency 132 3 2" xfId="6169"/>
    <cellStyle name="Currency 132 3 2 2" xfId="6170"/>
    <cellStyle name="Currency 132 3 3" xfId="6171"/>
    <cellStyle name="Currency 132 4" xfId="6172"/>
    <cellStyle name="Currency 132 4 2" xfId="6173"/>
    <cellStyle name="Currency 132 5" xfId="6174"/>
    <cellStyle name="Currency 132 5 2" xfId="6175"/>
    <cellStyle name="Currency 132 6" xfId="6176"/>
    <cellStyle name="Currency 133" xfId="6177"/>
    <cellStyle name="Currency 133 2" xfId="6178"/>
    <cellStyle name="Currency 133 3" xfId="6179"/>
    <cellStyle name="Currency 133 3 2" xfId="6180"/>
    <cellStyle name="Currency 133 3 2 2" xfId="6181"/>
    <cellStyle name="Currency 133 3 3" xfId="6182"/>
    <cellStyle name="Currency 133 4" xfId="6183"/>
    <cellStyle name="Currency 133 4 2" xfId="6184"/>
    <cellStyle name="Currency 133 5" xfId="6185"/>
    <cellStyle name="Currency 133 5 2" xfId="6186"/>
    <cellStyle name="Currency 133 6" xfId="6187"/>
    <cellStyle name="Currency 134" xfId="6188"/>
    <cellStyle name="Currency 134 2" xfId="6189"/>
    <cellStyle name="Currency 134 3" xfId="6190"/>
    <cellStyle name="Currency 134 3 2" xfId="6191"/>
    <cellStyle name="Currency 134 3 2 2" xfId="6192"/>
    <cellStyle name="Currency 134 3 3" xfId="6193"/>
    <cellStyle name="Currency 134 4" xfId="6194"/>
    <cellStyle name="Currency 134 4 2" xfId="6195"/>
    <cellStyle name="Currency 134 5" xfId="6196"/>
    <cellStyle name="Currency 134 5 2" xfId="6197"/>
    <cellStyle name="Currency 134 6" xfId="6198"/>
    <cellStyle name="Currency 135" xfId="6199"/>
    <cellStyle name="Currency 135 2" xfId="6200"/>
    <cellStyle name="Currency 135 3" xfId="6201"/>
    <cellStyle name="Currency 135 3 2" xfId="6202"/>
    <cellStyle name="Currency 135 3 2 2" xfId="6203"/>
    <cellStyle name="Currency 135 3 3" xfId="6204"/>
    <cellStyle name="Currency 135 4" xfId="6205"/>
    <cellStyle name="Currency 135 4 2" xfId="6206"/>
    <cellStyle name="Currency 135 5" xfId="6207"/>
    <cellStyle name="Currency 135 5 2" xfId="6208"/>
    <cellStyle name="Currency 135 6" xfId="6209"/>
    <cellStyle name="Currency 136" xfId="6210"/>
    <cellStyle name="Currency 136 2" xfId="6211"/>
    <cellStyle name="Currency 136 3" xfId="6212"/>
    <cellStyle name="Currency 136 3 2" xfId="6213"/>
    <cellStyle name="Currency 136 3 2 2" xfId="6214"/>
    <cellStyle name="Currency 136 3 3" xfId="6215"/>
    <cellStyle name="Currency 136 4" xfId="6216"/>
    <cellStyle name="Currency 136 4 2" xfId="6217"/>
    <cellStyle name="Currency 136 5" xfId="6218"/>
    <cellStyle name="Currency 136 5 2" xfId="6219"/>
    <cellStyle name="Currency 136 6" xfId="6220"/>
    <cellStyle name="Currency 137" xfId="6221"/>
    <cellStyle name="Currency 137 2" xfId="6222"/>
    <cellStyle name="Currency 137 3" xfId="6223"/>
    <cellStyle name="Currency 137 3 2" xfId="6224"/>
    <cellStyle name="Currency 137 3 2 2" xfId="6225"/>
    <cellStyle name="Currency 137 3 3" xfId="6226"/>
    <cellStyle name="Currency 137 4" xfId="6227"/>
    <cellStyle name="Currency 137 4 2" xfId="6228"/>
    <cellStyle name="Currency 137 5" xfId="6229"/>
    <cellStyle name="Currency 137 5 2" xfId="6230"/>
    <cellStyle name="Currency 137 6" xfId="6231"/>
    <cellStyle name="Currency 138" xfId="6232"/>
    <cellStyle name="Currency 138 2" xfId="6233"/>
    <cellStyle name="Currency 138 3" xfId="6234"/>
    <cellStyle name="Currency 138 3 2" xfId="6235"/>
    <cellStyle name="Currency 138 3 2 2" xfId="6236"/>
    <cellStyle name="Currency 138 3 3" xfId="6237"/>
    <cellStyle name="Currency 138 4" xfId="6238"/>
    <cellStyle name="Currency 138 4 2" xfId="6239"/>
    <cellStyle name="Currency 138 5" xfId="6240"/>
    <cellStyle name="Currency 138 5 2" xfId="6241"/>
    <cellStyle name="Currency 138 6" xfId="6242"/>
    <cellStyle name="Currency 139" xfId="6243"/>
    <cellStyle name="Currency 139 2" xfId="6244"/>
    <cellStyle name="Currency 139 3" xfId="6245"/>
    <cellStyle name="Currency 139 3 2" xfId="6246"/>
    <cellStyle name="Currency 139 3 2 2" xfId="6247"/>
    <cellStyle name="Currency 139 3 3" xfId="6248"/>
    <cellStyle name="Currency 139 4" xfId="6249"/>
    <cellStyle name="Currency 139 4 2" xfId="6250"/>
    <cellStyle name="Currency 139 5" xfId="6251"/>
    <cellStyle name="Currency 139 5 2" xfId="6252"/>
    <cellStyle name="Currency 139 6" xfId="6253"/>
    <cellStyle name="Currency 14" xfId="6254"/>
    <cellStyle name="Currency 14 2" xfId="6255"/>
    <cellStyle name="Currency 14 2 2" xfId="6256"/>
    <cellStyle name="Currency 14 3" xfId="6257"/>
    <cellStyle name="Currency 140" xfId="6258"/>
    <cellStyle name="Currency 140 2" xfId="6259"/>
    <cellStyle name="Currency 140 3" xfId="6260"/>
    <cellStyle name="Currency 140 3 2" xfId="6261"/>
    <cellStyle name="Currency 140 3 2 2" xfId="6262"/>
    <cellStyle name="Currency 140 3 3" xfId="6263"/>
    <cellStyle name="Currency 140 4" xfId="6264"/>
    <cellStyle name="Currency 140 4 2" xfId="6265"/>
    <cellStyle name="Currency 140 5" xfId="6266"/>
    <cellStyle name="Currency 140 5 2" xfId="6267"/>
    <cellStyle name="Currency 140 6" xfId="6268"/>
    <cellStyle name="Currency 141" xfId="6269"/>
    <cellStyle name="Currency 141 2" xfId="6270"/>
    <cellStyle name="Currency 141 3" xfId="6271"/>
    <cellStyle name="Currency 141 3 2" xfId="6272"/>
    <cellStyle name="Currency 141 3 2 2" xfId="6273"/>
    <cellStyle name="Currency 141 3 3" xfId="6274"/>
    <cellStyle name="Currency 141 4" xfId="6275"/>
    <cellStyle name="Currency 141 4 2" xfId="6276"/>
    <cellStyle name="Currency 141 5" xfId="6277"/>
    <cellStyle name="Currency 141 5 2" xfId="6278"/>
    <cellStyle name="Currency 141 6" xfId="6279"/>
    <cellStyle name="Currency 142" xfId="6280"/>
    <cellStyle name="Currency 142 2" xfId="6281"/>
    <cellStyle name="Currency 142 3" xfId="6282"/>
    <cellStyle name="Currency 142 3 2" xfId="6283"/>
    <cellStyle name="Currency 142 3 2 2" xfId="6284"/>
    <cellStyle name="Currency 142 3 3" xfId="6285"/>
    <cellStyle name="Currency 142 4" xfId="6286"/>
    <cellStyle name="Currency 142 4 2" xfId="6287"/>
    <cellStyle name="Currency 142 5" xfId="6288"/>
    <cellStyle name="Currency 142 5 2" xfId="6289"/>
    <cellStyle name="Currency 142 6" xfId="6290"/>
    <cellStyle name="Currency 143" xfId="6291"/>
    <cellStyle name="Currency 143 2" xfId="6292"/>
    <cellStyle name="Currency 143 3" xfId="6293"/>
    <cellStyle name="Currency 143 3 2" xfId="6294"/>
    <cellStyle name="Currency 143 3 2 2" xfId="6295"/>
    <cellStyle name="Currency 143 3 3" xfId="6296"/>
    <cellStyle name="Currency 143 4" xfId="6297"/>
    <cellStyle name="Currency 143 4 2" xfId="6298"/>
    <cellStyle name="Currency 143 5" xfId="6299"/>
    <cellStyle name="Currency 143 5 2" xfId="6300"/>
    <cellStyle name="Currency 143 6" xfId="6301"/>
    <cellStyle name="Currency 144" xfId="6302"/>
    <cellStyle name="Currency 144 2" xfId="6303"/>
    <cellStyle name="Currency 144 3" xfId="6304"/>
    <cellStyle name="Currency 144 3 2" xfId="6305"/>
    <cellStyle name="Currency 144 3 2 2" xfId="6306"/>
    <cellStyle name="Currency 144 3 3" xfId="6307"/>
    <cellStyle name="Currency 144 4" xfId="6308"/>
    <cellStyle name="Currency 144 4 2" xfId="6309"/>
    <cellStyle name="Currency 144 5" xfId="6310"/>
    <cellStyle name="Currency 144 5 2" xfId="6311"/>
    <cellStyle name="Currency 144 6" xfId="6312"/>
    <cellStyle name="Currency 145" xfId="6313"/>
    <cellStyle name="Currency 145 2" xfId="6314"/>
    <cellStyle name="Currency 145 2 2" xfId="6315"/>
    <cellStyle name="Currency 145 2 2 2" xfId="6316"/>
    <cellStyle name="Currency 145 3" xfId="6317"/>
    <cellStyle name="Currency 145 3 2" xfId="6318"/>
    <cellStyle name="Currency 145 4" xfId="6319"/>
    <cellStyle name="Currency 146" xfId="6320"/>
    <cellStyle name="Currency 146 2" xfId="6321"/>
    <cellStyle name="Currency 146 2 2" xfId="6322"/>
    <cellStyle name="Currency 146 3" xfId="6323"/>
    <cellStyle name="Currency 147" xfId="6324"/>
    <cellStyle name="Currency 147 2" xfId="6325"/>
    <cellStyle name="Currency 147 2 2" xfId="6326"/>
    <cellStyle name="Currency 147 3" xfId="6327"/>
    <cellStyle name="Currency 148" xfId="6328"/>
    <cellStyle name="Currency 148 2" xfId="6329"/>
    <cellStyle name="Currency 149" xfId="6330"/>
    <cellStyle name="Currency 149 2" xfId="6331"/>
    <cellStyle name="Currency 15" xfId="6332"/>
    <cellStyle name="Currency 15 2" xfId="6333"/>
    <cellStyle name="Currency 15 2 2" xfId="6334"/>
    <cellStyle name="Currency 15 3" xfId="6335"/>
    <cellStyle name="Currency 150" xfId="6336"/>
    <cellStyle name="Currency 151" xfId="6337"/>
    <cellStyle name="Currency 151 2" xfId="6338"/>
    <cellStyle name="Currency 152" xfId="6339"/>
    <cellStyle name="Currency 152 2" xfId="6340"/>
    <cellStyle name="Currency 153" xfId="6341"/>
    <cellStyle name="Currency 153 2" xfId="6342"/>
    <cellStyle name="Currency 154" xfId="6343"/>
    <cellStyle name="Currency 154 2" xfId="6344"/>
    <cellStyle name="Currency 155" xfId="6345"/>
    <cellStyle name="Currency 155 2" xfId="6346"/>
    <cellStyle name="Currency 156" xfId="6347"/>
    <cellStyle name="Currency 156 2" xfId="6348"/>
    <cellStyle name="Currency 157" xfId="6349"/>
    <cellStyle name="Currency 157 2" xfId="6350"/>
    <cellStyle name="Currency 158" xfId="6351"/>
    <cellStyle name="Currency 158 2" xfId="6352"/>
    <cellStyle name="Currency 159" xfId="6353"/>
    <cellStyle name="Currency 159 2" xfId="6354"/>
    <cellStyle name="Currency 16" xfId="6355"/>
    <cellStyle name="Currency 16 2" xfId="6356"/>
    <cellStyle name="Currency 16 2 2" xfId="6357"/>
    <cellStyle name="Currency 16 3" xfId="6358"/>
    <cellStyle name="Currency 160" xfId="6359"/>
    <cellStyle name="Currency 160 2" xfId="6360"/>
    <cellStyle name="Currency 161" xfId="6361"/>
    <cellStyle name="Currency 161 2" xfId="6362"/>
    <cellStyle name="Currency 162" xfId="6363"/>
    <cellStyle name="Currency 163" xfId="6364"/>
    <cellStyle name="Currency 164" xfId="6365"/>
    <cellStyle name="Currency 165" xfId="6366"/>
    <cellStyle name="Currency 166" xfId="6367"/>
    <cellStyle name="Currency 167" xfId="6368"/>
    <cellStyle name="Currency 168" xfId="6369"/>
    <cellStyle name="Currency 169" xfId="6370"/>
    <cellStyle name="Currency 17" xfId="6371"/>
    <cellStyle name="Currency 17 2" xfId="6372"/>
    <cellStyle name="Currency 17 2 2" xfId="6373"/>
    <cellStyle name="Currency 17 3" xfId="6374"/>
    <cellStyle name="Currency 170" xfId="6375"/>
    <cellStyle name="Currency 171" xfId="6376"/>
    <cellStyle name="Currency 172" xfId="6377"/>
    <cellStyle name="Currency 173" xfId="6378"/>
    <cellStyle name="Currency 174" xfId="6379"/>
    <cellStyle name="Currency 18" xfId="6380"/>
    <cellStyle name="Currency 18 2" xfId="6381"/>
    <cellStyle name="Currency 18 2 2" xfId="6382"/>
    <cellStyle name="Currency 18 3" xfId="6383"/>
    <cellStyle name="Currency 19" xfId="6384"/>
    <cellStyle name="Currency 19 2" xfId="6385"/>
    <cellStyle name="Currency 19 2 2" xfId="6386"/>
    <cellStyle name="Currency 19 3" xfId="6387"/>
    <cellStyle name="Currency 2" xfId="6388"/>
    <cellStyle name="Currency 2 2" xfId="6389"/>
    <cellStyle name="Currency 2 2 2" xfId="6390"/>
    <cellStyle name="Currency 2 2 2 2" xfId="6391"/>
    <cellStyle name="Currency 2 2 2 2 2" xfId="6392"/>
    <cellStyle name="Currency 2 2 2 2 3" xfId="6393"/>
    <cellStyle name="Currency 2 2 2 2 3 2" xfId="6394"/>
    <cellStyle name="Currency 2 2 2 2 4" xfId="6395"/>
    <cellStyle name="Currency 2 2 2 2 5" xfId="6396"/>
    <cellStyle name="Currency 2 2 2 3" xfId="6397"/>
    <cellStyle name="Currency 2 2 2 3 2" xfId="6398"/>
    <cellStyle name="Currency 2 2 2 3 3" xfId="6399"/>
    <cellStyle name="Currency 2 2 2 3 3 2" xfId="6400"/>
    <cellStyle name="Currency 2 2 2 3 3 2 2" xfId="6401"/>
    <cellStyle name="Currency 2 2 2 3 3 3" xfId="6402"/>
    <cellStyle name="Currency 2 2 2 3 4" xfId="6403"/>
    <cellStyle name="Currency 2 2 2 3 4 2" xfId="6404"/>
    <cellStyle name="Currency 2 2 2 3 5" xfId="6405"/>
    <cellStyle name="Currency 2 2 2 3 5 2" xfId="6406"/>
    <cellStyle name="Currency 2 2 2 3 6" xfId="6407"/>
    <cellStyle name="Currency 2 2 2 4" xfId="6408"/>
    <cellStyle name="Currency 2 2 2 4 2" xfId="6409"/>
    <cellStyle name="Currency 2 2 2 5" xfId="6410"/>
    <cellStyle name="Currency 2 2 2 5 2" xfId="6411"/>
    <cellStyle name="Currency 2 2 2 5 2 2" xfId="6412"/>
    <cellStyle name="Currency 2 2 2 5 3" xfId="6413"/>
    <cellStyle name="Currency 2 2 2 6" xfId="6414"/>
    <cellStyle name="Currency 2 2 3" xfId="6415"/>
    <cellStyle name="Currency 2 2 3 2" xfId="6416"/>
    <cellStyle name="Currency 2 2 3 3" xfId="6417"/>
    <cellStyle name="Currency 2 2 3 3 2" xfId="6418"/>
    <cellStyle name="Currency 2 2 3 4" xfId="6419"/>
    <cellStyle name="Currency 2 2 3 5" xfId="6420"/>
    <cellStyle name="Currency 2 2 4" xfId="6421"/>
    <cellStyle name="Currency 2 2 4 10" xfId="6422"/>
    <cellStyle name="Currency 2 2 4 11" xfId="6423"/>
    <cellStyle name="Currency 2 2 4 2" xfId="6424"/>
    <cellStyle name="Currency 2 2 4 2 2" xfId="6425"/>
    <cellStyle name="Currency 2 2 4 2 3" xfId="6426"/>
    <cellStyle name="Currency 2 2 4 2 3 2" xfId="6427"/>
    <cellStyle name="Currency 2 2 4 2 3 2 2" xfId="6428"/>
    <cellStyle name="Currency 2 2 4 2 3 3" xfId="6429"/>
    <cellStyle name="Currency 2 2 4 2 4" xfId="6430"/>
    <cellStyle name="Currency 2 2 4 2 4 2" xfId="6431"/>
    <cellStyle name="Currency 2 2 4 2 5" xfId="6432"/>
    <cellStyle name="Currency 2 2 4 2 5 2" xfId="6433"/>
    <cellStyle name="Currency 2 2 4 2 6" xfId="6434"/>
    <cellStyle name="Currency 2 2 4 3" xfId="6435"/>
    <cellStyle name="Currency 2 2 4 4" xfId="6436"/>
    <cellStyle name="Currency 2 2 4 4 2" xfId="6437"/>
    <cellStyle name="Currency 2 2 4 4 2 2" xfId="6438"/>
    <cellStyle name="Currency 2 2 4 4 3" xfId="6439"/>
    <cellStyle name="Currency 2 2 4 5" xfId="6440"/>
    <cellStyle name="Currency 2 2 4 5 2" xfId="6441"/>
    <cellStyle name="Currency 2 2 4 6" xfId="6442"/>
    <cellStyle name="Currency 2 2 4 6 2" xfId="6443"/>
    <cellStyle name="Currency 2 2 4 7" xfId="6444"/>
    <cellStyle name="Currency 2 2 4 7 2" xfId="6445"/>
    <cellStyle name="Currency 2 2 4 8" xfId="6446"/>
    <cellStyle name="Currency 2 2 4 8 2" xfId="6447"/>
    <cellStyle name="Currency 2 2 4 9" xfId="6448"/>
    <cellStyle name="Currency 2 2 4 9 2" xfId="6449"/>
    <cellStyle name="Currency 2 2 5" xfId="6450"/>
    <cellStyle name="Currency 2 2 5 2" xfId="6451"/>
    <cellStyle name="Currency 2 2 6" xfId="6452"/>
    <cellStyle name="Currency 2 2 6 2" xfId="6453"/>
    <cellStyle name="Currency 2 2 6 3" xfId="6454"/>
    <cellStyle name="Currency 2 2 6 3 2" xfId="6455"/>
    <cellStyle name="Currency 2 2 6 3 2 2" xfId="6456"/>
    <cellStyle name="Currency 2 2 6 3 3" xfId="6457"/>
    <cellStyle name="Currency 2 2 6 4" xfId="6458"/>
    <cellStyle name="Currency 2 2 6 4 2" xfId="6459"/>
    <cellStyle name="Currency 2 2 6 5" xfId="6460"/>
    <cellStyle name="Currency 2 2 6 5 2" xfId="6461"/>
    <cellStyle name="Currency 2 2 6 6" xfId="6462"/>
    <cellStyle name="Currency 2 2 7" xfId="6463"/>
    <cellStyle name="Currency 2 2 7 2" xfId="6464"/>
    <cellStyle name="Currency 2 2 7 3" xfId="6465"/>
    <cellStyle name="Currency 2 2 7 3 2" xfId="6466"/>
    <cellStyle name="Currency 2 2 7 4" xfId="6467"/>
    <cellStyle name="Currency 2 2 8" xfId="6468"/>
    <cellStyle name="Currency 2 2 9" xfId="6469"/>
    <cellStyle name="Currency 2 3" xfId="6470"/>
    <cellStyle name="Currency 2 3 2" xfId="6471"/>
    <cellStyle name="Currency 2 3 2 2" xfId="6472"/>
    <cellStyle name="Currency 2 3 2 3" xfId="6473"/>
    <cellStyle name="Currency 2 3 2 3 2" xfId="6474"/>
    <cellStyle name="Currency 2 3 2 4" xfId="6475"/>
    <cellStyle name="Currency 2 3 2 5" xfId="6476"/>
    <cellStyle name="Currency 2 3 3" xfId="6477"/>
    <cellStyle name="Currency 2 3 3 2" xfId="6478"/>
    <cellStyle name="Currency 2 3 3 3" xfId="6479"/>
    <cellStyle name="Currency 2 3 3 3 2" xfId="6480"/>
    <cellStyle name="Currency 2 3 3 3 2 2" xfId="6481"/>
    <cellStyle name="Currency 2 3 3 3 3" xfId="6482"/>
    <cellStyle name="Currency 2 3 3 4" xfId="6483"/>
    <cellStyle name="Currency 2 3 3 4 2" xfId="6484"/>
    <cellStyle name="Currency 2 3 3 5" xfId="6485"/>
    <cellStyle name="Currency 2 3 3 5 2" xfId="6486"/>
    <cellStyle name="Currency 2 3 3 6" xfId="6487"/>
    <cellStyle name="Currency 2 3 4" xfId="6488"/>
    <cellStyle name="Currency 2 3 5" xfId="6489"/>
    <cellStyle name="Currency 2 3 5 2" xfId="6490"/>
    <cellStyle name="Currency 2 3 5 2 2" xfId="6491"/>
    <cellStyle name="Currency 2 3 5 3" xfId="6492"/>
    <cellStyle name="Currency 2 3 6" xfId="6493"/>
    <cellStyle name="Currency 2 3 6 2" xfId="6494"/>
    <cellStyle name="Currency 2 3 7" xfId="6495"/>
    <cellStyle name="Currency 2 3 8" xfId="6496"/>
    <cellStyle name="Currency 2 4" xfId="6497"/>
    <cellStyle name="Currency 2 4 2" xfId="6498"/>
    <cellStyle name="Currency 2 4 2 2" xfId="6499"/>
    <cellStyle name="Currency 2 4 3" xfId="6500"/>
    <cellStyle name="Currency 2 5" xfId="6501"/>
    <cellStyle name="Currency 2 5 2" xfId="6502"/>
    <cellStyle name="Currency 2 5 2 2" xfId="6503"/>
    <cellStyle name="Currency 2 5 3" xfId="6504"/>
    <cellStyle name="Currency 2 5 4" xfId="6505"/>
    <cellStyle name="Currency 2 6" xfId="6506"/>
    <cellStyle name="Currency 2 6 2" xfId="6507"/>
    <cellStyle name="Currency 2 6 3" xfId="6508"/>
    <cellStyle name="Currency 2 6 3 2" xfId="6509"/>
    <cellStyle name="Currency 2 6 4" xfId="6510"/>
    <cellStyle name="Currency 2 7" xfId="6511"/>
    <cellStyle name="Currency 2 7 2" xfId="6512"/>
    <cellStyle name="Currency 2 7 3" xfId="6513"/>
    <cellStyle name="Currency 2 7 3 2" xfId="6514"/>
    <cellStyle name="Currency 2 7 3 2 2" xfId="6515"/>
    <cellStyle name="Currency 2 7 3 3" xfId="6516"/>
    <cellStyle name="Currency 2 7 4" xfId="6517"/>
    <cellStyle name="Currency 2 7 5" xfId="6518"/>
    <cellStyle name="Currency 2 7 5 2" xfId="6519"/>
    <cellStyle name="Currency 2 7 6" xfId="6520"/>
    <cellStyle name="Currency 2 7 6 2" xfId="6521"/>
    <cellStyle name="Currency 2 7 7" xfId="6522"/>
    <cellStyle name="Currency 2 7 8" xfId="6523"/>
    <cellStyle name="Currency 2 8" xfId="6524"/>
    <cellStyle name="Currency 2 8 2" xfId="6525"/>
    <cellStyle name="Currency 2 8 3" xfId="6526"/>
    <cellStyle name="Currency 2 8 3 2" xfId="6527"/>
    <cellStyle name="Currency 2 8 4" xfId="6528"/>
    <cellStyle name="Currency 2 8 5" xfId="6529"/>
    <cellStyle name="Currency 2 9" xfId="6530"/>
    <cellStyle name="Currency 20" xfId="6531"/>
    <cellStyle name="Currency 20 2" xfId="6532"/>
    <cellStyle name="Currency 20 2 2" xfId="6533"/>
    <cellStyle name="Currency 20 3" xfId="6534"/>
    <cellStyle name="Currency 21" xfId="6535"/>
    <cellStyle name="Currency 21 2" xfId="6536"/>
    <cellStyle name="Currency 21 2 2" xfId="6537"/>
    <cellStyle name="Currency 21 3" xfId="6538"/>
    <cellStyle name="Currency 22" xfId="6539"/>
    <cellStyle name="Currency 22 2" xfId="6540"/>
    <cellStyle name="Currency 22 2 2" xfId="6541"/>
    <cellStyle name="Currency 22 3" xfId="6542"/>
    <cellStyle name="Currency 23" xfId="6543"/>
    <cellStyle name="Currency 23 2" xfId="6544"/>
    <cellStyle name="Currency 23 2 2" xfId="6545"/>
    <cellStyle name="Currency 23 3" xfId="6546"/>
    <cellStyle name="Currency 23 4" xfId="6547"/>
    <cellStyle name="Currency 24" xfId="6548"/>
    <cellStyle name="Currency 24 2" xfId="6549"/>
    <cellStyle name="Currency 24 2 2" xfId="6550"/>
    <cellStyle name="Currency 24 3" xfId="6551"/>
    <cellStyle name="Currency 24 4" xfId="6552"/>
    <cellStyle name="Currency 25" xfId="6553"/>
    <cellStyle name="Currency 25 2" xfId="6554"/>
    <cellStyle name="Currency 25 2 2" xfId="6555"/>
    <cellStyle name="Currency 25 3" xfId="6556"/>
    <cellStyle name="Currency 26" xfId="6557"/>
    <cellStyle name="Currency 26 2" xfId="6558"/>
    <cellStyle name="Currency 26 2 2" xfId="6559"/>
    <cellStyle name="Currency 26 3" xfId="6560"/>
    <cellStyle name="Currency 27" xfId="6561"/>
    <cellStyle name="Currency 27 2" xfId="6562"/>
    <cellStyle name="Currency 27 2 2" xfId="6563"/>
    <cellStyle name="Currency 27 3" xfId="6564"/>
    <cellStyle name="Currency 28" xfId="6565"/>
    <cellStyle name="Currency 28 2" xfId="6566"/>
    <cellStyle name="Currency 28 2 2" xfId="6567"/>
    <cellStyle name="Currency 28 3" xfId="6568"/>
    <cellStyle name="Currency 29" xfId="6569"/>
    <cellStyle name="Currency 29 2" xfId="6570"/>
    <cellStyle name="Currency 29 2 2" xfId="6571"/>
    <cellStyle name="Currency 29 3" xfId="6572"/>
    <cellStyle name="Currency 3" xfId="6573"/>
    <cellStyle name="Currency 3 2" xfId="6574"/>
    <cellStyle name="Currency 3 2 2" xfId="6575"/>
    <cellStyle name="Currency 3 3" xfId="6576"/>
    <cellStyle name="Currency 3 3 10" xfId="6577"/>
    <cellStyle name="Currency 3 3 10 2" xfId="6578"/>
    <cellStyle name="Currency 3 3 11" xfId="6579"/>
    <cellStyle name="Currency 3 3 12" xfId="6580"/>
    <cellStyle name="Currency 3 3 2" xfId="6581"/>
    <cellStyle name="Currency 3 3 2 2" xfId="6582"/>
    <cellStyle name="Currency 3 3 2 3" xfId="6583"/>
    <cellStyle name="Currency 3 3 2 3 2" xfId="6584"/>
    <cellStyle name="Currency 3 3 2 3 2 2" xfId="6585"/>
    <cellStyle name="Currency 3 3 2 3 3" xfId="6586"/>
    <cellStyle name="Currency 3 3 2 4" xfId="6587"/>
    <cellStyle name="Currency 3 3 2 4 2" xfId="6588"/>
    <cellStyle name="Currency 3 3 2 5" xfId="6589"/>
    <cellStyle name="Currency 3 3 2 5 2" xfId="6590"/>
    <cellStyle name="Currency 3 3 2 6" xfId="6591"/>
    <cellStyle name="Currency 3 3 3" xfId="6592"/>
    <cellStyle name="Currency 3 3 4" xfId="6593"/>
    <cellStyle name="Currency 3 3 4 2" xfId="6594"/>
    <cellStyle name="Currency 3 3 4 2 2" xfId="6595"/>
    <cellStyle name="Currency 3 3 4 3" xfId="6596"/>
    <cellStyle name="Currency 3 3 5" xfId="6597"/>
    <cellStyle name="Currency 3 3 6" xfId="6598"/>
    <cellStyle name="Currency 3 3 6 2" xfId="6599"/>
    <cellStyle name="Currency 3 3 7" xfId="6600"/>
    <cellStyle name="Currency 3 3 7 2" xfId="6601"/>
    <cellStyle name="Currency 3 3 8" xfId="6602"/>
    <cellStyle name="Currency 3 3 8 2" xfId="6603"/>
    <cellStyle name="Currency 3 3 9" xfId="6604"/>
    <cellStyle name="Currency 3 3 9 2" xfId="6605"/>
    <cellStyle name="Currency 3 4" xfId="6606"/>
    <cellStyle name="Currency 3 4 2" xfId="6607"/>
    <cellStyle name="Currency 3 4 2 2" xfId="6608"/>
    <cellStyle name="Currency 3 4 3" xfId="6609"/>
    <cellStyle name="Currency 3 4 4" xfId="6610"/>
    <cellStyle name="Currency 3 5" xfId="6611"/>
    <cellStyle name="Currency 3 5 2" xfId="6612"/>
    <cellStyle name="Currency 3 6" xfId="6613"/>
    <cellStyle name="Currency 3 6 2" xfId="6614"/>
    <cellStyle name="Currency 3 6 3" xfId="6615"/>
    <cellStyle name="Currency 30" xfId="6616"/>
    <cellStyle name="Currency 30 2" xfId="6617"/>
    <cellStyle name="Currency 30 2 2" xfId="6618"/>
    <cellStyle name="Currency 30 3" xfId="6619"/>
    <cellStyle name="Currency 31" xfId="6620"/>
    <cellStyle name="Currency 31 2" xfId="6621"/>
    <cellStyle name="Currency 31 2 2" xfId="6622"/>
    <cellStyle name="Currency 31 3" xfId="6623"/>
    <cellStyle name="Currency 32" xfId="6624"/>
    <cellStyle name="Currency 32 2" xfId="6625"/>
    <cellStyle name="Currency 32 2 2" xfId="6626"/>
    <cellStyle name="Currency 32 3" xfId="6627"/>
    <cellStyle name="Currency 33" xfId="6628"/>
    <cellStyle name="Currency 33 2" xfId="6629"/>
    <cellStyle name="Currency 33 2 2" xfId="6630"/>
    <cellStyle name="Currency 33 3" xfId="6631"/>
    <cellStyle name="Currency 34" xfId="6632"/>
    <cellStyle name="Currency 34 2" xfId="6633"/>
    <cellStyle name="Currency 34 2 2" xfId="6634"/>
    <cellStyle name="Currency 34 3" xfId="6635"/>
    <cellStyle name="Currency 35" xfId="6636"/>
    <cellStyle name="Currency 35 2" xfId="6637"/>
    <cellStyle name="Currency 35 2 2" xfId="6638"/>
    <cellStyle name="Currency 35 3" xfId="6639"/>
    <cellStyle name="Currency 36" xfId="6640"/>
    <cellStyle name="Currency 36 2" xfId="6641"/>
    <cellStyle name="Currency 36 2 2" xfId="6642"/>
    <cellStyle name="Currency 36 3" xfId="6643"/>
    <cellStyle name="Currency 37" xfId="6644"/>
    <cellStyle name="Currency 37 2" xfId="6645"/>
    <cellStyle name="Currency 37 2 2" xfId="6646"/>
    <cellStyle name="Currency 37 3" xfId="6647"/>
    <cellStyle name="Currency 37 4" xfId="6648"/>
    <cellStyle name="Currency 37 4 2" xfId="6649"/>
    <cellStyle name="Currency 37 5" xfId="6650"/>
    <cellStyle name="Currency 38" xfId="6651"/>
    <cellStyle name="Currency 38 2" xfId="6652"/>
    <cellStyle name="Currency 38 2 2" xfId="6653"/>
    <cellStyle name="Currency 38 3" xfId="6654"/>
    <cellStyle name="Currency 38 4" xfId="6655"/>
    <cellStyle name="Currency 38 4 2" xfId="6656"/>
    <cellStyle name="Currency 38 5" xfId="6657"/>
    <cellStyle name="Currency 39" xfId="6658"/>
    <cellStyle name="Currency 39 2" xfId="6659"/>
    <cellStyle name="Currency 39 2 2" xfId="6660"/>
    <cellStyle name="Currency 39 3" xfId="6661"/>
    <cellStyle name="Currency 39 4" xfId="6662"/>
    <cellStyle name="Currency 39 4 2" xfId="6663"/>
    <cellStyle name="Currency 39 5" xfId="6664"/>
    <cellStyle name="Currency 4" xfId="6665"/>
    <cellStyle name="Currency 4 2" xfId="6666"/>
    <cellStyle name="Currency 4 2 2" xfId="6667"/>
    <cellStyle name="Currency 4 2 2 2" xfId="6668"/>
    <cellStyle name="Currency 4 2 3" xfId="6669"/>
    <cellStyle name="Currency 4 3" xfId="6670"/>
    <cellStyle name="Currency 4 3 2" xfId="6671"/>
    <cellStyle name="Currency 4 4" xfId="6672"/>
    <cellStyle name="Currency 4 4 2" xfId="6673"/>
    <cellStyle name="Currency 4 5" xfId="6674"/>
    <cellStyle name="Currency 40" xfId="6675"/>
    <cellStyle name="Currency 40 2" xfId="6676"/>
    <cellStyle name="Currency 40 2 2" xfId="6677"/>
    <cellStyle name="Currency 40 3" xfId="6678"/>
    <cellStyle name="Currency 40 4" xfId="6679"/>
    <cellStyle name="Currency 40 4 2" xfId="6680"/>
    <cellStyle name="Currency 40 5" xfId="6681"/>
    <cellStyle name="Currency 41" xfId="6682"/>
    <cellStyle name="Currency 41 2" xfId="6683"/>
    <cellStyle name="Currency 41 2 2" xfId="6684"/>
    <cellStyle name="Currency 41 3" xfId="6685"/>
    <cellStyle name="Currency 41 4" xfId="6686"/>
    <cellStyle name="Currency 41 4 2" xfId="6687"/>
    <cellStyle name="Currency 41 5" xfId="6688"/>
    <cellStyle name="Currency 42" xfId="6689"/>
    <cellStyle name="Currency 42 2" xfId="6690"/>
    <cellStyle name="Currency 43" xfId="6691"/>
    <cellStyle name="Currency 43 2" xfId="6692"/>
    <cellStyle name="Currency 44" xfId="6693"/>
    <cellStyle name="Currency 44 2" xfId="6694"/>
    <cellStyle name="Currency 45" xfId="6695"/>
    <cellStyle name="Currency 45 2" xfId="6696"/>
    <cellStyle name="Currency 46" xfId="6697"/>
    <cellStyle name="Currency 46 2" xfId="6698"/>
    <cellStyle name="Currency 47" xfId="6699"/>
    <cellStyle name="Currency 47 2" xfId="6700"/>
    <cellStyle name="Currency 48" xfId="6701"/>
    <cellStyle name="Currency 48 2" xfId="6702"/>
    <cellStyle name="Currency 49" xfId="6703"/>
    <cellStyle name="Currency 49 2" xfId="6704"/>
    <cellStyle name="Currency 5" xfId="6705"/>
    <cellStyle name="Currency 5 2" xfId="6706"/>
    <cellStyle name="Currency 5 2 2" xfId="6707"/>
    <cellStyle name="Currency 5 2 2 2" xfId="6708"/>
    <cellStyle name="Currency 5 2 3" xfId="6709"/>
    <cellStyle name="Currency 5 2 4" xfId="6710"/>
    <cellStyle name="Currency 5 3" xfId="6711"/>
    <cellStyle name="Currency 5 3 2" xfId="6712"/>
    <cellStyle name="Currency 5 4" xfId="6713"/>
    <cellStyle name="Currency 5 4 2" xfId="6714"/>
    <cellStyle name="Currency 50" xfId="6715"/>
    <cellStyle name="Currency 50 2" xfId="6716"/>
    <cellStyle name="Currency 51" xfId="6717"/>
    <cellStyle name="Currency 51 2" xfId="6718"/>
    <cellStyle name="Currency 52" xfId="6719"/>
    <cellStyle name="Currency 52 2" xfId="6720"/>
    <cellStyle name="Currency 53" xfId="6721"/>
    <cellStyle name="Currency 53 2" xfId="6722"/>
    <cellStyle name="Currency 54" xfId="6723"/>
    <cellStyle name="Currency 54 2" xfId="6724"/>
    <cellStyle name="Currency 55" xfId="6725"/>
    <cellStyle name="Currency 55 2" xfId="6726"/>
    <cellStyle name="Currency 56" xfId="6727"/>
    <cellStyle name="Currency 56 2" xfId="6728"/>
    <cellStyle name="Currency 57" xfId="6729"/>
    <cellStyle name="Currency 57 2" xfId="6730"/>
    <cellStyle name="Currency 58" xfId="6731"/>
    <cellStyle name="Currency 58 2" xfId="6732"/>
    <cellStyle name="Currency 59" xfId="6733"/>
    <cellStyle name="Currency 59 2" xfId="6734"/>
    <cellStyle name="Currency 6" xfId="6735"/>
    <cellStyle name="Currency 6 2" xfId="6736"/>
    <cellStyle name="Currency 60" xfId="6737"/>
    <cellStyle name="Currency 60 2" xfId="6738"/>
    <cellStyle name="Currency 61" xfId="6739"/>
    <cellStyle name="Currency 61 2" xfId="6740"/>
    <cellStyle name="Currency 62" xfId="6741"/>
    <cellStyle name="Currency 62 2" xfId="6742"/>
    <cellStyle name="Currency 63" xfId="6743"/>
    <cellStyle name="Currency 63 2" xfId="6744"/>
    <cellStyle name="Currency 64" xfId="6745"/>
    <cellStyle name="Currency 64 2" xfId="6746"/>
    <cellStyle name="Currency 65" xfId="6747"/>
    <cellStyle name="Currency 65 2" xfId="6748"/>
    <cellStyle name="Currency 66" xfId="6749"/>
    <cellStyle name="Currency 66 2" xfId="6750"/>
    <cellStyle name="Currency 67" xfId="6751"/>
    <cellStyle name="Currency 67 2" xfId="6752"/>
    <cellStyle name="Currency 68" xfId="6753"/>
    <cellStyle name="Currency 68 2" xfId="6754"/>
    <cellStyle name="Currency 69" xfId="6755"/>
    <cellStyle name="Currency 69 2" xfId="6756"/>
    <cellStyle name="Currency 7" xfId="6757"/>
    <cellStyle name="Currency 7 2" xfId="6758"/>
    <cellStyle name="Currency 70" xfId="6759"/>
    <cellStyle name="Currency 70 2" xfId="6760"/>
    <cellStyle name="Currency 71" xfId="6761"/>
    <cellStyle name="Currency 71 2" xfId="6762"/>
    <cellStyle name="Currency 72" xfId="6763"/>
    <cellStyle name="Currency 72 2" xfId="6764"/>
    <cellStyle name="Currency 73" xfId="6765"/>
    <cellStyle name="Currency 73 2" xfId="6766"/>
    <cellStyle name="Currency 74" xfId="6767"/>
    <cellStyle name="Currency 74 2" xfId="6768"/>
    <cellStyle name="Currency 75" xfId="6769"/>
    <cellStyle name="Currency 75 2" xfId="6770"/>
    <cellStyle name="Currency 76" xfId="6771"/>
    <cellStyle name="Currency 76 2" xfId="6772"/>
    <cellStyle name="Currency 77" xfId="6773"/>
    <cellStyle name="Currency 77 2" xfId="6774"/>
    <cellStyle name="Currency 78" xfId="6775"/>
    <cellStyle name="Currency 78 2" xfId="6776"/>
    <cellStyle name="Currency 79" xfId="6777"/>
    <cellStyle name="Currency 79 2" xfId="6778"/>
    <cellStyle name="Currency 8" xfId="6779"/>
    <cellStyle name="Currency 8 2" xfId="6780"/>
    <cellStyle name="Currency 80" xfId="6781"/>
    <cellStyle name="Currency 80 2" xfId="6782"/>
    <cellStyle name="Currency 81" xfId="6783"/>
    <cellStyle name="Currency 81 2" xfId="6784"/>
    <cellStyle name="Currency 82" xfId="6785"/>
    <cellStyle name="Currency 82 2" xfId="6786"/>
    <cellStyle name="Currency 83" xfId="6787"/>
    <cellStyle name="Currency 83 2" xfId="6788"/>
    <cellStyle name="Currency 84" xfId="6789"/>
    <cellStyle name="Currency 84 2" xfId="6790"/>
    <cellStyle name="Currency 85" xfId="6791"/>
    <cellStyle name="Currency 85 2" xfId="6792"/>
    <cellStyle name="Currency 86" xfId="6793"/>
    <cellStyle name="Currency 86 2" xfId="6794"/>
    <cellStyle name="Currency 87" xfId="6795"/>
    <cellStyle name="Currency 87 2" xfId="6796"/>
    <cellStyle name="Currency 88" xfId="6797"/>
    <cellStyle name="Currency 88 2" xfId="6798"/>
    <cellStyle name="Currency 89" xfId="6799"/>
    <cellStyle name="Currency 89 2" xfId="6800"/>
    <cellStyle name="Currency 9" xfId="6801"/>
    <cellStyle name="Currency 9 2" xfId="6802"/>
    <cellStyle name="Currency 90" xfId="6803"/>
    <cellStyle name="Currency 90 2" xfId="6804"/>
    <cellStyle name="Currency 91" xfId="6805"/>
    <cellStyle name="Currency 91 2" xfId="6806"/>
    <cellStyle name="Currency 92" xfId="6807"/>
    <cellStyle name="Currency 92 2" xfId="6808"/>
    <cellStyle name="Currency 93" xfId="6809"/>
    <cellStyle name="Currency 93 2" xfId="6810"/>
    <cellStyle name="Currency 94" xfId="6811"/>
    <cellStyle name="Currency 94 2" xfId="6812"/>
    <cellStyle name="Currency 95" xfId="6813"/>
    <cellStyle name="Currency 95 2" xfId="6814"/>
    <cellStyle name="Currency 96" xfId="6815"/>
    <cellStyle name="Currency 96 2" xfId="6816"/>
    <cellStyle name="Currency 97" xfId="6817"/>
    <cellStyle name="Currency 97 2" xfId="6818"/>
    <cellStyle name="Currency 98" xfId="6819"/>
    <cellStyle name="Currency 98 2" xfId="6820"/>
    <cellStyle name="Currency 99" xfId="6821"/>
    <cellStyle name="Currency 99 2" xfId="6822"/>
    <cellStyle name="Currency0" xfId="6823"/>
    <cellStyle name="Currency0 10" xfId="6824"/>
    <cellStyle name="Currency0 2" xfId="6825"/>
    <cellStyle name="Currency0 2 2" xfId="6826"/>
    <cellStyle name="Currency0 2 2 2" xfId="6827"/>
    <cellStyle name="Currency0 2 3" xfId="6828"/>
    <cellStyle name="Currency0 2 4" xfId="6829"/>
    <cellStyle name="Currency0 2 5" xfId="6830"/>
    <cellStyle name="Currency0 3" xfId="6831"/>
    <cellStyle name="Currency0 3 2" xfId="6832"/>
    <cellStyle name="Currency0 3 2 2" xfId="6833"/>
    <cellStyle name="Currency0 3 3" xfId="6834"/>
    <cellStyle name="Currency0 3 4" xfId="6835"/>
    <cellStyle name="Currency0 3 5" xfId="6836"/>
    <cellStyle name="Currency0 4" xfId="6837"/>
    <cellStyle name="Currency0 4 2" xfId="6838"/>
    <cellStyle name="Currency0 4 3" xfId="6839"/>
    <cellStyle name="Currency0 4 4" xfId="6840"/>
    <cellStyle name="Currency0 5" xfId="6841"/>
    <cellStyle name="Currency0 5 2" xfId="6842"/>
    <cellStyle name="Currency0 5 3" xfId="6843"/>
    <cellStyle name="Currency0 6" xfId="6844"/>
    <cellStyle name="Currency0 6 2" xfId="6845"/>
    <cellStyle name="Currency0 7" xfId="6846"/>
    <cellStyle name="Currency0 7 2" xfId="6847"/>
    <cellStyle name="Currency0 8" xfId="6848"/>
    <cellStyle name="Currency0 8 2" xfId="6849"/>
    <cellStyle name="Currency0 9" xfId="6850"/>
    <cellStyle name="Date" xfId="6851"/>
    <cellStyle name="Date [d-mmm-yy]" xfId="6852"/>
    <cellStyle name="Date 10" xfId="6853"/>
    <cellStyle name="Date 10 2" xfId="6854"/>
    <cellStyle name="Date 10 3" xfId="6855"/>
    <cellStyle name="Date 11" xfId="6856"/>
    <cellStyle name="Date 11 2" xfId="6857"/>
    <cellStyle name="Date 11 3" xfId="6858"/>
    <cellStyle name="Date 12" xfId="6859"/>
    <cellStyle name="Date 12 2" xfId="6860"/>
    <cellStyle name="Date 12 3" xfId="6861"/>
    <cellStyle name="Date 13" xfId="6862"/>
    <cellStyle name="Date 13 2" xfId="6863"/>
    <cellStyle name="Date 13 3" xfId="6864"/>
    <cellStyle name="Date 14" xfId="6865"/>
    <cellStyle name="Date 14 2" xfId="6866"/>
    <cellStyle name="Date 14 3" xfId="6867"/>
    <cellStyle name="Date 15" xfId="6868"/>
    <cellStyle name="Date 15 2" xfId="6869"/>
    <cellStyle name="Date 15 3" xfId="6870"/>
    <cellStyle name="Date 16" xfId="6871"/>
    <cellStyle name="Date 16 2" xfId="6872"/>
    <cellStyle name="Date 16 3" xfId="6873"/>
    <cellStyle name="Date 17" xfId="6874"/>
    <cellStyle name="Date 17 2" xfId="6875"/>
    <cellStyle name="Date 17 3" xfId="6876"/>
    <cellStyle name="Date 18" xfId="6877"/>
    <cellStyle name="Date 18 2" xfId="6878"/>
    <cellStyle name="Date 18 3" xfId="6879"/>
    <cellStyle name="Date 19" xfId="6880"/>
    <cellStyle name="Date 19 2" xfId="6881"/>
    <cellStyle name="Date 19 3" xfId="6882"/>
    <cellStyle name="Date 2" xfId="6883"/>
    <cellStyle name="Date 2 2" xfId="6884"/>
    <cellStyle name="Date 2 2 2" xfId="6885"/>
    <cellStyle name="Date 2 3" xfId="6886"/>
    <cellStyle name="Date 2 4" xfId="6887"/>
    <cellStyle name="Date 2 5" xfId="6888"/>
    <cellStyle name="Date 2 6" xfId="6889"/>
    <cellStyle name="Date 20" xfId="6890"/>
    <cellStyle name="Date 20 2" xfId="6891"/>
    <cellStyle name="Date 20 3" xfId="6892"/>
    <cellStyle name="Date 21" xfId="6893"/>
    <cellStyle name="Date 22" xfId="6894"/>
    <cellStyle name="Date 23" xfId="6895"/>
    <cellStyle name="Date 24" xfId="6896"/>
    <cellStyle name="Date 25" xfId="6897"/>
    <cellStyle name="Date 26" xfId="6898"/>
    <cellStyle name="Date 27" xfId="6899"/>
    <cellStyle name="Date 28" xfId="6900"/>
    <cellStyle name="Date 29" xfId="6901"/>
    <cellStyle name="Date 3" xfId="6902"/>
    <cellStyle name="Date 3 2" xfId="6903"/>
    <cellStyle name="Date 3 2 2" xfId="6904"/>
    <cellStyle name="Date 3 3" xfId="6905"/>
    <cellStyle name="Date 3 4" xfId="6906"/>
    <cellStyle name="Date 3 5" xfId="6907"/>
    <cellStyle name="Date 30" xfId="6908"/>
    <cellStyle name="Date 31" xfId="6909"/>
    <cellStyle name="Date 32" xfId="6910"/>
    <cellStyle name="Date 33" xfId="6911"/>
    <cellStyle name="Date 34" xfId="6912"/>
    <cellStyle name="Date 35" xfId="6913"/>
    <cellStyle name="Date 36" xfId="6914"/>
    <cellStyle name="Date 37" xfId="6915"/>
    <cellStyle name="Date 38" xfId="6916"/>
    <cellStyle name="Date 39" xfId="6917"/>
    <cellStyle name="Date 4" xfId="6918"/>
    <cellStyle name="Date 4 2" xfId="6919"/>
    <cellStyle name="Date 4 3" xfId="6920"/>
    <cellStyle name="Date 40" xfId="6921"/>
    <cellStyle name="Date 41" xfId="6922"/>
    <cellStyle name="Date 42" xfId="6923"/>
    <cellStyle name="Date 43" xfId="6924"/>
    <cellStyle name="Date 44" xfId="6925"/>
    <cellStyle name="Date 45" xfId="6926"/>
    <cellStyle name="Date 46" xfId="6927"/>
    <cellStyle name="Date 47" xfId="6928"/>
    <cellStyle name="Date 48" xfId="6929"/>
    <cellStyle name="Date 49" xfId="6930"/>
    <cellStyle name="Date 5" xfId="6931"/>
    <cellStyle name="Date 5 2" xfId="6932"/>
    <cellStyle name="Date 5 3" xfId="6933"/>
    <cellStyle name="Date 50" xfId="6934"/>
    <cellStyle name="Date 51" xfId="6935"/>
    <cellStyle name="Date 52" xfId="6936"/>
    <cellStyle name="Date 53" xfId="6937"/>
    <cellStyle name="Date 54" xfId="6938"/>
    <cellStyle name="Date 55" xfId="6939"/>
    <cellStyle name="Date 56" xfId="6940"/>
    <cellStyle name="Date 57" xfId="6941"/>
    <cellStyle name="Date 58" xfId="6942"/>
    <cellStyle name="Date 59" xfId="6943"/>
    <cellStyle name="Date 6" xfId="6944"/>
    <cellStyle name="Date 6 2" xfId="6945"/>
    <cellStyle name="Date 6 3" xfId="6946"/>
    <cellStyle name="Date 60" xfId="6947"/>
    <cellStyle name="Date 61" xfId="6948"/>
    <cellStyle name="Date 62" xfId="6949"/>
    <cellStyle name="Date 63" xfId="6950"/>
    <cellStyle name="Date 64" xfId="6951"/>
    <cellStyle name="Date 65" xfId="6952"/>
    <cellStyle name="Date 66" xfId="6953"/>
    <cellStyle name="Date 67" xfId="6954"/>
    <cellStyle name="Date 68" xfId="6955"/>
    <cellStyle name="Date 69" xfId="6956"/>
    <cellStyle name="Date 7" xfId="6957"/>
    <cellStyle name="Date 7 2" xfId="6958"/>
    <cellStyle name="Date 7 3" xfId="6959"/>
    <cellStyle name="Date 70" xfId="6960"/>
    <cellStyle name="Date 71" xfId="6961"/>
    <cellStyle name="Date 72" xfId="6962"/>
    <cellStyle name="Date 73" xfId="6963"/>
    <cellStyle name="Date 74" xfId="6964"/>
    <cellStyle name="Date 75" xfId="6965"/>
    <cellStyle name="Date 76" xfId="6966"/>
    <cellStyle name="Date 77" xfId="6967"/>
    <cellStyle name="Date 78" xfId="6968"/>
    <cellStyle name="Date 79" xfId="6969"/>
    <cellStyle name="Date 8" xfId="6970"/>
    <cellStyle name="Date 8 2" xfId="6971"/>
    <cellStyle name="Date 8 3" xfId="6972"/>
    <cellStyle name="Date 80" xfId="6973"/>
    <cellStyle name="Date 81" xfId="6974"/>
    <cellStyle name="Date 82" xfId="6975"/>
    <cellStyle name="Date 83" xfId="6976"/>
    <cellStyle name="Date 84" xfId="6977"/>
    <cellStyle name="Date 85" xfId="6978"/>
    <cellStyle name="Date 86" xfId="6979"/>
    <cellStyle name="Date 87" xfId="6980"/>
    <cellStyle name="Date 88" xfId="6981"/>
    <cellStyle name="Date 89" xfId="6982"/>
    <cellStyle name="Date 9" xfId="6983"/>
    <cellStyle name="Date 9 2" xfId="6984"/>
    <cellStyle name="Date 9 3" xfId="6985"/>
    <cellStyle name="Date 90" xfId="6986"/>
    <cellStyle name="Date Aligned" xfId="6987"/>
    <cellStyle name="Date_Assumptions" xfId="6988"/>
    <cellStyle name="DateLong" xfId="6989"/>
    <cellStyle name="DateTime" xfId="6990"/>
    <cellStyle name="DateTime 2" xfId="6991"/>
    <cellStyle name="DateTime 2 2" xfId="6992"/>
    <cellStyle name="DateTime 2 2 2" xfId="6993"/>
    <cellStyle name="DateTime 2 3" xfId="6994"/>
    <cellStyle name="DateTime 3" xfId="6995"/>
    <cellStyle name="DateTime 3 2" xfId="6996"/>
    <cellStyle name="DateTime 3 2 2" xfId="6997"/>
    <cellStyle name="DateTime 3 3" xfId="6998"/>
    <cellStyle name="DateTime 4" xfId="6999"/>
    <cellStyle name="DateTime 4 2" xfId="7000"/>
    <cellStyle name="DateTime 5" xfId="7001"/>
    <cellStyle name="DateTime 5 2" xfId="7002"/>
    <cellStyle name="Deviant" xfId="7003"/>
    <cellStyle name="d-mmm" xfId="7004"/>
    <cellStyle name="d-mmm 2" xfId="7005"/>
    <cellStyle name="d-mmm 2 2" xfId="7006"/>
    <cellStyle name="d-mmm 3" xfId="7007"/>
    <cellStyle name="d-mmm 4" xfId="7008"/>
    <cellStyle name="d-mmm-yy" xfId="7009"/>
    <cellStyle name="d-mmm-yy 2" xfId="7010"/>
    <cellStyle name="d-mmm-yy 2 2" xfId="7011"/>
    <cellStyle name="d-mmm-yy 3" xfId="7012"/>
    <cellStyle name="d-mmm-yy 4" xfId="7013"/>
    <cellStyle name="Dotted Line" xfId="7014"/>
    <cellStyle name="Emphasis 1" xfId="7015"/>
    <cellStyle name="Emphasis 2" xfId="7016"/>
    <cellStyle name="Emphasis 3" xfId="7017"/>
    <cellStyle name="Entrée" xfId="7018"/>
    <cellStyle name="EPS" xfId="7019"/>
    <cellStyle name="EPS 2" xfId="7020"/>
    <cellStyle name="EPS 2 2" xfId="7021"/>
    <cellStyle name="EPS 3" xfId="7022"/>
    <cellStyle name="Euro" xfId="7023"/>
    <cellStyle name="Euro 2" xfId="7024"/>
    <cellStyle name="Euro 2 2" xfId="7025"/>
    <cellStyle name="Euro 3" xfId="7026"/>
    <cellStyle name="Euro 3 2" xfId="7027"/>
    <cellStyle name="Euro 4" xfId="7028"/>
    <cellStyle name="Euro 4 2" xfId="7029"/>
    <cellStyle name="Euro 5" xfId="7030"/>
    <cellStyle name="Explanatory Text 10" xfId="7031"/>
    <cellStyle name="Explanatory Text 11" xfId="7032"/>
    <cellStyle name="Explanatory Text 12" xfId="7033"/>
    <cellStyle name="Explanatory Text 13" xfId="7034"/>
    <cellStyle name="Explanatory Text 14" xfId="7035"/>
    <cellStyle name="Explanatory Text 15" xfId="7036"/>
    <cellStyle name="Explanatory Text 16" xfId="7037"/>
    <cellStyle name="Explanatory Text 17" xfId="7038"/>
    <cellStyle name="Explanatory Text 18" xfId="7039"/>
    <cellStyle name="Explanatory Text 19" xfId="7040"/>
    <cellStyle name="Explanatory Text 2" xfId="7041"/>
    <cellStyle name="Explanatory Text 2 2" xfId="7042"/>
    <cellStyle name="Explanatory Text 2 2 2" xfId="7043"/>
    <cellStyle name="Explanatory Text 2 3" xfId="7044"/>
    <cellStyle name="Explanatory Text 2 4" xfId="7045"/>
    <cellStyle name="Explanatory Text 2 5" xfId="7046"/>
    <cellStyle name="Explanatory Text 20" xfId="7047"/>
    <cellStyle name="Explanatory Text 21" xfId="7048"/>
    <cellStyle name="Explanatory Text 22" xfId="7049"/>
    <cellStyle name="Explanatory Text 23" xfId="7050"/>
    <cellStyle name="Explanatory Text 3" xfId="7051"/>
    <cellStyle name="Explanatory Text 3 2" xfId="7052"/>
    <cellStyle name="Explanatory Text 3 2 2" xfId="7053"/>
    <cellStyle name="Explanatory Text 3 3" xfId="7054"/>
    <cellStyle name="Explanatory Text 3 4" xfId="7055"/>
    <cellStyle name="Explanatory Text 4" xfId="7056"/>
    <cellStyle name="Explanatory Text 4 2" xfId="7057"/>
    <cellStyle name="Explanatory Text 4 3" xfId="7058"/>
    <cellStyle name="Explanatory Text 4 4" xfId="7059"/>
    <cellStyle name="Explanatory Text 4 5" xfId="7060"/>
    <cellStyle name="Explanatory Text 5" xfId="7061"/>
    <cellStyle name="Explanatory Text 6" xfId="7062"/>
    <cellStyle name="Explanatory Text 7" xfId="7063"/>
    <cellStyle name="Explanatory Text 8" xfId="7064"/>
    <cellStyle name="Explanatory Text 9" xfId="7065"/>
    <cellStyle name="F2" xfId="7066"/>
    <cellStyle name="F2 2" xfId="7067"/>
    <cellStyle name="F3" xfId="7068"/>
    <cellStyle name="F3 2" xfId="7069"/>
    <cellStyle name="F4" xfId="7070"/>
    <cellStyle name="F4 2" xfId="7071"/>
    <cellStyle name="F5" xfId="7072"/>
    <cellStyle name="F6" xfId="7073"/>
    <cellStyle name="F6 2" xfId="7074"/>
    <cellStyle name="F7" xfId="7075"/>
    <cellStyle name="F7 2" xfId="7076"/>
    <cellStyle name="F8" xfId="7077"/>
    <cellStyle name="F8 2" xfId="7078"/>
    <cellStyle name="Factor" xfId="7079"/>
    <cellStyle name="Factor 2" xfId="7080"/>
    <cellStyle name="FieldName" xfId="7081"/>
    <cellStyle name="FieldName 2" xfId="7082"/>
    <cellStyle name="FieldName 2 2" xfId="7083"/>
    <cellStyle name="FieldName 2 2 2" xfId="7084"/>
    <cellStyle name="FieldName 2 3" xfId="7085"/>
    <cellStyle name="FieldName 3" xfId="7086"/>
    <cellStyle name="FieldName 3 2" xfId="7087"/>
    <cellStyle name="FieldName 3 2 2" xfId="7088"/>
    <cellStyle name="FieldName 3 3" xfId="7089"/>
    <cellStyle name="FieldName 4" xfId="7090"/>
    <cellStyle name="FieldName 4 2" xfId="7091"/>
    <cellStyle name="FieldName 5" xfId="7092"/>
    <cellStyle name="FieldName 5 2" xfId="7093"/>
    <cellStyle name="Fixed" xfId="7094"/>
    <cellStyle name="Fixed 10" xfId="7095"/>
    <cellStyle name="Fixed 2" xfId="7096"/>
    <cellStyle name="Fixed 2 2" xfId="7097"/>
    <cellStyle name="Fixed 2 2 2" xfId="7098"/>
    <cellStyle name="Fixed 2 2 3" xfId="7099"/>
    <cellStyle name="Fixed 2 3" xfId="7100"/>
    <cellStyle name="Fixed 2 4" xfId="7101"/>
    <cellStyle name="Fixed 2 5" xfId="7102"/>
    <cellStyle name="Fixed 2 5 2" xfId="7103"/>
    <cellStyle name="Fixed 2 6" xfId="7104"/>
    <cellStyle name="Fixed 2 7" xfId="7105"/>
    <cellStyle name="Fixed 3" xfId="7106"/>
    <cellStyle name="Fixed 3 2" xfId="7107"/>
    <cellStyle name="Fixed 3 2 2" xfId="7108"/>
    <cellStyle name="Fixed 3 2 3" xfId="7109"/>
    <cellStyle name="Fixed 3 3" xfId="7110"/>
    <cellStyle name="Fixed 3 3 2" xfId="7111"/>
    <cellStyle name="Fixed 3 4" xfId="7112"/>
    <cellStyle name="Fixed 3 4 2" xfId="7113"/>
    <cellStyle name="Fixed 3 5" xfId="7114"/>
    <cellStyle name="Fixed 4" xfId="7115"/>
    <cellStyle name="Fixed 4 2" xfId="7116"/>
    <cellStyle name="Fixed 4 2 2" xfId="7117"/>
    <cellStyle name="Fixed 4 3" xfId="7118"/>
    <cellStyle name="Fixed 4 4" xfId="7119"/>
    <cellStyle name="Fixed 5" xfId="7120"/>
    <cellStyle name="Fixed 5 2" xfId="7121"/>
    <cellStyle name="Fixed 5 2 2" xfId="7122"/>
    <cellStyle name="Fixed 5 3" xfId="7123"/>
    <cellStyle name="Fixed 6" xfId="7124"/>
    <cellStyle name="Fixed 6 2" xfId="7125"/>
    <cellStyle name="Fixed 7" xfId="7126"/>
    <cellStyle name="Fixed 7 2" xfId="7127"/>
    <cellStyle name="Fixed 8" xfId="7128"/>
    <cellStyle name="Fixed 8 2" xfId="7129"/>
    <cellStyle name="Fixed 9" xfId="7130"/>
    <cellStyle name="Fixed1 - Style1" xfId="7131"/>
    <cellStyle name="Footnote" xfId="7132"/>
    <cellStyle name="From" xfId="7133"/>
    <cellStyle name="General" xfId="7134"/>
    <cellStyle name="General 2" xfId="7135"/>
    <cellStyle name="General 2 2" xfId="7136"/>
    <cellStyle name="General 2 3" xfId="7137"/>
    <cellStyle name="General 2 4" xfId="7138"/>
    <cellStyle name="Good 10" xfId="7139"/>
    <cellStyle name="Good 11" xfId="7140"/>
    <cellStyle name="Good 12" xfId="7141"/>
    <cellStyle name="Good 13" xfId="7142"/>
    <cellStyle name="Good 14" xfId="7143"/>
    <cellStyle name="Good 15" xfId="7144"/>
    <cellStyle name="Good 16" xfId="7145"/>
    <cellStyle name="Good 17" xfId="7146"/>
    <cellStyle name="Good 18" xfId="7147"/>
    <cellStyle name="Good 19" xfId="7148"/>
    <cellStyle name="Good 2" xfId="7149"/>
    <cellStyle name="Good 2 2" xfId="7150"/>
    <cellStyle name="Good 2 2 2" xfId="7151"/>
    <cellStyle name="Good 2 2 3" xfId="7152"/>
    <cellStyle name="Good 2 2 4" xfId="7153"/>
    <cellStyle name="Good 2 2 5" xfId="7154"/>
    <cellStyle name="Good 20" xfId="7155"/>
    <cellStyle name="Good 21" xfId="7156"/>
    <cellStyle name="Good 22" xfId="7157"/>
    <cellStyle name="Good 23" xfId="7158"/>
    <cellStyle name="Good 3" xfId="7159"/>
    <cellStyle name="Good 3 2" xfId="7160"/>
    <cellStyle name="Good 3 3" xfId="7161"/>
    <cellStyle name="Good 3 4" xfId="7162"/>
    <cellStyle name="Good 3 5" xfId="7163"/>
    <cellStyle name="Good 4" xfId="7164"/>
    <cellStyle name="Good 4 2" xfId="7165"/>
    <cellStyle name="Good 4 3" xfId="7166"/>
    <cellStyle name="Good 4 4" xfId="7167"/>
    <cellStyle name="Good 4 5" xfId="7168"/>
    <cellStyle name="Good 5" xfId="7169"/>
    <cellStyle name="Good 6" xfId="7170"/>
    <cellStyle name="Good 7" xfId="7171"/>
    <cellStyle name="Good 8" xfId="7172"/>
    <cellStyle name="Good 9" xfId="7173"/>
    <cellStyle name="Grey" xfId="7174"/>
    <cellStyle name="Grey 2" xfId="7175"/>
    <cellStyle name="Grey 2 2" xfId="7176"/>
    <cellStyle name="Grey 3" xfId="7177"/>
    <cellStyle name="Hard Percent" xfId="7178"/>
    <cellStyle name="HEADER" xfId="7179"/>
    <cellStyle name="Heading" xfId="7180"/>
    <cellStyle name="Heading 1 10" xfId="7181"/>
    <cellStyle name="Heading 1 11" xfId="7182"/>
    <cellStyle name="Heading 1 12" xfId="7183"/>
    <cellStyle name="Heading 1 13" xfId="7184"/>
    <cellStyle name="Heading 1 14" xfId="7185"/>
    <cellStyle name="Heading 1 15" xfId="7186"/>
    <cellStyle name="Heading 1 16" xfId="7187"/>
    <cellStyle name="Heading 1 17" xfId="7188"/>
    <cellStyle name="Heading 1 18" xfId="7189"/>
    <cellStyle name="Heading 1 19" xfId="7190"/>
    <cellStyle name="Heading 1 2" xfId="7191"/>
    <cellStyle name="Heading 1 2 2" xfId="7192"/>
    <cellStyle name="Heading 1 2 2 2" xfId="7193"/>
    <cellStyle name="Heading 1 2 2 3" xfId="7194"/>
    <cellStyle name="Heading 1 2 3" xfId="7195"/>
    <cellStyle name="Heading 1 2 3 2" xfId="7196"/>
    <cellStyle name="Heading 1 2 4" xfId="7197"/>
    <cellStyle name="Heading 1 2 4 2" xfId="7198"/>
    <cellStyle name="Heading 1 2 5" xfId="7199"/>
    <cellStyle name="Heading 1 20" xfId="7200"/>
    <cellStyle name="Heading 1 21" xfId="7201"/>
    <cellStyle name="Heading 1 22" xfId="7202"/>
    <cellStyle name="Heading 1 23" xfId="7203"/>
    <cellStyle name="Heading 1 3" xfId="7204"/>
    <cellStyle name="Heading 1 3 2" xfId="7205"/>
    <cellStyle name="Heading 1 3 3" xfId="7206"/>
    <cellStyle name="Heading 1 3 4" xfId="7207"/>
    <cellStyle name="Heading 1 3 5" xfId="7208"/>
    <cellStyle name="Heading 1 4" xfId="7209"/>
    <cellStyle name="Heading 1 4 2" xfId="7210"/>
    <cellStyle name="Heading 1 4 3" xfId="7211"/>
    <cellStyle name="Heading 1 4 4" xfId="7212"/>
    <cellStyle name="Heading 1 4 5" xfId="7213"/>
    <cellStyle name="Heading 1 4 6" xfId="7214"/>
    <cellStyle name="Heading 1 5" xfId="7215"/>
    <cellStyle name="Heading 1 5 2" xfId="7216"/>
    <cellStyle name="Heading 1 6" xfId="7217"/>
    <cellStyle name="Heading 1 7" xfId="7218"/>
    <cellStyle name="Heading 1 8" xfId="7219"/>
    <cellStyle name="Heading 1 9" xfId="7220"/>
    <cellStyle name="Heading 2 10" xfId="7221"/>
    <cellStyle name="Heading 2 11" xfId="7222"/>
    <cellStyle name="Heading 2 12" xfId="7223"/>
    <cellStyle name="Heading 2 13" xfId="7224"/>
    <cellStyle name="Heading 2 14" xfId="7225"/>
    <cellStyle name="Heading 2 15" xfId="7226"/>
    <cellStyle name="Heading 2 16" xfId="7227"/>
    <cellStyle name="Heading 2 17" xfId="7228"/>
    <cellStyle name="Heading 2 18" xfId="7229"/>
    <cellStyle name="Heading 2 19" xfId="7230"/>
    <cellStyle name="Heading 2 2" xfId="7231"/>
    <cellStyle name="Heading 2 2 2" xfId="7232"/>
    <cellStyle name="Heading 2 2 2 2" xfId="7233"/>
    <cellStyle name="Heading 2 2 2 3" xfId="7234"/>
    <cellStyle name="Heading 2 2 3" xfId="7235"/>
    <cellStyle name="Heading 2 2 3 2" xfId="7236"/>
    <cellStyle name="Heading 2 2 4" xfId="7237"/>
    <cellStyle name="Heading 2 2 4 2" xfId="7238"/>
    <cellStyle name="Heading 2 2 5" xfId="7239"/>
    <cellStyle name="Heading 2 20" xfId="7240"/>
    <cellStyle name="Heading 2 21" xfId="7241"/>
    <cellStyle name="Heading 2 22" xfId="7242"/>
    <cellStyle name="Heading 2 23" xfId="7243"/>
    <cellStyle name="Heading 2 3" xfId="7244"/>
    <cellStyle name="Heading 2 3 2" xfId="7245"/>
    <cellStyle name="Heading 2 3 3" xfId="7246"/>
    <cellStyle name="Heading 2 3 4" xfId="7247"/>
    <cellStyle name="Heading 2 3 5" xfId="7248"/>
    <cellStyle name="Heading 2 4" xfId="7249"/>
    <cellStyle name="Heading 2 4 2" xfId="7250"/>
    <cellStyle name="Heading 2 4 3" xfId="7251"/>
    <cellStyle name="Heading 2 4 4" xfId="7252"/>
    <cellStyle name="Heading 2 4 5" xfId="7253"/>
    <cellStyle name="Heading 2 4 6" xfId="7254"/>
    <cellStyle name="Heading 2 5" xfId="7255"/>
    <cellStyle name="Heading 2 5 2" xfId="7256"/>
    <cellStyle name="Heading 2 6" xfId="7257"/>
    <cellStyle name="Heading 2 7" xfId="7258"/>
    <cellStyle name="Heading 2 8" xfId="7259"/>
    <cellStyle name="Heading 2 9" xfId="7260"/>
    <cellStyle name="Heading 3 10" xfId="7261"/>
    <cellStyle name="Heading 3 11" xfId="7262"/>
    <cellStyle name="Heading 3 12" xfId="7263"/>
    <cellStyle name="Heading 3 13" xfId="7264"/>
    <cellStyle name="Heading 3 14" xfId="7265"/>
    <cellStyle name="Heading 3 15" xfId="7266"/>
    <cellStyle name="Heading 3 16" xfId="7267"/>
    <cellStyle name="Heading 3 17" xfId="7268"/>
    <cellStyle name="Heading 3 18" xfId="7269"/>
    <cellStyle name="Heading 3 19" xfId="7270"/>
    <cellStyle name="Heading 3 2" xfId="7271"/>
    <cellStyle name="Heading 3 2 2" xfId="7272"/>
    <cellStyle name="Heading 3 2 2 2" xfId="7273"/>
    <cellStyle name="Heading 3 2 2 3" xfId="7274"/>
    <cellStyle name="Heading 3 2 3" xfId="7275"/>
    <cellStyle name="Heading 3 2 3 2" xfId="7276"/>
    <cellStyle name="Heading 3 2 4" xfId="7277"/>
    <cellStyle name="Heading 3 20" xfId="7278"/>
    <cellStyle name="Heading 3 21" xfId="7279"/>
    <cellStyle name="Heading 3 22" xfId="7280"/>
    <cellStyle name="Heading 3 23" xfId="7281"/>
    <cellStyle name="Heading 3 3" xfId="7282"/>
    <cellStyle name="Heading 3 3 2" xfId="7283"/>
    <cellStyle name="Heading 3 3 3" xfId="7284"/>
    <cellStyle name="Heading 3 3 4" xfId="7285"/>
    <cellStyle name="Heading 3 3 5" xfId="7286"/>
    <cellStyle name="Heading 3 4" xfId="7287"/>
    <cellStyle name="Heading 3 4 2" xfId="7288"/>
    <cellStyle name="Heading 3 4 3" xfId="7289"/>
    <cellStyle name="Heading 3 4 4" xfId="7290"/>
    <cellStyle name="Heading 3 4 5" xfId="7291"/>
    <cellStyle name="Heading 3 5" xfId="7292"/>
    <cellStyle name="Heading 3 6" xfId="7293"/>
    <cellStyle name="Heading 3 7" xfId="7294"/>
    <cellStyle name="Heading 3 8" xfId="7295"/>
    <cellStyle name="Heading 3 9" xfId="7296"/>
    <cellStyle name="Heading 4 10" xfId="7297"/>
    <cellStyle name="Heading 4 11" xfId="7298"/>
    <cellStyle name="Heading 4 12" xfId="7299"/>
    <cellStyle name="Heading 4 13" xfId="7300"/>
    <cellStyle name="Heading 4 14" xfId="7301"/>
    <cellStyle name="Heading 4 15" xfId="7302"/>
    <cellStyle name="Heading 4 16" xfId="7303"/>
    <cellStyle name="Heading 4 17" xfId="7304"/>
    <cellStyle name="Heading 4 18" xfId="7305"/>
    <cellStyle name="Heading 4 19" xfId="7306"/>
    <cellStyle name="Heading 4 2" xfId="7307"/>
    <cellStyle name="Heading 4 2 2" xfId="7308"/>
    <cellStyle name="Heading 4 2 2 2" xfId="7309"/>
    <cellStyle name="Heading 4 2 2 3" xfId="7310"/>
    <cellStyle name="Heading 4 2 3" xfId="7311"/>
    <cellStyle name="Heading 4 2 3 2" xfId="7312"/>
    <cellStyle name="Heading 4 2 4" xfId="7313"/>
    <cellStyle name="Heading 4 20" xfId="7314"/>
    <cellStyle name="Heading 4 21" xfId="7315"/>
    <cellStyle name="Heading 4 22" xfId="7316"/>
    <cellStyle name="Heading 4 23" xfId="7317"/>
    <cellStyle name="Heading 4 3" xfId="7318"/>
    <cellStyle name="Heading 4 3 2" xfId="7319"/>
    <cellStyle name="Heading 4 3 3" xfId="7320"/>
    <cellStyle name="Heading 4 3 4" xfId="7321"/>
    <cellStyle name="Heading 4 3 5" xfId="7322"/>
    <cellStyle name="Heading 4 4" xfId="7323"/>
    <cellStyle name="Heading 4 4 2" xfId="7324"/>
    <cellStyle name="Heading 4 4 3" xfId="7325"/>
    <cellStyle name="Heading 4 4 4" xfId="7326"/>
    <cellStyle name="Heading 4 4 5" xfId="7327"/>
    <cellStyle name="Heading 4 5" xfId="7328"/>
    <cellStyle name="Heading 4 6" xfId="7329"/>
    <cellStyle name="Heading 4 7" xfId="7330"/>
    <cellStyle name="Heading 4 8" xfId="7331"/>
    <cellStyle name="Heading 4 9" xfId="7332"/>
    <cellStyle name="Heading1" xfId="7333"/>
    <cellStyle name="Heading1 2" xfId="7334"/>
    <cellStyle name="Heading1 2 2" xfId="7335"/>
    <cellStyle name="Heading1 2 2 2" xfId="7336"/>
    <cellStyle name="Heading1 2 3" xfId="7337"/>
    <cellStyle name="Heading1 3" xfId="7338"/>
    <cellStyle name="Heading1 3 2" xfId="7339"/>
    <cellStyle name="Heading1 4" xfId="7340"/>
    <cellStyle name="Heading1 4 2" xfId="7341"/>
    <cellStyle name="Heading1 4 2 2" xfId="7342"/>
    <cellStyle name="Heading1 4 3" xfId="7343"/>
    <cellStyle name="Heading1 4 4" xfId="7344"/>
    <cellStyle name="Heading1 5" xfId="7345"/>
    <cellStyle name="Heading1 6" xfId="7346"/>
    <cellStyle name="Heading2" xfId="7347"/>
    <cellStyle name="Heading2 2" xfId="7348"/>
    <cellStyle name="Heading2 2 2" xfId="7349"/>
    <cellStyle name="Heading2 2 2 2" xfId="7350"/>
    <cellStyle name="Heading2 2 3" xfId="7351"/>
    <cellStyle name="Heading2 3" xfId="7352"/>
    <cellStyle name="Heading2 3 2" xfId="7353"/>
    <cellStyle name="Heading2 4" xfId="7354"/>
    <cellStyle name="Heading2 4 2" xfId="7355"/>
    <cellStyle name="Heading2 4 2 2" xfId="7356"/>
    <cellStyle name="Heading2 4 3" xfId="7357"/>
    <cellStyle name="Heading2 4 4" xfId="7358"/>
    <cellStyle name="Heading2 5" xfId="7359"/>
    <cellStyle name="Heading2 6" xfId="7360"/>
    <cellStyle name="Helvetica 9" xfId="7361"/>
    <cellStyle name="Helvetica 9 C" xfId="7362"/>
    <cellStyle name="HIGHLIGHT" xfId="7363"/>
    <cellStyle name="Hyperlink 2" xfId="7364"/>
    <cellStyle name="Hyperlink 2 2" xfId="7365"/>
    <cellStyle name="Hyperlink 2 3" xfId="7366"/>
    <cellStyle name="Hyperlink 2 3 2" xfId="7367"/>
    <cellStyle name="Hyperlink 2 4" xfId="7368"/>
    <cellStyle name="Hyperlink 3" xfId="7369"/>
    <cellStyle name="Hyperlink 3 2" xfId="7370"/>
    <cellStyle name="Input [yellow]" xfId="7371"/>
    <cellStyle name="Input [yellow] 2" xfId="7372"/>
    <cellStyle name="Input [yellow] 2 2" xfId="7373"/>
    <cellStyle name="Input [yellow] 2 2 2" xfId="7374"/>
    <cellStyle name="Input [yellow] 2 2 2 2" xfId="7375"/>
    <cellStyle name="Input [yellow] 2 2 3" xfId="7376"/>
    <cellStyle name="Input [yellow] 2 2 3 2" xfId="7377"/>
    <cellStyle name="Input [yellow] 2 2 4" xfId="7378"/>
    <cellStyle name="Input [yellow] 2 3" xfId="7379"/>
    <cellStyle name="Input [yellow] 2 3 2" xfId="7380"/>
    <cellStyle name="Input [yellow] 2 3 2 2" xfId="7381"/>
    <cellStyle name="Input [yellow] 2 3 3" xfId="7382"/>
    <cellStyle name="Input [yellow] 2 4" xfId="7383"/>
    <cellStyle name="Input [yellow] 2 4 2" xfId="7384"/>
    <cellStyle name="Input [yellow] 2 4 2 2" xfId="7385"/>
    <cellStyle name="Input [yellow] 2 4 3" xfId="7386"/>
    <cellStyle name="Input [yellow] 2 5" xfId="7387"/>
    <cellStyle name="Input [yellow] 2 5 2" xfId="7388"/>
    <cellStyle name="Input [yellow] 2 6" xfId="7389"/>
    <cellStyle name="Input [yellow] 2 6 2" xfId="7390"/>
    <cellStyle name="Input [yellow] 3" xfId="7391"/>
    <cellStyle name="Input [yellow] 3 2" xfId="7392"/>
    <cellStyle name="Input [yellow] 3 2 2" xfId="7393"/>
    <cellStyle name="Input [yellow] 3 3" xfId="7394"/>
    <cellStyle name="Input [yellow] 3 3 2" xfId="7395"/>
    <cellStyle name="Input [yellow] 3 4" xfId="7396"/>
    <cellStyle name="Input [yellow] 4" xfId="7397"/>
    <cellStyle name="Input [yellow] 4 2" xfId="7398"/>
    <cellStyle name="Input [yellow] 4 2 2" xfId="7399"/>
    <cellStyle name="Input [yellow] 4 3" xfId="7400"/>
    <cellStyle name="Input [yellow] 5" xfId="7401"/>
    <cellStyle name="Input [yellow] 5 2" xfId="7402"/>
    <cellStyle name="Input [yellow] 5 2 2" xfId="7403"/>
    <cellStyle name="Input [yellow] 5 3" xfId="7404"/>
    <cellStyle name="Input [yellow] 6" xfId="7405"/>
    <cellStyle name="Input [yellow] 6 2" xfId="7406"/>
    <cellStyle name="Input [yellow] 7" xfId="7407"/>
    <cellStyle name="Input [yellow] 7 2" xfId="7408"/>
    <cellStyle name="Input 10" xfId="7409"/>
    <cellStyle name="Input 10 2" xfId="7410"/>
    <cellStyle name="Input 10 2 2" xfId="7411"/>
    <cellStyle name="Input 10 3" xfId="7412"/>
    <cellStyle name="Input 10 3 2" xfId="7413"/>
    <cellStyle name="Input 10 4" xfId="7414"/>
    <cellStyle name="Input 10 5" xfId="7415"/>
    <cellStyle name="Input 11" xfId="7416"/>
    <cellStyle name="Input 11 2" xfId="7417"/>
    <cellStyle name="Input 11 2 2" xfId="7418"/>
    <cellStyle name="Input 11 3" xfId="7419"/>
    <cellStyle name="Input 11 3 2" xfId="7420"/>
    <cellStyle name="Input 11 4" xfId="7421"/>
    <cellStyle name="Input 11 5" xfId="7422"/>
    <cellStyle name="Input 12" xfId="7423"/>
    <cellStyle name="Input 12 2" xfId="7424"/>
    <cellStyle name="Input 12 2 2" xfId="7425"/>
    <cellStyle name="Input 12 3" xfId="7426"/>
    <cellStyle name="Input 12 3 2" xfId="7427"/>
    <cellStyle name="Input 12 4" xfId="7428"/>
    <cellStyle name="Input 12 5" xfId="7429"/>
    <cellStyle name="Input 13" xfId="7430"/>
    <cellStyle name="Input 13 2" xfId="7431"/>
    <cellStyle name="Input 13 2 2" xfId="7432"/>
    <cellStyle name="Input 13 3" xfId="7433"/>
    <cellStyle name="Input 13 3 2" xfId="7434"/>
    <cellStyle name="Input 13 4" xfId="7435"/>
    <cellStyle name="Input 13 5" xfId="7436"/>
    <cellStyle name="Input 14" xfId="7437"/>
    <cellStyle name="Input 14 2" xfId="7438"/>
    <cellStyle name="Input 14 2 2" xfId="7439"/>
    <cellStyle name="Input 14 3" xfId="7440"/>
    <cellStyle name="Input 14 3 2" xfId="7441"/>
    <cellStyle name="Input 14 4" xfId="7442"/>
    <cellStyle name="Input 14 5" xfId="7443"/>
    <cellStyle name="Input 15" xfId="7444"/>
    <cellStyle name="Input 15 2" xfId="7445"/>
    <cellStyle name="Input 15 2 2" xfId="7446"/>
    <cellStyle name="Input 15 3" xfId="7447"/>
    <cellStyle name="Input 15 3 2" xfId="7448"/>
    <cellStyle name="Input 15 4" xfId="7449"/>
    <cellStyle name="Input 15 5" xfId="7450"/>
    <cellStyle name="Input 16" xfId="7451"/>
    <cellStyle name="Input 16 2" xfId="7452"/>
    <cellStyle name="Input 16 2 2" xfId="7453"/>
    <cellStyle name="Input 16 3" xfId="7454"/>
    <cellStyle name="Input 16 3 2" xfId="7455"/>
    <cellStyle name="Input 16 4" xfId="7456"/>
    <cellStyle name="Input 16 5" xfId="7457"/>
    <cellStyle name="Input 17" xfId="7458"/>
    <cellStyle name="Input 17 2" xfId="7459"/>
    <cellStyle name="Input 17 2 2" xfId="7460"/>
    <cellStyle name="Input 17 3" xfId="7461"/>
    <cellStyle name="Input 17 3 2" xfId="7462"/>
    <cellStyle name="Input 17 4" xfId="7463"/>
    <cellStyle name="Input 17 5" xfId="7464"/>
    <cellStyle name="Input 18" xfId="7465"/>
    <cellStyle name="Input 18 2" xfId="7466"/>
    <cellStyle name="Input 18 2 2" xfId="7467"/>
    <cellStyle name="Input 18 3" xfId="7468"/>
    <cellStyle name="Input 18 3 2" xfId="7469"/>
    <cellStyle name="Input 18 4" xfId="7470"/>
    <cellStyle name="Input 18 5" xfId="7471"/>
    <cellStyle name="Input 19" xfId="7472"/>
    <cellStyle name="Input 19 2" xfId="7473"/>
    <cellStyle name="Input 19 2 2" xfId="7474"/>
    <cellStyle name="Input 19 3" xfId="7475"/>
    <cellStyle name="Input 19 3 2" xfId="7476"/>
    <cellStyle name="Input 19 4" xfId="7477"/>
    <cellStyle name="Input 19 5" xfId="7478"/>
    <cellStyle name="Input 2" xfId="7479"/>
    <cellStyle name="Input 2 10" xfId="7480"/>
    <cellStyle name="Input 2 10 2" xfId="7481"/>
    <cellStyle name="Input 2 11" xfId="7482"/>
    <cellStyle name="Input 2 12" xfId="7483"/>
    <cellStyle name="Input 2 13" xfId="7484"/>
    <cellStyle name="Input 2 2" xfId="7485"/>
    <cellStyle name="Input 2 2 2" xfId="7486"/>
    <cellStyle name="Input 2 2 2 2" xfId="7487"/>
    <cellStyle name="Input 2 2 3" xfId="7488"/>
    <cellStyle name="Input 2 2 3 2" xfId="7489"/>
    <cellStyle name="Input 2 2 4" xfId="7490"/>
    <cellStyle name="Input 2 2 5" xfId="7491"/>
    <cellStyle name="Input 2 2 6" xfId="7492"/>
    <cellStyle name="Input 2 3" xfId="7493"/>
    <cellStyle name="Input 2 3 2" xfId="7494"/>
    <cellStyle name="Input 2 3 2 2" xfId="7495"/>
    <cellStyle name="Input 2 3 3" xfId="7496"/>
    <cellStyle name="Input 2 3 4" xfId="7497"/>
    <cellStyle name="Input 2 4" xfId="7498"/>
    <cellStyle name="Input 2 4 2" xfId="7499"/>
    <cellStyle name="Input 2 4 2 2" xfId="7500"/>
    <cellStyle name="Input 2 4 3" xfId="7501"/>
    <cellStyle name="Input 2 4 4" xfId="7502"/>
    <cellStyle name="Input 2 5" xfId="7503"/>
    <cellStyle name="Input 2 5 2" xfId="7504"/>
    <cellStyle name="Input 2 5 2 2" xfId="7505"/>
    <cellStyle name="Input 2 5 3" xfId="7506"/>
    <cellStyle name="Input 2 6" xfId="7507"/>
    <cellStyle name="Input 2 6 2" xfId="7508"/>
    <cellStyle name="Input 2 7" xfId="7509"/>
    <cellStyle name="Input 2 7 2" xfId="7510"/>
    <cellStyle name="Input 2 8" xfId="7511"/>
    <cellStyle name="Input 2 8 2" xfId="7512"/>
    <cellStyle name="Input 2 9" xfId="7513"/>
    <cellStyle name="Input 2 9 2" xfId="7514"/>
    <cellStyle name="Input 20" xfId="7515"/>
    <cellStyle name="Input 20 2" xfId="7516"/>
    <cellStyle name="Input 20 2 2" xfId="7517"/>
    <cellStyle name="Input 20 3" xfId="7518"/>
    <cellStyle name="Input 20 3 2" xfId="7519"/>
    <cellStyle name="Input 20 4" xfId="7520"/>
    <cellStyle name="Input 20 5" xfId="7521"/>
    <cellStyle name="Input 21" xfId="7522"/>
    <cellStyle name="Input 21 2" xfId="7523"/>
    <cellStyle name="Input 21 2 2" xfId="7524"/>
    <cellStyle name="Input 21 3" xfId="7525"/>
    <cellStyle name="Input 21 3 2" xfId="7526"/>
    <cellStyle name="Input 21 4" xfId="7527"/>
    <cellStyle name="Input 21 5" xfId="7528"/>
    <cellStyle name="Input 22" xfId="7529"/>
    <cellStyle name="Input 22 2" xfId="7530"/>
    <cellStyle name="Input 22 2 2" xfId="7531"/>
    <cellStyle name="Input 22 3" xfId="7532"/>
    <cellStyle name="Input 22 3 2" xfId="7533"/>
    <cellStyle name="Input 22 4" xfId="7534"/>
    <cellStyle name="Input 22 5" xfId="7535"/>
    <cellStyle name="Input 23" xfId="7536"/>
    <cellStyle name="Input 23 2" xfId="7537"/>
    <cellStyle name="Input 23 2 2" xfId="7538"/>
    <cellStyle name="Input 23 3" xfId="7539"/>
    <cellStyle name="Input 23 3 2" xfId="7540"/>
    <cellStyle name="Input 23 4" xfId="7541"/>
    <cellStyle name="Input 23 5" xfId="7542"/>
    <cellStyle name="Input 24" xfId="7543"/>
    <cellStyle name="Input 24 2" xfId="7544"/>
    <cellStyle name="Input 24 2 2" xfId="7545"/>
    <cellStyle name="Input 24 3" xfId="7546"/>
    <cellStyle name="Input 24 3 2" xfId="7547"/>
    <cellStyle name="Input 24 4" xfId="7548"/>
    <cellStyle name="Input 24 5" xfId="7549"/>
    <cellStyle name="Input 25" xfId="7550"/>
    <cellStyle name="Input 25 2" xfId="7551"/>
    <cellStyle name="Input 25 2 2" xfId="7552"/>
    <cellStyle name="Input 25 3" xfId="7553"/>
    <cellStyle name="Input 25 3 2" xfId="7554"/>
    <cellStyle name="Input 25 4" xfId="7555"/>
    <cellStyle name="Input 25 5" xfId="7556"/>
    <cellStyle name="Input 26" xfId="7557"/>
    <cellStyle name="Input 26 2" xfId="7558"/>
    <cellStyle name="Input 26 2 2" xfId="7559"/>
    <cellStyle name="Input 26 3" xfId="7560"/>
    <cellStyle name="Input 26 3 2" xfId="7561"/>
    <cellStyle name="Input 26 4" xfId="7562"/>
    <cellStyle name="Input 26 5" xfId="7563"/>
    <cellStyle name="Input 27" xfId="7564"/>
    <cellStyle name="Input 27 2" xfId="7565"/>
    <cellStyle name="Input 27 2 2" xfId="7566"/>
    <cellStyle name="Input 27 3" xfId="7567"/>
    <cellStyle name="Input 27 4" xfId="7568"/>
    <cellStyle name="Input 28" xfId="7569"/>
    <cellStyle name="Input 28 2" xfId="7570"/>
    <cellStyle name="Input 28 2 2" xfId="7571"/>
    <cellStyle name="Input 28 3" xfId="7572"/>
    <cellStyle name="Input 28 4" xfId="7573"/>
    <cellStyle name="Input 29" xfId="7574"/>
    <cellStyle name="Input 29 2" xfId="7575"/>
    <cellStyle name="Input 29 2 2" xfId="7576"/>
    <cellStyle name="Input 29 3" xfId="7577"/>
    <cellStyle name="Input 29 4" xfId="7578"/>
    <cellStyle name="Input 3" xfId="7579"/>
    <cellStyle name="Input 3 2" xfId="7580"/>
    <cellStyle name="Input 3 2 2" xfId="7581"/>
    <cellStyle name="Input 3 2 3" xfId="7582"/>
    <cellStyle name="Input 3 2 4" xfId="7583"/>
    <cellStyle name="Input 3 3" xfId="7584"/>
    <cellStyle name="Input 3 3 2" xfId="7585"/>
    <cellStyle name="Input 3 4" xfId="7586"/>
    <cellStyle name="Input 3 4 2" xfId="7587"/>
    <cellStyle name="Input 3 5" xfId="7588"/>
    <cellStyle name="Input 3 6" xfId="7589"/>
    <cellStyle name="Input 30" xfId="7590"/>
    <cellStyle name="Input 30 2" xfId="7591"/>
    <cellStyle name="Input 30 2 2" xfId="7592"/>
    <cellStyle name="Input 30 3" xfId="7593"/>
    <cellStyle name="Input 30 4" xfId="7594"/>
    <cellStyle name="Input 31" xfId="7595"/>
    <cellStyle name="Input 31 2" xfId="7596"/>
    <cellStyle name="Input 31 2 2" xfId="7597"/>
    <cellStyle name="Input 31 3" xfId="7598"/>
    <cellStyle name="Input 31 4" xfId="7599"/>
    <cellStyle name="Input 32" xfId="7600"/>
    <cellStyle name="Input 32 2" xfId="7601"/>
    <cellStyle name="Input 32 2 2" xfId="7602"/>
    <cellStyle name="Input 32 3" xfId="7603"/>
    <cellStyle name="Input 32 4" xfId="7604"/>
    <cellStyle name="Input 33" xfId="7605"/>
    <cellStyle name="Input 33 2" xfId="7606"/>
    <cellStyle name="Input 33 2 2" xfId="7607"/>
    <cellStyle name="Input 33 3" xfId="7608"/>
    <cellStyle name="Input 33 4" xfId="7609"/>
    <cellStyle name="Input 34" xfId="7610"/>
    <cellStyle name="Input 34 2" xfId="7611"/>
    <cellStyle name="Input 34 2 2" xfId="7612"/>
    <cellStyle name="Input 34 3" xfId="7613"/>
    <cellStyle name="Input 34 4" xfId="7614"/>
    <cellStyle name="Input 35" xfId="7615"/>
    <cellStyle name="Input 35 2" xfId="7616"/>
    <cellStyle name="Input 35 2 2" xfId="7617"/>
    <cellStyle name="Input 35 3" xfId="7618"/>
    <cellStyle name="Input 35 4" xfId="7619"/>
    <cellStyle name="Input 36" xfId="7620"/>
    <cellStyle name="Input 36 2" xfId="7621"/>
    <cellStyle name="Input 36 2 2" xfId="7622"/>
    <cellStyle name="Input 36 3" xfId="7623"/>
    <cellStyle name="Input 36 4" xfId="7624"/>
    <cellStyle name="Input 37" xfId="7625"/>
    <cellStyle name="Input 37 2" xfId="7626"/>
    <cellStyle name="Input 37 2 2" xfId="7627"/>
    <cellStyle name="Input 37 3" xfId="7628"/>
    <cellStyle name="Input 37 4" xfId="7629"/>
    <cellStyle name="Input 38" xfId="7630"/>
    <cellStyle name="Input 38 2" xfId="7631"/>
    <cellStyle name="Input 38 2 2" xfId="7632"/>
    <cellStyle name="Input 38 3" xfId="7633"/>
    <cellStyle name="Input 38 4" xfId="7634"/>
    <cellStyle name="Input 39" xfId="7635"/>
    <cellStyle name="Input 39 2" xfId="7636"/>
    <cellStyle name="Input 39 2 2" xfId="7637"/>
    <cellStyle name="Input 39 3" xfId="7638"/>
    <cellStyle name="Input 39 4" xfId="7639"/>
    <cellStyle name="Input 4" xfId="7640"/>
    <cellStyle name="Input 4 2" xfId="7641"/>
    <cellStyle name="Input 4 2 2" xfId="7642"/>
    <cellStyle name="Input 4 2 3" xfId="7643"/>
    <cellStyle name="Input 4 3" xfId="7644"/>
    <cellStyle name="Input 4 3 2" xfId="7645"/>
    <cellStyle name="Input 4 3 3" xfId="7646"/>
    <cellStyle name="Input 4 4" xfId="7647"/>
    <cellStyle name="Input 4 4 2" xfId="7648"/>
    <cellStyle name="Input 4 5" xfId="7649"/>
    <cellStyle name="Input 40" xfId="7650"/>
    <cellStyle name="Input 40 2" xfId="7651"/>
    <cellStyle name="Input 40 2 2" xfId="7652"/>
    <cellStyle name="Input 40 3" xfId="7653"/>
    <cellStyle name="Input 40 4" xfId="7654"/>
    <cellStyle name="Input 41" xfId="7655"/>
    <cellStyle name="Input 41 2" xfId="7656"/>
    <cellStyle name="Input 41 3" xfId="7657"/>
    <cellStyle name="Input 42" xfId="7658"/>
    <cellStyle name="Input 42 2" xfId="7659"/>
    <cellStyle name="Input 42 3" xfId="7660"/>
    <cellStyle name="Input 43" xfId="7661"/>
    <cellStyle name="Input 43 2" xfId="7662"/>
    <cellStyle name="Input 43 3" xfId="7663"/>
    <cellStyle name="Input 44" xfId="7664"/>
    <cellStyle name="Input 44 2" xfId="7665"/>
    <cellStyle name="Input 44 3" xfId="7666"/>
    <cellStyle name="Input 45" xfId="7667"/>
    <cellStyle name="Input 45 2" xfId="7668"/>
    <cellStyle name="Input 45 3" xfId="7669"/>
    <cellStyle name="Input 46" xfId="7670"/>
    <cellStyle name="Input 46 2" xfId="7671"/>
    <cellStyle name="Input 46 3" xfId="7672"/>
    <cellStyle name="Input 47" xfId="7673"/>
    <cellStyle name="Input 47 2" xfId="7674"/>
    <cellStyle name="Input 47 3" xfId="7675"/>
    <cellStyle name="Input 48" xfId="7676"/>
    <cellStyle name="Input 48 2" xfId="7677"/>
    <cellStyle name="Input 48 3" xfId="7678"/>
    <cellStyle name="Input 49" xfId="7679"/>
    <cellStyle name="Input 49 2" xfId="7680"/>
    <cellStyle name="Input 49 3" xfId="7681"/>
    <cellStyle name="Input 5" xfId="7682"/>
    <cellStyle name="Input 5 2" xfId="7683"/>
    <cellStyle name="Input 5 2 2" xfId="7684"/>
    <cellStyle name="Input 5 3" xfId="7685"/>
    <cellStyle name="Input 5 3 2" xfId="7686"/>
    <cellStyle name="Input 5 4" xfId="7687"/>
    <cellStyle name="Input 5 5" xfId="7688"/>
    <cellStyle name="Input 50" xfId="7689"/>
    <cellStyle name="Input 50 2" xfId="7690"/>
    <cellStyle name="Input 50 3" xfId="7691"/>
    <cellStyle name="Input 51" xfId="7692"/>
    <cellStyle name="Input 51 2" xfId="7693"/>
    <cellStyle name="Input 51 3" xfId="7694"/>
    <cellStyle name="Input 52" xfId="7695"/>
    <cellStyle name="Input 53" xfId="7696"/>
    <cellStyle name="Input 54" xfId="7697"/>
    <cellStyle name="Input 55" xfId="7698"/>
    <cellStyle name="Input 56" xfId="7699"/>
    <cellStyle name="Input 57" xfId="7700"/>
    <cellStyle name="Input 58" xfId="7701"/>
    <cellStyle name="Input 59" xfId="7702"/>
    <cellStyle name="Input 6" xfId="7703"/>
    <cellStyle name="Input 6 2" xfId="7704"/>
    <cellStyle name="Input 6 2 2" xfId="7705"/>
    <cellStyle name="Input 6 2 3" xfId="7706"/>
    <cellStyle name="Input 6 3" xfId="7707"/>
    <cellStyle name="Input 6 3 2" xfId="7708"/>
    <cellStyle name="Input 6 4" xfId="7709"/>
    <cellStyle name="Input 6 5" xfId="7710"/>
    <cellStyle name="Input 60" xfId="7711"/>
    <cellStyle name="Input 61" xfId="7712"/>
    <cellStyle name="Input 62" xfId="7713"/>
    <cellStyle name="Input 7" xfId="7714"/>
    <cellStyle name="Input 7 2" xfId="7715"/>
    <cellStyle name="Input 7 2 2" xfId="7716"/>
    <cellStyle name="Input 7 2 3" xfId="7717"/>
    <cellStyle name="Input 7 3" xfId="7718"/>
    <cellStyle name="Input 7 3 2" xfId="7719"/>
    <cellStyle name="Input 7 4" xfId="7720"/>
    <cellStyle name="Input 7 5" xfId="7721"/>
    <cellStyle name="Input 8" xfId="7722"/>
    <cellStyle name="Input 8 2" xfId="7723"/>
    <cellStyle name="Input 8 2 2" xfId="7724"/>
    <cellStyle name="Input 8 2 3" xfId="7725"/>
    <cellStyle name="Input 8 3" xfId="7726"/>
    <cellStyle name="Input 8 3 2" xfId="7727"/>
    <cellStyle name="Input 8 4" xfId="7728"/>
    <cellStyle name="Input 8 5" xfId="7729"/>
    <cellStyle name="Input 9" xfId="7730"/>
    <cellStyle name="Input 9 2" xfId="7731"/>
    <cellStyle name="Input 9 2 2" xfId="7732"/>
    <cellStyle name="Input 9 2 3" xfId="7733"/>
    <cellStyle name="Input 9 3" xfId="7734"/>
    <cellStyle name="Input 9 3 2" xfId="7735"/>
    <cellStyle name="Input 9 4" xfId="7736"/>
    <cellStyle name="Input 9 5" xfId="7737"/>
    <cellStyle name="Input Percent [2]" xfId="7738"/>
    <cellStyle name="Input Percent [2] 2" xfId="7739"/>
    <cellStyle name="Input Percent [2] 2 2" xfId="7740"/>
    <cellStyle name="Input Percent [2] 3" xfId="7741"/>
    <cellStyle name="Insatisfaisant" xfId="7742"/>
    <cellStyle name="Linked" xfId="7743"/>
    <cellStyle name="Linked Cell 10" xfId="7744"/>
    <cellStyle name="Linked Cell 11" xfId="7745"/>
    <cellStyle name="Linked Cell 12" xfId="7746"/>
    <cellStyle name="Linked Cell 13" xfId="7747"/>
    <cellStyle name="Linked Cell 14" xfId="7748"/>
    <cellStyle name="Linked Cell 15" xfId="7749"/>
    <cellStyle name="Linked Cell 16" xfId="7750"/>
    <cellStyle name="Linked Cell 17" xfId="7751"/>
    <cellStyle name="Linked Cell 18" xfId="7752"/>
    <cellStyle name="Linked Cell 19" xfId="7753"/>
    <cellStyle name="Linked Cell 2" xfId="7754"/>
    <cellStyle name="Linked Cell 2 2" xfId="7755"/>
    <cellStyle name="Linked Cell 2 2 2" xfId="7756"/>
    <cellStyle name="Linked Cell 2 3" xfId="7757"/>
    <cellStyle name="Linked Cell 2 4" xfId="7758"/>
    <cellStyle name="Linked Cell 2 5" xfId="7759"/>
    <cellStyle name="Linked Cell 20" xfId="7760"/>
    <cellStyle name="Linked Cell 21" xfId="7761"/>
    <cellStyle name="Linked Cell 22" xfId="7762"/>
    <cellStyle name="Linked Cell 23" xfId="7763"/>
    <cellStyle name="Linked Cell 3" xfId="7764"/>
    <cellStyle name="Linked Cell 3 2" xfId="7765"/>
    <cellStyle name="Linked Cell 3 3" xfId="7766"/>
    <cellStyle name="Linked Cell 3 4" xfId="7767"/>
    <cellStyle name="Linked Cell 3 5" xfId="7768"/>
    <cellStyle name="Linked Cell 4" xfId="7769"/>
    <cellStyle name="Linked Cell 4 2" xfId="7770"/>
    <cellStyle name="Linked Cell 4 3" xfId="7771"/>
    <cellStyle name="Linked Cell 4 4" xfId="7772"/>
    <cellStyle name="Linked Cell 4 5" xfId="7773"/>
    <cellStyle name="Linked Cell 5" xfId="7774"/>
    <cellStyle name="Linked Cell 6" xfId="7775"/>
    <cellStyle name="Linked Cell 7" xfId="7776"/>
    <cellStyle name="Linked Cell 8" xfId="7777"/>
    <cellStyle name="Linked Cell 9" xfId="7778"/>
    <cellStyle name="Locked" xfId="7779"/>
    <cellStyle name="Locked 2" xfId="7780"/>
    <cellStyle name="Locked 2 2" xfId="7781"/>
    <cellStyle name="Locked 3" xfId="7782"/>
    <cellStyle name="Millares [0]_Segment Values" xfId="7783"/>
    <cellStyle name="Millares_Segment Values" xfId="7784"/>
    <cellStyle name="Milliers [0]_CREATIVE" xfId="7785"/>
    <cellStyle name="Milliers_CREATIVE" xfId="7786"/>
    <cellStyle name="Moneda [0]_Mex-Braz-Arg" xfId="7787"/>
    <cellStyle name="Moneda_Mex-Braz-Arg" xfId="7788"/>
    <cellStyle name="Monétaire [0]_CREATIVE" xfId="7789"/>
    <cellStyle name="Monétaire_CREATIVE" xfId="7790"/>
    <cellStyle name="MonthYears" xfId="7791"/>
    <cellStyle name="MonthYears 2" xfId="7792"/>
    <cellStyle name="MonthYears 2 2" xfId="7793"/>
    <cellStyle name="MonthYears 3" xfId="7794"/>
    <cellStyle name="Multiple" xfId="7795"/>
    <cellStyle name="MW" xfId="7796"/>
    <cellStyle name="MW 2" xfId="7797"/>
    <cellStyle name="MW 2 2" xfId="7798"/>
    <cellStyle name="MW 2 2 2" xfId="7799"/>
    <cellStyle name="MW 2 3" xfId="7800"/>
    <cellStyle name="MW 3" xfId="7801"/>
    <cellStyle name="MW 3 2" xfId="7802"/>
    <cellStyle name="MW 3 2 2" xfId="7803"/>
    <cellStyle name="MW 3 3" xfId="7804"/>
    <cellStyle name="MW 4" xfId="7805"/>
    <cellStyle name="MW 4 2" xfId="7806"/>
    <cellStyle name="MW 5" xfId="7807"/>
    <cellStyle name="MW 5 2" xfId="7808"/>
    <cellStyle name="MW 6" xfId="7809"/>
    <cellStyle name="MW 6 2" xfId="7810"/>
    <cellStyle name="MW 7" xfId="7811"/>
    <cellStyle name="MW 7 2" xfId="7812"/>
    <cellStyle name="MW 8" xfId="7813"/>
    <cellStyle name="MW_2011 Q2 CAM True Up - comparison btwn 12Sep11 and 21June11" xfId="7814"/>
    <cellStyle name="MWh" xfId="7815"/>
    <cellStyle name="MWh 2" xfId="7816"/>
    <cellStyle name="MWh 2 2" xfId="7817"/>
    <cellStyle name="MWh 2 2 2" xfId="7818"/>
    <cellStyle name="MWh 2 3" xfId="7819"/>
    <cellStyle name="MWh 3" xfId="7820"/>
    <cellStyle name="MWh 3 2" xfId="7821"/>
    <cellStyle name="MWh 3 2 2" xfId="7822"/>
    <cellStyle name="MWh 3 3" xfId="7823"/>
    <cellStyle name="MWh 4" xfId="7824"/>
    <cellStyle name="MWh 4 2" xfId="7825"/>
    <cellStyle name="MWh 5" xfId="7826"/>
    <cellStyle name="MWh 5 2" xfId="7827"/>
    <cellStyle name="MWh 6" xfId="7828"/>
    <cellStyle name="MWh 6 2" xfId="7829"/>
    <cellStyle name="MWh 7" xfId="7830"/>
    <cellStyle name="MWh 7 2" xfId="7831"/>
    <cellStyle name="MWh 8" xfId="7832"/>
    <cellStyle name="MWh_2011 Q2 CAM True Up - comparison btwn 12Sep11 and 21June11" xfId="7833"/>
    <cellStyle name="Neutral 10" xfId="7834"/>
    <cellStyle name="Neutral 11" xfId="7835"/>
    <cellStyle name="Neutral 12" xfId="7836"/>
    <cellStyle name="Neutral 13" xfId="7837"/>
    <cellStyle name="Neutral 14" xfId="7838"/>
    <cellStyle name="Neutral 15" xfId="7839"/>
    <cellStyle name="Neutral 16" xfId="7840"/>
    <cellStyle name="Neutral 17" xfId="7841"/>
    <cellStyle name="Neutral 18" xfId="7842"/>
    <cellStyle name="Neutral 19" xfId="7843"/>
    <cellStyle name="Neutral 2" xfId="7844"/>
    <cellStyle name="Neutral 2 2" xfId="7845"/>
    <cellStyle name="Neutral 2 2 2" xfId="7846"/>
    <cellStyle name="Neutral 2 3" xfId="7847"/>
    <cellStyle name="Neutral 2 4" xfId="7848"/>
    <cellStyle name="Neutral 2 5" xfId="7849"/>
    <cellStyle name="Neutral 20" xfId="7850"/>
    <cellStyle name="Neutral 21" xfId="7851"/>
    <cellStyle name="Neutral 22" xfId="7852"/>
    <cellStyle name="Neutral 23" xfId="7853"/>
    <cellStyle name="Neutral 24" xfId="7854"/>
    <cellStyle name="Neutral 3" xfId="7855"/>
    <cellStyle name="Neutral 3 2" xfId="7856"/>
    <cellStyle name="Neutral 3 3" xfId="7857"/>
    <cellStyle name="Neutral 3 4" xfId="7858"/>
    <cellStyle name="Neutral 3 5" xfId="7859"/>
    <cellStyle name="Neutral 4" xfId="7860"/>
    <cellStyle name="Neutral 4 2" xfId="7861"/>
    <cellStyle name="Neutral 4 3" xfId="7862"/>
    <cellStyle name="Neutral 4 4" xfId="7863"/>
    <cellStyle name="Neutral 4 5" xfId="7864"/>
    <cellStyle name="Neutral 5" xfId="7865"/>
    <cellStyle name="Neutral 6" xfId="7866"/>
    <cellStyle name="Neutral 7" xfId="7867"/>
    <cellStyle name="Neutral 8" xfId="7868"/>
    <cellStyle name="Neutral 9" xfId="7869"/>
    <cellStyle name="Neutre" xfId="7870"/>
    <cellStyle name="NEW" xfId="7871"/>
    <cellStyle name="no dec" xfId="7872"/>
    <cellStyle name="no dec 2" xfId="7873"/>
    <cellStyle name="no dec 3" xfId="7874"/>
    <cellStyle name="no dec 4" xfId="7875"/>
    <cellStyle name="no dec 4 2" xfId="7876"/>
    <cellStyle name="Normal" xfId="0" builtinId="0"/>
    <cellStyle name="Normal - Style1" xfId="7877"/>
    <cellStyle name="Normal - Style1 2" xfId="7878"/>
    <cellStyle name="Normal - Style1 3" xfId="7879"/>
    <cellStyle name="Normal - Style1 4" xfId="7880"/>
    <cellStyle name="Normal 000$" xfId="7881"/>
    <cellStyle name="Normal 10" xfId="7882"/>
    <cellStyle name="Normal 10 10" xfId="7883"/>
    <cellStyle name="Normal 10 10 2" xfId="7884"/>
    <cellStyle name="Normal 10 10 2 2" xfId="7885"/>
    <cellStyle name="Normal 10 11" xfId="7886"/>
    <cellStyle name="Normal 10 2" xfId="7887"/>
    <cellStyle name="Normal 10 2 10" xfId="7888"/>
    <cellStyle name="Normal 10 2 10 2" xfId="7889"/>
    <cellStyle name="Normal 10 2 11" xfId="7890"/>
    <cellStyle name="Normal 10 2 11 2" xfId="7891"/>
    <cellStyle name="Normal 10 2 12" xfId="7892"/>
    <cellStyle name="Normal 10 2 12 2" xfId="7893"/>
    <cellStyle name="Normal 10 2 13" xfId="7894"/>
    <cellStyle name="Normal 10 2 2" xfId="7895"/>
    <cellStyle name="Normal 10 2 2 10" xfId="7896"/>
    <cellStyle name="Normal 10 2 2 10 2" xfId="7897"/>
    <cellStyle name="Normal 10 2 2 11" xfId="7898"/>
    <cellStyle name="Normal 10 2 2 11 2" xfId="7899"/>
    <cellStyle name="Normal 10 2 2 12" xfId="7900"/>
    <cellStyle name="Normal 10 2 2 13" xfId="7901"/>
    <cellStyle name="Normal 10 2 2 2" xfId="7902"/>
    <cellStyle name="Normal 10 2 2 2 2" xfId="7903"/>
    <cellStyle name="Normal 10 2 2 2 2 2" xfId="7904"/>
    <cellStyle name="Normal 10 2 2 2 2 2 2" xfId="7905"/>
    <cellStyle name="Normal 10 2 2 2 2 3" xfId="7906"/>
    <cellStyle name="Normal 10 2 2 2 3" xfId="7907"/>
    <cellStyle name="Normal 10 2 2 2 3 2" xfId="7908"/>
    <cellStyle name="Normal 10 2 2 2 4" xfId="7909"/>
    <cellStyle name="Normal 10 2 2 2 4 2" xfId="7910"/>
    <cellStyle name="Normal 10 2 2 2 5" xfId="7911"/>
    <cellStyle name="Normal 10 2 2 3" xfId="7912"/>
    <cellStyle name="Normal 10 2 2 3 2" xfId="7913"/>
    <cellStyle name="Normal 10 2 2 3 2 2" xfId="7914"/>
    <cellStyle name="Normal 10 2 2 3 2 2 2" xfId="7915"/>
    <cellStyle name="Normal 10 2 2 3 2 3" xfId="7916"/>
    <cellStyle name="Normal 10 2 2 3 3" xfId="7917"/>
    <cellStyle name="Normal 10 2 2 3 3 2" xfId="7918"/>
    <cellStyle name="Normal 10 2 2 3 4" xfId="7919"/>
    <cellStyle name="Normal 10 2 2 3 4 2" xfId="7920"/>
    <cellStyle name="Normal 10 2 2 3 5" xfId="7921"/>
    <cellStyle name="Normal 10 2 2 4" xfId="7922"/>
    <cellStyle name="Normal 10 2 2 4 2" xfId="7923"/>
    <cellStyle name="Normal 10 2 2 4 2 2" xfId="7924"/>
    <cellStyle name="Normal 10 2 2 4 3" xfId="7925"/>
    <cellStyle name="Normal 10 2 2 5" xfId="7926"/>
    <cellStyle name="Normal 10 2 2 6" xfId="7927"/>
    <cellStyle name="Normal 10 2 2 6 2" xfId="7928"/>
    <cellStyle name="Normal 10 2 2 7" xfId="7929"/>
    <cellStyle name="Normal 10 2 2 7 2" xfId="7930"/>
    <cellStyle name="Normal 10 2 2 8" xfId="7931"/>
    <cellStyle name="Normal 10 2 2 8 2" xfId="7932"/>
    <cellStyle name="Normal 10 2 2 9" xfId="7933"/>
    <cellStyle name="Normal 10 2 2 9 2" xfId="7934"/>
    <cellStyle name="Normal 10 2 3" xfId="7935"/>
    <cellStyle name="Normal 10 2 3 2" xfId="7936"/>
    <cellStyle name="Normal 10 2 3 2 2" xfId="7937"/>
    <cellStyle name="Normal 10 2 3 2 2 2" xfId="7938"/>
    <cellStyle name="Normal 10 2 3 2 3" xfId="7939"/>
    <cellStyle name="Normal 10 2 3 3" xfId="7940"/>
    <cellStyle name="Normal 10 2 3 3 2" xfId="7941"/>
    <cellStyle name="Normal 10 2 3 4" xfId="7942"/>
    <cellStyle name="Normal 10 2 3 4 2" xfId="7943"/>
    <cellStyle name="Normal 10 2 3 5" xfId="7944"/>
    <cellStyle name="Normal 10 2 3 6" xfId="7945"/>
    <cellStyle name="Normal 10 2 4" xfId="7946"/>
    <cellStyle name="Normal 10 2 4 2" xfId="7947"/>
    <cellStyle name="Normal 10 2 4 2 2" xfId="7948"/>
    <cellStyle name="Normal 10 2 4 2 2 2" xfId="7949"/>
    <cellStyle name="Normal 10 2 4 2 3" xfId="7950"/>
    <cellStyle name="Normal 10 2 4 2 4" xfId="7951"/>
    <cellStyle name="Normal 10 2 4 3" xfId="7952"/>
    <cellStyle name="Normal 10 2 4 3 2" xfId="7953"/>
    <cellStyle name="Normal 10 2 4 4" xfId="7954"/>
    <cellStyle name="Normal 10 2 4 4 2" xfId="7955"/>
    <cellStyle name="Normal 10 2 4 5" xfId="7956"/>
    <cellStyle name="Normal 10 2 5" xfId="7957"/>
    <cellStyle name="Normal 10 2 5 2" xfId="7958"/>
    <cellStyle name="Normal 10 2 5 2 2" xfId="7959"/>
    <cellStyle name="Normal 10 2 5 3" xfId="7960"/>
    <cellStyle name="Normal 10 2 6" xfId="7961"/>
    <cellStyle name="Normal 10 2 6 2" xfId="7962"/>
    <cellStyle name="Normal 10 2 7" xfId="7963"/>
    <cellStyle name="Normal 10 2 7 2" xfId="7964"/>
    <cellStyle name="Normal 10 2 8" xfId="7965"/>
    <cellStyle name="Normal 10 2 8 2" xfId="7966"/>
    <cellStyle name="Normal 10 2 9" xfId="7967"/>
    <cellStyle name="Normal 10 2 9 2" xfId="7968"/>
    <cellStyle name="Normal 10 3" xfId="7969"/>
    <cellStyle name="Normal 10 3 10" xfId="7970"/>
    <cellStyle name="Normal 10 3 10 2" xfId="7971"/>
    <cellStyle name="Normal 10 3 11" xfId="7972"/>
    <cellStyle name="Normal 10 3 11 2" xfId="7973"/>
    <cellStyle name="Normal 10 3 12" xfId="7974"/>
    <cellStyle name="Normal 10 3 12 2" xfId="7975"/>
    <cellStyle name="Normal 10 3 13" xfId="7976"/>
    <cellStyle name="Normal 10 3 2" xfId="7977"/>
    <cellStyle name="Normal 10 3 2 10" xfId="7978"/>
    <cellStyle name="Normal 10 3 2 10 2" xfId="7979"/>
    <cellStyle name="Normal 10 3 2 11" xfId="7980"/>
    <cellStyle name="Normal 10 3 2 2" xfId="7981"/>
    <cellStyle name="Normal 10 3 2 2 2" xfId="7982"/>
    <cellStyle name="Normal 10 3 2 2 2 2" xfId="7983"/>
    <cellStyle name="Normal 10 3 2 2 2 2 2" xfId="7984"/>
    <cellStyle name="Normal 10 3 2 2 2 3" xfId="7985"/>
    <cellStyle name="Normal 10 3 2 2 3" xfId="7986"/>
    <cellStyle name="Normal 10 3 2 2 3 2" xfId="7987"/>
    <cellStyle name="Normal 10 3 2 2 4" xfId="7988"/>
    <cellStyle name="Normal 10 3 2 2 4 2" xfId="7989"/>
    <cellStyle name="Normal 10 3 2 2 5" xfId="7990"/>
    <cellStyle name="Normal 10 3 2 2 6" xfId="7991"/>
    <cellStyle name="Normal 10 3 2 3" xfId="7992"/>
    <cellStyle name="Normal 10 3 2 3 2" xfId="7993"/>
    <cellStyle name="Normal 10 3 2 3 2 2" xfId="7994"/>
    <cellStyle name="Normal 10 3 2 3 2 2 2" xfId="7995"/>
    <cellStyle name="Normal 10 3 2 3 2 3" xfId="7996"/>
    <cellStyle name="Normal 10 3 2 3 3" xfId="7997"/>
    <cellStyle name="Normal 10 3 2 3 3 2" xfId="7998"/>
    <cellStyle name="Normal 10 3 2 3 4" xfId="7999"/>
    <cellStyle name="Normal 10 3 2 3 4 2" xfId="8000"/>
    <cellStyle name="Normal 10 3 2 3 5" xfId="8001"/>
    <cellStyle name="Normal 10 3 2 4" xfId="8002"/>
    <cellStyle name="Normal 10 3 2 4 2" xfId="8003"/>
    <cellStyle name="Normal 10 3 2 4 2 2" xfId="8004"/>
    <cellStyle name="Normal 10 3 2 4 3" xfId="8005"/>
    <cellStyle name="Normal 10 3 2 5" xfId="8006"/>
    <cellStyle name="Normal 10 3 2 5 2" xfId="8007"/>
    <cellStyle name="Normal 10 3 2 6" xfId="8008"/>
    <cellStyle name="Normal 10 3 2 6 2" xfId="8009"/>
    <cellStyle name="Normal 10 3 2 7" xfId="8010"/>
    <cellStyle name="Normal 10 3 2 7 2" xfId="8011"/>
    <cellStyle name="Normal 10 3 2 8" xfId="8012"/>
    <cellStyle name="Normal 10 3 2 8 2" xfId="8013"/>
    <cellStyle name="Normal 10 3 2 9" xfId="8014"/>
    <cellStyle name="Normal 10 3 2 9 2" xfId="8015"/>
    <cellStyle name="Normal 10 3 3" xfId="8016"/>
    <cellStyle name="Normal 10 3 3 2" xfId="8017"/>
    <cellStyle name="Normal 10 3 3 2 2" xfId="8018"/>
    <cellStyle name="Normal 10 3 3 2 2 2" xfId="8019"/>
    <cellStyle name="Normal 10 3 3 2 3" xfId="8020"/>
    <cellStyle name="Normal 10 3 3 3" xfId="8021"/>
    <cellStyle name="Normal 10 3 3 3 2" xfId="8022"/>
    <cellStyle name="Normal 10 3 3 4" xfId="8023"/>
    <cellStyle name="Normal 10 3 3 4 2" xfId="8024"/>
    <cellStyle name="Normal 10 3 3 5" xfId="8025"/>
    <cellStyle name="Normal 10 3 4" xfId="8026"/>
    <cellStyle name="Normal 10 3 4 2" xfId="8027"/>
    <cellStyle name="Normal 10 3 4 2 2" xfId="8028"/>
    <cellStyle name="Normal 10 3 4 2 2 2" xfId="8029"/>
    <cellStyle name="Normal 10 3 4 2 3" xfId="8030"/>
    <cellStyle name="Normal 10 3 4 3" xfId="8031"/>
    <cellStyle name="Normal 10 3 4 3 2" xfId="8032"/>
    <cellStyle name="Normal 10 3 4 4" xfId="8033"/>
    <cellStyle name="Normal 10 3 4 4 2" xfId="8034"/>
    <cellStyle name="Normal 10 3 4 5" xfId="8035"/>
    <cellStyle name="Normal 10 3 5" xfId="8036"/>
    <cellStyle name="Normal 10 3 5 2" xfId="8037"/>
    <cellStyle name="Normal 10 3 5 2 2" xfId="8038"/>
    <cellStyle name="Normal 10 3 5 3" xfId="8039"/>
    <cellStyle name="Normal 10 3 6" xfId="8040"/>
    <cellStyle name="Normal 10 3 7" xfId="8041"/>
    <cellStyle name="Normal 10 3 7 2" xfId="8042"/>
    <cellStyle name="Normal 10 3 8" xfId="8043"/>
    <cellStyle name="Normal 10 3 8 2" xfId="8044"/>
    <cellStyle name="Normal 10 3 9" xfId="8045"/>
    <cellStyle name="Normal 10 3 9 2" xfId="8046"/>
    <cellStyle name="Normal 10 4" xfId="8047"/>
    <cellStyle name="Normal 10 4 10" xfId="8048"/>
    <cellStyle name="Normal 10 4 2" xfId="8049"/>
    <cellStyle name="Normal 10 4 2 10" xfId="8050"/>
    <cellStyle name="Normal 10 4 2 10 2" xfId="8051"/>
    <cellStyle name="Normal 10 4 2 11" xfId="8052"/>
    <cellStyle name="Normal 10 4 2 2" xfId="8053"/>
    <cellStyle name="Normal 10 4 2 2 2" xfId="8054"/>
    <cellStyle name="Normal 10 4 2 2 2 2" xfId="8055"/>
    <cellStyle name="Normal 10 4 2 2 2 2 2" xfId="8056"/>
    <cellStyle name="Normal 10 4 2 2 2 3" xfId="8057"/>
    <cellStyle name="Normal 10 4 2 2 3" xfId="8058"/>
    <cellStyle name="Normal 10 4 2 2 3 2" xfId="8059"/>
    <cellStyle name="Normal 10 4 2 2 4" xfId="8060"/>
    <cellStyle name="Normal 10 4 2 2 4 2" xfId="8061"/>
    <cellStyle name="Normal 10 4 2 2 5" xfId="8062"/>
    <cellStyle name="Normal 10 4 2 3" xfId="8063"/>
    <cellStyle name="Normal 10 4 2 3 2" xfId="8064"/>
    <cellStyle name="Normal 10 4 2 3 2 2" xfId="8065"/>
    <cellStyle name="Normal 10 4 2 3 2 2 2" xfId="8066"/>
    <cellStyle name="Normal 10 4 2 3 2 3" xfId="8067"/>
    <cellStyle name="Normal 10 4 2 3 3" xfId="8068"/>
    <cellStyle name="Normal 10 4 2 3 3 2" xfId="8069"/>
    <cellStyle name="Normal 10 4 2 3 4" xfId="8070"/>
    <cellStyle name="Normal 10 4 2 3 4 2" xfId="8071"/>
    <cellStyle name="Normal 10 4 2 3 5" xfId="8072"/>
    <cellStyle name="Normal 10 4 2 4" xfId="8073"/>
    <cellStyle name="Normal 10 4 2 4 2" xfId="8074"/>
    <cellStyle name="Normal 10 4 2 4 2 2" xfId="8075"/>
    <cellStyle name="Normal 10 4 2 4 3" xfId="8076"/>
    <cellStyle name="Normal 10 4 2 5" xfId="8077"/>
    <cellStyle name="Normal 10 4 2 5 2" xfId="8078"/>
    <cellStyle name="Normal 10 4 2 6" xfId="8079"/>
    <cellStyle name="Normal 10 4 2 6 2" xfId="8080"/>
    <cellStyle name="Normal 10 4 2 7" xfId="8081"/>
    <cellStyle name="Normal 10 4 2 7 2" xfId="8082"/>
    <cellStyle name="Normal 10 4 2 8" xfId="8083"/>
    <cellStyle name="Normal 10 4 2 8 2" xfId="8084"/>
    <cellStyle name="Normal 10 4 2 9" xfId="8085"/>
    <cellStyle name="Normal 10 4 2 9 2" xfId="8086"/>
    <cellStyle name="Normal 10 4 3" xfId="8087"/>
    <cellStyle name="Normal 10 4 3 2" xfId="8088"/>
    <cellStyle name="Normal 10 4 3 2 2" xfId="8089"/>
    <cellStyle name="Normal 10 4 3 2 2 2" xfId="8090"/>
    <cellStyle name="Normal 10 4 3 2 2 2 2" xfId="8091"/>
    <cellStyle name="Normal 10 4 3 2 2 3" xfId="8092"/>
    <cellStyle name="Normal 10 4 3 2 3" xfId="8093"/>
    <cellStyle name="Normal 10 4 3 2 3 2" xfId="8094"/>
    <cellStyle name="Normal 10 4 3 2 4" xfId="8095"/>
    <cellStyle name="Normal 10 4 3 2 4 2" xfId="8096"/>
    <cellStyle name="Normal 10 4 3 2 5" xfId="8097"/>
    <cellStyle name="Normal 10 4 3 3" xfId="8098"/>
    <cellStyle name="Normal 10 4 3 3 2" xfId="8099"/>
    <cellStyle name="Normal 10 4 3 3 2 2" xfId="8100"/>
    <cellStyle name="Normal 10 4 3 3 3" xfId="8101"/>
    <cellStyle name="Normal 10 4 3 4" xfId="8102"/>
    <cellStyle name="Normal 10 4 3 4 2" xfId="8103"/>
    <cellStyle name="Normal 10 4 3 5" xfId="8104"/>
    <cellStyle name="Normal 10 4 3 5 2" xfId="8105"/>
    <cellStyle name="Normal 10 4 3 6" xfId="8106"/>
    <cellStyle name="Normal 10 4 3 6 2" xfId="8107"/>
    <cellStyle name="Normal 10 4 3 7" xfId="8108"/>
    <cellStyle name="Normal 10 4 3 7 2" xfId="8109"/>
    <cellStyle name="Normal 10 4 3 8" xfId="8110"/>
    <cellStyle name="Normal 10 4 3 8 2" xfId="8111"/>
    <cellStyle name="Normal 10 4 3 9" xfId="8112"/>
    <cellStyle name="Normal 10 4 4" xfId="8113"/>
    <cellStyle name="Normal 10 4 4 2" xfId="8114"/>
    <cellStyle name="Normal 10 4 5" xfId="8115"/>
    <cellStyle name="Normal 10 4 5 2" xfId="8116"/>
    <cellStyle name="Normal 10 4 5 2 2" xfId="8117"/>
    <cellStyle name="Normal 10 4 5 3" xfId="8118"/>
    <cellStyle name="Normal 10 4 5 3 2" xfId="8119"/>
    <cellStyle name="Normal 10 4 5 4" xfId="8120"/>
    <cellStyle name="Normal 10 4 6" xfId="8121"/>
    <cellStyle name="Normal 10 4 7" xfId="8122"/>
    <cellStyle name="Normal 10 4 7 2" xfId="8123"/>
    <cellStyle name="Normal 10 4 8" xfId="8124"/>
    <cellStyle name="Normal 10 4 8 2" xfId="8125"/>
    <cellStyle name="Normal 10 4 9" xfId="8126"/>
    <cellStyle name="Normal 10 5" xfId="8127"/>
    <cellStyle name="Normal 10 5 2" xfId="8128"/>
    <cellStyle name="Normal 10 5 3" xfId="8129"/>
    <cellStyle name="Normal 10 5 3 2" xfId="8130"/>
    <cellStyle name="Normal 10 5 3 2 2" xfId="8131"/>
    <cellStyle name="Normal 10 5 3 2 2 2" xfId="8132"/>
    <cellStyle name="Normal 10 5 3 2 3" xfId="8133"/>
    <cellStyle name="Normal 10 5 3 3" xfId="8134"/>
    <cellStyle name="Normal 10 5 3 3 2" xfId="8135"/>
    <cellStyle name="Normal 10 5 3 4" xfId="8136"/>
    <cellStyle name="Normal 10 5 3 4 2" xfId="8137"/>
    <cellStyle name="Normal 10 5 3 5" xfId="8138"/>
    <cellStyle name="Normal 10 5 4" xfId="8139"/>
    <cellStyle name="Normal 10 5 4 2" xfId="8140"/>
    <cellStyle name="Normal 10 5 4 2 2" xfId="8141"/>
    <cellStyle name="Normal 10 5 4 2 2 2" xfId="8142"/>
    <cellStyle name="Normal 10 5 4 2 3" xfId="8143"/>
    <cellStyle name="Normal 10 5 4 3" xfId="8144"/>
    <cellStyle name="Normal 10 5 4 3 2" xfId="8145"/>
    <cellStyle name="Normal 10 5 4 4" xfId="8146"/>
    <cellStyle name="Normal 10 5 4 4 2" xfId="8147"/>
    <cellStyle name="Normal 10 5 4 5" xfId="8148"/>
    <cellStyle name="Normal 10 5 5" xfId="8149"/>
    <cellStyle name="Normal 10 5 5 2" xfId="8150"/>
    <cellStyle name="Normal 10 5 6" xfId="8151"/>
    <cellStyle name="Normal 10 5 6 2" xfId="8152"/>
    <cellStyle name="Normal 10 5 7" xfId="8153"/>
    <cellStyle name="Normal 10 5 7 2" xfId="8154"/>
    <cellStyle name="Normal 10 5 8" xfId="8155"/>
    <cellStyle name="Normal 10 5 9" xfId="8156"/>
    <cellStyle name="Normal 10 6" xfId="8157"/>
    <cellStyle name="Normal 10 6 10" xfId="8158"/>
    <cellStyle name="Normal 10 6 10 2" xfId="8159"/>
    <cellStyle name="Normal 10 6 11" xfId="8160"/>
    <cellStyle name="Normal 10 6 11 2" xfId="8161"/>
    <cellStyle name="Normal 10 6 12" xfId="8162"/>
    <cellStyle name="Normal 10 6 2" xfId="8163"/>
    <cellStyle name="Normal 10 6 2 10" xfId="8164"/>
    <cellStyle name="Normal 10 6 2 10 2" xfId="8165"/>
    <cellStyle name="Normal 10 6 2 11" xfId="8166"/>
    <cellStyle name="Normal 10 6 2 12" xfId="8167"/>
    <cellStyle name="Normal 10 6 2 2" xfId="8168"/>
    <cellStyle name="Normal 10 6 2 2 2" xfId="8169"/>
    <cellStyle name="Normal 10 6 2 2 2 2" xfId="8170"/>
    <cellStyle name="Normal 10 6 2 2 2 2 2" xfId="8171"/>
    <cellStyle name="Normal 10 6 2 2 2 3" xfId="8172"/>
    <cellStyle name="Normal 10 6 2 2 3" xfId="8173"/>
    <cellStyle name="Normal 10 6 2 2 3 2" xfId="8174"/>
    <cellStyle name="Normal 10 6 2 2 4" xfId="8175"/>
    <cellStyle name="Normal 10 6 2 2 4 2" xfId="8176"/>
    <cellStyle name="Normal 10 6 2 2 5" xfId="8177"/>
    <cellStyle name="Normal 10 6 2 3" xfId="8178"/>
    <cellStyle name="Normal 10 6 2 3 2" xfId="8179"/>
    <cellStyle name="Normal 10 6 2 3 2 2" xfId="8180"/>
    <cellStyle name="Normal 10 6 2 3 2 2 2" xfId="8181"/>
    <cellStyle name="Normal 10 6 2 3 2 3" xfId="8182"/>
    <cellStyle name="Normal 10 6 2 3 3" xfId="8183"/>
    <cellStyle name="Normal 10 6 2 3 3 2" xfId="8184"/>
    <cellStyle name="Normal 10 6 2 3 4" xfId="8185"/>
    <cellStyle name="Normal 10 6 2 3 4 2" xfId="8186"/>
    <cellStyle name="Normal 10 6 2 3 5" xfId="8187"/>
    <cellStyle name="Normal 10 6 2 4" xfId="8188"/>
    <cellStyle name="Normal 10 6 2 4 2" xfId="8189"/>
    <cellStyle name="Normal 10 6 2 4 2 2" xfId="8190"/>
    <cellStyle name="Normal 10 6 2 4 3" xfId="8191"/>
    <cellStyle name="Normal 10 6 2 5" xfId="8192"/>
    <cellStyle name="Normal 10 6 2 5 2" xfId="8193"/>
    <cellStyle name="Normal 10 6 2 6" xfId="8194"/>
    <cellStyle name="Normal 10 6 2 6 2" xfId="8195"/>
    <cellStyle name="Normal 10 6 2 7" xfId="8196"/>
    <cellStyle name="Normal 10 6 2 7 2" xfId="8197"/>
    <cellStyle name="Normal 10 6 2 8" xfId="8198"/>
    <cellStyle name="Normal 10 6 2 8 2" xfId="8199"/>
    <cellStyle name="Normal 10 6 2 9" xfId="8200"/>
    <cellStyle name="Normal 10 6 2 9 2" xfId="8201"/>
    <cellStyle name="Normal 10 6 3" xfId="8202"/>
    <cellStyle name="Normal 10 6 3 2" xfId="8203"/>
    <cellStyle name="Normal 10 6 3 2 2" xfId="8204"/>
    <cellStyle name="Normal 10 6 3 2 2 2" xfId="8205"/>
    <cellStyle name="Normal 10 6 3 2 3" xfId="8206"/>
    <cellStyle name="Normal 10 6 3 3" xfId="8207"/>
    <cellStyle name="Normal 10 6 3 3 2" xfId="8208"/>
    <cellStyle name="Normal 10 6 3 4" xfId="8209"/>
    <cellStyle name="Normal 10 6 3 4 2" xfId="8210"/>
    <cellStyle name="Normal 10 6 3 5" xfId="8211"/>
    <cellStyle name="Normal 10 6 4" xfId="8212"/>
    <cellStyle name="Normal 10 6 4 2" xfId="8213"/>
    <cellStyle name="Normal 10 6 4 2 2" xfId="8214"/>
    <cellStyle name="Normal 10 6 4 2 2 2" xfId="8215"/>
    <cellStyle name="Normal 10 6 4 2 3" xfId="8216"/>
    <cellStyle name="Normal 10 6 4 3" xfId="8217"/>
    <cellStyle name="Normal 10 6 4 3 2" xfId="8218"/>
    <cellStyle name="Normal 10 6 4 4" xfId="8219"/>
    <cellStyle name="Normal 10 6 4 4 2" xfId="8220"/>
    <cellStyle name="Normal 10 6 4 5" xfId="8221"/>
    <cellStyle name="Normal 10 6 5" xfId="8222"/>
    <cellStyle name="Normal 10 6 5 2" xfId="8223"/>
    <cellStyle name="Normal 10 6 5 2 2" xfId="8224"/>
    <cellStyle name="Normal 10 6 5 3" xfId="8225"/>
    <cellStyle name="Normal 10 6 6" xfId="8226"/>
    <cellStyle name="Normal 10 6 6 2" xfId="8227"/>
    <cellStyle name="Normal 10 6 7" xfId="8228"/>
    <cellStyle name="Normal 10 6 7 2" xfId="8229"/>
    <cellStyle name="Normal 10 6 8" xfId="8230"/>
    <cellStyle name="Normal 10 6 8 2" xfId="8231"/>
    <cellStyle name="Normal 10 6 9" xfId="8232"/>
    <cellStyle name="Normal 10 6 9 2" xfId="8233"/>
    <cellStyle name="Normal 10 7" xfId="8234"/>
    <cellStyle name="Normal 10 7 2" xfId="8235"/>
    <cellStyle name="Normal 10 8" xfId="8236"/>
    <cellStyle name="Normal 10 9" xfId="8237"/>
    <cellStyle name="Normal 10_Sch 6-4" xfId="8238"/>
    <cellStyle name="Normal 100" xfId="8239"/>
    <cellStyle name="Normal 100 2" xfId="8240"/>
    <cellStyle name="Normal 101" xfId="8241"/>
    <cellStyle name="Normal 101 2" xfId="8242"/>
    <cellStyle name="Normal 102" xfId="8243"/>
    <cellStyle name="Normal 102 2" xfId="8244"/>
    <cellStyle name="Normal 103" xfId="8245"/>
    <cellStyle name="Normal 103 2" xfId="8246"/>
    <cellStyle name="Normal 104" xfId="8247"/>
    <cellStyle name="Normal 104 2" xfId="8248"/>
    <cellStyle name="Normal 104 3" xfId="8249"/>
    <cellStyle name="Normal 105" xfId="8250"/>
    <cellStyle name="Normal 105 2" xfId="8251"/>
    <cellStyle name="Normal 105 2 2" xfId="8252"/>
    <cellStyle name="Normal 105 3" xfId="8253"/>
    <cellStyle name="Normal 106" xfId="8254"/>
    <cellStyle name="Normal 106 2" xfId="8255"/>
    <cellStyle name="Normal 106 2 2" xfId="8256"/>
    <cellStyle name="Normal 106 3" xfId="8257"/>
    <cellStyle name="Normal 107" xfId="8258"/>
    <cellStyle name="Normal 107 2" xfId="8259"/>
    <cellStyle name="Normal 107 2 2" xfId="8260"/>
    <cellStyle name="Normal 107 3" xfId="8261"/>
    <cellStyle name="Normal 108" xfId="8262"/>
    <cellStyle name="Normal 108 2" xfId="8263"/>
    <cellStyle name="Normal 108 2 2" xfId="8264"/>
    <cellStyle name="Normal 108 3" xfId="8265"/>
    <cellStyle name="Normal 109" xfId="8266"/>
    <cellStyle name="Normal 109 2" xfId="8267"/>
    <cellStyle name="Normal 109 2 2" xfId="8268"/>
    <cellStyle name="Normal 109 2 3" xfId="8269"/>
    <cellStyle name="Normal 109 3" xfId="8270"/>
    <cellStyle name="Normal 109 4" xfId="8271"/>
    <cellStyle name="Normal 109 4 2" xfId="8272"/>
    <cellStyle name="Normal 109 5" xfId="8273"/>
    <cellStyle name="Normal 109 6" xfId="8274"/>
    <cellStyle name="Normal 11" xfId="8275"/>
    <cellStyle name="Normal 11 10" xfId="8276"/>
    <cellStyle name="Normal 11 10 2" xfId="8277"/>
    <cellStyle name="Normal 11 11" xfId="8278"/>
    <cellStyle name="Normal 11 11 2" xfId="8279"/>
    <cellStyle name="Normal 11 12" xfId="8280"/>
    <cellStyle name="Normal 11 12 2" xfId="8281"/>
    <cellStyle name="Normal 11 13" xfId="8282"/>
    <cellStyle name="Normal 11 13 2" xfId="8283"/>
    <cellStyle name="Normal 11 14" xfId="8284"/>
    <cellStyle name="Normal 11 14 2" xfId="8285"/>
    <cellStyle name="Normal 11 15" xfId="8286"/>
    <cellStyle name="Normal 11 15 2" xfId="8287"/>
    <cellStyle name="Normal 11 16" xfId="8288"/>
    <cellStyle name="Normal 11 17" xfId="8289"/>
    <cellStyle name="Normal 11 17 2" xfId="8290"/>
    <cellStyle name="Normal 11 17 2 2" xfId="8291"/>
    <cellStyle name="Normal 11 17 2 2 2" xfId="8292"/>
    <cellStyle name="Normal 11 17 2 3" xfId="8293"/>
    <cellStyle name="Normal 11 17 3" xfId="8294"/>
    <cellStyle name="Normal 11 17 3 2" xfId="8295"/>
    <cellStyle name="Normal 11 17 4" xfId="8296"/>
    <cellStyle name="Normal 11 17 4 2" xfId="8297"/>
    <cellStyle name="Normal 11 17 5" xfId="8298"/>
    <cellStyle name="Normal 11 18" xfId="8299"/>
    <cellStyle name="Normal 11 19" xfId="8300"/>
    <cellStyle name="Normal 11 19 2" xfId="8301"/>
    <cellStyle name="Normal 11 2" xfId="8302"/>
    <cellStyle name="Normal 11 2 2" xfId="8303"/>
    <cellStyle name="Normal 11 20" xfId="8304"/>
    <cellStyle name="Normal 11 20 2" xfId="8305"/>
    <cellStyle name="Normal 11 21" xfId="8306"/>
    <cellStyle name="Normal 11 21 2" xfId="8307"/>
    <cellStyle name="Normal 11 22" xfId="8308"/>
    <cellStyle name="Normal 11 3" xfId="8309"/>
    <cellStyle name="Normal 11 3 2" xfId="8310"/>
    <cellStyle name="Normal 11 3 3" xfId="8311"/>
    <cellStyle name="Normal 11 3 3 2" xfId="8312"/>
    <cellStyle name="Normal 11 3 4" xfId="8313"/>
    <cellStyle name="Normal 11 3 5" xfId="8314"/>
    <cellStyle name="Normal 11 4" xfId="8315"/>
    <cellStyle name="Normal 11 4 2" xfId="8316"/>
    <cellStyle name="Normal 11 4 3" xfId="8317"/>
    <cellStyle name="Normal 11 4 3 2" xfId="8318"/>
    <cellStyle name="Normal 11 4 4" xfId="8319"/>
    <cellStyle name="Normal 11 4 5" xfId="8320"/>
    <cellStyle name="Normal 11 4 6" xfId="8321"/>
    <cellStyle name="Normal 11 5" xfId="8322"/>
    <cellStyle name="Normal 11 5 2" xfId="8323"/>
    <cellStyle name="Normal 11 5 2 10" xfId="8324"/>
    <cellStyle name="Normal 11 5 2 2" xfId="8325"/>
    <cellStyle name="Normal 11 5 2 2 2" xfId="8326"/>
    <cellStyle name="Normal 11 5 2 2 2 2" xfId="8327"/>
    <cellStyle name="Normal 11 5 2 2 2 2 2" xfId="8328"/>
    <cellStyle name="Normal 11 5 2 2 2 3" xfId="8329"/>
    <cellStyle name="Normal 11 5 2 2 3" xfId="8330"/>
    <cellStyle name="Normal 11 5 2 2 3 2" xfId="8331"/>
    <cellStyle name="Normal 11 5 2 2 4" xfId="8332"/>
    <cellStyle name="Normal 11 5 2 2 4 2" xfId="8333"/>
    <cellStyle name="Normal 11 5 2 2 5" xfId="8334"/>
    <cellStyle name="Normal 11 5 2 3" xfId="8335"/>
    <cellStyle name="Normal 11 5 2 3 2" xfId="8336"/>
    <cellStyle name="Normal 11 5 2 3 2 2" xfId="8337"/>
    <cellStyle name="Normal 11 5 2 3 3" xfId="8338"/>
    <cellStyle name="Normal 11 5 2 4" xfId="8339"/>
    <cellStyle name="Normal 11 5 2 4 2" xfId="8340"/>
    <cellStyle name="Normal 11 5 2 5" xfId="8341"/>
    <cellStyle name="Normal 11 5 2 5 2" xfId="8342"/>
    <cellStyle name="Normal 11 5 2 6" xfId="8343"/>
    <cellStyle name="Normal 11 5 2 6 2" xfId="8344"/>
    <cellStyle name="Normal 11 5 2 7" xfId="8345"/>
    <cellStyle name="Normal 11 5 2 7 2" xfId="8346"/>
    <cellStyle name="Normal 11 5 2 8" xfId="8347"/>
    <cellStyle name="Normal 11 5 2 8 2" xfId="8348"/>
    <cellStyle name="Normal 11 5 2 9" xfId="8349"/>
    <cellStyle name="Normal 11 5 3" xfId="8350"/>
    <cellStyle name="Normal 11 5 3 2" xfId="8351"/>
    <cellStyle name="Normal 11 5 4" xfId="8352"/>
    <cellStyle name="Normal 11 5 4 2" xfId="8353"/>
    <cellStyle name="Normal 11 5 4 2 2" xfId="8354"/>
    <cellStyle name="Normal 11 5 4 3" xfId="8355"/>
    <cellStyle name="Normal 11 5 4 3 2" xfId="8356"/>
    <cellStyle name="Normal 11 5 4 4" xfId="8357"/>
    <cellStyle name="Normal 11 5 5" xfId="8358"/>
    <cellStyle name="Normal 11 5 5 2" xfId="8359"/>
    <cellStyle name="Normal 11 5 6" xfId="8360"/>
    <cellStyle name="Normal 11 5 7" xfId="8361"/>
    <cellStyle name="Normal 11 6" xfId="8362"/>
    <cellStyle name="Normal 11 6 2" xfId="8363"/>
    <cellStyle name="Normal 11 7" xfId="8364"/>
    <cellStyle name="Normal 11 7 2" xfId="8365"/>
    <cellStyle name="Normal 11 8" xfId="8366"/>
    <cellStyle name="Normal 11 8 2" xfId="8367"/>
    <cellStyle name="Normal 11 9" xfId="8368"/>
    <cellStyle name="Normal 11 9 2" xfId="8369"/>
    <cellStyle name="Normal 110" xfId="8370"/>
    <cellStyle name="Normal 110 2" xfId="8371"/>
    <cellStyle name="Normal 110 2 2" xfId="8372"/>
    <cellStyle name="Normal 110 3" xfId="8373"/>
    <cellStyle name="Normal 111" xfId="8374"/>
    <cellStyle name="Normal 111 2" xfId="8375"/>
    <cellStyle name="Normal 111 3" xfId="8376"/>
    <cellStyle name="Normal 112" xfId="8377"/>
    <cellStyle name="Normal 112 2" xfId="8378"/>
    <cellStyle name="Normal 112 3" xfId="8379"/>
    <cellStyle name="Normal 113" xfId="8380"/>
    <cellStyle name="Normal 113 2" xfId="8381"/>
    <cellStyle name="Normal 113 3" xfId="8382"/>
    <cellStyle name="Normal 114" xfId="8383"/>
    <cellStyle name="Normal 114 2" xfId="8384"/>
    <cellStyle name="Normal 114 3" xfId="8385"/>
    <cellStyle name="Normal 115" xfId="8386"/>
    <cellStyle name="Normal 115 2" xfId="8387"/>
    <cellStyle name="Normal 115 3" xfId="8388"/>
    <cellStyle name="Normal 116" xfId="8389"/>
    <cellStyle name="Normal 116 2" xfId="8390"/>
    <cellStyle name="Normal 116 3" xfId="8391"/>
    <cellStyle name="Normal 117" xfId="8392"/>
    <cellStyle name="Normal 117 2" xfId="8393"/>
    <cellStyle name="Normal 117 3" xfId="8394"/>
    <cellStyle name="Normal 118" xfId="8395"/>
    <cellStyle name="Normal 118 2" xfId="8396"/>
    <cellStyle name="Normal 118 3" xfId="8397"/>
    <cellStyle name="Normal 119" xfId="8398"/>
    <cellStyle name="Normal 119 2" xfId="8399"/>
    <cellStyle name="Normal 119 3" xfId="8400"/>
    <cellStyle name="Normal 12" xfId="8401"/>
    <cellStyle name="Normal 12 10" xfId="8402"/>
    <cellStyle name="Normal 12 10 2" xfId="8403"/>
    <cellStyle name="Normal 12 11" xfId="8404"/>
    <cellStyle name="Normal 12 11 2" xfId="8405"/>
    <cellStyle name="Normal 12 12" xfId="8406"/>
    <cellStyle name="Normal 12 12 2" xfId="8407"/>
    <cellStyle name="Normal 12 13" xfId="8408"/>
    <cellStyle name="Normal 12 13 2" xfId="8409"/>
    <cellStyle name="Normal 12 14" xfId="8410"/>
    <cellStyle name="Normal 12 14 2" xfId="8411"/>
    <cellStyle name="Normal 12 15" xfId="8412"/>
    <cellStyle name="Normal 12 15 2" xfId="8413"/>
    <cellStyle name="Normal 12 16" xfId="8414"/>
    <cellStyle name="Normal 12 16 2" xfId="8415"/>
    <cellStyle name="Normal 12 16 2 2" xfId="8416"/>
    <cellStyle name="Normal 12 16 2 2 2" xfId="8417"/>
    <cellStyle name="Normal 12 16 2 3" xfId="8418"/>
    <cellStyle name="Normal 12 16 3" xfId="8419"/>
    <cellStyle name="Normal 12 16 3 2" xfId="8420"/>
    <cellStyle name="Normal 12 16 4" xfId="8421"/>
    <cellStyle name="Normal 12 16 4 2" xfId="8422"/>
    <cellStyle name="Normal 12 16 5" xfId="8423"/>
    <cellStyle name="Normal 12 17" xfId="8424"/>
    <cellStyle name="Normal 12 18" xfId="8425"/>
    <cellStyle name="Normal 12 19" xfId="8426"/>
    <cellStyle name="Normal 12 19 2" xfId="8427"/>
    <cellStyle name="Normal 12 2" xfId="8428"/>
    <cellStyle name="Normal 12 2 2" xfId="8429"/>
    <cellStyle name="Normal 12 2 2 2" xfId="8430"/>
    <cellStyle name="Normal 12 2 3" xfId="8431"/>
    <cellStyle name="Normal 12 2 4" xfId="8432"/>
    <cellStyle name="Normal 12 2 5" xfId="8433"/>
    <cellStyle name="Normal 12 20" xfId="8434"/>
    <cellStyle name="Normal 12 20 2" xfId="8435"/>
    <cellStyle name="Normal 12 21" xfId="8436"/>
    <cellStyle name="Normal 12 21 2" xfId="8437"/>
    <cellStyle name="Normal 12 22" xfId="8438"/>
    <cellStyle name="Normal 12 3" xfId="8439"/>
    <cellStyle name="Normal 12 3 2" xfId="8440"/>
    <cellStyle name="Normal 12 3 3" xfId="8441"/>
    <cellStyle name="Normal 12 3 3 2" xfId="8442"/>
    <cellStyle name="Normal 12 3 4" xfId="8443"/>
    <cellStyle name="Normal 12 3 5" xfId="8444"/>
    <cellStyle name="Normal 12 3 6" xfId="8445"/>
    <cellStyle name="Normal 12 4" xfId="8446"/>
    <cellStyle name="Normal 12 4 2" xfId="8447"/>
    <cellStyle name="Normal 12 4 3" xfId="8448"/>
    <cellStyle name="Normal 12 4 3 2" xfId="8449"/>
    <cellStyle name="Normal 12 4 4" xfId="8450"/>
    <cellStyle name="Normal 12 4 5" xfId="8451"/>
    <cellStyle name="Normal 12 4 6" xfId="8452"/>
    <cellStyle name="Normal 12 5" xfId="8453"/>
    <cellStyle name="Normal 12 5 2" xfId="8454"/>
    <cellStyle name="Normal 12 5 3" xfId="8455"/>
    <cellStyle name="Normal 12 5 3 2" xfId="8456"/>
    <cellStyle name="Normal 12 5 4" xfId="8457"/>
    <cellStyle name="Normal 12 5 5" xfId="8458"/>
    <cellStyle name="Normal 12 5 6" xfId="8459"/>
    <cellStyle name="Normal 12 6" xfId="8460"/>
    <cellStyle name="Normal 12 6 2" xfId="8461"/>
    <cellStyle name="Normal 12 6 2 2" xfId="8462"/>
    <cellStyle name="Normal 12 6 2 2 2" xfId="8463"/>
    <cellStyle name="Normal 12 6 2 2 2 2" xfId="8464"/>
    <cellStyle name="Normal 12 6 2 2 2 2 2" xfId="8465"/>
    <cellStyle name="Normal 12 6 2 2 2 3" xfId="8466"/>
    <cellStyle name="Normal 12 6 2 2 3" xfId="8467"/>
    <cellStyle name="Normal 12 6 2 2 3 2" xfId="8468"/>
    <cellStyle name="Normal 12 6 2 2 4" xfId="8469"/>
    <cellStyle name="Normal 12 6 2 2 4 2" xfId="8470"/>
    <cellStyle name="Normal 12 6 2 2 5" xfId="8471"/>
    <cellStyle name="Normal 12 6 2 3" xfId="8472"/>
    <cellStyle name="Normal 12 6 2 3 2" xfId="8473"/>
    <cellStyle name="Normal 12 6 2 3 2 2" xfId="8474"/>
    <cellStyle name="Normal 12 6 2 3 3" xfId="8475"/>
    <cellStyle name="Normal 12 6 2 4" xfId="8476"/>
    <cellStyle name="Normal 12 6 2 4 2" xfId="8477"/>
    <cellStyle name="Normal 12 6 2 5" xfId="8478"/>
    <cellStyle name="Normal 12 6 2 5 2" xfId="8479"/>
    <cellStyle name="Normal 12 6 2 6" xfId="8480"/>
    <cellStyle name="Normal 12 6 2 6 2" xfId="8481"/>
    <cellStyle name="Normal 12 6 2 7" xfId="8482"/>
    <cellStyle name="Normal 12 6 2 7 2" xfId="8483"/>
    <cellStyle name="Normal 12 6 2 8" xfId="8484"/>
    <cellStyle name="Normal 12 6 2 8 2" xfId="8485"/>
    <cellStyle name="Normal 12 6 2 9" xfId="8486"/>
    <cellStyle name="Normal 12 6 3" xfId="8487"/>
    <cellStyle name="Normal 12 6 3 2" xfId="8488"/>
    <cellStyle name="Normal 12 6 4" xfId="8489"/>
    <cellStyle name="Normal 12 6 4 2" xfId="8490"/>
    <cellStyle name="Normal 12 6 4 2 2" xfId="8491"/>
    <cellStyle name="Normal 12 6 4 3" xfId="8492"/>
    <cellStyle name="Normal 12 6 4 3 2" xfId="8493"/>
    <cellStyle name="Normal 12 6 4 4" xfId="8494"/>
    <cellStyle name="Normal 12 6 5" xfId="8495"/>
    <cellStyle name="Normal 12 6 5 2" xfId="8496"/>
    <cellStyle name="Normal 12 6 6" xfId="8497"/>
    <cellStyle name="Normal 12 6 7" xfId="8498"/>
    <cellStyle name="Normal 12 7" xfId="8499"/>
    <cellStyle name="Normal 12 7 2" xfId="8500"/>
    <cellStyle name="Normal 12 8" xfId="8501"/>
    <cellStyle name="Normal 12 8 2" xfId="8502"/>
    <cellStyle name="Normal 12 9" xfId="8503"/>
    <cellStyle name="Normal 12 9 2" xfId="8504"/>
    <cellStyle name="Normal 120" xfId="8505"/>
    <cellStyle name="Normal 120 2" xfId="8506"/>
    <cellStyle name="Normal 120 2 2" xfId="8507"/>
    <cellStyle name="Normal 120 2 2 2" xfId="8508"/>
    <cellStyle name="Normal 120 2 2 2 2" xfId="8509"/>
    <cellStyle name="Normal 120 2 2 2 2 2" xfId="8510"/>
    <cellStyle name="Normal 120 2 2 2 3" xfId="8511"/>
    <cellStyle name="Normal 120 2 2 3" xfId="8512"/>
    <cellStyle name="Normal 120 2 2 3 2" xfId="8513"/>
    <cellStyle name="Normal 120 2 2 4" xfId="8514"/>
    <cellStyle name="Normal 120 2 2 4 2" xfId="8515"/>
    <cellStyle name="Normal 120 2 2 5" xfId="8516"/>
    <cellStyle name="Normal 120 2 3" xfId="8517"/>
    <cellStyle name="Normal 120 2 3 2" xfId="8518"/>
    <cellStyle name="Normal 120 2 3 2 2" xfId="8519"/>
    <cellStyle name="Normal 120 2 3 3" xfId="8520"/>
    <cellStyle name="Normal 120 2 4" xfId="8521"/>
    <cellStyle name="Normal 120 2 4 2" xfId="8522"/>
    <cellStyle name="Normal 120 2 5" xfId="8523"/>
    <cellStyle name="Normal 120 2 5 2" xfId="8524"/>
    <cellStyle name="Normal 120 2 6" xfId="8525"/>
    <cellStyle name="Normal 120 2 6 2" xfId="8526"/>
    <cellStyle name="Normal 120 2 7" xfId="8527"/>
    <cellStyle name="Normal 120 2 7 2" xfId="8528"/>
    <cellStyle name="Normal 120 2 8" xfId="8529"/>
    <cellStyle name="Normal 120 2 8 2" xfId="8530"/>
    <cellStyle name="Normal 120 2 9" xfId="8531"/>
    <cellStyle name="Normal 120 3" xfId="8532"/>
    <cellStyle name="Normal 120 3 2" xfId="8533"/>
    <cellStyle name="Normal 120 4" xfId="8534"/>
    <cellStyle name="Normal 120 4 2" xfId="8535"/>
    <cellStyle name="Normal 120 4 2 2" xfId="8536"/>
    <cellStyle name="Normal 120 4 3" xfId="8537"/>
    <cellStyle name="Normal 120 4 3 2" xfId="8538"/>
    <cellStyle name="Normal 120 4 4" xfId="8539"/>
    <cellStyle name="Normal 120 5" xfId="8540"/>
    <cellStyle name="Normal 120 5 2" xfId="8541"/>
    <cellStyle name="Normal 120 6" xfId="8542"/>
    <cellStyle name="Normal 120 6 2" xfId="8543"/>
    <cellStyle name="Normal 120 7" xfId="8544"/>
    <cellStyle name="Normal 120 8" xfId="8545"/>
    <cellStyle name="Normal 121" xfId="8546"/>
    <cellStyle name="Normal 121 2" xfId="8547"/>
    <cellStyle name="Normal 121 2 2" xfId="8548"/>
    <cellStyle name="Normal 121 2 2 2" xfId="8549"/>
    <cellStyle name="Normal 121 2 2 2 2" xfId="8550"/>
    <cellStyle name="Normal 121 2 2 2 2 2" xfId="8551"/>
    <cellStyle name="Normal 121 2 2 2 3" xfId="8552"/>
    <cellStyle name="Normal 121 2 2 3" xfId="8553"/>
    <cellStyle name="Normal 121 2 2 3 2" xfId="8554"/>
    <cellStyle name="Normal 121 2 2 4" xfId="8555"/>
    <cellStyle name="Normal 121 2 2 4 2" xfId="8556"/>
    <cellStyle name="Normal 121 2 2 5" xfId="8557"/>
    <cellStyle name="Normal 121 2 3" xfId="8558"/>
    <cellStyle name="Normal 121 2 3 2" xfId="8559"/>
    <cellStyle name="Normal 121 2 3 2 2" xfId="8560"/>
    <cellStyle name="Normal 121 2 3 3" xfId="8561"/>
    <cellStyle name="Normal 121 2 4" xfId="8562"/>
    <cellStyle name="Normal 121 2 4 2" xfId="8563"/>
    <cellStyle name="Normal 121 2 5" xfId="8564"/>
    <cellStyle name="Normal 121 2 5 2" xfId="8565"/>
    <cellStyle name="Normal 121 2 6" xfId="8566"/>
    <cellStyle name="Normal 121 2 6 2" xfId="8567"/>
    <cellStyle name="Normal 121 2 7" xfId="8568"/>
    <cellStyle name="Normal 121 2 7 2" xfId="8569"/>
    <cellStyle name="Normal 121 2 8" xfId="8570"/>
    <cellStyle name="Normal 121 2 8 2" xfId="8571"/>
    <cellStyle name="Normal 121 2 9" xfId="8572"/>
    <cellStyle name="Normal 121 3" xfId="8573"/>
    <cellStyle name="Normal 121 3 2" xfId="8574"/>
    <cellStyle name="Normal 121 4" xfId="8575"/>
    <cellStyle name="Normal 121 4 2" xfId="8576"/>
    <cellStyle name="Normal 121 4 2 2" xfId="8577"/>
    <cellStyle name="Normal 121 4 3" xfId="8578"/>
    <cellStyle name="Normal 121 4 3 2" xfId="8579"/>
    <cellStyle name="Normal 121 4 4" xfId="8580"/>
    <cellStyle name="Normal 121 5" xfId="8581"/>
    <cellStyle name="Normal 121 5 2" xfId="8582"/>
    <cellStyle name="Normal 121 6" xfId="8583"/>
    <cellStyle name="Normal 121 6 2" xfId="8584"/>
    <cellStyle name="Normal 121 7" xfId="8585"/>
    <cellStyle name="Normal 121 8" xfId="8586"/>
    <cellStyle name="Normal 122" xfId="8587"/>
    <cellStyle name="Normal 122 2" xfId="8588"/>
    <cellStyle name="Normal 122 3" xfId="8589"/>
    <cellStyle name="Normal 122 3 2" xfId="8590"/>
    <cellStyle name="Normal 122 4" xfId="8591"/>
    <cellStyle name="Normal 122 5" xfId="8592"/>
    <cellStyle name="Normal 122 6" xfId="8593"/>
    <cellStyle name="Normal 123" xfId="8594"/>
    <cellStyle name="Normal 123 2" xfId="8595"/>
    <cellStyle name="Normal 123 3" xfId="8596"/>
    <cellStyle name="Normal 123 3 2" xfId="8597"/>
    <cellStyle name="Normal 123 4" xfId="8598"/>
    <cellStyle name="Normal 123 5" xfId="8599"/>
    <cellStyle name="Normal 123 6" xfId="8600"/>
    <cellStyle name="Normal 124" xfId="8601"/>
    <cellStyle name="Normal 124 2" xfId="8602"/>
    <cellStyle name="Normal 124 2 10" xfId="8603"/>
    <cellStyle name="Normal 124 2 11" xfId="8604"/>
    <cellStyle name="Normal 124 2 2" xfId="8605"/>
    <cellStyle name="Normal 124 2 2 2" xfId="8606"/>
    <cellStyle name="Normal 124 2 2 2 2" xfId="8607"/>
    <cellStyle name="Normal 124 2 2 2 2 2" xfId="8608"/>
    <cellStyle name="Normal 124 2 2 2 3" xfId="8609"/>
    <cellStyle name="Normal 124 2 2 3" xfId="8610"/>
    <cellStyle name="Normal 124 2 2 3 2" xfId="8611"/>
    <cellStyle name="Normal 124 2 2 4" xfId="8612"/>
    <cellStyle name="Normal 124 2 2 4 2" xfId="8613"/>
    <cellStyle name="Normal 124 2 2 5" xfId="8614"/>
    <cellStyle name="Normal 124 2 3" xfId="8615"/>
    <cellStyle name="Normal 124 2 3 2" xfId="8616"/>
    <cellStyle name="Normal 124 2 3 2 2" xfId="8617"/>
    <cellStyle name="Normal 124 2 3 2 2 2" xfId="8618"/>
    <cellStyle name="Normal 124 2 3 2 3" xfId="8619"/>
    <cellStyle name="Normal 124 2 3 3" xfId="8620"/>
    <cellStyle name="Normal 124 2 3 3 2" xfId="8621"/>
    <cellStyle name="Normal 124 2 3 4" xfId="8622"/>
    <cellStyle name="Normal 124 2 3 4 2" xfId="8623"/>
    <cellStyle name="Normal 124 2 3 5" xfId="8624"/>
    <cellStyle name="Normal 124 2 4" xfId="8625"/>
    <cellStyle name="Normal 124 2 4 2" xfId="8626"/>
    <cellStyle name="Normal 124 2 4 2 2" xfId="8627"/>
    <cellStyle name="Normal 124 2 5" xfId="8628"/>
    <cellStyle name="Normal 124 2 5 2" xfId="8629"/>
    <cellStyle name="Normal 124 2 6" xfId="8630"/>
    <cellStyle name="Normal 124 2 6 2" xfId="8631"/>
    <cellStyle name="Normal 124 2 7" xfId="8632"/>
    <cellStyle name="Normal 124 2 7 2" xfId="8633"/>
    <cellStyle name="Normal 124 2 8" xfId="8634"/>
    <cellStyle name="Normal 124 2 8 2" xfId="8635"/>
    <cellStyle name="Normal 124 2 9" xfId="8636"/>
    <cellStyle name="Normal 124 2 9 2" xfId="8637"/>
    <cellStyle name="Normal 124 3" xfId="8638"/>
    <cellStyle name="Normal 124 3 2" xfId="8639"/>
    <cellStyle name="Normal 124 4" xfId="8640"/>
    <cellStyle name="Normal 124 4 2" xfId="8641"/>
    <cellStyle name="Normal 124 4 2 2" xfId="8642"/>
    <cellStyle name="Normal 124 4 3" xfId="8643"/>
    <cellStyle name="Normal 124 4 3 2" xfId="8644"/>
    <cellStyle name="Normal 124 4 4" xfId="8645"/>
    <cellStyle name="Normal 124 5" xfId="8646"/>
    <cellStyle name="Normal 124 5 2" xfId="8647"/>
    <cellStyle name="Normal 124 6" xfId="8648"/>
    <cellStyle name="Normal 125" xfId="8649"/>
    <cellStyle name="Normal 125 2" xfId="8650"/>
    <cellStyle name="Normal 125 2 2" xfId="8651"/>
    <cellStyle name="Normal 125 2 2 2" xfId="8652"/>
    <cellStyle name="Normal 125 2 2 2 2" xfId="8653"/>
    <cellStyle name="Normal 125 2 2 2 2 2" xfId="8654"/>
    <cellStyle name="Normal 125 2 2 2 3" xfId="8655"/>
    <cellStyle name="Normal 125 2 2 3" xfId="8656"/>
    <cellStyle name="Normal 125 2 2 3 2" xfId="8657"/>
    <cellStyle name="Normal 125 2 2 4" xfId="8658"/>
    <cellStyle name="Normal 125 2 2 4 2" xfId="8659"/>
    <cellStyle name="Normal 125 2 2 5" xfId="8660"/>
    <cellStyle name="Normal 125 2 3" xfId="8661"/>
    <cellStyle name="Normal 125 2 3 2" xfId="8662"/>
    <cellStyle name="Normal 125 2 3 2 2" xfId="8663"/>
    <cellStyle name="Normal 125 2 3 3" xfId="8664"/>
    <cellStyle name="Normal 125 2 4" xfId="8665"/>
    <cellStyle name="Normal 125 2 4 2" xfId="8666"/>
    <cellStyle name="Normal 125 2 5" xfId="8667"/>
    <cellStyle name="Normal 125 2 5 2" xfId="8668"/>
    <cellStyle name="Normal 125 2 6" xfId="8669"/>
    <cellStyle name="Normal 125 2 6 2" xfId="8670"/>
    <cellStyle name="Normal 125 2 7" xfId="8671"/>
    <cellStyle name="Normal 125 2 7 2" xfId="8672"/>
    <cellStyle name="Normal 125 2 8" xfId="8673"/>
    <cellStyle name="Normal 125 2 8 2" xfId="8674"/>
    <cellStyle name="Normal 125 2 9" xfId="8675"/>
    <cellStyle name="Normal 125 3" xfId="8676"/>
    <cellStyle name="Normal 125 3 2" xfId="8677"/>
    <cellStyle name="Normal 125 4" xfId="8678"/>
    <cellStyle name="Normal 125 4 2" xfId="8679"/>
    <cellStyle name="Normal 125 4 2 2" xfId="8680"/>
    <cellStyle name="Normal 125 4 3" xfId="8681"/>
    <cellStyle name="Normal 125 4 3 2" xfId="8682"/>
    <cellStyle name="Normal 125 4 4" xfId="8683"/>
    <cellStyle name="Normal 125 5" xfId="8684"/>
    <cellStyle name="Normal 125 5 2" xfId="8685"/>
    <cellStyle name="Normal 125 6" xfId="8686"/>
    <cellStyle name="Normal 125 6 2" xfId="8687"/>
    <cellStyle name="Normal 125 7" xfId="8688"/>
    <cellStyle name="Normal 125 8" xfId="8689"/>
    <cellStyle name="Normal 126" xfId="8690"/>
    <cellStyle name="Normal 126 2" xfId="8691"/>
    <cellStyle name="Normal 126 2 2" xfId="8692"/>
    <cellStyle name="Normal 126 2 2 2" xfId="8693"/>
    <cellStyle name="Normal 126 2 2 2 2" xfId="8694"/>
    <cellStyle name="Normal 126 2 2 2 2 2" xfId="8695"/>
    <cellStyle name="Normal 126 2 2 2 3" xfId="8696"/>
    <cellStyle name="Normal 126 2 2 3" xfId="8697"/>
    <cellStyle name="Normal 126 2 2 3 2" xfId="8698"/>
    <cellStyle name="Normal 126 2 2 4" xfId="8699"/>
    <cellStyle name="Normal 126 2 2 4 2" xfId="8700"/>
    <cellStyle name="Normal 126 2 2 5" xfId="8701"/>
    <cellStyle name="Normal 126 2 3" xfId="8702"/>
    <cellStyle name="Normal 126 2 3 2" xfId="8703"/>
    <cellStyle name="Normal 126 2 3 2 2" xfId="8704"/>
    <cellStyle name="Normal 126 2 3 3" xfId="8705"/>
    <cellStyle name="Normal 126 2 4" xfId="8706"/>
    <cellStyle name="Normal 126 2 4 2" xfId="8707"/>
    <cellStyle name="Normal 126 2 5" xfId="8708"/>
    <cellStyle name="Normal 126 2 5 2" xfId="8709"/>
    <cellStyle name="Normal 126 2 6" xfId="8710"/>
    <cellStyle name="Normal 126 2 6 2" xfId="8711"/>
    <cellStyle name="Normal 126 2 7" xfId="8712"/>
    <cellStyle name="Normal 126 2 7 2" xfId="8713"/>
    <cellStyle name="Normal 126 2 8" xfId="8714"/>
    <cellStyle name="Normal 126 2 8 2" xfId="8715"/>
    <cellStyle name="Normal 126 2 9" xfId="8716"/>
    <cellStyle name="Normal 126 3" xfId="8717"/>
    <cellStyle name="Normal 126 3 2" xfId="8718"/>
    <cellStyle name="Normal 126 4" xfId="8719"/>
    <cellStyle name="Normal 126 4 2" xfId="8720"/>
    <cellStyle name="Normal 126 4 2 2" xfId="8721"/>
    <cellStyle name="Normal 126 4 3" xfId="8722"/>
    <cellStyle name="Normal 126 4 3 2" xfId="8723"/>
    <cellStyle name="Normal 126 4 4" xfId="8724"/>
    <cellStyle name="Normal 126 5" xfId="8725"/>
    <cellStyle name="Normal 126 5 2" xfId="8726"/>
    <cellStyle name="Normal 126 6" xfId="8727"/>
    <cellStyle name="Normal 126 6 2" xfId="8728"/>
    <cellStyle name="Normal 126 7" xfId="8729"/>
    <cellStyle name="Normal 126 7 2" xfId="8730"/>
    <cellStyle name="Normal 126 8" xfId="8731"/>
    <cellStyle name="Normal 126 9" xfId="8732"/>
    <cellStyle name="Normal 127" xfId="8733"/>
    <cellStyle name="Normal 127 2" xfId="8734"/>
    <cellStyle name="Normal 127 2 2" xfId="8735"/>
    <cellStyle name="Normal 127 2 2 2" xfId="8736"/>
    <cellStyle name="Normal 127 2 2 2 2" xfId="8737"/>
    <cellStyle name="Normal 127 2 2 2 2 2" xfId="8738"/>
    <cellStyle name="Normal 127 2 2 2 3" xfId="8739"/>
    <cellStyle name="Normal 127 2 2 3" xfId="8740"/>
    <cellStyle name="Normal 127 2 2 3 2" xfId="8741"/>
    <cellStyle name="Normal 127 2 2 4" xfId="8742"/>
    <cellStyle name="Normal 127 2 2 4 2" xfId="8743"/>
    <cellStyle name="Normal 127 2 2 5" xfId="8744"/>
    <cellStyle name="Normal 127 2 3" xfId="8745"/>
    <cellStyle name="Normal 127 2 3 2" xfId="8746"/>
    <cellStyle name="Normal 127 2 3 2 2" xfId="8747"/>
    <cellStyle name="Normal 127 2 3 3" xfId="8748"/>
    <cellStyle name="Normal 127 2 4" xfId="8749"/>
    <cellStyle name="Normal 127 2 4 2" xfId="8750"/>
    <cellStyle name="Normal 127 2 5" xfId="8751"/>
    <cellStyle name="Normal 127 2 5 2" xfId="8752"/>
    <cellStyle name="Normal 127 2 6" xfId="8753"/>
    <cellStyle name="Normal 127 2 6 2" xfId="8754"/>
    <cellStyle name="Normal 127 2 7" xfId="8755"/>
    <cellStyle name="Normal 127 2 7 2" xfId="8756"/>
    <cellStyle name="Normal 127 2 8" xfId="8757"/>
    <cellStyle name="Normal 127 2 8 2" xfId="8758"/>
    <cellStyle name="Normal 127 2 9" xfId="8759"/>
    <cellStyle name="Normal 127 3" xfId="8760"/>
    <cellStyle name="Normal 127 3 2" xfId="8761"/>
    <cellStyle name="Normal 127 4" xfId="8762"/>
    <cellStyle name="Normal 127 4 2" xfId="8763"/>
    <cellStyle name="Normal 127 4 2 2" xfId="8764"/>
    <cellStyle name="Normal 127 4 3" xfId="8765"/>
    <cellStyle name="Normal 127 4 3 2" xfId="8766"/>
    <cellStyle name="Normal 127 4 4" xfId="8767"/>
    <cellStyle name="Normal 127 5" xfId="8768"/>
    <cellStyle name="Normal 127 5 2" xfId="8769"/>
    <cellStyle name="Normal 127 6" xfId="8770"/>
    <cellStyle name="Normal 127 6 2" xfId="8771"/>
    <cellStyle name="Normal 127 7" xfId="8772"/>
    <cellStyle name="Normal 128" xfId="8773"/>
    <cellStyle name="Normal 128 2" xfId="8774"/>
    <cellStyle name="Normal 128 2 2" xfId="8775"/>
    <cellStyle name="Normal 128 2 2 2" xfId="8776"/>
    <cellStyle name="Normal 128 2 2 2 2" xfId="8777"/>
    <cellStyle name="Normal 128 2 2 2 2 2" xfId="8778"/>
    <cellStyle name="Normal 128 2 2 2 3" xfId="8779"/>
    <cellStyle name="Normal 128 2 2 3" xfId="8780"/>
    <cellStyle name="Normal 128 2 2 3 2" xfId="8781"/>
    <cellStyle name="Normal 128 2 2 4" xfId="8782"/>
    <cellStyle name="Normal 128 2 2 4 2" xfId="8783"/>
    <cellStyle name="Normal 128 2 2 5" xfId="8784"/>
    <cellStyle name="Normal 128 2 3" xfId="8785"/>
    <cellStyle name="Normal 128 2 3 2" xfId="8786"/>
    <cellStyle name="Normal 128 2 3 2 2" xfId="8787"/>
    <cellStyle name="Normal 128 2 3 3" xfId="8788"/>
    <cellStyle name="Normal 128 2 4" xfId="8789"/>
    <cellStyle name="Normal 128 2 4 2" xfId="8790"/>
    <cellStyle name="Normal 128 2 5" xfId="8791"/>
    <cellStyle name="Normal 128 2 5 2" xfId="8792"/>
    <cellStyle name="Normal 128 2 6" xfId="8793"/>
    <cellStyle name="Normal 128 2 6 2" xfId="8794"/>
    <cellStyle name="Normal 128 2 7" xfId="8795"/>
    <cellStyle name="Normal 128 2 7 2" xfId="8796"/>
    <cellStyle name="Normal 128 2 8" xfId="8797"/>
    <cellStyle name="Normal 128 2 8 2" xfId="8798"/>
    <cellStyle name="Normal 128 2 9" xfId="8799"/>
    <cellStyle name="Normal 128 3" xfId="8800"/>
    <cellStyle name="Normal 128 3 2" xfId="8801"/>
    <cellStyle name="Normal 128 4" xfId="8802"/>
    <cellStyle name="Normal 128 4 2" xfId="8803"/>
    <cellStyle name="Normal 128 4 2 2" xfId="8804"/>
    <cellStyle name="Normal 128 4 3" xfId="8805"/>
    <cellStyle name="Normal 128 4 3 2" xfId="8806"/>
    <cellStyle name="Normal 128 4 4" xfId="8807"/>
    <cellStyle name="Normal 128 5" xfId="8808"/>
    <cellStyle name="Normal 128 5 2" xfId="8809"/>
    <cellStyle name="Normal 128 6" xfId="8810"/>
    <cellStyle name="Normal 128 6 2" xfId="8811"/>
    <cellStyle name="Normal 128 7" xfId="8812"/>
    <cellStyle name="Normal 129" xfId="8813"/>
    <cellStyle name="Normal 129 2" xfId="8814"/>
    <cellStyle name="Normal 129 2 2" xfId="8815"/>
    <cellStyle name="Normal 129 2 2 2" xfId="8816"/>
    <cellStyle name="Normal 129 2 2 2 2" xfId="8817"/>
    <cellStyle name="Normal 129 2 2 2 2 2" xfId="8818"/>
    <cellStyle name="Normal 129 2 2 2 3" xfId="8819"/>
    <cellStyle name="Normal 129 2 2 3" xfId="8820"/>
    <cellStyle name="Normal 129 2 2 3 2" xfId="8821"/>
    <cellStyle name="Normal 129 2 2 4" xfId="8822"/>
    <cellStyle name="Normal 129 2 2 4 2" xfId="8823"/>
    <cellStyle name="Normal 129 2 2 5" xfId="8824"/>
    <cellStyle name="Normal 129 2 3" xfId="8825"/>
    <cellStyle name="Normal 129 2 3 2" xfId="8826"/>
    <cellStyle name="Normal 129 2 3 2 2" xfId="8827"/>
    <cellStyle name="Normal 129 2 3 3" xfId="8828"/>
    <cellStyle name="Normal 129 2 4" xfId="8829"/>
    <cellStyle name="Normal 129 2 4 2" xfId="8830"/>
    <cellStyle name="Normal 129 2 5" xfId="8831"/>
    <cellStyle name="Normal 129 2 5 2" xfId="8832"/>
    <cellStyle name="Normal 129 2 6" xfId="8833"/>
    <cellStyle name="Normal 129 2 6 2" xfId="8834"/>
    <cellStyle name="Normal 129 2 7" xfId="8835"/>
    <cellStyle name="Normal 129 2 7 2" xfId="8836"/>
    <cellStyle name="Normal 129 2 8" xfId="8837"/>
    <cellStyle name="Normal 129 2 8 2" xfId="8838"/>
    <cellStyle name="Normal 129 2 9" xfId="8839"/>
    <cellStyle name="Normal 129 3" xfId="8840"/>
    <cellStyle name="Normal 129 3 2" xfId="8841"/>
    <cellStyle name="Normal 129 4" xfId="8842"/>
    <cellStyle name="Normal 129 4 2" xfId="8843"/>
    <cellStyle name="Normal 129 4 2 2" xfId="8844"/>
    <cellStyle name="Normal 129 4 3" xfId="8845"/>
    <cellStyle name="Normal 129 4 3 2" xfId="8846"/>
    <cellStyle name="Normal 129 4 4" xfId="8847"/>
    <cellStyle name="Normal 129 5" xfId="8848"/>
    <cellStyle name="Normal 129 5 2" xfId="8849"/>
    <cellStyle name="Normal 129 6" xfId="8850"/>
    <cellStyle name="Normal 129 6 2" xfId="8851"/>
    <cellStyle name="Normal 129 7" xfId="8852"/>
    <cellStyle name="Normal 13" xfId="8853"/>
    <cellStyle name="Normal 13 10" xfId="8854"/>
    <cellStyle name="Normal 13 10 2" xfId="8855"/>
    <cellStyle name="Normal 13 11" xfId="8856"/>
    <cellStyle name="Normal 13 11 2" xfId="8857"/>
    <cellStyle name="Normal 13 12" xfId="8858"/>
    <cellStyle name="Normal 13 12 2" xfId="8859"/>
    <cellStyle name="Normal 13 13" xfId="8860"/>
    <cellStyle name="Normal 13 13 2" xfId="8861"/>
    <cellStyle name="Normal 13 14" xfId="8862"/>
    <cellStyle name="Normal 13 14 2" xfId="8863"/>
    <cellStyle name="Normal 13 15" xfId="8864"/>
    <cellStyle name="Normal 13 15 2" xfId="8865"/>
    <cellStyle name="Normal 13 16" xfId="8866"/>
    <cellStyle name="Normal 13 17" xfId="8867"/>
    <cellStyle name="Normal 13 17 2" xfId="8868"/>
    <cellStyle name="Normal 13 17 2 2" xfId="8869"/>
    <cellStyle name="Normal 13 17 2 2 2" xfId="8870"/>
    <cellStyle name="Normal 13 17 2 3" xfId="8871"/>
    <cellStyle name="Normal 13 17 3" xfId="8872"/>
    <cellStyle name="Normal 13 17 3 2" xfId="8873"/>
    <cellStyle name="Normal 13 17 4" xfId="8874"/>
    <cellStyle name="Normal 13 17 4 2" xfId="8875"/>
    <cellStyle name="Normal 13 17 5" xfId="8876"/>
    <cellStyle name="Normal 13 18" xfId="8877"/>
    <cellStyle name="Normal 13 19" xfId="8878"/>
    <cellStyle name="Normal 13 2" xfId="8879"/>
    <cellStyle name="Normal 13 2 2" xfId="8880"/>
    <cellStyle name="Normal 13 20" xfId="8881"/>
    <cellStyle name="Normal 13 20 2" xfId="8882"/>
    <cellStyle name="Normal 13 21" xfId="8883"/>
    <cellStyle name="Normal 13 21 2" xfId="8884"/>
    <cellStyle name="Normal 13 22" xfId="8885"/>
    <cellStyle name="Normal 13 22 2" xfId="8886"/>
    <cellStyle name="Normal 13 23" xfId="8887"/>
    <cellStyle name="Normal 13 24" xfId="8888"/>
    <cellStyle name="Normal 13 3" xfId="8889"/>
    <cellStyle name="Normal 13 3 2" xfId="8890"/>
    <cellStyle name="Normal 13 3 2 2" xfId="8891"/>
    <cellStyle name="Normal 13 3 2 2 2" xfId="8892"/>
    <cellStyle name="Normal 13 3 2 2 2 2" xfId="8893"/>
    <cellStyle name="Normal 13 3 2 2 2 2 2" xfId="8894"/>
    <cellStyle name="Normal 13 3 2 2 2 3" xfId="8895"/>
    <cellStyle name="Normal 13 3 2 2 3" xfId="8896"/>
    <cellStyle name="Normal 13 3 2 2 3 2" xfId="8897"/>
    <cellStyle name="Normal 13 3 2 2 4" xfId="8898"/>
    <cellStyle name="Normal 13 3 2 2 4 2" xfId="8899"/>
    <cellStyle name="Normal 13 3 2 2 5" xfId="8900"/>
    <cellStyle name="Normal 13 3 2 3" xfId="8901"/>
    <cellStyle name="Normal 13 3 2 3 2" xfId="8902"/>
    <cellStyle name="Normal 13 3 2 3 2 2" xfId="8903"/>
    <cellStyle name="Normal 13 3 2 3 3" xfId="8904"/>
    <cellStyle name="Normal 13 3 2 4" xfId="8905"/>
    <cellStyle name="Normal 13 3 2 4 2" xfId="8906"/>
    <cellStyle name="Normal 13 3 2 5" xfId="8907"/>
    <cellStyle name="Normal 13 3 2 5 2" xfId="8908"/>
    <cellStyle name="Normal 13 3 2 6" xfId="8909"/>
    <cellStyle name="Normal 13 3 2 6 2" xfId="8910"/>
    <cellStyle name="Normal 13 3 2 7" xfId="8911"/>
    <cellStyle name="Normal 13 3 2 7 2" xfId="8912"/>
    <cellStyle name="Normal 13 3 2 8" xfId="8913"/>
    <cellStyle name="Normal 13 3 2 8 2" xfId="8914"/>
    <cellStyle name="Normal 13 3 2 9" xfId="8915"/>
    <cellStyle name="Normal 13 3 3" xfId="8916"/>
    <cellStyle name="Normal 13 3 3 2" xfId="8917"/>
    <cellStyle name="Normal 13 3 4" xfId="8918"/>
    <cellStyle name="Normal 13 3 4 2" xfId="8919"/>
    <cellStyle name="Normal 13 3 4 2 2" xfId="8920"/>
    <cellStyle name="Normal 13 3 4 3" xfId="8921"/>
    <cellStyle name="Normal 13 3 4 3 2" xfId="8922"/>
    <cellStyle name="Normal 13 3 4 4" xfId="8923"/>
    <cellStyle name="Normal 13 3 5" xfId="8924"/>
    <cellStyle name="Normal 13 3 5 2" xfId="8925"/>
    <cellStyle name="Normal 13 3 6" xfId="8926"/>
    <cellStyle name="Normal 13 3 7" xfId="8927"/>
    <cellStyle name="Normal 13 4" xfId="8928"/>
    <cellStyle name="Normal 13 4 2" xfId="8929"/>
    <cellStyle name="Normal 13 5" xfId="8930"/>
    <cellStyle name="Normal 13 5 2" xfId="8931"/>
    <cellStyle name="Normal 13 6" xfId="8932"/>
    <cellStyle name="Normal 13 6 2" xfId="8933"/>
    <cellStyle name="Normal 13 7" xfId="8934"/>
    <cellStyle name="Normal 13 7 2" xfId="8935"/>
    <cellStyle name="Normal 13 8" xfId="8936"/>
    <cellStyle name="Normal 13 8 2" xfId="8937"/>
    <cellStyle name="Normal 13 9" xfId="8938"/>
    <cellStyle name="Normal 13 9 2" xfId="8939"/>
    <cellStyle name="Normal 130" xfId="8940"/>
    <cellStyle name="Normal 130 2" xfId="8941"/>
    <cellStyle name="Normal 130 2 2" xfId="8942"/>
    <cellStyle name="Normal 130 2 2 2" xfId="8943"/>
    <cellStyle name="Normal 130 2 2 2 2" xfId="8944"/>
    <cellStyle name="Normal 130 2 2 2 2 2" xfId="8945"/>
    <cellStyle name="Normal 130 2 2 2 3" xfId="8946"/>
    <cellStyle name="Normal 130 2 2 3" xfId="8947"/>
    <cellStyle name="Normal 130 2 2 3 2" xfId="8948"/>
    <cellStyle name="Normal 130 2 2 4" xfId="8949"/>
    <cellStyle name="Normal 130 2 2 4 2" xfId="8950"/>
    <cellStyle name="Normal 130 2 2 5" xfId="8951"/>
    <cellStyle name="Normal 130 2 3" xfId="8952"/>
    <cellStyle name="Normal 130 2 3 2" xfId="8953"/>
    <cellStyle name="Normal 130 2 3 2 2" xfId="8954"/>
    <cellStyle name="Normal 130 2 3 3" xfId="8955"/>
    <cellStyle name="Normal 130 2 4" xfId="8956"/>
    <cellStyle name="Normal 130 2 4 2" xfId="8957"/>
    <cellStyle name="Normal 130 2 5" xfId="8958"/>
    <cellStyle name="Normal 130 2 5 2" xfId="8959"/>
    <cellStyle name="Normal 130 2 6" xfId="8960"/>
    <cellStyle name="Normal 130 2 6 2" xfId="8961"/>
    <cellStyle name="Normal 130 2 7" xfId="8962"/>
    <cellStyle name="Normal 130 2 7 2" xfId="8963"/>
    <cellStyle name="Normal 130 2 8" xfId="8964"/>
    <cellStyle name="Normal 130 2 8 2" xfId="8965"/>
    <cellStyle name="Normal 130 2 9" xfId="8966"/>
    <cellStyle name="Normal 130 3" xfId="8967"/>
    <cellStyle name="Normal 130 3 2" xfId="8968"/>
    <cellStyle name="Normal 130 4" xfId="8969"/>
    <cellStyle name="Normal 130 4 2" xfId="8970"/>
    <cellStyle name="Normal 130 4 2 2" xfId="8971"/>
    <cellStyle name="Normal 130 4 3" xfId="8972"/>
    <cellStyle name="Normal 130 4 3 2" xfId="8973"/>
    <cellStyle name="Normal 130 4 4" xfId="8974"/>
    <cellStyle name="Normal 130 5" xfId="8975"/>
    <cellStyle name="Normal 130 5 2" xfId="8976"/>
    <cellStyle name="Normal 130 6" xfId="8977"/>
    <cellStyle name="Normal 130 6 2" xfId="8978"/>
    <cellStyle name="Normal 130 7" xfId="8979"/>
    <cellStyle name="Normal 131" xfId="8980"/>
    <cellStyle name="Normal 131 2" xfId="8981"/>
    <cellStyle name="Normal 131 2 2" xfId="8982"/>
    <cellStyle name="Normal 131 2 2 2" xfId="8983"/>
    <cellStyle name="Normal 131 2 2 2 2" xfId="8984"/>
    <cellStyle name="Normal 131 2 2 2 2 2" xfId="8985"/>
    <cellStyle name="Normal 131 2 2 2 3" xfId="8986"/>
    <cellStyle name="Normal 131 2 2 3" xfId="8987"/>
    <cellStyle name="Normal 131 2 2 3 2" xfId="8988"/>
    <cellStyle name="Normal 131 2 2 4" xfId="8989"/>
    <cellStyle name="Normal 131 2 2 4 2" xfId="8990"/>
    <cellStyle name="Normal 131 2 2 5" xfId="8991"/>
    <cellStyle name="Normal 131 2 3" xfId="8992"/>
    <cellStyle name="Normal 131 2 3 2" xfId="8993"/>
    <cellStyle name="Normal 131 2 3 2 2" xfId="8994"/>
    <cellStyle name="Normal 131 2 3 3" xfId="8995"/>
    <cellStyle name="Normal 131 2 4" xfId="8996"/>
    <cellStyle name="Normal 131 2 4 2" xfId="8997"/>
    <cellStyle name="Normal 131 2 5" xfId="8998"/>
    <cellStyle name="Normal 131 2 5 2" xfId="8999"/>
    <cellStyle name="Normal 131 2 6" xfId="9000"/>
    <cellStyle name="Normal 131 2 6 2" xfId="9001"/>
    <cellStyle name="Normal 131 2 7" xfId="9002"/>
    <cellStyle name="Normal 131 2 7 2" xfId="9003"/>
    <cellStyle name="Normal 131 2 8" xfId="9004"/>
    <cellStyle name="Normal 131 2 8 2" xfId="9005"/>
    <cellStyle name="Normal 131 2 9" xfId="9006"/>
    <cellStyle name="Normal 131 3" xfId="9007"/>
    <cellStyle name="Normal 131 3 2" xfId="9008"/>
    <cellStyle name="Normal 131 4" xfId="9009"/>
    <cellStyle name="Normal 131 4 2" xfId="9010"/>
    <cellStyle name="Normal 131 4 2 2" xfId="9011"/>
    <cellStyle name="Normal 131 4 3" xfId="9012"/>
    <cellStyle name="Normal 131 4 3 2" xfId="9013"/>
    <cellStyle name="Normal 131 4 4" xfId="9014"/>
    <cellStyle name="Normal 131 5" xfId="9015"/>
    <cellStyle name="Normal 131 5 2" xfId="9016"/>
    <cellStyle name="Normal 131 6" xfId="9017"/>
    <cellStyle name="Normal 131 6 2" xfId="9018"/>
    <cellStyle name="Normal 131 7" xfId="9019"/>
    <cellStyle name="Normal 132" xfId="9020"/>
    <cellStyle name="Normal 132 2" xfId="9021"/>
    <cellStyle name="Normal 132 2 2" xfId="9022"/>
    <cellStyle name="Normal 132 2 2 2" xfId="9023"/>
    <cellStyle name="Normal 132 2 2 2 2" xfId="9024"/>
    <cellStyle name="Normal 132 2 2 2 2 2" xfId="9025"/>
    <cellStyle name="Normal 132 2 2 2 3" xfId="9026"/>
    <cellStyle name="Normal 132 2 2 3" xfId="9027"/>
    <cellStyle name="Normal 132 2 2 3 2" xfId="9028"/>
    <cellStyle name="Normal 132 2 2 4" xfId="9029"/>
    <cellStyle name="Normal 132 2 2 4 2" xfId="9030"/>
    <cellStyle name="Normal 132 2 2 5" xfId="9031"/>
    <cellStyle name="Normal 132 2 3" xfId="9032"/>
    <cellStyle name="Normal 132 2 3 2" xfId="9033"/>
    <cellStyle name="Normal 132 2 3 2 2" xfId="9034"/>
    <cellStyle name="Normal 132 2 3 3" xfId="9035"/>
    <cellStyle name="Normal 132 2 4" xfId="9036"/>
    <cellStyle name="Normal 132 2 4 2" xfId="9037"/>
    <cellStyle name="Normal 132 2 5" xfId="9038"/>
    <cellStyle name="Normal 132 2 5 2" xfId="9039"/>
    <cellStyle name="Normal 132 2 6" xfId="9040"/>
    <cellStyle name="Normal 132 2 6 2" xfId="9041"/>
    <cellStyle name="Normal 132 2 7" xfId="9042"/>
    <cellStyle name="Normal 132 2 7 2" xfId="9043"/>
    <cellStyle name="Normal 132 2 8" xfId="9044"/>
    <cellStyle name="Normal 132 2 8 2" xfId="9045"/>
    <cellStyle name="Normal 132 2 9" xfId="9046"/>
    <cellStyle name="Normal 132 3" xfId="9047"/>
    <cellStyle name="Normal 132 3 2" xfId="9048"/>
    <cellStyle name="Normal 132 4" xfId="9049"/>
    <cellStyle name="Normal 132 4 2" xfId="9050"/>
    <cellStyle name="Normal 132 4 2 2" xfId="9051"/>
    <cellStyle name="Normal 132 4 3" xfId="9052"/>
    <cellStyle name="Normal 132 4 3 2" xfId="9053"/>
    <cellStyle name="Normal 132 4 4" xfId="9054"/>
    <cellStyle name="Normal 132 5" xfId="9055"/>
    <cellStyle name="Normal 132 5 2" xfId="9056"/>
    <cellStyle name="Normal 132 6" xfId="9057"/>
    <cellStyle name="Normal 132 6 2" xfId="9058"/>
    <cellStyle name="Normal 132 7" xfId="9059"/>
    <cellStyle name="Normal 133" xfId="9060"/>
    <cellStyle name="Normal 133 2" xfId="9061"/>
    <cellStyle name="Normal 133 2 2" xfId="9062"/>
    <cellStyle name="Normal 133 2 2 2" xfId="9063"/>
    <cellStyle name="Normal 133 2 2 2 2" xfId="9064"/>
    <cellStyle name="Normal 133 2 2 2 2 2" xfId="9065"/>
    <cellStyle name="Normal 133 2 2 2 3" xfId="9066"/>
    <cellStyle name="Normal 133 2 2 3" xfId="9067"/>
    <cellStyle name="Normal 133 2 2 3 2" xfId="9068"/>
    <cellStyle name="Normal 133 2 2 4" xfId="9069"/>
    <cellStyle name="Normal 133 2 2 4 2" xfId="9070"/>
    <cellStyle name="Normal 133 2 2 5" xfId="9071"/>
    <cellStyle name="Normal 133 2 3" xfId="9072"/>
    <cellStyle name="Normal 133 2 3 2" xfId="9073"/>
    <cellStyle name="Normal 133 2 3 2 2" xfId="9074"/>
    <cellStyle name="Normal 133 2 3 3" xfId="9075"/>
    <cellStyle name="Normal 133 2 4" xfId="9076"/>
    <cellStyle name="Normal 133 2 4 2" xfId="9077"/>
    <cellStyle name="Normal 133 2 5" xfId="9078"/>
    <cellStyle name="Normal 133 2 5 2" xfId="9079"/>
    <cellStyle name="Normal 133 2 6" xfId="9080"/>
    <cellStyle name="Normal 133 2 6 2" xfId="9081"/>
    <cellStyle name="Normal 133 2 7" xfId="9082"/>
    <cellStyle name="Normal 133 2 7 2" xfId="9083"/>
    <cellStyle name="Normal 133 2 8" xfId="9084"/>
    <cellStyle name="Normal 133 2 8 2" xfId="9085"/>
    <cellStyle name="Normal 133 2 9" xfId="9086"/>
    <cellStyle name="Normal 133 3" xfId="9087"/>
    <cellStyle name="Normal 133 3 2" xfId="9088"/>
    <cellStyle name="Normal 133 4" xfId="9089"/>
    <cellStyle name="Normal 133 4 2" xfId="9090"/>
    <cellStyle name="Normal 133 4 2 2" xfId="9091"/>
    <cellStyle name="Normal 133 4 3" xfId="9092"/>
    <cellStyle name="Normal 133 4 3 2" xfId="9093"/>
    <cellStyle name="Normal 133 4 4" xfId="9094"/>
    <cellStyle name="Normal 133 5" xfId="9095"/>
    <cellStyle name="Normal 133 5 2" xfId="9096"/>
    <cellStyle name="Normal 133 6" xfId="9097"/>
    <cellStyle name="Normal 134" xfId="9098"/>
    <cellStyle name="Normal 134 2" xfId="9099"/>
    <cellStyle name="Normal 134 2 2" xfId="9100"/>
    <cellStyle name="Normal 134 2 2 2" xfId="9101"/>
    <cellStyle name="Normal 134 2 2 2 2" xfId="9102"/>
    <cellStyle name="Normal 134 2 2 2 2 2" xfId="9103"/>
    <cellStyle name="Normal 134 2 2 2 3" xfId="9104"/>
    <cellStyle name="Normal 134 2 2 3" xfId="9105"/>
    <cellStyle name="Normal 134 2 2 3 2" xfId="9106"/>
    <cellStyle name="Normal 134 2 2 4" xfId="9107"/>
    <cellStyle name="Normal 134 2 2 4 2" xfId="9108"/>
    <cellStyle name="Normal 134 2 2 5" xfId="9109"/>
    <cellStyle name="Normal 134 2 3" xfId="9110"/>
    <cellStyle name="Normal 134 2 3 2" xfId="9111"/>
    <cellStyle name="Normal 134 2 3 2 2" xfId="9112"/>
    <cellStyle name="Normal 134 2 3 3" xfId="9113"/>
    <cellStyle name="Normal 134 2 4" xfId="9114"/>
    <cellStyle name="Normal 134 2 4 2" xfId="9115"/>
    <cellStyle name="Normal 134 2 5" xfId="9116"/>
    <cellStyle name="Normal 134 2 5 2" xfId="9117"/>
    <cellStyle name="Normal 134 2 6" xfId="9118"/>
    <cellStyle name="Normal 134 2 6 2" xfId="9119"/>
    <cellStyle name="Normal 134 2 7" xfId="9120"/>
    <cellStyle name="Normal 134 2 7 2" xfId="9121"/>
    <cellStyle name="Normal 134 2 8" xfId="9122"/>
    <cellStyle name="Normal 134 2 8 2" xfId="9123"/>
    <cellStyle name="Normal 134 2 9" xfId="9124"/>
    <cellStyle name="Normal 134 3" xfId="9125"/>
    <cellStyle name="Normal 134 3 2" xfId="9126"/>
    <cellStyle name="Normal 134 4" xfId="9127"/>
    <cellStyle name="Normal 134 4 2" xfId="9128"/>
    <cellStyle name="Normal 134 4 2 2" xfId="9129"/>
    <cellStyle name="Normal 134 4 3" xfId="9130"/>
    <cellStyle name="Normal 134 4 3 2" xfId="9131"/>
    <cellStyle name="Normal 134 4 4" xfId="9132"/>
    <cellStyle name="Normal 134 5" xfId="9133"/>
    <cellStyle name="Normal 134 5 2" xfId="9134"/>
    <cellStyle name="Normal 134 6" xfId="9135"/>
    <cellStyle name="Normal 135" xfId="9136"/>
    <cellStyle name="Normal 135 2" xfId="9137"/>
    <cellStyle name="Normal 135 2 2" xfId="9138"/>
    <cellStyle name="Normal 135 2 2 2" xfId="9139"/>
    <cellStyle name="Normal 135 2 2 2 2" xfId="9140"/>
    <cellStyle name="Normal 135 2 2 2 2 2" xfId="9141"/>
    <cellStyle name="Normal 135 2 2 2 3" xfId="9142"/>
    <cellStyle name="Normal 135 2 2 3" xfId="9143"/>
    <cellStyle name="Normal 135 2 2 3 2" xfId="9144"/>
    <cellStyle name="Normal 135 2 2 4" xfId="9145"/>
    <cellStyle name="Normal 135 2 2 4 2" xfId="9146"/>
    <cellStyle name="Normal 135 2 2 5" xfId="9147"/>
    <cellStyle name="Normal 135 2 3" xfId="9148"/>
    <cellStyle name="Normal 135 2 3 2" xfId="9149"/>
    <cellStyle name="Normal 135 2 3 2 2" xfId="9150"/>
    <cellStyle name="Normal 135 2 3 3" xfId="9151"/>
    <cellStyle name="Normal 135 2 4" xfId="9152"/>
    <cellStyle name="Normal 135 2 4 2" xfId="9153"/>
    <cellStyle name="Normal 135 2 5" xfId="9154"/>
    <cellStyle name="Normal 135 2 5 2" xfId="9155"/>
    <cellStyle name="Normal 135 2 6" xfId="9156"/>
    <cellStyle name="Normal 135 2 6 2" xfId="9157"/>
    <cellStyle name="Normal 135 2 7" xfId="9158"/>
    <cellStyle name="Normal 135 2 7 2" xfId="9159"/>
    <cellStyle name="Normal 135 2 8" xfId="9160"/>
    <cellStyle name="Normal 135 2 8 2" xfId="9161"/>
    <cellStyle name="Normal 135 2 9" xfId="9162"/>
    <cellStyle name="Normal 135 3" xfId="9163"/>
    <cellStyle name="Normal 135 3 2" xfId="9164"/>
    <cellStyle name="Normal 135 4" xfId="9165"/>
    <cellStyle name="Normal 135 4 2" xfId="9166"/>
    <cellStyle name="Normal 135 4 2 2" xfId="9167"/>
    <cellStyle name="Normal 135 4 3" xfId="9168"/>
    <cellStyle name="Normal 135 4 3 2" xfId="9169"/>
    <cellStyle name="Normal 135 4 4" xfId="9170"/>
    <cellStyle name="Normal 135 5" xfId="9171"/>
    <cellStyle name="Normal 135 5 2" xfId="9172"/>
    <cellStyle name="Normal 135 6" xfId="9173"/>
    <cellStyle name="Normal 136" xfId="9174"/>
    <cellStyle name="Normal 136 2" xfId="9175"/>
    <cellStyle name="Normal 136 2 2" xfId="9176"/>
    <cellStyle name="Normal 136 2 2 2" xfId="9177"/>
    <cellStyle name="Normal 136 2 2 2 2" xfId="9178"/>
    <cellStyle name="Normal 136 2 2 2 2 2" xfId="9179"/>
    <cellStyle name="Normal 136 2 2 2 3" xfId="9180"/>
    <cellStyle name="Normal 136 2 2 3" xfId="9181"/>
    <cellStyle name="Normal 136 2 2 3 2" xfId="9182"/>
    <cellStyle name="Normal 136 2 2 4" xfId="9183"/>
    <cellStyle name="Normal 136 2 2 4 2" xfId="9184"/>
    <cellStyle name="Normal 136 2 2 5" xfId="9185"/>
    <cellStyle name="Normal 136 2 3" xfId="9186"/>
    <cellStyle name="Normal 136 2 3 2" xfId="9187"/>
    <cellStyle name="Normal 136 2 3 2 2" xfId="9188"/>
    <cellStyle name="Normal 136 2 3 3" xfId="9189"/>
    <cellStyle name="Normal 136 2 4" xfId="9190"/>
    <cellStyle name="Normal 136 2 4 2" xfId="9191"/>
    <cellStyle name="Normal 136 2 5" xfId="9192"/>
    <cellStyle name="Normal 136 2 5 2" xfId="9193"/>
    <cellStyle name="Normal 136 2 6" xfId="9194"/>
    <cellStyle name="Normal 136 2 6 2" xfId="9195"/>
    <cellStyle name="Normal 136 2 7" xfId="9196"/>
    <cellStyle name="Normal 136 2 7 2" xfId="9197"/>
    <cellStyle name="Normal 136 2 8" xfId="9198"/>
    <cellStyle name="Normal 136 2 8 2" xfId="9199"/>
    <cellStyle name="Normal 136 2 9" xfId="9200"/>
    <cellStyle name="Normal 136 3" xfId="9201"/>
    <cellStyle name="Normal 136 3 2" xfId="9202"/>
    <cellStyle name="Normal 136 4" xfId="9203"/>
    <cellStyle name="Normal 136 4 2" xfId="9204"/>
    <cellStyle name="Normal 136 4 2 2" xfId="9205"/>
    <cellStyle name="Normal 136 4 3" xfId="9206"/>
    <cellStyle name="Normal 136 4 3 2" xfId="9207"/>
    <cellStyle name="Normal 136 4 4" xfId="9208"/>
    <cellStyle name="Normal 136 5" xfId="9209"/>
    <cellStyle name="Normal 136 5 2" xfId="9210"/>
    <cellStyle name="Normal 136 6" xfId="9211"/>
    <cellStyle name="Normal 137" xfId="9212"/>
    <cellStyle name="Normal 137 2" xfId="9213"/>
    <cellStyle name="Normal 137 2 2" xfId="9214"/>
    <cellStyle name="Normal 137 2 2 2" xfId="9215"/>
    <cellStyle name="Normal 137 2 2 2 2" xfId="9216"/>
    <cellStyle name="Normal 137 2 2 2 2 2" xfId="9217"/>
    <cellStyle name="Normal 137 2 2 2 3" xfId="9218"/>
    <cellStyle name="Normal 137 2 2 3" xfId="9219"/>
    <cellStyle name="Normal 137 2 2 3 2" xfId="9220"/>
    <cellStyle name="Normal 137 2 2 4" xfId="9221"/>
    <cellStyle name="Normal 137 2 2 4 2" xfId="9222"/>
    <cellStyle name="Normal 137 2 2 5" xfId="9223"/>
    <cellStyle name="Normal 137 2 3" xfId="9224"/>
    <cellStyle name="Normal 137 2 3 2" xfId="9225"/>
    <cellStyle name="Normal 137 2 3 2 2" xfId="9226"/>
    <cellStyle name="Normal 137 2 3 3" xfId="9227"/>
    <cellStyle name="Normal 137 2 4" xfId="9228"/>
    <cellStyle name="Normal 137 2 4 2" xfId="9229"/>
    <cellStyle name="Normal 137 2 5" xfId="9230"/>
    <cellStyle name="Normal 137 2 5 2" xfId="9231"/>
    <cellStyle name="Normal 137 2 6" xfId="9232"/>
    <cellStyle name="Normal 137 2 6 2" xfId="9233"/>
    <cellStyle name="Normal 137 2 7" xfId="9234"/>
    <cellStyle name="Normal 137 2 7 2" xfId="9235"/>
    <cellStyle name="Normal 137 2 8" xfId="9236"/>
    <cellStyle name="Normal 137 2 8 2" xfId="9237"/>
    <cellStyle name="Normal 137 2 9" xfId="9238"/>
    <cellStyle name="Normal 137 3" xfId="9239"/>
    <cellStyle name="Normal 137 3 2" xfId="9240"/>
    <cellStyle name="Normal 137 4" xfId="9241"/>
    <cellStyle name="Normal 137 4 2" xfId="9242"/>
    <cellStyle name="Normal 137 4 2 2" xfId="9243"/>
    <cellStyle name="Normal 137 4 3" xfId="9244"/>
    <cellStyle name="Normal 137 4 3 2" xfId="9245"/>
    <cellStyle name="Normal 137 4 4" xfId="9246"/>
    <cellStyle name="Normal 137 5" xfId="9247"/>
    <cellStyle name="Normal 137 5 2" xfId="9248"/>
    <cellStyle name="Normal 137 6" xfId="9249"/>
    <cellStyle name="Normal 138" xfId="9250"/>
    <cellStyle name="Normal 138 2" xfId="9251"/>
    <cellStyle name="Normal 138 2 2" xfId="9252"/>
    <cellStyle name="Normal 138 2 2 2" xfId="9253"/>
    <cellStyle name="Normal 138 2 2 2 2" xfId="9254"/>
    <cellStyle name="Normal 138 2 2 2 2 2" xfId="9255"/>
    <cellStyle name="Normal 138 2 2 2 3" xfId="9256"/>
    <cellStyle name="Normal 138 2 2 3" xfId="9257"/>
    <cellStyle name="Normal 138 2 2 3 2" xfId="9258"/>
    <cellStyle name="Normal 138 2 2 4" xfId="9259"/>
    <cellStyle name="Normal 138 2 2 4 2" xfId="9260"/>
    <cellStyle name="Normal 138 2 2 5" xfId="9261"/>
    <cellStyle name="Normal 138 2 3" xfId="9262"/>
    <cellStyle name="Normal 138 2 3 2" xfId="9263"/>
    <cellStyle name="Normal 138 2 3 2 2" xfId="9264"/>
    <cellStyle name="Normal 138 2 3 3" xfId="9265"/>
    <cellStyle name="Normal 138 2 4" xfId="9266"/>
    <cellStyle name="Normal 138 2 4 2" xfId="9267"/>
    <cellStyle name="Normal 138 2 5" xfId="9268"/>
    <cellStyle name="Normal 138 2 5 2" xfId="9269"/>
    <cellStyle name="Normal 138 2 6" xfId="9270"/>
    <cellStyle name="Normal 138 2 6 2" xfId="9271"/>
    <cellStyle name="Normal 138 2 7" xfId="9272"/>
    <cellStyle name="Normal 138 2 7 2" xfId="9273"/>
    <cellStyle name="Normal 138 2 8" xfId="9274"/>
    <cellStyle name="Normal 138 2 8 2" xfId="9275"/>
    <cellStyle name="Normal 138 2 9" xfId="9276"/>
    <cellStyle name="Normal 138 3" xfId="9277"/>
    <cellStyle name="Normal 138 3 2" xfId="9278"/>
    <cellStyle name="Normal 138 4" xfId="9279"/>
    <cellStyle name="Normal 138 4 2" xfId="9280"/>
    <cellStyle name="Normal 138 4 2 2" xfId="9281"/>
    <cellStyle name="Normal 138 4 3" xfId="9282"/>
    <cellStyle name="Normal 138 4 3 2" xfId="9283"/>
    <cellStyle name="Normal 138 4 4" xfId="9284"/>
    <cellStyle name="Normal 138 5" xfId="9285"/>
    <cellStyle name="Normal 138 5 2" xfId="9286"/>
    <cellStyle name="Normal 138 6" xfId="9287"/>
    <cellStyle name="Normal 139" xfId="9288"/>
    <cellStyle name="Normal 139 2" xfId="9289"/>
    <cellStyle name="Normal 139 2 2" xfId="9290"/>
    <cellStyle name="Normal 139 2 2 2" xfId="9291"/>
    <cellStyle name="Normal 139 2 2 2 2" xfId="9292"/>
    <cellStyle name="Normal 139 2 2 2 2 2" xfId="9293"/>
    <cellStyle name="Normal 139 2 2 2 3" xfId="9294"/>
    <cellStyle name="Normal 139 2 2 3" xfId="9295"/>
    <cellStyle name="Normal 139 2 2 3 2" xfId="9296"/>
    <cellStyle name="Normal 139 2 2 4" xfId="9297"/>
    <cellStyle name="Normal 139 2 2 4 2" xfId="9298"/>
    <cellStyle name="Normal 139 2 2 5" xfId="9299"/>
    <cellStyle name="Normal 139 2 3" xfId="9300"/>
    <cellStyle name="Normal 139 2 3 2" xfId="9301"/>
    <cellStyle name="Normal 139 2 3 2 2" xfId="9302"/>
    <cellStyle name="Normal 139 2 3 3" xfId="9303"/>
    <cellStyle name="Normal 139 2 4" xfId="9304"/>
    <cellStyle name="Normal 139 2 4 2" xfId="9305"/>
    <cellStyle name="Normal 139 2 5" xfId="9306"/>
    <cellStyle name="Normal 139 2 5 2" xfId="9307"/>
    <cellStyle name="Normal 139 2 6" xfId="9308"/>
    <cellStyle name="Normal 139 2 6 2" xfId="9309"/>
    <cellStyle name="Normal 139 2 7" xfId="9310"/>
    <cellStyle name="Normal 139 2 7 2" xfId="9311"/>
    <cellStyle name="Normal 139 2 8" xfId="9312"/>
    <cellStyle name="Normal 139 2 8 2" xfId="9313"/>
    <cellStyle name="Normal 139 2 9" xfId="9314"/>
    <cellStyle name="Normal 139 3" xfId="9315"/>
    <cellStyle name="Normal 139 3 2" xfId="9316"/>
    <cellStyle name="Normal 139 4" xfId="9317"/>
    <cellStyle name="Normal 139 4 2" xfId="9318"/>
    <cellStyle name="Normal 139 4 2 2" xfId="9319"/>
    <cellStyle name="Normal 139 4 3" xfId="9320"/>
    <cellStyle name="Normal 139 4 3 2" xfId="9321"/>
    <cellStyle name="Normal 139 4 4" xfId="9322"/>
    <cellStyle name="Normal 139 5" xfId="9323"/>
    <cellStyle name="Normal 139 5 2" xfId="9324"/>
    <cellStyle name="Normal 139 6" xfId="9325"/>
    <cellStyle name="Normal 14" xfId="9326"/>
    <cellStyle name="Normal 14 10" xfId="9327"/>
    <cellStyle name="Normal 14 10 2" xfId="9328"/>
    <cellStyle name="Normal 14 11" xfId="9329"/>
    <cellStyle name="Normal 14 11 2" xfId="9330"/>
    <cellStyle name="Normal 14 12" xfId="9331"/>
    <cellStyle name="Normal 14 12 2" xfId="9332"/>
    <cellStyle name="Normal 14 13" xfId="9333"/>
    <cellStyle name="Normal 14 14" xfId="9334"/>
    <cellStyle name="Normal 14 2" xfId="9335"/>
    <cellStyle name="Normal 14 2 2" xfId="9336"/>
    <cellStyle name="Normal 14 2 3" xfId="9337"/>
    <cellStyle name="Normal 14 2 4" xfId="9338"/>
    <cellStyle name="Normal 14 3" xfId="9339"/>
    <cellStyle name="Normal 14 3 2" xfId="9340"/>
    <cellStyle name="Normal 14 3 2 2" xfId="9341"/>
    <cellStyle name="Normal 14 3 2 2 2" xfId="9342"/>
    <cellStyle name="Normal 14 3 2 2 2 2" xfId="9343"/>
    <cellStyle name="Normal 14 3 2 2 2 2 2" xfId="9344"/>
    <cellStyle name="Normal 14 3 2 2 2 3" xfId="9345"/>
    <cellStyle name="Normal 14 3 2 2 3" xfId="9346"/>
    <cellStyle name="Normal 14 3 2 2 3 2" xfId="9347"/>
    <cellStyle name="Normal 14 3 2 2 4" xfId="9348"/>
    <cellStyle name="Normal 14 3 2 2 4 2" xfId="9349"/>
    <cellStyle name="Normal 14 3 2 2 5" xfId="9350"/>
    <cellStyle name="Normal 14 3 2 3" xfId="9351"/>
    <cellStyle name="Normal 14 3 2 3 2" xfId="9352"/>
    <cellStyle name="Normal 14 3 2 3 2 2" xfId="9353"/>
    <cellStyle name="Normal 14 3 2 3 3" xfId="9354"/>
    <cellStyle name="Normal 14 3 2 4" xfId="9355"/>
    <cellStyle name="Normal 14 3 2 4 2" xfId="9356"/>
    <cellStyle name="Normal 14 3 2 5" xfId="9357"/>
    <cellStyle name="Normal 14 3 2 5 2" xfId="9358"/>
    <cellStyle name="Normal 14 3 2 6" xfId="9359"/>
    <cellStyle name="Normal 14 3 2 6 2" xfId="9360"/>
    <cellStyle name="Normal 14 3 2 7" xfId="9361"/>
    <cellStyle name="Normal 14 3 2 7 2" xfId="9362"/>
    <cellStyle name="Normal 14 3 2 8" xfId="9363"/>
    <cellStyle name="Normal 14 3 2 8 2" xfId="9364"/>
    <cellStyle name="Normal 14 3 2 9" xfId="9365"/>
    <cellStyle name="Normal 14 3 3" xfId="9366"/>
    <cellStyle name="Normal 14 3 4" xfId="9367"/>
    <cellStyle name="Normal 14 3 4 2" xfId="9368"/>
    <cellStyle name="Normal 14 3 4 2 2" xfId="9369"/>
    <cellStyle name="Normal 14 3 4 3" xfId="9370"/>
    <cellStyle name="Normal 14 3 4 3 2" xfId="9371"/>
    <cellStyle name="Normal 14 3 4 4" xfId="9372"/>
    <cellStyle name="Normal 14 3 5" xfId="9373"/>
    <cellStyle name="Normal 14 3 5 2" xfId="9374"/>
    <cellStyle name="Normal 14 3 6" xfId="9375"/>
    <cellStyle name="Normal 14 4" xfId="9376"/>
    <cellStyle name="Normal 14 4 2" xfId="9377"/>
    <cellStyle name="Normal 14 5" xfId="9378"/>
    <cellStyle name="Normal 14 6" xfId="9379"/>
    <cellStyle name="Normal 14 7" xfId="9380"/>
    <cellStyle name="Normal 14 7 2" xfId="9381"/>
    <cellStyle name="Normal 14 7 2 2" xfId="9382"/>
    <cellStyle name="Normal 14 7 2 2 2" xfId="9383"/>
    <cellStyle name="Normal 14 7 2 3" xfId="9384"/>
    <cellStyle name="Normal 14 7 3" xfId="9385"/>
    <cellStyle name="Normal 14 7 3 2" xfId="9386"/>
    <cellStyle name="Normal 14 7 4" xfId="9387"/>
    <cellStyle name="Normal 14 7 4 2" xfId="9388"/>
    <cellStyle name="Normal 14 7 5" xfId="9389"/>
    <cellStyle name="Normal 14 8" xfId="9390"/>
    <cellStyle name="Normal 14 9" xfId="9391"/>
    <cellStyle name="Normal 140" xfId="9392"/>
    <cellStyle name="Normal 140 2" xfId="9393"/>
    <cellStyle name="Normal 140 2 2" xfId="9394"/>
    <cellStyle name="Normal 140 2 2 2" xfId="9395"/>
    <cellStyle name="Normal 140 2 2 2 2" xfId="9396"/>
    <cellStyle name="Normal 140 2 2 2 2 2" xfId="9397"/>
    <cellStyle name="Normal 140 2 2 2 3" xfId="9398"/>
    <cellStyle name="Normal 140 2 2 3" xfId="9399"/>
    <cellStyle name="Normal 140 2 2 3 2" xfId="9400"/>
    <cellStyle name="Normal 140 2 2 4" xfId="9401"/>
    <cellStyle name="Normal 140 2 2 4 2" xfId="9402"/>
    <cellStyle name="Normal 140 2 2 5" xfId="9403"/>
    <cellStyle name="Normal 140 2 3" xfId="9404"/>
    <cellStyle name="Normal 140 2 3 2" xfId="9405"/>
    <cellStyle name="Normal 140 2 3 2 2" xfId="9406"/>
    <cellStyle name="Normal 140 2 3 3" xfId="9407"/>
    <cellStyle name="Normal 140 2 4" xfId="9408"/>
    <cellStyle name="Normal 140 2 4 2" xfId="9409"/>
    <cellStyle name="Normal 140 2 5" xfId="9410"/>
    <cellStyle name="Normal 140 2 5 2" xfId="9411"/>
    <cellStyle name="Normal 140 2 6" xfId="9412"/>
    <cellStyle name="Normal 140 2 6 2" xfId="9413"/>
    <cellStyle name="Normal 140 2 7" xfId="9414"/>
    <cellStyle name="Normal 140 2 7 2" xfId="9415"/>
    <cellStyle name="Normal 140 2 8" xfId="9416"/>
    <cellStyle name="Normal 140 2 8 2" xfId="9417"/>
    <cellStyle name="Normal 140 2 9" xfId="9418"/>
    <cellStyle name="Normal 140 3" xfId="9419"/>
    <cellStyle name="Normal 140 3 2" xfId="9420"/>
    <cellStyle name="Normal 140 4" xfId="9421"/>
    <cellStyle name="Normal 140 4 2" xfId="9422"/>
    <cellStyle name="Normal 140 4 2 2" xfId="9423"/>
    <cellStyle name="Normal 140 4 3" xfId="9424"/>
    <cellStyle name="Normal 140 4 3 2" xfId="9425"/>
    <cellStyle name="Normal 140 4 4" xfId="9426"/>
    <cellStyle name="Normal 140 5" xfId="9427"/>
    <cellStyle name="Normal 140 5 2" xfId="9428"/>
    <cellStyle name="Normal 140 6" xfId="9429"/>
    <cellStyle name="Normal 141" xfId="9430"/>
    <cellStyle name="Normal 141 2" xfId="9431"/>
    <cellStyle name="Normal 141 2 2" xfId="9432"/>
    <cellStyle name="Normal 141 2 2 2" xfId="9433"/>
    <cellStyle name="Normal 141 2 2 2 2" xfId="9434"/>
    <cellStyle name="Normal 141 2 2 2 2 2" xfId="9435"/>
    <cellStyle name="Normal 141 2 2 2 3" xfId="9436"/>
    <cellStyle name="Normal 141 2 2 3" xfId="9437"/>
    <cellStyle name="Normal 141 2 2 3 2" xfId="9438"/>
    <cellStyle name="Normal 141 2 2 4" xfId="9439"/>
    <cellStyle name="Normal 141 2 2 4 2" xfId="9440"/>
    <cellStyle name="Normal 141 2 2 5" xfId="9441"/>
    <cellStyle name="Normal 141 2 3" xfId="9442"/>
    <cellStyle name="Normal 141 2 3 2" xfId="9443"/>
    <cellStyle name="Normal 141 2 3 2 2" xfId="9444"/>
    <cellStyle name="Normal 141 2 3 3" xfId="9445"/>
    <cellStyle name="Normal 141 2 4" xfId="9446"/>
    <cellStyle name="Normal 141 2 4 2" xfId="9447"/>
    <cellStyle name="Normal 141 2 5" xfId="9448"/>
    <cellStyle name="Normal 141 2 5 2" xfId="9449"/>
    <cellStyle name="Normal 141 2 6" xfId="9450"/>
    <cellStyle name="Normal 141 2 6 2" xfId="9451"/>
    <cellStyle name="Normal 141 2 7" xfId="9452"/>
    <cellStyle name="Normal 141 2 7 2" xfId="9453"/>
    <cellStyle name="Normal 141 2 8" xfId="9454"/>
    <cellStyle name="Normal 141 2 8 2" xfId="9455"/>
    <cellStyle name="Normal 141 2 9" xfId="9456"/>
    <cellStyle name="Normal 141 3" xfId="9457"/>
    <cellStyle name="Normal 141 3 2" xfId="9458"/>
    <cellStyle name="Normal 141 4" xfId="9459"/>
    <cellStyle name="Normal 141 4 2" xfId="9460"/>
    <cellStyle name="Normal 141 4 2 2" xfId="9461"/>
    <cellStyle name="Normal 141 4 3" xfId="9462"/>
    <cellStyle name="Normal 141 4 3 2" xfId="9463"/>
    <cellStyle name="Normal 141 4 4" xfId="9464"/>
    <cellStyle name="Normal 141 5" xfId="9465"/>
    <cellStyle name="Normal 141 5 2" xfId="9466"/>
    <cellStyle name="Normal 141 6" xfId="9467"/>
    <cellStyle name="Normal 142" xfId="9468"/>
    <cellStyle name="Normal 142 2" xfId="9469"/>
    <cellStyle name="Normal 142 2 2" xfId="9470"/>
    <cellStyle name="Normal 142 2 2 2" xfId="9471"/>
    <cellStyle name="Normal 142 2 2 2 2" xfId="9472"/>
    <cellStyle name="Normal 142 2 2 2 2 2" xfId="9473"/>
    <cellStyle name="Normal 142 2 2 2 3" xfId="9474"/>
    <cellStyle name="Normal 142 2 2 3" xfId="9475"/>
    <cellStyle name="Normal 142 2 2 3 2" xfId="9476"/>
    <cellStyle name="Normal 142 2 2 4" xfId="9477"/>
    <cellStyle name="Normal 142 2 2 4 2" xfId="9478"/>
    <cellStyle name="Normal 142 2 2 5" xfId="9479"/>
    <cellStyle name="Normal 142 2 3" xfId="9480"/>
    <cellStyle name="Normal 142 2 3 2" xfId="9481"/>
    <cellStyle name="Normal 142 2 3 2 2" xfId="9482"/>
    <cellStyle name="Normal 142 2 3 3" xfId="9483"/>
    <cellStyle name="Normal 142 2 4" xfId="9484"/>
    <cellStyle name="Normal 142 2 4 2" xfId="9485"/>
    <cellStyle name="Normal 142 2 5" xfId="9486"/>
    <cellStyle name="Normal 142 2 5 2" xfId="9487"/>
    <cellStyle name="Normal 142 2 6" xfId="9488"/>
    <cellStyle name="Normal 142 2 6 2" xfId="9489"/>
    <cellStyle name="Normal 142 2 7" xfId="9490"/>
    <cellStyle name="Normal 142 2 7 2" xfId="9491"/>
    <cellStyle name="Normal 142 2 8" xfId="9492"/>
    <cellStyle name="Normal 142 2 8 2" xfId="9493"/>
    <cellStyle name="Normal 142 2 9" xfId="9494"/>
    <cellStyle name="Normal 142 3" xfId="9495"/>
    <cellStyle name="Normal 142 3 2" xfId="9496"/>
    <cellStyle name="Normal 142 4" xfId="9497"/>
    <cellStyle name="Normal 142 4 2" xfId="9498"/>
    <cellStyle name="Normal 142 4 2 2" xfId="9499"/>
    <cellStyle name="Normal 142 4 3" xfId="9500"/>
    <cellStyle name="Normal 142 4 3 2" xfId="9501"/>
    <cellStyle name="Normal 142 4 4" xfId="9502"/>
    <cellStyle name="Normal 142 5" xfId="9503"/>
    <cellStyle name="Normal 142 5 2" xfId="9504"/>
    <cellStyle name="Normal 142 6" xfId="9505"/>
    <cellStyle name="Normal 143" xfId="9506"/>
    <cellStyle name="Normal 143 2" xfId="9507"/>
    <cellStyle name="Normal 143 2 2" xfId="9508"/>
    <cellStyle name="Normal 143 2 2 2" xfId="9509"/>
    <cellStyle name="Normal 143 2 2 2 2" xfId="9510"/>
    <cellStyle name="Normal 143 2 2 2 2 2" xfId="9511"/>
    <cellStyle name="Normal 143 2 2 2 3" xfId="9512"/>
    <cellStyle name="Normal 143 2 2 3" xfId="9513"/>
    <cellStyle name="Normal 143 2 2 3 2" xfId="9514"/>
    <cellStyle name="Normal 143 2 2 4" xfId="9515"/>
    <cellStyle name="Normal 143 2 2 4 2" xfId="9516"/>
    <cellStyle name="Normal 143 2 2 5" xfId="9517"/>
    <cellStyle name="Normal 143 2 3" xfId="9518"/>
    <cellStyle name="Normal 143 2 3 2" xfId="9519"/>
    <cellStyle name="Normal 143 2 3 2 2" xfId="9520"/>
    <cellStyle name="Normal 143 2 3 3" xfId="9521"/>
    <cellStyle name="Normal 143 2 4" xfId="9522"/>
    <cellStyle name="Normal 143 2 4 2" xfId="9523"/>
    <cellStyle name="Normal 143 2 5" xfId="9524"/>
    <cellStyle name="Normal 143 2 5 2" xfId="9525"/>
    <cellStyle name="Normal 143 2 6" xfId="9526"/>
    <cellStyle name="Normal 143 2 6 2" xfId="9527"/>
    <cellStyle name="Normal 143 2 7" xfId="9528"/>
    <cellStyle name="Normal 143 2 7 2" xfId="9529"/>
    <cellStyle name="Normal 143 2 8" xfId="9530"/>
    <cellStyle name="Normal 143 2 8 2" xfId="9531"/>
    <cellStyle name="Normal 143 2 9" xfId="9532"/>
    <cellStyle name="Normal 143 3" xfId="9533"/>
    <cellStyle name="Normal 143 3 2" xfId="9534"/>
    <cellStyle name="Normal 143 4" xfId="9535"/>
    <cellStyle name="Normal 143 4 2" xfId="9536"/>
    <cellStyle name="Normal 143 4 2 2" xfId="9537"/>
    <cellStyle name="Normal 143 4 3" xfId="9538"/>
    <cellStyle name="Normal 143 4 3 2" xfId="9539"/>
    <cellStyle name="Normal 143 4 4" xfId="9540"/>
    <cellStyle name="Normal 143 5" xfId="9541"/>
    <cellStyle name="Normal 143 5 2" xfId="9542"/>
    <cellStyle name="Normal 143 6" xfId="9543"/>
    <cellStyle name="Normal 144" xfId="9544"/>
    <cellStyle name="Normal 144 2" xfId="9545"/>
    <cellStyle name="Normal 144 2 2" xfId="9546"/>
    <cellStyle name="Normal 144 2 2 2" xfId="9547"/>
    <cellStyle name="Normal 144 2 2 2 2" xfId="9548"/>
    <cellStyle name="Normal 144 2 2 2 2 2" xfId="9549"/>
    <cellStyle name="Normal 144 2 2 2 3" xfId="9550"/>
    <cellStyle name="Normal 144 2 2 3" xfId="9551"/>
    <cellStyle name="Normal 144 2 2 3 2" xfId="9552"/>
    <cellStyle name="Normal 144 2 2 4" xfId="9553"/>
    <cellStyle name="Normal 144 2 2 4 2" xfId="9554"/>
    <cellStyle name="Normal 144 2 2 5" xfId="9555"/>
    <cellStyle name="Normal 144 2 3" xfId="9556"/>
    <cellStyle name="Normal 144 2 3 2" xfId="9557"/>
    <cellStyle name="Normal 144 2 3 2 2" xfId="9558"/>
    <cellStyle name="Normal 144 2 3 3" xfId="9559"/>
    <cellStyle name="Normal 144 2 4" xfId="9560"/>
    <cellStyle name="Normal 144 2 4 2" xfId="9561"/>
    <cellStyle name="Normal 144 2 5" xfId="9562"/>
    <cellStyle name="Normal 144 2 5 2" xfId="9563"/>
    <cellStyle name="Normal 144 2 6" xfId="9564"/>
    <cellStyle name="Normal 144 2 6 2" xfId="9565"/>
    <cellStyle name="Normal 144 2 7" xfId="9566"/>
    <cellStyle name="Normal 144 2 7 2" xfId="9567"/>
    <cellStyle name="Normal 144 2 8" xfId="9568"/>
    <cellStyle name="Normal 144 2 8 2" xfId="9569"/>
    <cellStyle name="Normal 144 2 9" xfId="9570"/>
    <cellStyle name="Normal 144 3" xfId="9571"/>
    <cellStyle name="Normal 144 3 2" xfId="9572"/>
    <cellStyle name="Normal 144 4" xfId="9573"/>
    <cellStyle name="Normal 144 4 2" xfId="9574"/>
    <cellStyle name="Normal 144 4 2 2" xfId="9575"/>
    <cellStyle name="Normal 144 4 3" xfId="9576"/>
    <cellStyle name="Normal 144 4 3 2" xfId="9577"/>
    <cellStyle name="Normal 144 4 4" xfId="9578"/>
    <cellStyle name="Normal 144 5" xfId="9579"/>
    <cellStyle name="Normal 144 5 2" xfId="9580"/>
    <cellStyle name="Normal 144 6" xfId="9581"/>
    <cellStyle name="Normal 145" xfId="9582"/>
    <cellStyle name="Normal 145 2" xfId="9583"/>
    <cellStyle name="Normal 145 2 2" xfId="9584"/>
    <cellStyle name="Normal 145 2 2 2" xfId="9585"/>
    <cellStyle name="Normal 145 2 2 2 2" xfId="9586"/>
    <cellStyle name="Normal 145 2 2 2 2 2" xfId="9587"/>
    <cellStyle name="Normal 145 2 2 2 3" xfId="9588"/>
    <cellStyle name="Normal 145 2 2 3" xfId="9589"/>
    <cellStyle name="Normal 145 2 2 3 2" xfId="9590"/>
    <cellStyle name="Normal 145 2 2 4" xfId="9591"/>
    <cellStyle name="Normal 145 2 2 4 2" xfId="9592"/>
    <cellStyle name="Normal 145 2 2 5" xfId="9593"/>
    <cellStyle name="Normal 145 2 3" xfId="9594"/>
    <cellStyle name="Normal 145 2 3 2" xfId="9595"/>
    <cellStyle name="Normal 145 2 3 2 2" xfId="9596"/>
    <cellStyle name="Normal 145 2 3 3" xfId="9597"/>
    <cellStyle name="Normal 145 2 4" xfId="9598"/>
    <cellStyle name="Normal 145 2 4 2" xfId="9599"/>
    <cellStyle name="Normal 145 2 5" xfId="9600"/>
    <cellStyle name="Normal 145 2 5 2" xfId="9601"/>
    <cellStyle name="Normal 145 2 6" xfId="9602"/>
    <cellStyle name="Normal 145 2 6 2" xfId="9603"/>
    <cellStyle name="Normal 145 2 7" xfId="9604"/>
    <cellStyle name="Normal 145 2 7 2" xfId="9605"/>
    <cellStyle name="Normal 145 2 8" xfId="9606"/>
    <cellStyle name="Normal 145 2 8 2" xfId="9607"/>
    <cellStyle name="Normal 145 2 9" xfId="9608"/>
    <cellStyle name="Normal 145 3" xfId="9609"/>
    <cellStyle name="Normal 145 3 2" xfId="9610"/>
    <cellStyle name="Normal 145 4" xfId="9611"/>
    <cellStyle name="Normal 145 4 2" xfId="9612"/>
    <cellStyle name="Normal 145 4 2 2" xfId="9613"/>
    <cellStyle name="Normal 145 4 3" xfId="9614"/>
    <cellStyle name="Normal 145 4 3 2" xfId="9615"/>
    <cellStyle name="Normal 145 4 4" xfId="9616"/>
    <cellStyle name="Normal 145 5" xfId="9617"/>
    <cellStyle name="Normal 145 5 2" xfId="9618"/>
    <cellStyle name="Normal 145 6" xfId="9619"/>
    <cellStyle name="Normal 146" xfId="9620"/>
    <cellStyle name="Normal 146 2" xfId="9621"/>
    <cellStyle name="Normal 147" xfId="9622"/>
    <cellStyle name="Normal 147 2" xfId="9623"/>
    <cellStyle name="Normal 147 2 2" xfId="9624"/>
    <cellStyle name="Normal 147 2 2 2" xfId="9625"/>
    <cellStyle name="Normal 147 2 2 2 2" xfId="9626"/>
    <cellStyle name="Normal 147 2 2 2 2 2" xfId="9627"/>
    <cellStyle name="Normal 147 2 2 2 3" xfId="9628"/>
    <cellStyle name="Normal 147 2 2 3" xfId="9629"/>
    <cellStyle name="Normal 147 2 2 3 2" xfId="9630"/>
    <cellStyle name="Normal 147 2 2 4" xfId="9631"/>
    <cellStyle name="Normal 147 2 2 4 2" xfId="9632"/>
    <cellStyle name="Normal 147 2 2 5" xfId="9633"/>
    <cellStyle name="Normal 147 2 3" xfId="9634"/>
    <cellStyle name="Normal 147 2 3 2" xfId="9635"/>
    <cellStyle name="Normal 147 2 3 2 2" xfId="9636"/>
    <cellStyle name="Normal 147 2 3 3" xfId="9637"/>
    <cellStyle name="Normal 147 2 4" xfId="9638"/>
    <cellStyle name="Normal 147 2 4 2" xfId="9639"/>
    <cellStyle name="Normal 147 2 5" xfId="9640"/>
    <cellStyle name="Normal 147 2 5 2" xfId="9641"/>
    <cellStyle name="Normal 147 2 6" xfId="9642"/>
    <cellStyle name="Normal 147 2 6 2" xfId="9643"/>
    <cellStyle name="Normal 147 2 7" xfId="9644"/>
    <cellStyle name="Normal 147 2 7 2" xfId="9645"/>
    <cellStyle name="Normal 147 2 8" xfId="9646"/>
    <cellStyle name="Normal 147 2 8 2" xfId="9647"/>
    <cellStyle name="Normal 147 2 9" xfId="9648"/>
    <cellStyle name="Normal 147 3" xfId="9649"/>
    <cellStyle name="Normal 147 3 2" xfId="9650"/>
    <cellStyle name="Normal 147 4" xfId="9651"/>
    <cellStyle name="Normal 147 4 2" xfId="9652"/>
    <cellStyle name="Normal 147 4 2 2" xfId="9653"/>
    <cellStyle name="Normal 147 4 3" xfId="9654"/>
    <cellStyle name="Normal 147 4 3 2" xfId="9655"/>
    <cellStyle name="Normal 147 4 4" xfId="9656"/>
    <cellStyle name="Normal 147 5" xfId="9657"/>
    <cellStyle name="Normal 147 5 2" xfId="9658"/>
    <cellStyle name="Normal 147 6" xfId="9659"/>
    <cellStyle name="Normal 148" xfId="9660"/>
    <cellStyle name="Normal 148 2" xfId="9661"/>
    <cellStyle name="Normal 148 2 2" xfId="9662"/>
    <cellStyle name="Normal 148 3" xfId="9663"/>
    <cellStyle name="Normal 148 3 2" xfId="9664"/>
    <cellStyle name="Normal 148 3 2 2" xfId="9665"/>
    <cellStyle name="Normal 148 3 3" xfId="9666"/>
    <cellStyle name="Normal 148 3 3 2" xfId="9667"/>
    <cellStyle name="Normal 148 3 4" xfId="9668"/>
    <cellStyle name="Normal 148 4" xfId="9669"/>
    <cellStyle name="Normal 148 4 2" xfId="9670"/>
    <cellStyle name="Normal 148 5" xfId="9671"/>
    <cellStyle name="Normal 148 6" xfId="9672"/>
    <cellStyle name="Normal 149" xfId="9673"/>
    <cellStyle name="Normal 149 2" xfId="9674"/>
    <cellStyle name="Normal 149 2 2" xfId="9675"/>
    <cellStyle name="Normal 149 3" xfId="9676"/>
    <cellStyle name="Normal 149 3 2" xfId="9677"/>
    <cellStyle name="Normal 149 3 2 2" xfId="9678"/>
    <cellStyle name="Normal 149 3 3" xfId="9679"/>
    <cellStyle name="Normal 149 3 3 2" xfId="9680"/>
    <cellStyle name="Normal 149 3 4" xfId="9681"/>
    <cellStyle name="Normal 149 4" xfId="9682"/>
    <cellStyle name="Normal 149 4 2" xfId="9683"/>
    <cellStyle name="Normal 149 5" xfId="9684"/>
    <cellStyle name="Normal 149 6" xfId="9685"/>
    <cellStyle name="Normal 15" xfId="9686"/>
    <cellStyle name="Normal 15 10" xfId="9687"/>
    <cellStyle name="Normal 15 10 2" xfId="9688"/>
    <cellStyle name="Normal 15 11" xfId="9689"/>
    <cellStyle name="Normal 15 11 2" xfId="9690"/>
    <cellStyle name="Normal 15 12" xfId="9691"/>
    <cellStyle name="Normal 15 12 2" xfId="9692"/>
    <cellStyle name="Normal 15 13" xfId="9693"/>
    <cellStyle name="Normal 15 13 2" xfId="9694"/>
    <cellStyle name="Normal 15 14" xfId="9695"/>
    <cellStyle name="Normal 15 14 2" xfId="9696"/>
    <cellStyle name="Normal 15 15" xfId="9697"/>
    <cellStyle name="Normal 15 15 2" xfId="9698"/>
    <cellStyle name="Normal 15 16" xfId="9699"/>
    <cellStyle name="Normal 15 17" xfId="9700"/>
    <cellStyle name="Normal 15 17 2" xfId="9701"/>
    <cellStyle name="Normal 15 17 2 2" xfId="9702"/>
    <cellStyle name="Normal 15 17 2 2 2" xfId="9703"/>
    <cellStyle name="Normal 15 17 2 3" xfId="9704"/>
    <cellStyle name="Normal 15 17 3" xfId="9705"/>
    <cellStyle name="Normal 15 17 3 2" xfId="9706"/>
    <cellStyle name="Normal 15 17 4" xfId="9707"/>
    <cellStyle name="Normal 15 17 4 2" xfId="9708"/>
    <cellStyle name="Normal 15 17 5" xfId="9709"/>
    <cellStyle name="Normal 15 18" xfId="9710"/>
    <cellStyle name="Normal 15 19" xfId="9711"/>
    <cellStyle name="Normal 15 2" xfId="9712"/>
    <cellStyle name="Normal 15 2 2" xfId="9713"/>
    <cellStyle name="Normal 15 2 2 2" xfId="9714"/>
    <cellStyle name="Normal 15 2 3" xfId="9715"/>
    <cellStyle name="Normal 15 2 4" xfId="9716"/>
    <cellStyle name="Normal 15 20" xfId="9717"/>
    <cellStyle name="Normal 15 20 2" xfId="9718"/>
    <cellStyle name="Normal 15 21" xfId="9719"/>
    <cellStyle name="Normal 15 21 2" xfId="9720"/>
    <cellStyle name="Normal 15 22" xfId="9721"/>
    <cellStyle name="Normal 15 22 2" xfId="9722"/>
    <cellStyle name="Normal 15 23" xfId="9723"/>
    <cellStyle name="Normal 15 24" xfId="9724"/>
    <cellStyle name="Normal 15 3" xfId="9725"/>
    <cellStyle name="Normal 15 3 2" xfId="9726"/>
    <cellStyle name="Normal 15 3 2 2" xfId="9727"/>
    <cellStyle name="Normal 15 3 2 2 2" xfId="9728"/>
    <cellStyle name="Normal 15 3 2 2 2 2" xfId="9729"/>
    <cellStyle name="Normal 15 3 2 2 2 2 2" xfId="9730"/>
    <cellStyle name="Normal 15 3 2 2 2 3" xfId="9731"/>
    <cellStyle name="Normal 15 3 2 2 3" xfId="9732"/>
    <cellStyle name="Normal 15 3 2 2 3 2" xfId="9733"/>
    <cellStyle name="Normal 15 3 2 2 4" xfId="9734"/>
    <cellStyle name="Normal 15 3 2 2 4 2" xfId="9735"/>
    <cellStyle name="Normal 15 3 2 2 5" xfId="9736"/>
    <cellStyle name="Normal 15 3 2 3" xfId="9737"/>
    <cellStyle name="Normal 15 3 2 3 2" xfId="9738"/>
    <cellStyle name="Normal 15 3 2 3 2 2" xfId="9739"/>
    <cellStyle name="Normal 15 3 2 3 3" xfId="9740"/>
    <cellStyle name="Normal 15 3 2 4" xfId="9741"/>
    <cellStyle name="Normal 15 3 2 4 2" xfId="9742"/>
    <cellStyle name="Normal 15 3 2 5" xfId="9743"/>
    <cellStyle name="Normal 15 3 2 5 2" xfId="9744"/>
    <cellStyle name="Normal 15 3 2 6" xfId="9745"/>
    <cellStyle name="Normal 15 3 2 6 2" xfId="9746"/>
    <cellStyle name="Normal 15 3 2 7" xfId="9747"/>
    <cellStyle name="Normal 15 3 2 7 2" xfId="9748"/>
    <cellStyle name="Normal 15 3 2 8" xfId="9749"/>
    <cellStyle name="Normal 15 3 2 8 2" xfId="9750"/>
    <cellStyle name="Normal 15 3 2 9" xfId="9751"/>
    <cellStyle name="Normal 15 3 3" xfId="9752"/>
    <cellStyle name="Normal 15 3 3 2" xfId="9753"/>
    <cellStyle name="Normal 15 3 4" xfId="9754"/>
    <cellStyle name="Normal 15 3 4 2" xfId="9755"/>
    <cellStyle name="Normal 15 3 4 2 2" xfId="9756"/>
    <cellStyle name="Normal 15 3 4 3" xfId="9757"/>
    <cellStyle name="Normal 15 3 4 3 2" xfId="9758"/>
    <cellStyle name="Normal 15 3 4 4" xfId="9759"/>
    <cellStyle name="Normal 15 3 5" xfId="9760"/>
    <cellStyle name="Normal 15 3 5 2" xfId="9761"/>
    <cellStyle name="Normal 15 3 6" xfId="9762"/>
    <cellStyle name="Normal 15 3 7" xfId="9763"/>
    <cellStyle name="Normal 15 4" xfId="9764"/>
    <cellStyle name="Normal 15 4 2" xfId="9765"/>
    <cellStyle name="Normal 15 4 3" xfId="9766"/>
    <cellStyle name="Normal 15 5" xfId="9767"/>
    <cellStyle name="Normal 15 5 2" xfId="9768"/>
    <cellStyle name="Normal 15 5 3" xfId="9769"/>
    <cellStyle name="Normal 15 6" xfId="9770"/>
    <cellStyle name="Normal 15 6 2" xfId="9771"/>
    <cellStyle name="Normal 15 7" xfId="9772"/>
    <cellStyle name="Normal 15 7 2" xfId="9773"/>
    <cellStyle name="Normal 15 8" xfId="9774"/>
    <cellStyle name="Normal 15 8 2" xfId="9775"/>
    <cellStyle name="Normal 15 9" xfId="9776"/>
    <cellStyle name="Normal 15 9 2" xfId="9777"/>
    <cellStyle name="Normal 150" xfId="9778"/>
    <cellStyle name="Normal 150 2" xfId="9779"/>
    <cellStyle name="Normal 150 2 2" xfId="9780"/>
    <cellStyle name="Normal 150 3" xfId="9781"/>
    <cellStyle name="Normal 150 3 2" xfId="9782"/>
    <cellStyle name="Normal 150 3 2 2" xfId="9783"/>
    <cellStyle name="Normal 150 3 3" xfId="9784"/>
    <cellStyle name="Normal 150 3 3 2" xfId="9785"/>
    <cellStyle name="Normal 150 3 4" xfId="9786"/>
    <cellStyle name="Normal 150 4" xfId="9787"/>
    <cellStyle name="Normal 150 4 2" xfId="9788"/>
    <cellStyle name="Normal 150 5" xfId="9789"/>
    <cellStyle name="Normal 150 6" xfId="9790"/>
    <cellStyle name="Normal 151" xfId="9791"/>
    <cellStyle name="Normal 151 2" xfId="9792"/>
    <cellStyle name="Normal 152" xfId="9793"/>
    <cellStyle name="Normal 152 2" xfId="9794"/>
    <cellStyle name="Normal 153" xfId="9795"/>
    <cellStyle name="Normal 153 2" xfId="9796"/>
    <cellStyle name="Normal 154" xfId="9797"/>
    <cellStyle name="Normal 154 2" xfId="9798"/>
    <cellStyle name="Normal 155" xfId="9799"/>
    <cellStyle name="Normal 156" xfId="9800"/>
    <cellStyle name="Normal 157" xfId="9801"/>
    <cellStyle name="Normal 158" xfId="9802"/>
    <cellStyle name="Normal 159" xfId="9803"/>
    <cellStyle name="Normal 16" xfId="9804"/>
    <cellStyle name="Normal 16 10" xfId="9805"/>
    <cellStyle name="Normal 16 10 2" xfId="9806"/>
    <cellStyle name="Normal 16 11" xfId="9807"/>
    <cellStyle name="Normal 16 11 2" xfId="9808"/>
    <cellStyle name="Normal 16 12" xfId="9809"/>
    <cellStyle name="Normal 16 12 2" xfId="9810"/>
    <cellStyle name="Normal 16 13" xfId="9811"/>
    <cellStyle name="Normal 16 13 2" xfId="9812"/>
    <cellStyle name="Normal 16 14" xfId="9813"/>
    <cellStyle name="Normal 16 14 2" xfId="9814"/>
    <cellStyle name="Normal 16 15" xfId="9815"/>
    <cellStyle name="Normal 16 15 2" xfId="9816"/>
    <cellStyle name="Normal 16 16" xfId="9817"/>
    <cellStyle name="Normal 16 17" xfId="9818"/>
    <cellStyle name="Normal 16 17 2" xfId="9819"/>
    <cellStyle name="Normal 16 17 2 2" xfId="9820"/>
    <cellStyle name="Normal 16 17 2 2 2" xfId="9821"/>
    <cellStyle name="Normal 16 17 2 3" xfId="9822"/>
    <cellStyle name="Normal 16 17 3" xfId="9823"/>
    <cellStyle name="Normal 16 17 3 2" xfId="9824"/>
    <cellStyle name="Normal 16 17 4" xfId="9825"/>
    <cellStyle name="Normal 16 17 4 2" xfId="9826"/>
    <cellStyle name="Normal 16 17 5" xfId="9827"/>
    <cellStyle name="Normal 16 18" xfId="9828"/>
    <cellStyle name="Normal 16 19" xfId="9829"/>
    <cellStyle name="Normal 16 2" xfId="9830"/>
    <cellStyle name="Normal 16 2 2" xfId="9831"/>
    <cellStyle name="Normal 16 2 3" xfId="9832"/>
    <cellStyle name="Normal 16 2 3 2" xfId="9833"/>
    <cellStyle name="Normal 16 2 4" xfId="9834"/>
    <cellStyle name="Normal 16 2 5" xfId="9835"/>
    <cellStyle name="Normal 16 2 6" xfId="9836"/>
    <cellStyle name="Normal 16 20" xfId="9837"/>
    <cellStyle name="Normal 16 20 2" xfId="9838"/>
    <cellStyle name="Normal 16 21" xfId="9839"/>
    <cellStyle name="Normal 16 21 2" xfId="9840"/>
    <cellStyle name="Normal 16 22" xfId="9841"/>
    <cellStyle name="Normal 16 22 2" xfId="9842"/>
    <cellStyle name="Normal 16 23" xfId="9843"/>
    <cellStyle name="Normal 16 24" xfId="9844"/>
    <cellStyle name="Normal 16 3" xfId="9845"/>
    <cellStyle name="Normal 16 3 2" xfId="9846"/>
    <cellStyle name="Normal 16 3 3" xfId="9847"/>
    <cellStyle name="Normal 16 3 3 2" xfId="9848"/>
    <cellStyle name="Normal 16 3 4" xfId="9849"/>
    <cellStyle name="Normal 16 3 5" xfId="9850"/>
    <cellStyle name="Normal 16 3 6" xfId="9851"/>
    <cellStyle name="Normal 16 4" xfId="9852"/>
    <cellStyle name="Normal 16 4 2" xfId="9853"/>
    <cellStyle name="Normal 16 4 3" xfId="9854"/>
    <cellStyle name="Normal 16 4 3 2" xfId="9855"/>
    <cellStyle name="Normal 16 4 4" xfId="9856"/>
    <cellStyle name="Normal 16 4 5" xfId="9857"/>
    <cellStyle name="Normal 16 4 6" xfId="9858"/>
    <cellStyle name="Normal 16 5" xfId="9859"/>
    <cellStyle name="Normal 16 5 2" xfId="9860"/>
    <cellStyle name="Normal 16 5 3" xfId="9861"/>
    <cellStyle name="Normal 16 5 3 2" xfId="9862"/>
    <cellStyle name="Normal 16 5 4" xfId="9863"/>
    <cellStyle name="Normal 16 5 5" xfId="9864"/>
    <cellStyle name="Normal 16 6" xfId="9865"/>
    <cellStyle name="Normal 16 6 2" xfId="9866"/>
    <cellStyle name="Normal 16 7" xfId="9867"/>
    <cellStyle name="Normal 16 7 2" xfId="9868"/>
    <cellStyle name="Normal 16 7 2 2" xfId="9869"/>
    <cellStyle name="Normal 16 7 2 2 2" xfId="9870"/>
    <cellStyle name="Normal 16 7 2 2 2 2" xfId="9871"/>
    <cellStyle name="Normal 16 7 2 2 2 2 2" xfId="9872"/>
    <cellStyle name="Normal 16 7 2 2 2 3" xfId="9873"/>
    <cellStyle name="Normal 16 7 2 2 3" xfId="9874"/>
    <cellStyle name="Normal 16 7 2 2 3 2" xfId="9875"/>
    <cellStyle name="Normal 16 7 2 2 4" xfId="9876"/>
    <cellStyle name="Normal 16 7 2 2 4 2" xfId="9877"/>
    <cellStyle name="Normal 16 7 2 2 5" xfId="9878"/>
    <cellStyle name="Normal 16 7 2 3" xfId="9879"/>
    <cellStyle name="Normal 16 7 2 3 2" xfId="9880"/>
    <cellStyle name="Normal 16 7 2 3 2 2" xfId="9881"/>
    <cellStyle name="Normal 16 7 2 3 3" xfId="9882"/>
    <cellStyle name="Normal 16 7 2 4" xfId="9883"/>
    <cellStyle name="Normal 16 7 2 4 2" xfId="9884"/>
    <cellStyle name="Normal 16 7 2 5" xfId="9885"/>
    <cellStyle name="Normal 16 7 2 5 2" xfId="9886"/>
    <cellStyle name="Normal 16 7 2 6" xfId="9887"/>
    <cellStyle name="Normal 16 7 2 6 2" xfId="9888"/>
    <cellStyle name="Normal 16 7 2 7" xfId="9889"/>
    <cellStyle name="Normal 16 7 2 7 2" xfId="9890"/>
    <cellStyle name="Normal 16 7 2 8" xfId="9891"/>
    <cellStyle name="Normal 16 7 2 8 2" xfId="9892"/>
    <cellStyle name="Normal 16 7 2 9" xfId="9893"/>
    <cellStyle name="Normal 16 7 3" xfId="9894"/>
    <cellStyle name="Normal 16 7 3 2" xfId="9895"/>
    <cellStyle name="Normal 16 7 4" xfId="9896"/>
    <cellStyle name="Normal 16 7 4 2" xfId="9897"/>
    <cellStyle name="Normal 16 7 4 2 2" xfId="9898"/>
    <cellStyle name="Normal 16 7 4 3" xfId="9899"/>
    <cellStyle name="Normal 16 7 4 3 2" xfId="9900"/>
    <cellStyle name="Normal 16 7 4 4" xfId="9901"/>
    <cellStyle name="Normal 16 7 5" xfId="9902"/>
    <cellStyle name="Normal 16 7 5 2" xfId="9903"/>
    <cellStyle name="Normal 16 7 6" xfId="9904"/>
    <cellStyle name="Normal 16 8" xfId="9905"/>
    <cellStyle name="Normal 16 8 2" xfId="9906"/>
    <cellStyle name="Normal 16 9" xfId="9907"/>
    <cellStyle name="Normal 16 9 2" xfId="9908"/>
    <cellStyle name="Normal 160" xfId="9909"/>
    <cellStyle name="Normal 161" xfId="9910"/>
    <cellStyle name="Normal 162" xfId="9911"/>
    <cellStyle name="Normal 163" xfId="9912"/>
    <cellStyle name="Normal 164" xfId="9913"/>
    <cellStyle name="Normal 165" xfId="9914"/>
    <cellStyle name="Normal 166" xfId="9915"/>
    <cellStyle name="Normal 167" xfId="9916"/>
    <cellStyle name="Normal 167 2" xfId="9917"/>
    <cellStyle name="Normal 168" xfId="9918"/>
    <cellStyle name="Normal 168 2" xfId="9919"/>
    <cellStyle name="Normal 169" xfId="9920"/>
    <cellStyle name="Normal 169 2" xfId="9921"/>
    <cellStyle name="Normal 169 2 2" xfId="9922"/>
    <cellStyle name="Normal 169 2 2 2" xfId="9923"/>
    <cellStyle name="Normal 169 2 3" xfId="9924"/>
    <cellStyle name="Normal 169 3" xfId="9925"/>
    <cellStyle name="Normal 169 3 2" xfId="9926"/>
    <cellStyle name="Normal 169 4" xfId="9927"/>
    <cellStyle name="Normal 169 4 2" xfId="9928"/>
    <cellStyle name="Normal 169 5" xfId="9929"/>
    <cellStyle name="Normal 17" xfId="9930"/>
    <cellStyle name="Normal 17 10" xfId="9931"/>
    <cellStyle name="Normal 17 10 2" xfId="9932"/>
    <cellStyle name="Normal 17 10 2 2" xfId="9933"/>
    <cellStyle name="Normal 17 10 2 2 2" xfId="9934"/>
    <cellStyle name="Normal 17 10 2 3" xfId="9935"/>
    <cellStyle name="Normal 17 10 3" xfId="9936"/>
    <cellStyle name="Normal 17 10 3 2" xfId="9937"/>
    <cellStyle name="Normal 17 10 4" xfId="9938"/>
    <cellStyle name="Normal 17 10 4 2" xfId="9939"/>
    <cellStyle name="Normal 17 10 5" xfId="9940"/>
    <cellStyle name="Normal 17 11" xfId="9941"/>
    <cellStyle name="Normal 17 12" xfId="9942"/>
    <cellStyle name="Normal 17 13" xfId="9943"/>
    <cellStyle name="Normal 17 13 2" xfId="9944"/>
    <cellStyle name="Normal 17 14" xfId="9945"/>
    <cellStyle name="Normal 17 14 2" xfId="9946"/>
    <cellStyle name="Normal 17 15" xfId="9947"/>
    <cellStyle name="Normal 17 15 2" xfId="9948"/>
    <cellStyle name="Normal 17 16" xfId="9949"/>
    <cellStyle name="Normal 17 17" xfId="9950"/>
    <cellStyle name="Normal 17 2" xfId="9951"/>
    <cellStyle name="Normal 17 2 2" xfId="9952"/>
    <cellStyle name="Normal 17 2 3" xfId="9953"/>
    <cellStyle name="Normal 17 2 4" xfId="9954"/>
    <cellStyle name="Normal 17 2 5" xfId="9955"/>
    <cellStyle name="Normal 17 3" xfId="9956"/>
    <cellStyle name="Normal 17 3 2" xfId="9957"/>
    <cellStyle name="Normal 17 3 3" xfId="9958"/>
    <cellStyle name="Normal 17 3 3 2" xfId="9959"/>
    <cellStyle name="Normal 17 3 4" xfId="9960"/>
    <cellStyle name="Normal 17 4" xfId="9961"/>
    <cellStyle name="Normal 17 5" xfId="9962"/>
    <cellStyle name="Normal 17 6" xfId="9963"/>
    <cellStyle name="Normal 17 6 2" xfId="9964"/>
    <cellStyle name="Normal 17 7" xfId="9965"/>
    <cellStyle name="Normal 17 7 10" xfId="9966"/>
    <cellStyle name="Normal 17 7 2" xfId="9967"/>
    <cellStyle name="Normal 17 7 2 2" xfId="9968"/>
    <cellStyle name="Normal 17 7 2 2 2" xfId="9969"/>
    <cellStyle name="Normal 17 7 2 2 2 2" xfId="9970"/>
    <cellStyle name="Normal 17 7 2 2 3" xfId="9971"/>
    <cellStyle name="Normal 17 7 2 3" xfId="9972"/>
    <cellStyle name="Normal 17 7 2 3 2" xfId="9973"/>
    <cellStyle name="Normal 17 7 2 4" xfId="9974"/>
    <cellStyle name="Normal 17 7 2 4 2" xfId="9975"/>
    <cellStyle name="Normal 17 7 2 5" xfId="9976"/>
    <cellStyle name="Normal 17 7 3" xfId="9977"/>
    <cellStyle name="Normal 17 7 3 2" xfId="9978"/>
    <cellStyle name="Normal 17 7 3 2 2" xfId="9979"/>
    <cellStyle name="Normal 17 7 3 2 2 2" xfId="9980"/>
    <cellStyle name="Normal 17 7 3 2 3" xfId="9981"/>
    <cellStyle name="Normal 17 7 3 3" xfId="9982"/>
    <cellStyle name="Normal 17 7 3 3 2" xfId="9983"/>
    <cellStyle name="Normal 17 7 3 4" xfId="9984"/>
    <cellStyle name="Normal 17 7 3 4 2" xfId="9985"/>
    <cellStyle name="Normal 17 7 3 5" xfId="9986"/>
    <cellStyle name="Normal 17 7 4" xfId="9987"/>
    <cellStyle name="Normal 17 7 4 2" xfId="9988"/>
    <cellStyle name="Normal 17 7 4 2 2" xfId="9989"/>
    <cellStyle name="Normal 17 7 4 3" xfId="9990"/>
    <cellStyle name="Normal 17 7 5" xfId="9991"/>
    <cellStyle name="Normal 17 7 5 2" xfId="9992"/>
    <cellStyle name="Normal 17 7 6" xfId="9993"/>
    <cellStyle name="Normal 17 7 6 2" xfId="9994"/>
    <cellStyle name="Normal 17 7 7" xfId="9995"/>
    <cellStyle name="Normal 17 7 7 2" xfId="9996"/>
    <cellStyle name="Normal 17 7 8" xfId="9997"/>
    <cellStyle name="Normal 17 7 8 2" xfId="9998"/>
    <cellStyle name="Normal 17 7 9" xfId="9999"/>
    <cellStyle name="Normal 17 7 9 2" xfId="10000"/>
    <cellStyle name="Normal 17 8" xfId="10001"/>
    <cellStyle name="Normal 17 9" xfId="10002"/>
    <cellStyle name="Normal 17 9 2" xfId="10003"/>
    <cellStyle name="Normal 17 9 2 2" xfId="10004"/>
    <cellStyle name="Normal 17 9 2 2 2" xfId="10005"/>
    <cellStyle name="Normal 17 9 2 3" xfId="10006"/>
    <cellStyle name="Normal 17 9 3" xfId="10007"/>
    <cellStyle name="Normal 17 9 3 2" xfId="10008"/>
    <cellStyle name="Normal 17 9 4" xfId="10009"/>
    <cellStyle name="Normal 17 9 4 2" xfId="10010"/>
    <cellStyle name="Normal 17 9 5" xfId="10011"/>
    <cellStyle name="Normal 170" xfId="10012"/>
    <cellStyle name="Normal 170 2" xfId="10013"/>
    <cellStyle name="Normal 170 2 2" xfId="10014"/>
    <cellStyle name="Normal 170 2 2 2" xfId="10015"/>
    <cellStyle name="Normal 170 2 3" xfId="10016"/>
    <cellStyle name="Normal 170 3" xfId="10017"/>
    <cellStyle name="Normal 170 3 2" xfId="10018"/>
    <cellStyle name="Normal 170 4" xfId="10019"/>
    <cellStyle name="Normal 170 4 2" xfId="10020"/>
    <cellStyle name="Normal 170 5" xfId="10021"/>
    <cellStyle name="Normal 171" xfId="10022"/>
    <cellStyle name="Normal 171 2" xfId="10023"/>
    <cellStyle name="Normal 171 2 2" xfId="10024"/>
    <cellStyle name="Normal 171 2 2 2" xfId="10025"/>
    <cellStyle name="Normal 171 2 3" xfId="10026"/>
    <cellStyle name="Normal 171 3" xfId="10027"/>
    <cellStyle name="Normal 171 3 2" xfId="10028"/>
    <cellStyle name="Normal 171 4" xfId="10029"/>
    <cellStyle name="Normal 171 4 2" xfId="10030"/>
    <cellStyle name="Normal 171 5" xfId="10031"/>
    <cellStyle name="Normal 172" xfId="10032"/>
    <cellStyle name="Normal 172 2" xfId="10033"/>
    <cellStyle name="Normal 172 2 2" xfId="10034"/>
    <cellStyle name="Normal 172 2 2 2" xfId="10035"/>
    <cellStyle name="Normal 172 2 3" xfId="10036"/>
    <cellStyle name="Normal 172 3" xfId="10037"/>
    <cellStyle name="Normal 172 3 2" xfId="10038"/>
    <cellStyle name="Normal 172 4" xfId="10039"/>
    <cellStyle name="Normal 172 4 2" xfId="10040"/>
    <cellStyle name="Normal 172 5" xfId="10041"/>
    <cellStyle name="Normal 173" xfId="10042"/>
    <cellStyle name="Normal 173 2" xfId="10043"/>
    <cellStyle name="Normal 173 2 2" xfId="10044"/>
    <cellStyle name="Normal 173 2 2 2" xfId="10045"/>
    <cellStyle name="Normal 173 2 3" xfId="10046"/>
    <cellStyle name="Normal 173 3" xfId="10047"/>
    <cellStyle name="Normal 173 3 2" xfId="10048"/>
    <cellStyle name="Normal 173 4" xfId="10049"/>
    <cellStyle name="Normal 173 4 2" xfId="10050"/>
    <cellStyle name="Normal 173 5" xfId="10051"/>
    <cellStyle name="Normal 174" xfId="10052"/>
    <cellStyle name="Normal 174 2" xfId="10053"/>
    <cellStyle name="Normal 174 2 2" xfId="10054"/>
    <cellStyle name="Normal 174 2 2 2" xfId="10055"/>
    <cellStyle name="Normal 174 2 3" xfId="10056"/>
    <cellStyle name="Normal 174 3" xfId="10057"/>
    <cellStyle name="Normal 174 3 2" xfId="10058"/>
    <cellStyle name="Normal 174 4" xfId="10059"/>
    <cellStyle name="Normal 174 4 2" xfId="10060"/>
    <cellStyle name="Normal 174 5" xfId="10061"/>
    <cellStyle name="Normal 175" xfId="10062"/>
    <cellStyle name="Normal 175 2" xfId="10063"/>
    <cellStyle name="Normal 175 2 2" xfId="10064"/>
    <cellStyle name="Normal 175 2 2 2" xfId="10065"/>
    <cellStyle name="Normal 175 2 3" xfId="10066"/>
    <cellStyle name="Normal 175 3" xfId="10067"/>
    <cellStyle name="Normal 175 3 2" xfId="10068"/>
    <cellStyle name="Normal 175 4" xfId="10069"/>
    <cellStyle name="Normal 175 4 2" xfId="10070"/>
    <cellStyle name="Normal 175 5" xfId="10071"/>
    <cellStyle name="Normal 176" xfId="10072"/>
    <cellStyle name="Normal 176 2" xfId="10073"/>
    <cellStyle name="Normal 176 2 2" xfId="10074"/>
    <cellStyle name="Normal 176 2 2 2" xfId="10075"/>
    <cellStyle name="Normal 176 2 3" xfId="10076"/>
    <cellStyle name="Normal 176 3" xfId="10077"/>
    <cellStyle name="Normal 176 3 2" xfId="10078"/>
    <cellStyle name="Normal 176 4" xfId="10079"/>
    <cellStyle name="Normal 176 4 2" xfId="10080"/>
    <cellStyle name="Normal 176 5" xfId="10081"/>
    <cellStyle name="Normal 177" xfId="10082"/>
    <cellStyle name="Normal 177 2" xfId="10083"/>
    <cellStyle name="Normal 177 2 2" xfId="10084"/>
    <cellStyle name="Normal 177 2 2 2" xfId="10085"/>
    <cellStyle name="Normal 177 2 3" xfId="10086"/>
    <cellStyle name="Normal 177 3" xfId="10087"/>
    <cellStyle name="Normal 177 3 2" xfId="10088"/>
    <cellStyle name="Normal 177 4" xfId="10089"/>
    <cellStyle name="Normal 177 4 2" xfId="10090"/>
    <cellStyle name="Normal 177 5" xfId="10091"/>
    <cellStyle name="Normal 178" xfId="10092"/>
    <cellStyle name="Normal 178 2" xfId="10093"/>
    <cellStyle name="Normal 178 2 2" xfId="10094"/>
    <cellStyle name="Normal 178 2 2 2" xfId="10095"/>
    <cellStyle name="Normal 178 2 3" xfId="10096"/>
    <cellStyle name="Normal 178 3" xfId="10097"/>
    <cellStyle name="Normal 178 3 2" xfId="10098"/>
    <cellStyle name="Normal 178 4" xfId="10099"/>
    <cellStyle name="Normal 178 4 2" xfId="10100"/>
    <cellStyle name="Normal 178 5" xfId="10101"/>
    <cellStyle name="Normal 179" xfId="10102"/>
    <cellStyle name="Normal 179 2" xfId="10103"/>
    <cellStyle name="Normal 179 2 2" xfId="10104"/>
    <cellStyle name="Normal 179 2 2 2" xfId="10105"/>
    <cellStyle name="Normal 179 2 3" xfId="10106"/>
    <cellStyle name="Normal 179 3" xfId="10107"/>
    <cellStyle name="Normal 179 3 2" xfId="10108"/>
    <cellStyle name="Normal 179 4" xfId="10109"/>
    <cellStyle name="Normal 179 4 2" xfId="10110"/>
    <cellStyle name="Normal 179 5" xfId="10111"/>
    <cellStyle name="Normal 18" xfId="10112"/>
    <cellStyle name="Normal 18 10" xfId="10113"/>
    <cellStyle name="Normal 18 10 2" xfId="10114"/>
    <cellStyle name="Normal 18 10 2 2" xfId="10115"/>
    <cellStyle name="Normal 18 10 2 2 2" xfId="10116"/>
    <cellStyle name="Normal 18 10 2 3" xfId="10117"/>
    <cellStyle name="Normal 18 10 3" xfId="10118"/>
    <cellStyle name="Normal 18 10 3 2" xfId="10119"/>
    <cellStyle name="Normal 18 10 4" xfId="10120"/>
    <cellStyle name="Normal 18 10 4 2" xfId="10121"/>
    <cellStyle name="Normal 18 10 5" xfId="10122"/>
    <cellStyle name="Normal 18 11" xfId="10123"/>
    <cellStyle name="Normal 18 12" xfId="10124"/>
    <cellStyle name="Normal 18 13" xfId="10125"/>
    <cellStyle name="Normal 18 14" xfId="10126"/>
    <cellStyle name="Normal 18 14 2" xfId="10127"/>
    <cellStyle name="Normal 18 15" xfId="10128"/>
    <cellStyle name="Normal 18 15 2" xfId="10129"/>
    <cellStyle name="Normal 18 16" xfId="10130"/>
    <cellStyle name="Normal 18 16 2" xfId="10131"/>
    <cellStyle name="Normal 18 17" xfId="10132"/>
    <cellStyle name="Normal 18 18" xfId="10133"/>
    <cellStyle name="Normal 18 2" xfId="10134"/>
    <cellStyle name="Normal 18 2 2" xfId="10135"/>
    <cellStyle name="Normal 18 2 3" xfId="10136"/>
    <cellStyle name="Normal 18 2 4" xfId="10137"/>
    <cellStyle name="Normal 18 2 5" xfId="10138"/>
    <cellStyle name="Normal 18 3" xfId="10139"/>
    <cellStyle name="Normal 18 3 2" xfId="10140"/>
    <cellStyle name="Normal 18 3 3" xfId="10141"/>
    <cellStyle name="Normal 18 3 3 2" xfId="10142"/>
    <cellStyle name="Normal 18 3 4" xfId="10143"/>
    <cellStyle name="Normal 18 4" xfId="10144"/>
    <cellStyle name="Normal 18 5" xfId="10145"/>
    <cellStyle name="Normal 18 6" xfId="10146"/>
    <cellStyle name="Normal 18 7" xfId="10147"/>
    <cellStyle name="Normal 18 7 10" xfId="10148"/>
    <cellStyle name="Normal 18 7 2" xfId="10149"/>
    <cellStyle name="Normal 18 7 2 2" xfId="10150"/>
    <cellStyle name="Normal 18 7 2 2 2" xfId="10151"/>
    <cellStyle name="Normal 18 7 2 2 2 2" xfId="10152"/>
    <cellStyle name="Normal 18 7 2 2 3" xfId="10153"/>
    <cellStyle name="Normal 18 7 2 3" xfId="10154"/>
    <cellStyle name="Normal 18 7 2 3 2" xfId="10155"/>
    <cellStyle name="Normal 18 7 2 4" xfId="10156"/>
    <cellStyle name="Normal 18 7 2 4 2" xfId="10157"/>
    <cellStyle name="Normal 18 7 2 5" xfId="10158"/>
    <cellStyle name="Normal 18 7 3" xfId="10159"/>
    <cellStyle name="Normal 18 7 3 2" xfId="10160"/>
    <cellStyle name="Normal 18 7 3 2 2" xfId="10161"/>
    <cellStyle name="Normal 18 7 3 2 2 2" xfId="10162"/>
    <cellStyle name="Normal 18 7 3 2 3" xfId="10163"/>
    <cellStyle name="Normal 18 7 3 3" xfId="10164"/>
    <cellStyle name="Normal 18 7 3 3 2" xfId="10165"/>
    <cellStyle name="Normal 18 7 3 4" xfId="10166"/>
    <cellStyle name="Normal 18 7 3 4 2" xfId="10167"/>
    <cellStyle name="Normal 18 7 3 5" xfId="10168"/>
    <cellStyle name="Normal 18 7 4" xfId="10169"/>
    <cellStyle name="Normal 18 7 4 2" xfId="10170"/>
    <cellStyle name="Normal 18 7 4 2 2" xfId="10171"/>
    <cellStyle name="Normal 18 7 4 3" xfId="10172"/>
    <cellStyle name="Normal 18 7 5" xfId="10173"/>
    <cellStyle name="Normal 18 7 5 2" xfId="10174"/>
    <cellStyle name="Normal 18 7 6" xfId="10175"/>
    <cellStyle name="Normal 18 7 6 2" xfId="10176"/>
    <cellStyle name="Normal 18 7 7" xfId="10177"/>
    <cellStyle name="Normal 18 7 7 2" xfId="10178"/>
    <cellStyle name="Normal 18 7 8" xfId="10179"/>
    <cellStyle name="Normal 18 7 8 2" xfId="10180"/>
    <cellStyle name="Normal 18 7 9" xfId="10181"/>
    <cellStyle name="Normal 18 7 9 2" xfId="10182"/>
    <cellStyle name="Normal 18 8" xfId="10183"/>
    <cellStyle name="Normal 18 9" xfId="10184"/>
    <cellStyle name="Normal 18 9 2" xfId="10185"/>
    <cellStyle name="Normal 18 9 2 2" xfId="10186"/>
    <cellStyle name="Normal 18 9 2 2 2" xfId="10187"/>
    <cellStyle name="Normal 18 9 2 3" xfId="10188"/>
    <cellStyle name="Normal 18 9 3" xfId="10189"/>
    <cellStyle name="Normal 18 9 3 2" xfId="10190"/>
    <cellStyle name="Normal 18 9 4" xfId="10191"/>
    <cellStyle name="Normal 18 9 4 2" xfId="10192"/>
    <cellStyle name="Normal 18 9 5" xfId="10193"/>
    <cellStyle name="Normal 180" xfId="10194"/>
    <cellStyle name="Normal 180 2" xfId="10195"/>
    <cellStyle name="Normal 180 2 2" xfId="10196"/>
    <cellStyle name="Normal 180 2 2 2" xfId="10197"/>
    <cellStyle name="Normal 180 2 3" xfId="10198"/>
    <cellStyle name="Normal 180 3" xfId="10199"/>
    <cellStyle name="Normal 180 3 2" xfId="10200"/>
    <cellStyle name="Normal 180 4" xfId="10201"/>
    <cellStyle name="Normal 180 4 2" xfId="10202"/>
    <cellStyle name="Normal 180 5" xfId="10203"/>
    <cellStyle name="Normal 181" xfId="10204"/>
    <cellStyle name="Normal 181 2" xfId="10205"/>
    <cellStyle name="Normal 181 2 2" xfId="10206"/>
    <cellStyle name="Normal 181 2 2 2" xfId="10207"/>
    <cellStyle name="Normal 181 2 3" xfId="10208"/>
    <cellStyle name="Normal 181 3" xfId="10209"/>
    <cellStyle name="Normal 181 3 2" xfId="10210"/>
    <cellStyle name="Normal 181 4" xfId="10211"/>
    <cellStyle name="Normal 181 4 2" xfId="10212"/>
    <cellStyle name="Normal 181 5" xfId="10213"/>
    <cellStyle name="Normal 182" xfId="10214"/>
    <cellStyle name="Normal 182 2" xfId="10215"/>
    <cellStyle name="Normal 182 2 2" xfId="10216"/>
    <cellStyle name="Normal 182 2 2 2" xfId="10217"/>
    <cellStyle name="Normal 182 2 3" xfId="10218"/>
    <cellStyle name="Normal 182 3" xfId="10219"/>
    <cellStyle name="Normal 182 3 2" xfId="10220"/>
    <cellStyle name="Normal 182 4" xfId="10221"/>
    <cellStyle name="Normal 182 4 2" xfId="10222"/>
    <cellStyle name="Normal 182 5" xfId="10223"/>
    <cellStyle name="Normal 183" xfId="10224"/>
    <cellStyle name="Normal 183 2" xfId="10225"/>
    <cellStyle name="Normal 183 2 2" xfId="10226"/>
    <cellStyle name="Normal 183 2 2 2" xfId="10227"/>
    <cellStyle name="Normal 183 2 3" xfId="10228"/>
    <cellStyle name="Normal 183 3" xfId="10229"/>
    <cellStyle name="Normal 183 3 2" xfId="10230"/>
    <cellStyle name="Normal 183 4" xfId="10231"/>
    <cellStyle name="Normal 183 4 2" xfId="10232"/>
    <cellStyle name="Normal 183 5" xfId="10233"/>
    <cellStyle name="Normal 184" xfId="10234"/>
    <cellStyle name="Normal 184 2" xfId="10235"/>
    <cellStyle name="Normal 184 2 2" xfId="10236"/>
    <cellStyle name="Normal 184 2 2 2" xfId="10237"/>
    <cellStyle name="Normal 184 2 3" xfId="10238"/>
    <cellStyle name="Normal 184 3" xfId="10239"/>
    <cellStyle name="Normal 184 3 2" xfId="10240"/>
    <cellStyle name="Normal 184 4" xfId="10241"/>
    <cellStyle name="Normal 184 4 2" xfId="10242"/>
    <cellStyle name="Normal 184 5" xfId="10243"/>
    <cellStyle name="Normal 185" xfId="10244"/>
    <cellStyle name="Normal 185 2" xfId="10245"/>
    <cellStyle name="Normal 185 2 2" xfId="10246"/>
    <cellStyle name="Normal 185 2 2 2" xfId="10247"/>
    <cellStyle name="Normal 185 2 3" xfId="10248"/>
    <cellStyle name="Normal 185 3" xfId="10249"/>
    <cellStyle name="Normal 185 3 2" xfId="10250"/>
    <cellStyle name="Normal 185 4" xfId="10251"/>
    <cellStyle name="Normal 185 4 2" xfId="10252"/>
    <cellStyle name="Normal 185 5" xfId="10253"/>
    <cellStyle name="Normal 186" xfId="10254"/>
    <cellStyle name="Normal 186 2" xfId="10255"/>
    <cellStyle name="Normal 187" xfId="10256"/>
    <cellStyle name="Normal 187 2" xfId="10257"/>
    <cellStyle name="Normal 187 2 2" xfId="10258"/>
    <cellStyle name="Normal 187 2 2 2" xfId="10259"/>
    <cellStyle name="Normal 187 2 3" xfId="10260"/>
    <cellStyle name="Normal 187 3" xfId="10261"/>
    <cellStyle name="Normal 187 3 2" xfId="10262"/>
    <cellStyle name="Normal 187 4" xfId="10263"/>
    <cellStyle name="Normal 187 4 2" xfId="10264"/>
    <cellStyle name="Normal 187 5" xfId="10265"/>
    <cellStyle name="Normal 188" xfId="10266"/>
    <cellStyle name="Normal 188 2" xfId="10267"/>
    <cellStyle name="Normal 188 2 2" xfId="10268"/>
    <cellStyle name="Normal 188 2 2 2" xfId="10269"/>
    <cellStyle name="Normal 188 2 3" xfId="10270"/>
    <cellStyle name="Normal 188 3" xfId="10271"/>
    <cellStyle name="Normal 188 3 2" xfId="10272"/>
    <cellStyle name="Normal 188 4" xfId="10273"/>
    <cellStyle name="Normal 188 4 2" xfId="10274"/>
    <cellStyle name="Normal 188 5" xfId="10275"/>
    <cellStyle name="Normal 189" xfId="10276"/>
    <cellStyle name="Normal 189 2" xfId="10277"/>
    <cellStyle name="Normal 189 2 2" xfId="10278"/>
    <cellStyle name="Normal 189 2 2 2" xfId="10279"/>
    <cellStyle name="Normal 189 2 3" xfId="10280"/>
    <cellStyle name="Normal 189 3" xfId="10281"/>
    <cellStyle name="Normal 189 3 2" xfId="10282"/>
    <cellStyle name="Normal 189 4" xfId="10283"/>
    <cellStyle name="Normal 189 4 2" xfId="10284"/>
    <cellStyle name="Normal 189 5" xfId="10285"/>
    <cellStyle name="Normal 19" xfId="10286"/>
    <cellStyle name="Normal 19 10" xfId="10287"/>
    <cellStyle name="Normal 19 10 2" xfId="10288"/>
    <cellStyle name="Normal 19 11" xfId="10289"/>
    <cellStyle name="Normal 19 11 2" xfId="10290"/>
    <cellStyle name="Normal 19 12" xfId="10291"/>
    <cellStyle name="Normal 19 12 2" xfId="10292"/>
    <cellStyle name="Normal 19 13" xfId="10293"/>
    <cellStyle name="Normal 19 13 2" xfId="10294"/>
    <cellStyle name="Normal 19 14" xfId="10295"/>
    <cellStyle name="Normal 19 14 2" xfId="10296"/>
    <cellStyle name="Normal 19 15" xfId="10297"/>
    <cellStyle name="Normal 19 15 2" xfId="10298"/>
    <cellStyle name="Normal 19 16" xfId="10299"/>
    <cellStyle name="Normal 19 17" xfId="10300"/>
    <cellStyle name="Normal 19 17 2" xfId="10301"/>
    <cellStyle name="Normal 19 17 2 2" xfId="10302"/>
    <cellStyle name="Normal 19 17 2 2 2" xfId="10303"/>
    <cellStyle name="Normal 19 17 2 3" xfId="10304"/>
    <cellStyle name="Normal 19 17 3" xfId="10305"/>
    <cellStyle name="Normal 19 17 3 2" xfId="10306"/>
    <cellStyle name="Normal 19 17 4" xfId="10307"/>
    <cellStyle name="Normal 19 17 4 2" xfId="10308"/>
    <cellStyle name="Normal 19 17 5" xfId="10309"/>
    <cellStyle name="Normal 19 18" xfId="10310"/>
    <cellStyle name="Normal 19 19" xfId="10311"/>
    <cellStyle name="Normal 19 19 2" xfId="10312"/>
    <cellStyle name="Normal 19 2" xfId="10313"/>
    <cellStyle name="Normal 19 2 2" xfId="10314"/>
    <cellStyle name="Normal 19 2 2 2" xfId="10315"/>
    <cellStyle name="Normal 19 2 2 2 2" xfId="10316"/>
    <cellStyle name="Normal 19 2 2 2 2 2" xfId="10317"/>
    <cellStyle name="Normal 19 2 2 2 2 2 2" xfId="10318"/>
    <cellStyle name="Normal 19 2 2 2 2 3" xfId="10319"/>
    <cellStyle name="Normal 19 2 2 2 2 4" xfId="10320"/>
    <cellStyle name="Normal 19 2 2 2 3" xfId="10321"/>
    <cellStyle name="Normal 19 2 2 2 3 2" xfId="10322"/>
    <cellStyle name="Normal 19 2 2 2 4" xfId="10323"/>
    <cellStyle name="Normal 19 2 2 2 4 2" xfId="10324"/>
    <cellStyle name="Normal 19 2 2 2 5" xfId="10325"/>
    <cellStyle name="Normal 19 2 2 3" xfId="10326"/>
    <cellStyle name="Normal 19 2 2 3 2" xfId="10327"/>
    <cellStyle name="Normal 19 2 2 3 2 2" xfId="10328"/>
    <cellStyle name="Normal 19 2 2 3 2 3" xfId="10329"/>
    <cellStyle name="Normal 19 2 2 3 3" xfId="10330"/>
    <cellStyle name="Normal 19 2 2 4" xfId="10331"/>
    <cellStyle name="Normal 19 2 2 4 2" xfId="10332"/>
    <cellStyle name="Normal 19 2 2 4 3" xfId="10333"/>
    <cellStyle name="Normal 19 2 2 5" xfId="10334"/>
    <cellStyle name="Normal 19 2 2 5 2" xfId="10335"/>
    <cellStyle name="Normal 19 2 2 6" xfId="10336"/>
    <cellStyle name="Normal 19 2 2 6 2" xfId="10337"/>
    <cellStyle name="Normal 19 2 2 7" xfId="10338"/>
    <cellStyle name="Normal 19 2 2 7 2" xfId="10339"/>
    <cellStyle name="Normal 19 2 2 8" xfId="10340"/>
    <cellStyle name="Normal 19 2 2 8 2" xfId="10341"/>
    <cellStyle name="Normal 19 2 2 9" xfId="10342"/>
    <cellStyle name="Normal 19 2 3" xfId="10343"/>
    <cellStyle name="Normal 19 2 3 2" xfId="10344"/>
    <cellStyle name="Normal 19 2 3 2 2" xfId="10345"/>
    <cellStyle name="Normal 19 2 3 3" xfId="10346"/>
    <cellStyle name="Normal 19 2 3 4" xfId="10347"/>
    <cellStyle name="Normal 19 2 4" xfId="10348"/>
    <cellStyle name="Normal 19 2 4 2" xfId="10349"/>
    <cellStyle name="Normal 19 2 4 2 2" xfId="10350"/>
    <cellStyle name="Normal 19 2 4 2 3" xfId="10351"/>
    <cellStyle name="Normal 19 2 4 3" xfId="10352"/>
    <cellStyle name="Normal 19 2 4 3 2" xfId="10353"/>
    <cellStyle name="Normal 19 2 4 4" xfId="10354"/>
    <cellStyle name="Normal 19 2 5" xfId="10355"/>
    <cellStyle name="Normal 19 2 5 2" xfId="10356"/>
    <cellStyle name="Normal 19 2 5 3" xfId="10357"/>
    <cellStyle name="Normal 19 2 6" xfId="10358"/>
    <cellStyle name="Normal 19 2 6 2" xfId="10359"/>
    <cellStyle name="Normal 19 2 7" xfId="10360"/>
    <cellStyle name="Normal 19 20" xfId="10361"/>
    <cellStyle name="Normal 19 21" xfId="10362"/>
    <cellStyle name="Normal 19 21 2" xfId="10363"/>
    <cellStyle name="Normal 19 22" xfId="10364"/>
    <cellStyle name="Normal 19 22 2" xfId="10365"/>
    <cellStyle name="Normal 19 23" xfId="10366"/>
    <cellStyle name="Normal 19 23 2" xfId="10367"/>
    <cellStyle name="Normal 19 24" xfId="10368"/>
    <cellStyle name="Normal 19 25" xfId="10369"/>
    <cellStyle name="Normal 19 3" xfId="10370"/>
    <cellStyle name="Normal 19 3 2" xfId="10371"/>
    <cellStyle name="Normal 19 3 2 2" xfId="10372"/>
    <cellStyle name="Normal 19 3 2 3" xfId="10373"/>
    <cellStyle name="Normal 19 3 2 4" xfId="10374"/>
    <cellStyle name="Normal 19 3 3" xfId="10375"/>
    <cellStyle name="Normal 19 3 4" xfId="10376"/>
    <cellStyle name="Normal 19 3 5" xfId="10377"/>
    <cellStyle name="Normal 19 4" xfId="10378"/>
    <cellStyle name="Normal 19 4 2" xfId="10379"/>
    <cellStyle name="Normal 19 4 2 2" xfId="10380"/>
    <cellStyle name="Normal 19 4 3" xfId="10381"/>
    <cellStyle name="Normal 19 4 4" xfId="10382"/>
    <cellStyle name="Normal 19 5" xfId="10383"/>
    <cellStyle name="Normal 19 5 2" xfId="10384"/>
    <cellStyle name="Normal 19 6" xfId="10385"/>
    <cellStyle name="Normal 19 6 2" xfId="10386"/>
    <cellStyle name="Normal 19 7" xfId="10387"/>
    <cellStyle name="Normal 19 7 2" xfId="10388"/>
    <cellStyle name="Normal 19 8" xfId="10389"/>
    <cellStyle name="Normal 19 8 2" xfId="10390"/>
    <cellStyle name="Normal 19 9" xfId="10391"/>
    <cellStyle name="Normal 19 9 2" xfId="10392"/>
    <cellStyle name="Normal 190" xfId="10393"/>
    <cellStyle name="Normal 190 2" xfId="10394"/>
    <cellStyle name="Normal 190 2 2" xfId="10395"/>
    <cellStyle name="Normal 190 2 2 2" xfId="10396"/>
    <cellStyle name="Normal 190 2 3" xfId="10397"/>
    <cellStyle name="Normal 190 3" xfId="10398"/>
    <cellStyle name="Normal 190 3 2" xfId="10399"/>
    <cellStyle name="Normal 190 4" xfId="10400"/>
    <cellStyle name="Normal 190 4 2" xfId="10401"/>
    <cellStyle name="Normal 190 5" xfId="10402"/>
    <cellStyle name="Normal 191" xfId="10403"/>
    <cellStyle name="Normal 191 2" xfId="10404"/>
    <cellStyle name="Normal 191 2 2" xfId="10405"/>
    <cellStyle name="Normal 191 2 2 2" xfId="10406"/>
    <cellStyle name="Normal 191 2 3" xfId="10407"/>
    <cellStyle name="Normal 191 3" xfId="10408"/>
    <cellStyle name="Normal 191 3 2" xfId="10409"/>
    <cellStyle name="Normal 191 4" xfId="10410"/>
    <cellStyle name="Normal 191 4 2" xfId="10411"/>
    <cellStyle name="Normal 191 5" xfId="10412"/>
    <cellStyle name="Normal 192" xfId="10413"/>
    <cellStyle name="Normal 192 2" xfId="10414"/>
    <cellStyle name="Normal 192 2 2" xfId="10415"/>
    <cellStyle name="Normal 192 2 2 2" xfId="10416"/>
    <cellStyle name="Normal 192 2 3" xfId="10417"/>
    <cellStyle name="Normal 192 3" xfId="10418"/>
    <cellStyle name="Normal 192 3 2" xfId="10419"/>
    <cellStyle name="Normal 192 4" xfId="10420"/>
    <cellStyle name="Normal 192 4 2" xfId="10421"/>
    <cellStyle name="Normal 192 5" xfId="10422"/>
    <cellStyle name="Normal 193" xfId="10423"/>
    <cellStyle name="Normal 193 2" xfId="10424"/>
    <cellStyle name="Normal 193 2 2" xfId="10425"/>
    <cellStyle name="Normal 193 2 2 2" xfId="10426"/>
    <cellStyle name="Normal 193 2 3" xfId="10427"/>
    <cellStyle name="Normal 193 3" xfId="10428"/>
    <cellStyle name="Normal 193 3 2" xfId="10429"/>
    <cellStyle name="Normal 193 4" xfId="10430"/>
    <cellStyle name="Normal 193 4 2" xfId="10431"/>
    <cellStyle name="Normal 193 5" xfId="10432"/>
    <cellStyle name="Normal 194" xfId="10433"/>
    <cellStyle name="Normal 194 2" xfId="10434"/>
    <cellStyle name="Normal 194 2 2" xfId="10435"/>
    <cellStyle name="Normal 194 2 2 2" xfId="10436"/>
    <cellStyle name="Normal 194 2 3" xfId="10437"/>
    <cellStyle name="Normal 194 3" xfId="10438"/>
    <cellStyle name="Normal 194 3 2" xfId="10439"/>
    <cellStyle name="Normal 194 4" xfId="10440"/>
    <cellStyle name="Normal 194 4 2" xfId="10441"/>
    <cellStyle name="Normal 194 5" xfId="10442"/>
    <cellStyle name="Normal 195" xfId="10443"/>
    <cellStyle name="Normal 195 2" xfId="10444"/>
    <cellStyle name="Normal 195 2 2" xfId="10445"/>
    <cellStyle name="Normal 195 2 2 2" xfId="10446"/>
    <cellStyle name="Normal 195 2 3" xfId="10447"/>
    <cellStyle name="Normal 195 3" xfId="10448"/>
    <cellStyle name="Normal 195 3 2" xfId="10449"/>
    <cellStyle name="Normal 195 4" xfId="10450"/>
    <cellStyle name="Normal 195 4 2" xfId="10451"/>
    <cellStyle name="Normal 195 5" xfId="10452"/>
    <cellStyle name="Normal 196" xfId="10453"/>
    <cellStyle name="Normal 196 2" xfId="10454"/>
    <cellStyle name="Normal 196 2 2" xfId="10455"/>
    <cellStyle name="Normal 196 2 2 2" xfId="10456"/>
    <cellStyle name="Normal 196 2 3" xfId="10457"/>
    <cellStyle name="Normal 196 3" xfId="10458"/>
    <cellStyle name="Normal 196 3 2" xfId="10459"/>
    <cellStyle name="Normal 196 4" xfId="10460"/>
    <cellStyle name="Normal 196 4 2" xfId="10461"/>
    <cellStyle name="Normal 196 5" xfId="10462"/>
    <cellStyle name="Normal 197" xfId="10463"/>
    <cellStyle name="Normal 197 2" xfId="10464"/>
    <cellStyle name="Normal 197 2 2" xfId="10465"/>
    <cellStyle name="Normal 197 2 2 2" xfId="10466"/>
    <cellStyle name="Normal 197 2 3" xfId="10467"/>
    <cellStyle name="Normal 197 3" xfId="10468"/>
    <cellStyle name="Normal 197 3 2" xfId="10469"/>
    <cellStyle name="Normal 197 4" xfId="10470"/>
    <cellStyle name="Normal 197 4 2" xfId="10471"/>
    <cellStyle name="Normal 197 5" xfId="10472"/>
    <cellStyle name="Normal 198" xfId="10473"/>
    <cellStyle name="Normal 198 2" xfId="10474"/>
    <cellStyle name="Normal 198 2 2" xfId="10475"/>
    <cellStyle name="Normal 198 2 2 2" xfId="10476"/>
    <cellStyle name="Normal 198 2 3" xfId="10477"/>
    <cellStyle name="Normal 198 3" xfId="10478"/>
    <cellStyle name="Normal 198 3 2" xfId="10479"/>
    <cellStyle name="Normal 198 4" xfId="10480"/>
    <cellStyle name="Normal 198 4 2" xfId="10481"/>
    <cellStyle name="Normal 198 5" xfId="10482"/>
    <cellStyle name="Normal 199" xfId="10483"/>
    <cellStyle name="Normal 199 2" xfId="10484"/>
    <cellStyle name="Normal 2" xfId="10485"/>
    <cellStyle name="Normal 2 10" xfId="10486"/>
    <cellStyle name="Normal 2 10 2" xfId="10487"/>
    <cellStyle name="Normal 2 10 3" xfId="10488"/>
    <cellStyle name="Normal 2 10 3 2" xfId="10489"/>
    <cellStyle name="Normal 2 10 4" xfId="10490"/>
    <cellStyle name="Normal 2 10 5" xfId="10491"/>
    <cellStyle name="Normal 2 11" xfId="10492"/>
    <cellStyle name="Normal 2 11 2" xfId="10493"/>
    <cellStyle name="Normal 2 12" xfId="10494"/>
    <cellStyle name="Normal 2 12 2" xfId="10495"/>
    <cellStyle name="Normal 2 12 3" xfId="10496"/>
    <cellStyle name="Normal 2 12 3 2" xfId="10497"/>
    <cellStyle name="Normal 2 12 4" xfId="10498"/>
    <cellStyle name="Normal 2 12 5" xfId="10499"/>
    <cellStyle name="Normal 2 13" xfId="10500"/>
    <cellStyle name="Normal 2 13 2" xfId="10501"/>
    <cellStyle name="Normal 2 13 2 2" xfId="10502"/>
    <cellStyle name="Normal 2 13 3" xfId="10503"/>
    <cellStyle name="Normal 2 13 3 2" xfId="10504"/>
    <cellStyle name="Normal 2 13 3 2 2" xfId="10505"/>
    <cellStyle name="Normal 2 13 3 3" xfId="10506"/>
    <cellStyle name="Normal 2 13 3 3 2" xfId="10507"/>
    <cellStyle name="Normal 2 13 3 4" xfId="10508"/>
    <cellStyle name="Normal 2 13 4" xfId="10509"/>
    <cellStyle name="Normal 2 13 4 2" xfId="10510"/>
    <cellStyle name="Normal 2 13 5" xfId="10511"/>
    <cellStyle name="Normal 2 13 5 2" xfId="10512"/>
    <cellStyle name="Normal 2 13 6" xfId="10513"/>
    <cellStyle name="Normal 2 13 7" xfId="10514"/>
    <cellStyle name="Normal 2 14" xfId="10515"/>
    <cellStyle name="Normal 2 14 2" xfId="10516"/>
    <cellStyle name="Normal 2 145 2 3" xfId="10517"/>
    <cellStyle name="Normal 2 15" xfId="10518"/>
    <cellStyle name="Normal 2 15 2" xfId="10519"/>
    <cellStyle name="Normal 2 16" xfId="10520"/>
    <cellStyle name="Normal 2 16 2" xfId="10521"/>
    <cellStyle name="Normal 2 17" xfId="10522"/>
    <cellStyle name="Normal 2 17 2" xfId="10523"/>
    <cellStyle name="Normal 2 18" xfId="10524"/>
    <cellStyle name="Normal 2 18 2" xfId="10525"/>
    <cellStyle name="Normal 2 19" xfId="10526"/>
    <cellStyle name="Normal 2 19 2" xfId="10527"/>
    <cellStyle name="Normal 2 2" xfId="10528"/>
    <cellStyle name="Normal 2 2 10" xfId="10529"/>
    <cellStyle name="Normal 2 2 10 2" xfId="10530"/>
    <cellStyle name="Normal 2 2 11" xfId="10531"/>
    <cellStyle name="Normal 2 2 11 2" xfId="10532"/>
    <cellStyle name="Normal 2 2 12" xfId="10533"/>
    <cellStyle name="Normal 2 2 12 2" xfId="10534"/>
    <cellStyle name="Normal 2 2 13" xfId="10535"/>
    <cellStyle name="Normal 2 2 2" xfId="10536"/>
    <cellStyle name="Normal 2 2 2 10" xfId="10537"/>
    <cellStyle name="Normal 2 2 2 2" xfId="10538"/>
    <cellStyle name="Normal 2 2 2 2 2" xfId="10539"/>
    <cellStyle name="Normal 2 2 2 2 3" xfId="10540"/>
    <cellStyle name="Normal 2 2 2 3" xfId="10541"/>
    <cellStyle name="Normal 2 2 2 3 10" xfId="10542"/>
    <cellStyle name="Normal 2 2 2 3 10 2" xfId="10543"/>
    <cellStyle name="Normal 2 2 2 3 11" xfId="10544"/>
    <cellStyle name="Normal 2 2 2 3 12" xfId="10545"/>
    <cellStyle name="Normal 2 2 2 3 2" xfId="10546"/>
    <cellStyle name="Normal 2 2 2 3 2 2" xfId="10547"/>
    <cellStyle name="Normal 2 2 2 3 2 2 2" xfId="10548"/>
    <cellStyle name="Normal 2 2 2 3 2 2 2 2" xfId="10549"/>
    <cellStyle name="Normal 2 2 2 3 2 2 3" xfId="10550"/>
    <cellStyle name="Normal 2 2 2 3 2 3" xfId="10551"/>
    <cellStyle name="Normal 2 2 2 3 2 3 2" xfId="10552"/>
    <cellStyle name="Normal 2 2 2 3 2 4" xfId="10553"/>
    <cellStyle name="Normal 2 2 2 3 2 4 2" xfId="10554"/>
    <cellStyle name="Normal 2 2 2 3 2 5" xfId="10555"/>
    <cellStyle name="Normal 2 2 2 3 3" xfId="10556"/>
    <cellStyle name="Normal 2 2 2 3 3 2" xfId="10557"/>
    <cellStyle name="Normal 2 2 2 3 3 2 2" xfId="10558"/>
    <cellStyle name="Normal 2 2 2 3 3 2 2 2" xfId="10559"/>
    <cellStyle name="Normal 2 2 2 3 3 2 3" xfId="10560"/>
    <cellStyle name="Normal 2 2 2 3 3 3" xfId="10561"/>
    <cellStyle name="Normal 2 2 2 3 3 3 2" xfId="10562"/>
    <cellStyle name="Normal 2 2 2 3 3 4" xfId="10563"/>
    <cellStyle name="Normal 2 2 2 3 3 4 2" xfId="10564"/>
    <cellStyle name="Normal 2 2 2 3 3 5" xfId="10565"/>
    <cellStyle name="Normal 2 2 2 3 4" xfId="10566"/>
    <cellStyle name="Normal 2 2 2 3 4 2" xfId="10567"/>
    <cellStyle name="Normal 2 2 2 3 4 2 2" xfId="10568"/>
    <cellStyle name="Normal 2 2 2 3 4 3" xfId="10569"/>
    <cellStyle name="Normal 2 2 2 3 5" xfId="10570"/>
    <cellStyle name="Normal 2 2 2 3 5 2" xfId="10571"/>
    <cellStyle name="Normal 2 2 2 3 6" xfId="10572"/>
    <cellStyle name="Normal 2 2 2 3 6 2" xfId="10573"/>
    <cellStyle name="Normal 2 2 2 3 7" xfId="10574"/>
    <cellStyle name="Normal 2 2 2 3 7 2" xfId="10575"/>
    <cellStyle name="Normal 2 2 2 3 8" xfId="10576"/>
    <cellStyle name="Normal 2 2 2 3 8 2" xfId="10577"/>
    <cellStyle name="Normal 2 2 2 3 9" xfId="10578"/>
    <cellStyle name="Normal 2 2 2 3 9 2" xfId="10579"/>
    <cellStyle name="Normal 2 2 2 4" xfId="10580"/>
    <cellStyle name="Normal 2 2 2 4 10" xfId="10581"/>
    <cellStyle name="Normal 2 2 2 4 11" xfId="10582"/>
    <cellStyle name="Normal 2 2 2 4 2" xfId="10583"/>
    <cellStyle name="Normal 2 2 2 4 2 2" xfId="10584"/>
    <cellStyle name="Normal 2 2 2 4 2 2 2" xfId="10585"/>
    <cellStyle name="Normal 2 2 2 4 2 2 2 2" xfId="10586"/>
    <cellStyle name="Normal 2 2 2 4 2 2 3" xfId="10587"/>
    <cellStyle name="Normal 2 2 2 4 2 3" xfId="10588"/>
    <cellStyle name="Normal 2 2 2 4 2 3 2" xfId="10589"/>
    <cellStyle name="Normal 2 2 2 4 2 4" xfId="10590"/>
    <cellStyle name="Normal 2 2 2 4 2 4 2" xfId="10591"/>
    <cellStyle name="Normal 2 2 2 4 2 5" xfId="10592"/>
    <cellStyle name="Normal 2 2 2 4 3" xfId="10593"/>
    <cellStyle name="Normal 2 2 2 4 3 2" xfId="10594"/>
    <cellStyle name="Normal 2 2 2 4 3 2 2" xfId="10595"/>
    <cellStyle name="Normal 2 2 2 4 3 3" xfId="10596"/>
    <cellStyle name="Normal 2 2 2 4 4" xfId="10597"/>
    <cellStyle name="Normal 2 2 2 4 4 2" xfId="10598"/>
    <cellStyle name="Normal 2 2 2 4 5" xfId="10599"/>
    <cellStyle name="Normal 2 2 2 4 5 2" xfId="10600"/>
    <cellStyle name="Normal 2 2 2 4 6" xfId="10601"/>
    <cellStyle name="Normal 2 2 2 4 6 2" xfId="10602"/>
    <cellStyle name="Normal 2 2 2 4 7" xfId="10603"/>
    <cellStyle name="Normal 2 2 2 4 7 2" xfId="10604"/>
    <cellStyle name="Normal 2 2 2 4 8" xfId="10605"/>
    <cellStyle name="Normal 2 2 2 4 8 2" xfId="10606"/>
    <cellStyle name="Normal 2 2 2 4 9" xfId="10607"/>
    <cellStyle name="Normal 2 2 2 4 9 2" xfId="10608"/>
    <cellStyle name="Normal 2 2 2 5" xfId="10609"/>
    <cellStyle name="Normal 2 2 2 5 2" xfId="10610"/>
    <cellStyle name="Normal 2 2 2 6" xfId="10611"/>
    <cellStyle name="Normal 2 2 2 6 2" xfId="10612"/>
    <cellStyle name="Normal 2 2 2 6 2 2" xfId="10613"/>
    <cellStyle name="Normal 2 2 2 6 3" xfId="10614"/>
    <cellStyle name="Normal 2 2 2 6 3 2" xfId="10615"/>
    <cellStyle name="Normal 2 2 2 6 4" xfId="10616"/>
    <cellStyle name="Normal 2 2 2 7" xfId="10617"/>
    <cellStyle name="Normal 2 2 2 7 2" xfId="10618"/>
    <cellStyle name="Normal 2 2 2 8" xfId="10619"/>
    <cellStyle name="Normal 2 2 2 8 2" xfId="10620"/>
    <cellStyle name="Normal 2 2 2 9" xfId="10621"/>
    <cellStyle name="Normal 2 2 2_Sheet2" xfId="10622"/>
    <cellStyle name="Normal 2 2 3" xfId="10623"/>
    <cellStyle name="Normal 2 2 3 2" xfId="10624"/>
    <cellStyle name="Normal 2 2 3 2 10" xfId="10625"/>
    <cellStyle name="Normal 2 2 3 2 10 2" xfId="10626"/>
    <cellStyle name="Normal 2 2 3 2 11" xfId="10627"/>
    <cellStyle name="Normal 2 2 3 2 2" xfId="10628"/>
    <cellStyle name="Normal 2 2 3 2 2 2" xfId="10629"/>
    <cellStyle name="Normal 2 2 3 2 2 2 2" xfId="10630"/>
    <cellStyle name="Normal 2 2 3 2 2 2 2 2" xfId="10631"/>
    <cellStyle name="Normal 2 2 3 2 2 2 3" xfId="10632"/>
    <cellStyle name="Normal 2 2 3 2 2 3" xfId="10633"/>
    <cellStyle name="Normal 2 2 3 2 2 3 2" xfId="10634"/>
    <cellStyle name="Normal 2 2 3 2 2 4" xfId="10635"/>
    <cellStyle name="Normal 2 2 3 2 2 4 2" xfId="10636"/>
    <cellStyle name="Normal 2 2 3 2 2 5" xfId="10637"/>
    <cellStyle name="Normal 2 2 3 2 3" xfId="10638"/>
    <cellStyle name="Normal 2 2 3 2 3 2" xfId="10639"/>
    <cellStyle name="Normal 2 2 3 2 3 2 2" xfId="10640"/>
    <cellStyle name="Normal 2 2 3 2 3 2 2 2" xfId="10641"/>
    <cellStyle name="Normal 2 2 3 2 3 2 3" xfId="10642"/>
    <cellStyle name="Normal 2 2 3 2 3 3" xfId="10643"/>
    <cellStyle name="Normal 2 2 3 2 3 3 2" xfId="10644"/>
    <cellStyle name="Normal 2 2 3 2 3 4" xfId="10645"/>
    <cellStyle name="Normal 2 2 3 2 3 4 2" xfId="10646"/>
    <cellStyle name="Normal 2 2 3 2 3 5" xfId="10647"/>
    <cellStyle name="Normal 2 2 3 2 4" xfId="10648"/>
    <cellStyle name="Normal 2 2 3 2 4 2" xfId="10649"/>
    <cellStyle name="Normal 2 2 3 2 4 2 2" xfId="10650"/>
    <cellStyle name="Normal 2 2 3 2 4 3" xfId="10651"/>
    <cellStyle name="Normal 2 2 3 2 5" xfId="10652"/>
    <cellStyle name="Normal 2 2 3 2 5 2" xfId="10653"/>
    <cellStyle name="Normal 2 2 3 2 6" xfId="10654"/>
    <cellStyle name="Normal 2 2 3 2 6 2" xfId="10655"/>
    <cellStyle name="Normal 2 2 3 2 7" xfId="10656"/>
    <cellStyle name="Normal 2 2 3 2 7 2" xfId="10657"/>
    <cellStyle name="Normal 2 2 3 2 8" xfId="10658"/>
    <cellStyle name="Normal 2 2 3 2 8 2" xfId="10659"/>
    <cellStyle name="Normal 2 2 3 2 9" xfId="10660"/>
    <cellStyle name="Normal 2 2 3 2 9 2" xfId="10661"/>
    <cellStyle name="Normal 2 2 3 3" xfId="10662"/>
    <cellStyle name="Normal 2 2 3 3 2" xfId="10663"/>
    <cellStyle name="Normal 2 2 3 3 2 2" xfId="10664"/>
    <cellStyle name="Normal 2 2 3 3 2 2 2" xfId="10665"/>
    <cellStyle name="Normal 2 2 3 3 2 2 2 2" xfId="10666"/>
    <cellStyle name="Normal 2 2 3 3 2 2 3" xfId="10667"/>
    <cellStyle name="Normal 2 2 3 3 2 3" xfId="10668"/>
    <cellStyle name="Normal 2 2 3 3 2 3 2" xfId="10669"/>
    <cellStyle name="Normal 2 2 3 3 2 4" xfId="10670"/>
    <cellStyle name="Normal 2 2 3 3 2 4 2" xfId="10671"/>
    <cellStyle name="Normal 2 2 3 3 2 5" xfId="10672"/>
    <cellStyle name="Normal 2 2 3 3 3" xfId="10673"/>
    <cellStyle name="Normal 2 2 3 3 3 2" xfId="10674"/>
    <cellStyle name="Normal 2 2 3 3 3 2 2" xfId="10675"/>
    <cellStyle name="Normal 2 2 3 3 3 3" xfId="10676"/>
    <cellStyle name="Normal 2 2 3 3 4" xfId="10677"/>
    <cellStyle name="Normal 2 2 3 3 4 2" xfId="10678"/>
    <cellStyle name="Normal 2 2 3 3 5" xfId="10679"/>
    <cellStyle name="Normal 2 2 3 3 5 2" xfId="10680"/>
    <cellStyle name="Normal 2 2 3 3 6" xfId="10681"/>
    <cellStyle name="Normal 2 2 3 3 6 2" xfId="10682"/>
    <cellStyle name="Normal 2 2 3 3 7" xfId="10683"/>
    <cellStyle name="Normal 2 2 3 3 7 2" xfId="10684"/>
    <cellStyle name="Normal 2 2 3 3 8" xfId="10685"/>
    <cellStyle name="Normal 2 2 3 3 8 2" xfId="10686"/>
    <cellStyle name="Normal 2 2 3 3 9" xfId="10687"/>
    <cellStyle name="Normal 2 2 3 4" xfId="10688"/>
    <cellStyle name="Normal 2 2 3 4 2" xfId="10689"/>
    <cellStyle name="Normal 2 2 3 5" xfId="10690"/>
    <cellStyle name="Normal 2 2 3 5 2" xfId="10691"/>
    <cellStyle name="Normal 2 2 3 5 2 2" xfId="10692"/>
    <cellStyle name="Normal 2 2 3 5 3" xfId="10693"/>
    <cellStyle name="Normal 2 2 3 5 3 2" xfId="10694"/>
    <cellStyle name="Normal 2 2 3 5 4" xfId="10695"/>
    <cellStyle name="Normal 2 2 3 6" xfId="10696"/>
    <cellStyle name="Normal 2 2 3 6 2" xfId="10697"/>
    <cellStyle name="Normal 2 2 3 7" xfId="10698"/>
    <cellStyle name="Normal 2 2 3 7 2" xfId="10699"/>
    <cellStyle name="Normal 2 2 3 8" xfId="10700"/>
    <cellStyle name="Normal 2 2 3 9" xfId="10701"/>
    <cellStyle name="Normal 2 2 4" xfId="10702"/>
    <cellStyle name="Normal 2 2 4 10" xfId="10703"/>
    <cellStyle name="Normal 2 2 4 10 2" xfId="10704"/>
    <cellStyle name="Normal 2 2 4 11" xfId="10705"/>
    <cellStyle name="Normal 2 2 4 11 2" xfId="10706"/>
    <cellStyle name="Normal 2 2 4 12" xfId="10707"/>
    <cellStyle name="Normal 2 2 4 2" xfId="10708"/>
    <cellStyle name="Normal 2 2 4 2 10" xfId="10709"/>
    <cellStyle name="Normal 2 2 4 2 10 2" xfId="10710"/>
    <cellStyle name="Normal 2 2 4 2 11" xfId="10711"/>
    <cellStyle name="Normal 2 2 4 2 12" xfId="10712"/>
    <cellStyle name="Normal 2 2 4 2 2" xfId="10713"/>
    <cellStyle name="Normal 2 2 4 2 2 2" xfId="10714"/>
    <cellStyle name="Normal 2 2 4 2 2 2 2" xfId="10715"/>
    <cellStyle name="Normal 2 2 4 2 2 2 2 2" xfId="10716"/>
    <cellStyle name="Normal 2 2 4 2 2 2 3" xfId="10717"/>
    <cellStyle name="Normal 2 2 4 2 2 3" xfId="10718"/>
    <cellStyle name="Normal 2 2 4 2 2 3 2" xfId="10719"/>
    <cellStyle name="Normal 2 2 4 2 2 4" xfId="10720"/>
    <cellStyle name="Normal 2 2 4 2 2 4 2" xfId="10721"/>
    <cellStyle name="Normal 2 2 4 2 2 5" xfId="10722"/>
    <cellStyle name="Normal 2 2 4 2 3" xfId="10723"/>
    <cellStyle name="Normal 2 2 4 2 3 2" xfId="10724"/>
    <cellStyle name="Normal 2 2 4 2 3 2 2" xfId="10725"/>
    <cellStyle name="Normal 2 2 4 2 3 2 2 2" xfId="10726"/>
    <cellStyle name="Normal 2 2 4 2 3 2 3" xfId="10727"/>
    <cellStyle name="Normal 2 2 4 2 3 3" xfId="10728"/>
    <cellStyle name="Normal 2 2 4 2 3 3 2" xfId="10729"/>
    <cellStyle name="Normal 2 2 4 2 3 4" xfId="10730"/>
    <cellStyle name="Normal 2 2 4 2 3 4 2" xfId="10731"/>
    <cellStyle name="Normal 2 2 4 2 3 5" xfId="10732"/>
    <cellStyle name="Normal 2 2 4 2 4" xfId="10733"/>
    <cellStyle name="Normal 2 2 4 2 4 2" xfId="10734"/>
    <cellStyle name="Normal 2 2 4 2 4 2 2" xfId="10735"/>
    <cellStyle name="Normal 2 2 4 2 4 3" xfId="10736"/>
    <cellStyle name="Normal 2 2 4 2 5" xfId="10737"/>
    <cellStyle name="Normal 2 2 4 2 5 2" xfId="10738"/>
    <cellStyle name="Normal 2 2 4 2 6" xfId="10739"/>
    <cellStyle name="Normal 2 2 4 2 6 2" xfId="10740"/>
    <cellStyle name="Normal 2 2 4 2 7" xfId="10741"/>
    <cellStyle name="Normal 2 2 4 2 7 2" xfId="10742"/>
    <cellStyle name="Normal 2 2 4 2 8" xfId="10743"/>
    <cellStyle name="Normal 2 2 4 2 8 2" xfId="10744"/>
    <cellStyle name="Normal 2 2 4 2 9" xfId="10745"/>
    <cellStyle name="Normal 2 2 4 2 9 2" xfId="10746"/>
    <cellStyle name="Normal 2 2 4 3" xfId="10747"/>
    <cellStyle name="Normal 2 2 4 3 2" xfId="10748"/>
    <cellStyle name="Normal 2 2 4 3 2 2" xfId="10749"/>
    <cellStyle name="Normal 2 2 4 3 2 2 2" xfId="10750"/>
    <cellStyle name="Normal 2 2 4 3 2 3" xfId="10751"/>
    <cellStyle name="Normal 2 2 4 3 3" xfId="10752"/>
    <cellStyle name="Normal 2 2 4 3 3 2" xfId="10753"/>
    <cellStyle name="Normal 2 2 4 3 4" xfId="10754"/>
    <cellStyle name="Normal 2 2 4 3 4 2" xfId="10755"/>
    <cellStyle name="Normal 2 2 4 3 5" xfId="10756"/>
    <cellStyle name="Normal 2 2 4 4" xfId="10757"/>
    <cellStyle name="Normal 2 2 4 4 2" xfId="10758"/>
    <cellStyle name="Normal 2 2 4 4 2 2" xfId="10759"/>
    <cellStyle name="Normal 2 2 4 4 2 2 2" xfId="10760"/>
    <cellStyle name="Normal 2 2 4 4 2 3" xfId="10761"/>
    <cellStyle name="Normal 2 2 4 4 3" xfId="10762"/>
    <cellStyle name="Normal 2 2 4 4 3 2" xfId="10763"/>
    <cellStyle name="Normal 2 2 4 4 4" xfId="10764"/>
    <cellStyle name="Normal 2 2 4 4 4 2" xfId="10765"/>
    <cellStyle name="Normal 2 2 4 4 5" xfId="10766"/>
    <cellStyle name="Normal 2 2 4 5" xfId="10767"/>
    <cellStyle name="Normal 2 2 4 5 2" xfId="10768"/>
    <cellStyle name="Normal 2 2 4 5 2 2" xfId="10769"/>
    <cellStyle name="Normal 2 2 4 5 3" xfId="10770"/>
    <cellStyle name="Normal 2 2 4 6" xfId="10771"/>
    <cellStyle name="Normal 2 2 4 6 2" xfId="10772"/>
    <cellStyle name="Normal 2 2 4 7" xfId="10773"/>
    <cellStyle name="Normal 2 2 4 7 2" xfId="10774"/>
    <cellStyle name="Normal 2 2 4 8" xfId="10775"/>
    <cellStyle name="Normal 2 2 4 8 2" xfId="10776"/>
    <cellStyle name="Normal 2 2 4 9" xfId="10777"/>
    <cellStyle name="Normal 2 2 4 9 2" xfId="10778"/>
    <cellStyle name="Normal 2 2 5" xfId="10779"/>
    <cellStyle name="Normal 2 2 5 2" xfId="10780"/>
    <cellStyle name="Normal 2 2 5 3" xfId="10781"/>
    <cellStyle name="Normal 2 2 6" xfId="10782"/>
    <cellStyle name="Normal 2 2 6 2" xfId="10783"/>
    <cellStyle name="Normal 2 2 6 2 2" xfId="10784"/>
    <cellStyle name="Normal 2 2 6 2 2 2" xfId="10785"/>
    <cellStyle name="Normal 2 2 6 2 3" xfId="10786"/>
    <cellStyle name="Normal 2 2 6 3" xfId="10787"/>
    <cellStyle name="Normal 2 2 6 3 2" xfId="10788"/>
    <cellStyle name="Normal 2 2 6 4" xfId="10789"/>
    <cellStyle name="Normal 2 2 6 4 2" xfId="10790"/>
    <cellStyle name="Normal 2 2 6 5" xfId="10791"/>
    <cellStyle name="Normal 2 2 7" xfId="10792"/>
    <cellStyle name="Normal 2 2 7 2" xfId="10793"/>
    <cellStyle name="Normal 2 2 8" xfId="10794"/>
    <cellStyle name="Normal 2 2 9" xfId="10795"/>
    <cellStyle name="Normal 2 2 9 2" xfId="10796"/>
    <cellStyle name="Normal 2 20" xfId="10797"/>
    <cellStyle name="Normal 2 20 2" xfId="10798"/>
    <cellStyle name="Normal 2 21" xfId="10799"/>
    <cellStyle name="Normal 2 21 2" xfId="10800"/>
    <cellStyle name="Normal 2 22" xfId="10801"/>
    <cellStyle name="Normal 2 22 2" xfId="10802"/>
    <cellStyle name="Normal 2 23" xfId="10803"/>
    <cellStyle name="Normal 2 23 2" xfId="10804"/>
    <cellStyle name="Normal 2 24" xfId="10805"/>
    <cellStyle name="Normal 2 24 2" xfId="10806"/>
    <cellStyle name="Normal 2 25" xfId="10807"/>
    <cellStyle name="Normal 2 25 2" xfId="10808"/>
    <cellStyle name="Normal 2 26" xfId="10809"/>
    <cellStyle name="Normal 2 26 2" xfId="10810"/>
    <cellStyle name="Normal 2 27" xfId="10811"/>
    <cellStyle name="Normal 2 27 2" xfId="10812"/>
    <cellStyle name="Normal 2 28" xfId="10813"/>
    <cellStyle name="Normal 2 28 2" xfId="10814"/>
    <cellStyle name="Normal 2 29" xfId="10815"/>
    <cellStyle name="Normal 2 29 2" xfId="10816"/>
    <cellStyle name="Normal 2 3" xfId="10817"/>
    <cellStyle name="Normal 2 3 10" xfId="10818"/>
    <cellStyle name="Normal 2 3 2" xfId="10819"/>
    <cellStyle name="Normal 2 3 2 2" xfId="10820"/>
    <cellStyle name="Normal 2 3 2 2 10" xfId="10821"/>
    <cellStyle name="Normal 2 3 2 2 10 2" xfId="10822"/>
    <cellStyle name="Normal 2 3 2 2 11" xfId="10823"/>
    <cellStyle name="Normal 2 3 2 2 2" xfId="10824"/>
    <cellStyle name="Normal 2 3 2 2 2 2" xfId="10825"/>
    <cellStyle name="Normal 2 3 2 2 2 2 2" xfId="10826"/>
    <cellStyle name="Normal 2 3 2 2 2 2 2 2" xfId="10827"/>
    <cellStyle name="Normal 2 3 2 2 2 2 3" xfId="10828"/>
    <cellStyle name="Normal 2 3 2 2 2 3" xfId="10829"/>
    <cellStyle name="Normal 2 3 2 2 2 3 2" xfId="10830"/>
    <cellStyle name="Normal 2 3 2 2 2 4" xfId="10831"/>
    <cellStyle name="Normal 2 3 2 2 2 4 2" xfId="10832"/>
    <cellStyle name="Normal 2 3 2 2 2 5" xfId="10833"/>
    <cellStyle name="Normal 2 3 2 2 3" xfId="10834"/>
    <cellStyle name="Normal 2 3 2 2 3 2" xfId="10835"/>
    <cellStyle name="Normal 2 3 2 2 3 2 2" xfId="10836"/>
    <cellStyle name="Normal 2 3 2 2 3 2 2 2" xfId="10837"/>
    <cellStyle name="Normal 2 3 2 2 3 2 3" xfId="10838"/>
    <cellStyle name="Normal 2 3 2 2 3 3" xfId="10839"/>
    <cellStyle name="Normal 2 3 2 2 3 3 2" xfId="10840"/>
    <cellStyle name="Normal 2 3 2 2 3 4" xfId="10841"/>
    <cellStyle name="Normal 2 3 2 2 3 4 2" xfId="10842"/>
    <cellStyle name="Normal 2 3 2 2 3 5" xfId="10843"/>
    <cellStyle name="Normal 2 3 2 2 4" xfId="10844"/>
    <cellStyle name="Normal 2 3 2 2 4 2" xfId="10845"/>
    <cellStyle name="Normal 2 3 2 2 4 2 2" xfId="10846"/>
    <cellStyle name="Normal 2 3 2 2 4 3" xfId="10847"/>
    <cellStyle name="Normal 2 3 2 2 5" xfId="10848"/>
    <cellStyle name="Normal 2 3 2 2 5 2" xfId="10849"/>
    <cellStyle name="Normal 2 3 2 2 6" xfId="10850"/>
    <cellStyle name="Normal 2 3 2 2 6 2" xfId="10851"/>
    <cellStyle name="Normal 2 3 2 2 7" xfId="10852"/>
    <cellStyle name="Normal 2 3 2 2 7 2" xfId="10853"/>
    <cellStyle name="Normal 2 3 2 2 8" xfId="10854"/>
    <cellStyle name="Normal 2 3 2 2 8 2" xfId="10855"/>
    <cellStyle name="Normal 2 3 2 2 9" xfId="10856"/>
    <cellStyle name="Normal 2 3 2 2 9 2" xfId="10857"/>
    <cellStyle name="Normal 2 3 2 3" xfId="10858"/>
    <cellStyle name="Normal 2 3 2 3 2" xfId="10859"/>
    <cellStyle name="Normal 2 3 2 3 2 2" xfId="10860"/>
    <cellStyle name="Normal 2 3 2 3 2 2 2" xfId="10861"/>
    <cellStyle name="Normal 2 3 2 3 2 2 2 2" xfId="10862"/>
    <cellStyle name="Normal 2 3 2 3 2 2 3" xfId="10863"/>
    <cellStyle name="Normal 2 3 2 3 2 3" xfId="10864"/>
    <cellStyle name="Normal 2 3 2 3 2 3 2" xfId="10865"/>
    <cellStyle name="Normal 2 3 2 3 2 4" xfId="10866"/>
    <cellStyle name="Normal 2 3 2 3 2 4 2" xfId="10867"/>
    <cellStyle name="Normal 2 3 2 3 2 5" xfId="10868"/>
    <cellStyle name="Normal 2 3 2 3 3" xfId="10869"/>
    <cellStyle name="Normal 2 3 2 3 3 2" xfId="10870"/>
    <cellStyle name="Normal 2 3 2 3 3 2 2" xfId="10871"/>
    <cellStyle name="Normal 2 3 2 3 3 3" xfId="10872"/>
    <cellStyle name="Normal 2 3 2 3 4" xfId="10873"/>
    <cellStyle name="Normal 2 3 2 3 4 2" xfId="10874"/>
    <cellStyle name="Normal 2 3 2 3 5" xfId="10875"/>
    <cellStyle name="Normal 2 3 2 3 5 2" xfId="10876"/>
    <cellStyle name="Normal 2 3 2 3 6" xfId="10877"/>
    <cellStyle name="Normal 2 3 2 3 6 2" xfId="10878"/>
    <cellStyle name="Normal 2 3 2 3 7" xfId="10879"/>
    <cellStyle name="Normal 2 3 2 3 7 2" xfId="10880"/>
    <cellStyle name="Normal 2 3 2 3 8" xfId="10881"/>
    <cellStyle name="Normal 2 3 2 3 8 2" xfId="10882"/>
    <cellStyle name="Normal 2 3 2 3 9" xfId="10883"/>
    <cellStyle name="Normal 2 3 2 4" xfId="10884"/>
    <cellStyle name="Normal 2 3 2 4 2" xfId="10885"/>
    <cellStyle name="Normal 2 3 2 5" xfId="10886"/>
    <cellStyle name="Normal 2 3 2 5 2" xfId="10887"/>
    <cellStyle name="Normal 2 3 2 5 2 2" xfId="10888"/>
    <cellStyle name="Normal 2 3 2 5 3" xfId="10889"/>
    <cellStyle name="Normal 2 3 2 5 3 2" xfId="10890"/>
    <cellStyle name="Normal 2 3 2 5 4" xfId="10891"/>
    <cellStyle name="Normal 2 3 2 6" xfId="10892"/>
    <cellStyle name="Normal 2 3 2 6 2" xfId="10893"/>
    <cellStyle name="Normal 2 3 2 7" xfId="10894"/>
    <cellStyle name="Normal 2 3 2 7 2" xfId="10895"/>
    <cellStyle name="Normal 2 3 2 8" xfId="10896"/>
    <cellStyle name="Normal 2 3 2 9" xfId="10897"/>
    <cellStyle name="Normal 2 3 3" xfId="10898"/>
    <cellStyle name="Normal 2 3 3 2" xfId="10899"/>
    <cellStyle name="Normal 2 3 3 2 2" xfId="10900"/>
    <cellStyle name="Normal 2 3 3 2 2 2" xfId="10901"/>
    <cellStyle name="Normal 2 3 3 2 2 2 2" xfId="10902"/>
    <cellStyle name="Normal 2 3 3 2 2 2 2 2" xfId="10903"/>
    <cellStyle name="Normal 2 3 3 2 2 2 3" xfId="10904"/>
    <cellStyle name="Normal 2 3 3 2 2 3" xfId="10905"/>
    <cellStyle name="Normal 2 3 3 2 2 3 2" xfId="10906"/>
    <cellStyle name="Normal 2 3 3 2 2 4" xfId="10907"/>
    <cellStyle name="Normal 2 3 3 2 2 4 2" xfId="10908"/>
    <cellStyle name="Normal 2 3 3 2 2 5" xfId="10909"/>
    <cellStyle name="Normal 2 3 3 2 3" xfId="10910"/>
    <cellStyle name="Normal 2 3 3 2 3 2" xfId="10911"/>
    <cellStyle name="Normal 2 3 3 2 3 2 2" xfId="10912"/>
    <cellStyle name="Normal 2 3 3 2 3 3" xfId="10913"/>
    <cellStyle name="Normal 2 3 3 2 4" xfId="10914"/>
    <cellStyle name="Normal 2 3 3 2 4 2" xfId="10915"/>
    <cellStyle name="Normal 2 3 3 2 5" xfId="10916"/>
    <cellStyle name="Normal 2 3 3 2 5 2" xfId="10917"/>
    <cellStyle name="Normal 2 3 3 2 6" xfId="10918"/>
    <cellStyle name="Normal 2 3 3 2 6 2" xfId="10919"/>
    <cellStyle name="Normal 2 3 3 2 7" xfId="10920"/>
    <cellStyle name="Normal 2 3 3 2 7 2" xfId="10921"/>
    <cellStyle name="Normal 2 3 3 2 8" xfId="10922"/>
    <cellStyle name="Normal 2 3 3 2 8 2" xfId="10923"/>
    <cellStyle name="Normal 2 3 3 2 9" xfId="10924"/>
    <cellStyle name="Normal 2 3 3 3" xfId="10925"/>
    <cellStyle name="Normal 2 3 3 4" xfId="10926"/>
    <cellStyle name="Normal 2 3 3 4 2" xfId="10927"/>
    <cellStyle name="Normal 2 3 3 4 2 2" xfId="10928"/>
    <cellStyle name="Normal 2 3 3 4 3" xfId="10929"/>
    <cellStyle name="Normal 2 3 3 5" xfId="10930"/>
    <cellStyle name="Normal 2 3 3 5 2" xfId="10931"/>
    <cellStyle name="Normal 2 3 3 6" xfId="10932"/>
    <cellStyle name="Normal 2 3 3 6 2" xfId="10933"/>
    <cellStyle name="Normal 2 3 3 7" xfId="10934"/>
    <cellStyle name="Normal 2 3 3 7 2" xfId="10935"/>
    <cellStyle name="Normal 2 3 3 8" xfId="10936"/>
    <cellStyle name="Normal 2 3 4" xfId="10937"/>
    <cellStyle name="Normal 2 3 5" xfId="10938"/>
    <cellStyle name="Normal 2 3 5 2" xfId="10939"/>
    <cellStyle name="Normal 2 3 5 2 2" xfId="10940"/>
    <cellStyle name="Normal 2 3 5 2 2 2" xfId="10941"/>
    <cellStyle name="Normal 2 3 5 2 2 2 2" xfId="10942"/>
    <cellStyle name="Normal 2 3 5 2 2 3" xfId="10943"/>
    <cellStyle name="Normal 2 3 5 2 3" xfId="10944"/>
    <cellStyle name="Normal 2 3 5 2 3 2" xfId="10945"/>
    <cellStyle name="Normal 2 3 5 2 4" xfId="10946"/>
    <cellStyle name="Normal 2 3 5 2 4 2" xfId="10947"/>
    <cellStyle name="Normal 2 3 5 2 5" xfId="10948"/>
    <cellStyle name="Normal 2 3 5 3" xfId="10949"/>
    <cellStyle name="Normal 2 3 5 3 2" xfId="10950"/>
    <cellStyle name="Normal 2 3 5 3 2 2" xfId="10951"/>
    <cellStyle name="Normal 2 3 5 3 3" xfId="10952"/>
    <cellStyle name="Normal 2 3 5 4" xfId="10953"/>
    <cellStyle name="Normal 2 3 5 4 2" xfId="10954"/>
    <cellStyle name="Normal 2 3 5 5" xfId="10955"/>
    <cellStyle name="Normal 2 3 5 5 2" xfId="10956"/>
    <cellStyle name="Normal 2 3 5 6" xfId="10957"/>
    <cellStyle name="Normal 2 3 5 6 2" xfId="10958"/>
    <cellStyle name="Normal 2 3 5 7" xfId="10959"/>
    <cellStyle name="Normal 2 3 5 7 2" xfId="10960"/>
    <cellStyle name="Normal 2 3 5 8" xfId="10961"/>
    <cellStyle name="Normal 2 3 5 8 2" xfId="10962"/>
    <cellStyle name="Normal 2 3 5 9" xfId="10963"/>
    <cellStyle name="Normal 2 3 6" xfId="10964"/>
    <cellStyle name="Normal 2 3 7" xfId="10965"/>
    <cellStyle name="Normal 2 3 7 2" xfId="10966"/>
    <cellStyle name="Normal 2 3 7 2 2" xfId="10967"/>
    <cellStyle name="Normal 2 3 7 3" xfId="10968"/>
    <cellStyle name="Normal 2 3 7 3 2" xfId="10969"/>
    <cellStyle name="Normal 2 3 7 4" xfId="10970"/>
    <cellStyle name="Normal 2 3 8" xfId="10971"/>
    <cellStyle name="Normal 2 3 8 2" xfId="10972"/>
    <cellStyle name="Normal 2 3 9" xfId="10973"/>
    <cellStyle name="Normal 2 3 9 2" xfId="10974"/>
    <cellStyle name="Normal 2 3_Sheet2" xfId="10975"/>
    <cellStyle name="Normal 2 30" xfId="10976"/>
    <cellStyle name="Normal 2 30 2" xfId="10977"/>
    <cellStyle name="Normal 2 31" xfId="10978"/>
    <cellStyle name="Normal 2 31 2" xfId="10979"/>
    <cellStyle name="Normal 2 32" xfId="10980"/>
    <cellStyle name="Normal 2 32 2" xfId="10981"/>
    <cellStyle name="Normal 2 33" xfId="10982"/>
    <cellStyle name="Normal 2 33 2" xfId="10983"/>
    <cellStyle name="Normal 2 34" xfId="10984"/>
    <cellStyle name="Normal 2 34 2" xfId="10985"/>
    <cellStyle name="Normal 2 35" xfId="10986"/>
    <cellStyle name="Normal 2 35 2" xfId="10987"/>
    <cellStyle name="Normal 2 36" xfId="10988"/>
    <cellStyle name="Normal 2 36 2" xfId="10989"/>
    <cellStyle name="Normal 2 37" xfId="10990"/>
    <cellStyle name="Normal 2 37 2" xfId="10991"/>
    <cellStyle name="Normal 2 38" xfId="10992"/>
    <cellStyle name="Normal 2 38 2" xfId="10993"/>
    <cellStyle name="Normal 2 39" xfId="10994"/>
    <cellStyle name="Normal 2 39 2" xfId="10995"/>
    <cellStyle name="Normal 2 4" xfId="10996"/>
    <cellStyle name="Normal 2 4 10" xfId="10997"/>
    <cellStyle name="Normal 2 4 2" xfId="10998"/>
    <cellStyle name="Normal 2 4 2 2" xfId="10999"/>
    <cellStyle name="Normal 2 4 2 2 10" xfId="11000"/>
    <cellStyle name="Normal 2 4 2 2 10 2" xfId="11001"/>
    <cellStyle name="Normal 2 4 2 2 11" xfId="11002"/>
    <cellStyle name="Normal 2 4 2 2 2" xfId="11003"/>
    <cellStyle name="Normal 2 4 2 2 2 2" xfId="11004"/>
    <cellStyle name="Normal 2 4 2 2 2 2 2" xfId="11005"/>
    <cellStyle name="Normal 2 4 2 2 2 2 2 2" xfId="11006"/>
    <cellStyle name="Normal 2 4 2 2 2 2 3" xfId="11007"/>
    <cellStyle name="Normal 2 4 2 2 2 3" xfId="11008"/>
    <cellStyle name="Normal 2 4 2 2 2 3 2" xfId="11009"/>
    <cellStyle name="Normal 2 4 2 2 2 4" xfId="11010"/>
    <cellStyle name="Normal 2 4 2 2 2 4 2" xfId="11011"/>
    <cellStyle name="Normal 2 4 2 2 2 5" xfId="11012"/>
    <cellStyle name="Normal 2 4 2 2 3" xfId="11013"/>
    <cellStyle name="Normal 2 4 2 2 3 2" xfId="11014"/>
    <cellStyle name="Normal 2 4 2 2 3 2 2" xfId="11015"/>
    <cellStyle name="Normal 2 4 2 2 3 2 2 2" xfId="11016"/>
    <cellStyle name="Normal 2 4 2 2 3 2 3" xfId="11017"/>
    <cellStyle name="Normal 2 4 2 2 3 3" xfId="11018"/>
    <cellStyle name="Normal 2 4 2 2 3 3 2" xfId="11019"/>
    <cellStyle name="Normal 2 4 2 2 3 4" xfId="11020"/>
    <cellStyle name="Normal 2 4 2 2 3 4 2" xfId="11021"/>
    <cellStyle name="Normal 2 4 2 2 3 5" xfId="11022"/>
    <cellStyle name="Normal 2 4 2 2 4" xfId="11023"/>
    <cellStyle name="Normal 2 4 2 2 4 2" xfId="11024"/>
    <cellStyle name="Normal 2 4 2 2 4 2 2" xfId="11025"/>
    <cellStyle name="Normal 2 4 2 2 4 3" xfId="11026"/>
    <cellStyle name="Normal 2 4 2 2 5" xfId="11027"/>
    <cellStyle name="Normal 2 4 2 2 5 2" xfId="11028"/>
    <cellStyle name="Normal 2 4 2 2 6" xfId="11029"/>
    <cellStyle name="Normal 2 4 2 2 6 2" xfId="11030"/>
    <cellStyle name="Normal 2 4 2 2 7" xfId="11031"/>
    <cellStyle name="Normal 2 4 2 2 7 2" xfId="11032"/>
    <cellStyle name="Normal 2 4 2 2 8" xfId="11033"/>
    <cellStyle name="Normal 2 4 2 2 8 2" xfId="11034"/>
    <cellStyle name="Normal 2 4 2 2 9" xfId="11035"/>
    <cellStyle name="Normal 2 4 2 2 9 2" xfId="11036"/>
    <cellStyle name="Normal 2 4 2 3" xfId="11037"/>
    <cellStyle name="Normal 2 4 2 3 2" xfId="11038"/>
    <cellStyle name="Normal 2 4 2 3 2 2" xfId="11039"/>
    <cellStyle name="Normal 2 4 2 3 2 2 2" xfId="11040"/>
    <cellStyle name="Normal 2 4 2 3 2 2 2 2" xfId="11041"/>
    <cellStyle name="Normal 2 4 2 3 2 2 3" xfId="11042"/>
    <cellStyle name="Normal 2 4 2 3 2 3" xfId="11043"/>
    <cellStyle name="Normal 2 4 2 3 2 3 2" xfId="11044"/>
    <cellStyle name="Normal 2 4 2 3 2 4" xfId="11045"/>
    <cellStyle name="Normal 2 4 2 3 2 4 2" xfId="11046"/>
    <cellStyle name="Normal 2 4 2 3 2 5" xfId="11047"/>
    <cellStyle name="Normal 2 4 2 3 3" xfId="11048"/>
    <cellStyle name="Normal 2 4 2 3 3 2" xfId="11049"/>
    <cellStyle name="Normal 2 4 2 3 3 2 2" xfId="11050"/>
    <cellStyle name="Normal 2 4 2 3 3 3" xfId="11051"/>
    <cellStyle name="Normal 2 4 2 3 4" xfId="11052"/>
    <cellStyle name="Normal 2 4 2 3 4 2" xfId="11053"/>
    <cellStyle name="Normal 2 4 2 3 5" xfId="11054"/>
    <cellStyle name="Normal 2 4 2 3 5 2" xfId="11055"/>
    <cellStyle name="Normal 2 4 2 3 6" xfId="11056"/>
    <cellStyle name="Normal 2 4 2 3 6 2" xfId="11057"/>
    <cellStyle name="Normal 2 4 2 3 7" xfId="11058"/>
    <cellStyle name="Normal 2 4 2 3 7 2" xfId="11059"/>
    <cellStyle name="Normal 2 4 2 3 8" xfId="11060"/>
    <cellStyle name="Normal 2 4 2 3 8 2" xfId="11061"/>
    <cellStyle name="Normal 2 4 2 3 9" xfId="11062"/>
    <cellStyle name="Normal 2 4 2 4" xfId="11063"/>
    <cellStyle name="Normal 2 4 2 4 2" xfId="11064"/>
    <cellStyle name="Normal 2 4 2 5" xfId="11065"/>
    <cellStyle name="Normal 2 4 2 5 2" xfId="11066"/>
    <cellStyle name="Normal 2 4 2 5 2 2" xfId="11067"/>
    <cellStyle name="Normal 2 4 2 5 3" xfId="11068"/>
    <cellStyle name="Normal 2 4 2 5 3 2" xfId="11069"/>
    <cellStyle name="Normal 2 4 2 5 4" xfId="11070"/>
    <cellStyle name="Normal 2 4 2 6" xfId="11071"/>
    <cellStyle name="Normal 2 4 2 6 2" xfId="11072"/>
    <cellStyle name="Normal 2 4 2 7" xfId="11073"/>
    <cellStyle name="Normal 2 4 2 7 2" xfId="11074"/>
    <cellStyle name="Normal 2 4 2 8" xfId="11075"/>
    <cellStyle name="Normal 2 4 2 9" xfId="11076"/>
    <cellStyle name="Normal 2 4 3" xfId="11077"/>
    <cellStyle name="Normal 2 4 3 10" xfId="11078"/>
    <cellStyle name="Normal 2 4 3 10 2" xfId="11079"/>
    <cellStyle name="Normal 2 4 3 11" xfId="11080"/>
    <cellStyle name="Normal 2 4 3 12" xfId="11081"/>
    <cellStyle name="Normal 2 4 3 2" xfId="11082"/>
    <cellStyle name="Normal 2 4 3 2 2" xfId="11083"/>
    <cellStyle name="Normal 2 4 3 2 2 2" xfId="11084"/>
    <cellStyle name="Normal 2 4 3 2 2 2 2" xfId="11085"/>
    <cellStyle name="Normal 2 4 3 2 2 3" xfId="11086"/>
    <cellStyle name="Normal 2 4 3 2 3" xfId="11087"/>
    <cellStyle name="Normal 2 4 3 2 3 2" xfId="11088"/>
    <cellStyle name="Normal 2 4 3 2 4" xfId="11089"/>
    <cellStyle name="Normal 2 4 3 2 4 2" xfId="11090"/>
    <cellStyle name="Normal 2 4 3 2 5" xfId="11091"/>
    <cellStyle name="Normal 2 4 3 3" xfId="11092"/>
    <cellStyle name="Normal 2 4 3 3 2" xfId="11093"/>
    <cellStyle name="Normal 2 4 3 3 2 2" xfId="11094"/>
    <cellStyle name="Normal 2 4 3 3 2 2 2" xfId="11095"/>
    <cellStyle name="Normal 2 4 3 3 3" xfId="11096"/>
    <cellStyle name="Normal 2 4 3 3 3 2" xfId="11097"/>
    <cellStyle name="Normal 2 4 3 3 3 2 2" xfId="11098"/>
    <cellStyle name="Normal 2 4 3 3 3 3" xfId="11099"/>
    <cellStyle name="Normal 2 4 3 3 4" xfId="11100"/>
    <cellStyle name="Normal 2 4 3 3 4 2" xfId="11101"/>
    <cellStyle name="Normal 2 4 3 3 5" xfId="11102"/>
    <cellStyle name="Normal 2 4 3 3 5 2" xfId="11103"/>
    <cellStyle name="Normal 2 4 3 3 6" xfId="11104"/>
    <cellStyle name="Normal 2 4 3 4" xfId="11105"/>
    <cellStyle name="Normal 2 4 3 4 2" xfId="11106"/>
    <cellStyle name="Normal 2 4 3 4 2 2" xfId="11107"/>
    <cellStyle name="Normal 2 4 3 4 3" xfId="11108"/>
    <cellStyle name="Normal 2 4 3 5" xfId="11109"/>
    <cellStyle name="Normal 2 4 3 5 2" xfId="11110"/>
    <cellStyle name="Normal 2 4 3 6" xfId="11111"/>
    <cellStyle name="Normal 2 4 3 6 2" xfId="11112"/>
    <cellStyle name="Normal 2 4 3 7" xfId="11113"/>
    <cellStyle name="Normal 2 4 3 7 2" xfId="11114"/>
    <cellStyle name="Normal 2 4 3 8" xfId="11115"/>
    <cellStyle name="Normal 2 4 3 8 2" xfId="11116"/>
    <cellStyle name="Normal 2 4 3 9" xfId="11117"/>
    <cellStyle name="Normal 2 4 3 9 2" xfId="11118"/>
    <cellStyle name="Normal 2 4 4" xfId="11119"/>
    <cellStyle name="Normal 2 4 4 2" xfId="11120"/>
    <cellStyle name="Normal 2 4 4 2 2" xfId="11121"/>
    <cellStyle name="Normal 2 4 4 2 2 2" xfId="11122"/>
    <cellStyle name="Normal 2 4 4 3" xfId="11123"/>
    <cellStyle name="Normal 2 4 5" xfId="11124"/>
    <cellStyle name="Normal 2 4 5 10" xfId="11125"/>
    <cellStyle name="Normal 2 4 5 2" xfId="11126"/>
    <cellStyle name="Normal 2 4 5 2 2" xfId="11127"/>
    <cellStyle name="Normal 2 4 5 2 2 2" xfId="11128"/>
    <cellStyle name="Normal 2 4 5 2 2 2 2" xfId="11129"/>
    <cellStyle name="Normal 2 4 5 2 3" xfId="11130"/>
    <cellStyle name="Normal 2 4 5 2 3 2" xfId="11131"/>
    <cellStyle name="Normal 2 4 5 2 3 2 2" xfId="11132"/>
    <cellStyle name="Normal 2 4 5 2 3 3" xfId="11133"/>
    <cellStyle name="Normal 2 4 5 2 4" xfId="11134"/>
    <cellStyle name="Normal 2 4 5 2 4 2" xfId="11135"/>
    <cellStyle name="Normal 2 4 5 2 5" xfId="11136"/>
    <cellStyle name="Normal 2 4 5 2 5 2" xfId="11137"/>
    <cellStyle name="Normal 2 4 5 2 6" xfId="11138"/>
    <cellStyle name="Normal 2 4 5 3" xfId="11139"/>
    <cellStyle name="Normal 2 4 5 3 2" xfId="11140"/>
    <cellStyle name="Normal 2 4 5 3 2 2" xfId="11141"/>
    <cellStyle name="Normal 2 4 5 4" xfId="11142"/>
    <cellStyle name="Normal 2 4 5 4 2" xfId="11143"/>
    <cellStyle name="Normal 2 4 5 4 2 2" xfId="11144"/>
    <cellStyle name="Normal 2 4 5 4 3" xfId="11145"/>
    <cellStyle name="Normal 2 4 5 5" xfId="11146"/>
    <cellStyle name="Normal 2 4 5 5 2" xfId="11147"/>
    <cellStyle name="Normal 2 4 5 6" xfId="11148"/>
    <cellStyle name="Normal 2 4 5 6 2" xfId="11149"/>
    <cellStyle name="Normal 2 4 5 7" xfId="11150"/>
    <cellStyle name="Normal 2 4 5 7 2" xfId="11151"/>
    <cellStyle name="Normal 2 4 5 8" xfId="11152"/>
    <cellStyle name="Normal 2 4 5 8 2" xfId="11153"/>
    <cellStyle name="Normal 2 4 5 9" xfId="11154"/>
    <cellStyle name="Normal 2 4 5 9 2" xfId="11155"/>
    <cellStyle name="Normal 2 4 6" xfId="11156"/>
    <cellStyle name="Normal 2 4 6 2" xfId="11157"/>
    <cellStyle name="Normal 2 4 6 2 2" xfId="11158"/>
    <cellStyle name="Normal 2 4 6 2 2 2" xfId="11159"/>
    <cellStyle name="Normal 2 4 7" xfId="11160"/>
    <cellStyle name="Normal 2 4 7 2" xfId="11161"/>
    <cellStyle name="Normal 2 4 7 2 2" xfId="11162"/>
    <cellStyle name="Normal 2 4 7 3" xfId="11163"/>
    <cellStyle name="Normal 2 4 7 3 2" xfId="11164"/>
    <cellStyle name="Normal 2 4 7 4" xfId="11165"/>
    <cellStyle name="Normal 2 4 8" xfId="11166"/>
    <cellStyle name="Normal 2 4 8 2" xfId="11167"/>
    <cellStyle name="Normal 2 4 9" xfId="11168"/>
    <cellStyle name="Normal 2 4 9 2" xfId="11169"/>
    <cellStyle name="Normal 2 4_Sheet2" xfId="11170"/>
    <cellStyle name="Normal 2 40" xfId="11171"/>
    <cellStyle name="Normal 2 40 2" xfId="11172"/>
    <cellStyle name="Normal 2 40 2 2" xfId="11173"/>
    <cellStyle name="Normal 2 40 2 2 2" xfId="11174"/>
    <cellStyle name="Normal 2 41" xfId="11175"/>
    <cellStyle name="Normal 2 41 2" xfId="11176"/>
    <cellStyle name="Normal 2 41 2 2" xfId="11177"/>
    <cellStyle name="Normal 2 41 2 2 2" xfId="11178"/>
    <cellStyle name="Normal 2 42" xfId="11179"/>
    <cellStyle name="Normal 2 42 2" xfId="11180"/>
    <cellStyle name="Normal 2 42 2 2" xfId="11181"/>
    <cellStyle name="Normal 2 42 2 2 2" xfId="11182"/>
    <cellStyle name="Normal 2 43" xfId="11183"/>
    <cellStyle name="Normal 2 43 2" xfId="11184"/>
    <cellStyle name="Normal 2 43 2 2" xfId="11185"/>
    <cellStyle name="Normal 2 43 2 2 2" xfId="11186"/>
    <cellStyle name="Normal 2 44" xfId="11187"/>
    <cellStyle name="Normal 2 44 2" xfId="11188"/>
    <cellStyle name="Normal 2 44 2 2" xfId="11189"/>
    <cellStyle name="Normal 2 44 2 2 2" xfId="11190"/>
    <cellStyle name="Normal 2 45" xfId="11191"/>
    <cellStyle name="Normal 2 45 2" xfId="11192"/>
    <cellStyle name="Normal 2 45 2 2" xfId="11193"/>
    <cellStyle name="Normal 2 45 2 2 2" xfId="11194"/>
    <cellStyle name="Normal 2 46" xfId="11195"/>
    <cellStyle name="Normal 2 46 2" xfId="11196"/>
    <cellStyle name="Normal 2 46 2 2" xfId="11197"/>
    <cellStyle name="Normal 2 46 2 2 2" xfId="11198"/>
    <cellStyle name="Normal 2 47" xfId="11199"/>
    <cellStyle name="Normal 2 47 2" xfId="11200"/>
    <cellStyle name="Normal 2 47 2 2" xfId="11201"/>
    <cellStyle name="Normal 2 47 2 2 2" xfId="11202"/>
    <cellStyle name="Normal 2 48" xfId="11203"/>
    <cellStyle name="Normal 2 48 2" xfId="11204"/>
    <cellStyle name="Normal 2 48 2 2" xfId="11205"/>
    <cellStyle name="Normal 2 48 2 2 2" xfId="11206"/>
    <cellStyle name="Normal 2 49" xfId="11207"/>
    <cellStyle name="Normal 2 49 2" xfId="11208"/>
    <cellStyle name="Normal 2 49 2 2" xfId="11209"/>
    <cellStyle name="Normal 2 49 2 2 2" xfId="11210"/>
    <cellStyle name="Normal 2 5" xfId="11211"/>
    <cellStyle name="Normal 2 5 10" xfId="11212"/>
    <cellStyle name="Normal 2 5 2" xfId="11213"/>
    <cellStyle name="Normal 2 5 2 10" xfId="11214"/>
    <cellStyle name="Normal 2 5 2 10 2" xfId="11215"/>
    <cellStyle name="Normal 2 5 2 11" xfId="11216"/>
    <cellStyle name="Normal 2 5 2 11 2" xfId="11217"/>
    <cellStyle name="Normal 2 5 2 12" xfId="11218"/>
    <cellStyle name="Normal 2 5 2 2" xfId="11219"/>
    <cellStyle name="Normal 2 5 2 2 10" xfId="11220"/>
    <cellStyle name="Normal 2 5 2 2 10 2" xfId="11221"/>
    <cellStyle name="Normal 2 5 2 2 11" xfId="11222"/>
    <cellStyle name="Normal 2 5 2 2 2" xfId="11223"/>
    <cellStyle name="Normal 2 5 2 2 2 2" xfId="11224"/>
    <cellStyle name="Normal 2 5 2 2 2 2 2" xfId="11225"/>
    <cellStyle name="Normal 2 5 2 2 2 2 2 2" xfId="11226"/>
    <cellStyle name="Normal 2 5 2 2 2 3" xfId="11227"/>
    <cellStyle name="Normal 2 5 2 2 2 3 2" xfId="11228"/>
    <cellStyle name="Normal 2 5 2 2 2 3 2 2" xfId="11229"/>
    <cellStyle name="Normal 2 5 2 2 2 3 3" xfId="11230"/>
    <cellStyle name="Normal 2 5 2 2 2 4" xfId="11231"/>
    <cellStyle name="Normal 2 5 2 2 2 4 2" xfId="11232"/>
    <cellStyle name="Normal 2 5 2 2 2 5" xfId="11233"/>
    <cellStyle name="Normal 2 5 2 2 2 5 2" xfId="11234"/>
    <cellStyle name="Normal 2 5 2 2 2 6" xfId="11235"/>
    <cellStyle name="Normal 2 5 2 2 3" xfId="11236"/>
    <cellStyle name="Normal 2 5 2 2 3 2" xfId="11237"/>
    <cellStyle name="Normal 2 5 2 2 3 2 2" xfId="11238"/>
    <cellStyle name="Normal 2 5 2 2 3 2 2 2" xfId="11239"/>
    <cellStyle name="Normal 2 5 2 2 3 3" xfId="11240"/>
    <cellStyle name="Normal 2 5 2 2 3 3 2" xfId="11241"/>
    <cellStyle name="Normal 2 5 2 2 3 3 2 2" xfId="11242"/>
    <cellStyle name="Normal 2 5 2 2 3 3 3" xfId="11243"/>
    <cellStyle name="Normal 2 5 2 2 3 4" xfId="11244"/>
    <cellStyle name="Normal 2 5 2 2 3 4 2" xfId="11245"/>
    <cellStyle name="Normal 2 5 2 2 3 5" xfId="11246"/>
    <cellStyle name="Normal 2 5 2 2 3 5 2" xfId="11247"/>
    <cellStyle name="Normal 2 5 2 2 3 6" xfId="11248"/>
    <cellStyle name="Normal 2 5 2 2 4" xfId="11249"/>
    <cellStyle name="Normal 2 5 2 2 4 2" xfId="11250"/>
    <cellStyle name="Normal 2 5 2 2 4 2 2" xfId="11251"/>
    <cellStyle name="Normal 2 5 2 2 4 2 2 2" xfId="11252"/>
    <cellStyle name="Normal 2 5 2 2 4 3" xfId="11253"/>
    <cellStyle name="Normal 2 5 2 2 4 3 2" xfId="11254"/>
    <cellStyle name="Normal 2 5 2 2 4 4" xfId="11255"/>
    <cellStyle name="Normal 2 5 2 2 5" xfId="11256"/>
    <cellStyle name="Normal 2 5 2 2 5 2" xfId="11257"/>
    <cellStyle name="Normal 2 5 2 2 6" xfId="11258"/>
    <cellStyle name="Normal 2 5 2 2 6 2" xfId="11259"/>
    <cellStyle name="Normal 2 5 2 2 7" xfId="11260"/>
    <cellStyle name="Normal 2 5 2 2 7 2" xfId="11261"/>
    <cellStyle name="Normal 2 5 2 2 8" xfId="11262"/>
    <cellStyle name="Normal 2 5 2 2 8 2" xfId="11263"/>
    <cellStyle name="Normal 2 5 2 2 9" xfId="11264"/>
    <cellStyle name="Normal 2 5 2 2 9 2" xfId="11265"/>
    <cellStyle name="Normal 2 5 2 3" xfId="11266"/>
    <cellStyle name="Normal 2 5 2 3 2" xfId="11267"/>
    <cellStyle name="Normal 2 5 2 3 2 2" xfId="11268"/>
    <cellStyle name="Normal 2 5 2 3 2 2 2" xfId="11269"/>
    <cellStyle name="Normal 2 5 2 3 3" xfId="11270"/>
    <cellStyle name="Normal 2 5 2 3 3 2" xfId="11271"/>
    <cellStyle name="Normal 2 5 2 3 3 2 2" xfId="11272"/>
    <cellStyle name="Normal 2 5 2 3 3 3" xfId="11273"/>
    <cellStyle name="Normal 2 5 2 3 4" xfId="11274"/>
    <cellStyle name="Normal 2 5 2 3 4 2" xfId="11275"/>
    <cellStyle name="Normal 2 5 2 3 5" xfId="11276"/>
    <cellStyle name="Normal 2 5 2 3 5 2" xfId="11277"/>
    <cellStyle name="Normal 2 5 2 3 6" xfId="11278"/>
    <cellStyle name="Normal 2 5 2 4" xfId="11279"/>
    <cellStyle name="Normal 2 5 2 4 2" xfId="11280"/>
    <cellStyle name="Normal 2 5 2 4 2 2" xfId="11281"/>
    <cellStyle name="Normal 2 5 2 4 2 2 2" xfId="11282"/>
    <cellStyle name="Normal 2 5 2 4 3" xfId="11283"/>
    <cellStyle name="Normal 2 5 2 4 3 2" xfId="11284"/>
    <cellStyle name="Normal 2 5 2 4 3 2 2" xfId="11285"/>
    <cellStyle name="Normal 2 5 2 4 3 3" xfId="11286"/>
    <cellStyle name="Normal 2 5 2 4 4" xfId="11287"/>
    <cellStyle name="Normal 2 5 2 4 4 2" xfId="11288"/>
    <cellStyle name="Normal 2 5 2 4 5" xfId="11289"/>
    <cellStyle name="Normal 2 5 2 4 5 2" xfId="11290"/>
    <cellStyle name="Normal 2 5 2 4 6" xfId="11291"/>
    <cellStyle name="Normal 2 5 2 5" xfId="11292"/>
    <cellStyle name="Normal 2 5 2 5 2" xfId="11293"/>
    <cellStyle name="Normal 2 5 2 5 2 2" xfId="11294"/>
    <cellStyle name="Normal 2 5 2 5 2 2 2" xfId="11295"/>
    <cellStyle name="Normal 2 5 2 5 3" xfId="11296"/>
    <cellStyle name="Normal 2 5 2 5 3 2" xfId="11297"/>
    <cellStyle name="Normal 2 5 2 5 4" xfId="11298"/>
    <cellStyle name="Normal 2 5 2 6" xfId="11299"/>
    <cellStyle name="Normal 2 5 2 6 2" xfId="11300"/>
    <cellStyle name="Normal 2 5 2 7" xfId="11301"/>
    <cellStyle name="Normal 2 5 2 7 2" xfId="11302"/>
    <cellStyle name="Normal 2 5 2 8" xfId="11303"/>
    <cellStyle name="Normal 2 5 2 8 2" xfId="11304"/>
    <cellStyle name="Normal 2 5 2 9" xfId="11305"/>
    <cellStyle name="Normal 2 5 2 9 2" xfId="11306"/>
    <cellStyle name="Normal 2 5 3" xfId="11307"/>
    <cellStyle name="Normal 2 5 3 10" xfId="11308"/>
    <cellStyle name="Normal 2 5 3 10 2" xfId="11309"/>
    <cellStyle name="Normal 2 5 3 11" xfId="11310"/>
    <cellStyle name="Normal 2 5 3 2" xfId="11311"/>
    <cellStyle name="Normal 2 5 3 2 2" xfId="11312"/>
    <cellStyle name="Normal 2 5 3 2 2 2" xfId="11313"/>
    <cellStyle name="Normal 2 5 3 2 2 2 2" xfId="11314"/>
    <cellStyle name="Normal 2 5 3 2 3" xfId="11315"/>
    <cellStyle name="Normal 2 5 3 2 3 2" xfId="11316"/>
    <cellStyle name="Normal 2 5 3 2 3 2 2" xfId="11317"/>
    <cellStyle name="Normal 2 5 3 2 3 3" xfId="11318"/>
    <cellStyle name="Normal 2 5 3 2 4" xfId="11319"/>
    <cellStyle name="Normal 2 5 3 2 4 2" xfId="11320"/>
    <cellStyle name="Normal 2 5 3 2 5" xfId="11321"/>
    <cellStyle name="Normal 2 5 3 2 5 2" xfId="11322"/>
    <cellStyle name="Normal 2 5 3 2 6" xfId="11323"/>
    <cellStyle name="Normal 2 5 3 3" xfId="11324"/>
    <cellStyle name="Normal 2 5 3 3 2" xfId="11325"/>
    <cellStyle name="Normal 2 5 3 3 2 2" xfId="11326"/>
    <cellStyle name="Normal 2 5 3 3 2 2 2" xfId="11327"/>
    <cellStyle name="Normal 2 5 3 3 3" xfId="11328"/>
    <cellStyle name="Normal 2 5 3 3 3 2" xfId="11329"/>
    <cellStyle name="Normal 2 5 3 3 3 2 2" xfId="11330"/>
    <cellStyle name="Normal 2 5 3 3 3 3" xfId="11331"/>
    <cellStyle name="Normal 2 5 3 3 4" xfId="11332"/>
    <cellStyle name="Normal 2 5 3 3 4 2" xfId="11333"/>
    <cellStyle name="Normal 2 5 3 3 5" xfId="11334"/>
    <cellStyle name="Normal 2 5 3 3 5 2" xfId="11335"/>
    <cellStyle name="Normal 2 5 3 3 6" xfId="11336"/>
    <cellStyle name="Normal 2 5 3 4" xfId="11337"/>
    <cellStyle name="Normal 2 5 3 4 2" xfId="11338"/>
    <cellStyle name="Normal 2 5 3 4 2 2" xfId="11339"/>
    <cellStyle name="Normal 2 5 3 4 2 2 2" xfId="11340"/>
    <cellStyle name="Normal 2 5 3 4 3" xfId="11341"/>
    <cellStyle name="Normal 2 5 3 4 3 2" xfId="11342"/>
    <cellStyle name="Normal 2 5 3 4 4" xfId="11343"/>
    <cellStyle name="Normal 2 5 3 5" xfId="11344"/>
    <cellStyle name="Normal 2 5 3 5 2" xfId="11345"/>
    <cellStyle name="Normal 2 5 3 6" xfId="11346"/>
    <cellStyle name="Normal 2 5 3 6 2" xfId="11347"/>
    <cellStyle name="Normal 2 5 3 7" xfId="11348"/>
    <cellStyle name="Normal 2 5 3 7 2" xfId="11349"/>
    <cellStyle name="Normal 2 5 3 8" xfId="11350"/>
    <cellStyle name="Normal 2 5 3 8 2" xfId="11351"/>
    <cellStyle name="Normal 2 5 3 9" xfId="11352"/>
    <cellStyle name="Normal 2 5 3 9 2" xfId="11353"/>
    <cellStyle name="Normal 2 5 4" xfId="11354"/>
    <cellStyle name="Normal 2 5 4 10" xfId="11355"/>
    <cellStyle name="Normal 2 5 4 2" xfId="11356"/>
    <cellStyle name="Normal 2 5 4 2 2" xfId="11357"/>
    <cellStyle name="Normal 2 5 4 2 2 2" xfId="11358"/>
    <cellStyle name="Normal 2 5 4 2 2 2 2" xfId="11359"/>
    <cellStyle name="Normal 2 5 4 2 3" xfId="11360"/>
    <cellStyle name="Normal 2 5 4 2 3 2" xfId="11361"/>
    <cellStyle name="Normal 2 5 4 2 3 2 2" xfId="11362"/>
    <cellStyle name="Normal 2 5 4 2 3 3" xfId="11363"/>
    <cellStyle name="Normal 2 5 4 2 4" xfId="11364"/>
    <cellStyle name="Normal 2 5 4 2 4 2" xfId="11365"/>
    <cellStyle name="Normal 2 5 4 2 5" xfId="11366"/>
    <cellStyle name="Normal 2 5 4 2 5 2" xfId="11367"/>
    <cellStyle name="Normal 2 5 4 2 6" xfId="11368"/>
    <cellStyle name="Normal 2 5 4 3" xfId="11369"/>
    <cellStyle name="Normal 2 5 4 3 2" xfId="11370"/>
    <cellStyle name="Normal 2 5 4 3 2 2" xfId="11371"/>
    <cellStyle name="Normal 2 5 4 4" xfId="11372"/>
    <cellStyle name="Normal 2 5 4 4 2" xfId="11373"/>
    <cellStyle name="Normal 2 5 4 4 2 2" xfId="11374"/>
    <cellStyle name="Normal 2 5 4 4 3" xfId="11375"/>
    <cellStyle name="Normal 2 5 4 5" xfId="11376"/>
    <cellStyle name="Normal 2 5 4 5 2" xfId="11377"/>
    <cellStyle name="Normal 2 5 4 6" xfId="11378"/>
    <cellStyle name="Normal 2 5 4 6 2" xfId="11379"/>
    <cellStyle name="Normal 2 5 4 7" xfId="11380"/>
    <cellStyle name="Normal 2 5 4 7 2" xfId="11381"/>
    <cellStyle name="Normal 2 5 4 8" xfId="11382"/>
    <cellStyle name="Normal 2 5 4 8 2" xfId="11383"/>
    <cellStyle name="Normal 2 5 4 9" xfId="11384"/>
    <cellStyle name="Normal 2 5 4 9 2" xfId="11385"/>
    <cellStyle name="Normal 2 5 5" xfId="11386"/>
    <cellStyle name="Normal 2 5 5 2" xfId="11387"/>
    <cellStyle name="Normal 2 5 5 2 2" xfId="11388"/>
    <cellStyle name="Normal 2 5 5 2 2 2" xfId="11389"/>
    <cellStyle name="Normal 2 5 6" xfId="11390"/>
    <cellStyle name="Normal 2 5 6 2" xfId="11391"/>
    <cellStyle name="Normal 2 5 6 2 2" xfId="11392"/>
    <cellStyle name="Normal 2 5 6 3" xfId="11393"/>
    <cellStyle name="Normal 2 5 6 3 2" xfId="11394"/>
    <cellStyle name="Normal 2 5 6 4" xfId="11395"/>
    <cellStyle name="Normal 2 5 7" xfId="11396"/>
    <cellStyle name="Normal 2 5 7 2" xfId="11397"/>
    <cellStyle name="Normal 2 5 7 2 2" xfId="11398"/>
    <cellStyle name="Normal 2 5 8" xfId="11399"/>
    <cellStyle name="Normal 2 5 8 2" xfId="11400"/>
    <cellStyle name="Normal 2 5 9" xfId="11401"/>
    <cellStyle name="Normal 2 5 9 2" xfId="11402"/>
    <cellStyle name="Normal 2 5_Sheet2" xfId="11403"/>
    <cellStyle name="Normal 2 50" xfId="11404"/>
    <cellStyle name="Normal 2 50 2" xfId="11405"/>
    <cellStyle name="Normal 2 50 2 2" xfId="11406"/>
    <cellStyle name="Normal 2 50 2 2 2" xfId="11407"/>
    <cellStyle name="Normal 2 51" xfId="11408"/>
    <cellStyle name="Normal 2 51 2" xfId="11409"/>
    <cellStyle name="Normal 2 51 2 2" xfId="11410"/>
    <cellStyle name="Normal 2 51 2 2 2" xfId="11411"/>
    <cellStyle name="Normal 2 52" xfId="11412"/>
    <cellStyle name="Normal 2 52 2" xfId="11413"/>
    <cellStyle name="Normal 2 52 2 2" xfId="11414"/>
    <cellStyle name="Normal 2 52 2 2 2" xfId="11415"/>
    <cellStyle name="Normal 2 53" xfId="11416"/>
    <cellStyle name="Normal 2 53 2" xfId="11417"/>
    <cellStyle name="Normal 2 53 2 2" xfId="11418"/>
    <cellStyle name="Normal 2 53 2 2 2" xfId="11419"/>
    <cellStyle name="Normal 2 54" xfId="11420"/>
    <cellStyle name="Normal 2 54 2" xfId="11421"/>
    <cellStyle name="Normal 2 54 2 2" xfId="11422"/>
    <cellStyle name="Normal 2 54 2 2 2" xfId="11423"/>
    <cellStyle name="Normal 2 55" xfId="11424"/>
    <cellStyle name="Normal 2 55 2" xfId="11425"/>
    <cellStyle name="Normal 2 55 2 2" xfId="11426"/>
    <cellStyle name="Normal 2 55 2 2 2" xfId="11427"/>
    <cellStyle name="Normal 2 56" xfId="11428"/>
    <cellStyle name="Normal 2 56 2" xfId="11429"/>
    <cellStyle name="Normal 2 56 2 2" xfId="11430"/>
    <cellStyle name="Normal 2 56 2 2 2" xfId="11431"/>
    <cellStyle name="Normal 2 57" xfId="11432"/>
    <cellStyle name="Normal 2 57 2" xfId="11433"/>
    <cellStyle name="Normal 2 57 2 2" xfId="11434"/>
    <cellStyle name="Normal 2 57 2 2 2" xfId="11435"/>
    <cellStyle name="Normal 2 58" xfId="11436"/>
    <cellStyle name="Normal 2 58 2" xfId="11437"/>
    <cellStyle name="Normal 2 58 2 2" xfId="11438"/>
    <cellStyle name="Normal 2 58 2 2 2" xfId="11439"/>
    <cellStyle name="Normal 2 59" xfId="11440"/>
    <cellStyle name="Normal 2 59 2" xfId="11441"/>
    <cellStyle name="Normal 2 59 2 2" xfId="11442"/>
    <cellStyle name="Normal 2 59 2 2 2" xfId="11443"/>
    <cellStyle name="Normal 2 6" xfId="11444"/>
    <cellStyle name="Normal 2 6 2" xfId="11445"/>
    <cellStyle name="Normal 2 6 2 2" xfId="11446"/>
    <cellStyle name="Normal 2 6 2 2 2" xfId="11447"/>
    <cellStyle name="Normal 2 6 2 2 2 2" xfId="11448"/>
    <cellStyle name="Normal 2 6 2 3" xfId="11449"/>
    <cellStyle name="Normal 2 6 3" xfId="11450"/>
    <cellStyle name="Normal 2 6 3 2" xfId="11451"/>
    <cellStyle name="Normal 2 6 3 2 2" xfId="11452"/>
    <cellStyle name="Normal 2 6 3 2 2 2" xfId="11453"/>
    <cellStyle name="Normal 2 6 3 3" xfId="11454"/>
    <cellStyle name="Normal 2 6 4" xfId="11455"/>
    <cellStyle name="Normal 2 6 4 2" xfId="11456"/>
    <cellStyle name="Normal 2 6 4 2 2" xfId="11457"/>
    <cellStyle name="Normal 2 6 4 3" xfId="11458"/>
    <cellStyle name="Normal 2 6 5" xfId="11459"/>
    <cellStyle name="Normal 2 60" xfId="11460"/>
    <cellStyle name="Normal 2 60 2" xfId="11461"/>
    <cellStyle name="Normal 2 60 2 2" xfId="11462"/>
    <cellStyle name="Normal 2 60 2 2 2" xfId="11463"/>
    <cellStyle name="Normal 2 61" xfId="11464"/>
    <cellStyle name="Normal 2 61 2" xfId="11465"/>
    <cellStyle name="Normal 2 61 2 2" xfId="11466"/>
    <cellStyle name="Normal 2 61 2 2 2" xfId="11467"/>
    <cellStyle name="Normal 2 62" xfId="11468"/>
    <cellStyle name="Normal 2 62 2" xfId="11469"/>
    <cellStyle name="Normal 2 62 2 2" xfId="11470"/>
    <cellStyle name="Normal 2 62 2 2 2" xfId="11471"/>
    <cellStyle name="Normal 2 63" xfId="11472"/>
    <cellStyle name="Normal 2 63 2" xfId="11473"/>
    <cellStyle name="Normal 2 63 2 2" xfId="11474"/>
    <cellStyle name="Normal 2 63 2 2 2" xfId="11475"/>
    <cellStyle name="Normal 2 64" xfId="11476"/>
    <cellStyle name="Normal 2 64 2" xfId="11477"/>
    <cellStyle name="Normal 2 64 2 2" xfId="11478"/>
    <cellStyle name="Normal 2 64 2 2 2" xfId="11479"/>
    <cellStyle name="Normal 2 65" xfId="11480"/>
    <cellStyle name="Normal 2 65 2" xfId="11481"/>
    <cellStyle name="Normal 2 65 2 2" xfId="11482"/>
    <cellStyle name="Normal 2 65 2 2 2" xfId="11483"/>
    <cellStyle name="Normal 2 65 2 2 2 2" xfId="11484"/>
    <cellStyle name="Normal 2 65 3" xfId="11485"/>
    <cellStyle name="Normal 2 65 3 2" xfId="11486"/>
    <cellStyle name="Normal 2 65 3 2 2" xfId="11487"/>
    <cellStyle name="Normal 2 65 3 2 2 2" xfId="11488"/>
    <cellStyle name="Normal 2 65 4" xfId="11489"/>
    <cellStyle name="Normal 2 65 4 2" xfId="11490"/>
    <cellStyle name="Normal 2 65 4 2 2" xfId="11491"/>
    <cellStyle name="Normal 2 66" xfId="11492"/>
    <cellStyle name="Normal 2 66 2" xfId="11493"/>
    <cellStyle name="Normal 2 66 2 2" xfId="11494"/>
    <cellStyle name="Normal 2 66 3" xfId="11495"/>
    <cellStyle name="Normal 2 67" xfId="11496"/>
    <cellStyle name="Normal 2 67 2" xfId="11497"/>
    <cellStyle name="Normal 2 68" xfId="11498"/>
    <cellStyle name="Normal 2 69" xfId="11499"/>
    <cellStyle name="Normal 2 7" xfId="11500"/>
    <cellStyle name="Normal 2 7 2" xfId="11501"/>
    <cellStyle name="Normal 2 7 2 2" xfId="11502"/>
    <cellStyle name="Normal 2 7 2 2 10" xfId="11503"/>
    <cellStyle name="Normal 2 7 2 2 2" xfId="11504"/>
    <cellStyle name="Normal 2 7 2 2 2 2" xfId="11505"/>
    <cellStyle name="Normal 2 7 2 2 2 2 2" xfId="11506"/>
    <cellStyle name="Normal 2 7 2 2 2 2 2 2" xfId="11507"/>
    <cellStyle name="Normal 2 7 2 2 2 3" xfId="11508"/>
    <cellStyle name="Normal 2 7 2 2 2 3 2" xfId="11509"/>
    <cellStyle name="Normal 2 7 2 2 2 3 2 2" xfId="11510"/>
    <cellStyle name="Normal 2 7 2 2 2 3 3" xfId="11511"/>
    <cellStyle name="Normal 2 7 2 2 2 4" xfId="11512"/>
    <cellStyle name="Normal 2 7 2 2 2 4 2" xfId="11513"/>
    <cellStyle name="Normal 2 7 2 2 2 5" xfId="11514"/>
    <cellStyle name="Normal 2 7 2 2 2 5 2" xfId="11515"/>
    <cellStyle name="Normal 2 7 2 2 2 6" xfId="11516"/>
    <cellStyle name="Normal 2 7 2 2 3" xfId="11517"/>
    <cellStyle name="Normal 2 7 2 2 3 2" xfId="11518"/>
    <cellStyle name="Normal 2 7 2 2 3 2 2" xfId="11519"/>
    <cellStyle name="Normal 2 7 2 2 4" xfId="11520"/>
    <cellStyle name="Normal 2 7 2 2 4 2" xfId="11521"/>
    <cellStyle name="Normal 2 7 2 2 4 2 2" xfId="11522"/>
    <cellStyle name="Normal 2 7 2 2 4 3" xfId="11523"/>
    <cellStyle name="Normal 2 7 2 2 5" xfId="11524"/>
    <cellStyle name="Normal 2 7 2 2 5 2" xfId="11525"/>
    <cellStyle name="Normal 2 7 2 2 6" xfId="11526"/>
    <cellStyle name="Normal 2 7 2 2 6 2" xfId="11527"/>
    <cellStyle name="Normal 2 7 2 2 7" xfId="11528"/>
    <cellStyle name="Normal 2 7 2 2 7 2" xfId="11529"/>
    <cellStyle name="Normal 2 7 2 2 8" xfId="11530"/>
    <cellStyle name="Normal 2 7 2 2 8 2" xfId="11531"/>
    <cellStyle name="Normal 2 7 2 2 9" xfId="11532"/>
    <cellStyle name="Normal 2 7 2 2 9 2" xfId="11533"/>
    <cellStyle name="Normal 2 7 2 3" xfId="11534"/>
    <cellStyle name="Normal 2 7 2 3 2" xfId="11535"/>
    <cellStyle name="Normal 2 7 2 3 2 2" xfId="11536"/>
    <cellStyle name="Normal 2 7 2 3 2 2 2" xfId="11537"/>
    <cellStyle name="Normal 2 7 2 4" xfId="11538"/>
    <cellStyle name="Normal 2 7 2 4 2" xfId="11539"/>
    <cellStyle name="Normal 2 7 2 4 2 2" xfId="11540"/>
    <cellStyle name="Normal 2 7 2 4 3" xfId="11541"/>
    <cellStyle name="Normal 2 7 2 4 3 2" xfId="11542"/>
    <cellStyle name="Normal 2 7 2 4 4" xfId="11543"/>
    <cellStyle name="Normal 2 7 2 5" xfId="11544"/>
    <cellStyle name="Normal 2 7 2 5 2" xfId="11545"/>
    <cellStyle name="Normal 2 7 2 5 2 2" xfId="11546"/>
    <cellStyle name="Normal 2 7 2 6" xfId="11547"/>
    <cellStyle name="Normal 2 7 2 6 2" xfId="11548"/>
    <cellStyle name="Normal 2 7 2 7" xfId="11549"/>
    <cellStyle name="Normal 2 7 2 7 2" xfId="11550"/>
    <cellStyle name="Normal 2 7 2 8" xfId="11551"/>
    <cellStyle name="Normal 2 7 3" xfId="11552"/>
    <cellStyle name="Normal 2 7 3 10" xfId="11553"/>
    <cellStyle name="Normal 2 7 3 2" xfId="11554"/>
    <cellStyle name="Normal 2 7 3 2 2" xfId="11555"/>
    <cellStyle name="Normal 2 7 3 2 2 2" xfId="11556"/>
    <cellStyle name="Normal 2 7 3 2 2 2 2" xfId="11557"/>
    <cellStyle name="Normal 2 7 3 2 3" xfId="11558"/>
    <cellStyle name="Normal 2 7 3 2 3 2" xfId="11559"/>
    <cellStyle name="Normal 2 7 3 2 3 2 2" xfId="11560"/>
    <cellStyle name="Normal 2 7 3 2 3 3" xfId="11561"/>
    <cellStyle name="Normal 2 7 3 2 4" xfId="11562"/>
    <cellStyle name="Normal 2 7 3 2 4 2" xfId="11563"/>
    <cellStyle name="Normal 2 7 3 2 5" xfId="11564"/>
    <cellStyle name="Normal 2 7 3 2 5 2" xfId="11565"/>
    <cellStyle name="Normal 2 7 3 2 6" xfId="11566"/>
    <cellStyle name="Normal 2 7 3 3" xfId="11567"/>
    <cellStyle name="Normal 2 7 3 3 2" xfId="11568"/>
    <cellStyle name="Normal 2 7 3 3 2 2" xfId="11569"/>
    <cellStyle name="Normal 2 7 3 4" xfId="11570"/>
    <cellStyle name="Normal 2 7 3 4 2" xfId="11571"/>
    <cellStyle name="Normal 2 7 3 4 2 2" xfId="11572"/>
    <cellStyle name="Normal 2 7 3 4 3" xfId="11573"/>
    <cellStyle name="Normal 2 7 3 5" xfId="11574"/>
    <cellStyle name="Normal 2 7 3 5 2" xfId="11575"/>
    <cellStyle name="Normal 2 7 3 6" xfId="11576"/>
    <cellStyle name="Normal 2 7 3 6 2" xfId="11577"/>
    <cellStyle name="Normal 2 7 3 7" xfId="11578"/>
    <cellStyle name="Normal 2 7 3 7 2" xfId="11579"/>
    <cellStyle name="Normal 2 7 3 8" xfId="11580"/>
    <cellStyle name="Normal 2 7 3 8 2" xfId="11581"/>
    <cellStyle name="Normal 2 7 3 9" xfId="11582"/>
    <cellStyle name="Normal 2 7 3 9 2" xfId="11583"/>
    <cellStyle name="Normal 2 7 4" xfId="11584"/>
    <cellStyle name="Normal 2 7 4 2" xfId="11585"/>
    <cellStyle name="Normal 2 7 4 2 2" xfId="11586"/>
    <cellStyle name="Normal 2 7 4 2 2 2" xfId="11587"/>
    <cellStyle name="Normal 2 7 5" xfId="11588"/>
    <cellStyle name="Normal 2 7 5 2" xfId="11589"/>
    <cellStyle name="Normal 2 7 5 2 2" xfId="11590"/>
    <cellStyle name="Normal 2 7 5 3" xfId="11591"/>
    <cellStyle name="Normal 2 7 5 3 2" xfId="11592"/>
    <cellStyle name="Normal 2 7 5 4" xfId="11593"/>
    <cellStyle name="Normal 2 7 6" xfId="11594"/>
    <cellStyle name="Normal 2 7 6 2" xfId="11595"/>
    <cellStyle name="Normal 2 7 6 2 2" xfId="11596"/>
    <cellStyle name="Normal 2 7 7" xfId="11597"/>
    <cellStyle name="Normal 2 7 7 2" xfId="11598"/>
    <cellStyle name="Normal 2 7 8" xfId="11599"/>
    <cellStyle name="Normal 2 7 8 2" xfId="11600"/>
    <cellStyle name="Normal 2 7 9" xfId="11601"/>
    <cellStyle name="Normal 2 70" xfId="11602"/>
    <cellStyle name="Normal 2 71" xfId="11603"/>
    <cellStyle name="Normal 2 72" xfId="11604"/>
    <cellStyle name="Normal 2 8" xfId="11605"/>
    <cellStyle name="Normal 2 8 2" xfId="11606"/>
    <cellStyle name="Normal 2 8 2 2" xfId="11607"/>
    <cellStyle name="Normal 2 8 2 2 2" xfId="11608"/>
    <cellStyle name="Normal 2 8 2 2 2 2" xfId="11609"/>
    <cellStyle name="Normal 2 8 3" xfId="11610"/>
    <cellStyle name="Normal 2 8 3 2" xfId="11611"/>
    <cellStyle name="Normal 2 8 3 2 2" xfId="11612"/>
    <cellStyle name="Normal 2 8 3 2 2 2" xfId="11613"/>
    <cellStyle name="Normal 2 8 3 3" xfId="11614"/>
    <cellStyle name="Normal 2 8 4" xfId="11615"/>
    <cellStyle name="Normal 2 8 4 2" xfId="11616"/>
    <cellStyle name="Normal 2 8 4 2 2" xfId="11617"/>
    <cellStyle name="Normal 2 8 4 2 2 2" xfId="11618"/>
    <cellStyle name="Normal 2 8 5" xfId="11619"/>
    <cellStyle name="Normal 2 8 5 2" xfId="11620"/>
    <cellStyle name="Normal 2 8 6" xfId="11621"/>
    <cellStyle name="Normal 2 8 6 2" xfId="11622"/>
    <cellStyle name="Normal 2 8 6 2 2" xfId="11623"/>
    <cellStyle name="Normal 2 8 7" xfId="11624"/>
    <cellStyle name="Normal 2 8 8" xfId="11625"/>
    <cellStyle name="Normal 2 9" xfId="11626"/>
    <cellStyle name="Normal 2 9 2" xfId="11627"/>
    <cellStyle name="Normal 2 9 2 2" xfId="11628"/>
    <cellStyle name="Normal 2 9 2 2 2" xfId="11629"/>
    <cellStyle name="Normal 2 9 2 2 2 2" xfId="11630"/>
    <cellStyle name="Normal 2 9 3" xfId="11631"/>
    <cellStyle name="Normal 2 9 3 2" xfId="11632"/>
    <cellStyle name="Normal 2 9 3 2 2" xfId="11633"/>
    <cellStyle name="Normal 2 9 3 2 2 2" xfId="11634"/>
    <cellStyle name="Normal 2 9 4" xfId="11635"/>
    <cellStyle name="Normal 2 9 4 2" xfId="11636"/>
    <cellStyle name="Normal 2 9 4 2 2" xfId="11637"/>
    <cellStyle name="Normal 2 9 4 2 2 2" xfId="11638"/>
    <cellStyle name="Normal 2 9 5" xfId="11639"/>
    <cellStyle name="Normal 2 9 6" xfId="11640"/>
    <cellStyle name="Normal 2 9 6 2" xfId="11641"/>
    <cellStyle name="Normal 2 9 6 2 2" xfId="11642"/>
    <cellStyle name="Normal 2 9 7" xfId="11643"/>
    <cellStyle name="Normal 2_2011 Q2 CAM True Up - comparison btwn 12Sep11 and 21June11" xfId="11644"/>
    <cellStyle name="Normal 20" xfId="11645"/>
    <cellStyle name="Normal 20 10" xfId="11646"/>
    <cellStyle name="Normal 20 10 2" xfId="11647"/>
    <cellStyle name="Normal 20 10 2 2" xfId="11648"/>
    <cellStyle name="Normal 20 10 2 2 2" xfId="11649"/>
    <cellStyle name="Normal 20 11" xfId="11650"/>
    <cellStyle name="Normal 20 11 2" xfId="11651"/>
    <cellStyle name="Normal 20 11 2 2" xfId="11652"/>
    <cellStyle name="Normal 20 11 2 2 2" xfId="11653"/>
    <cellStyle name="Normal 20 12" xfId="11654"/>
    <cellStyle name="Normal 20 12 2" xfId="11655"/>
    <cellStyle name="Normal 20 12 2 2" xfId="11656"/>
    <cellStyle name="Normal 20 12 2 2 2" xfId="11657"/>
    <cellStyle name="Normal 20 13" xfId="11658"/>
    <cellStyle name="Normal 20 13 2" xfId="11659"/>
    <cellStyle name="Normal 20 13 2 2" xfId="11660"/>
    <cellStyle name="Normal 20 13 2 2 2" xfId="11661"/>
    <cellStyle name="Normal 20 14" xfId="11662"/>
    <cellStyle name="Normal 20 14 2" xfId="11663"/>
    <cellStyle name="Normal 20 14 2 2" xfId="11664"/>
    <cellStyle name="Normal 20 14 2 2 2" xfId="11665"/>
    <cellStyle name="Normal 20 15" xfId="11666"/>
    <cellStyle name="Normal 20 15 2" xfId="11667"/>
    <cellStyle name="Normal 20 15 2 2" xfId="11668"/>
    <cellStyle name="Normal 20 15 2 2 2" xfId="11669"/>
    <cellStyle name="Normal 20 16" xfId="11670"/>
    <cellStyle name="Normal 20 16 2" xfId="11671"/>
    <cellStyle name="Normal 20 16 2 2" xfId="11672"/>
    <cellStyle name="Normal 20 16 2 2 2" xfId="11673"/>
    <cellStyle name="Normal 20 17" xfId="11674"/>
    <cellStyle name="Normal 20 17 2" xfId="11675"/>
    <cellStyle name="Normal 20 17 2 2" xfId="11676"/>
    <cellStyle name="Normal 20 17 2 2 2" xfId="11677"/>
    <cellStyle name="Normal 20 17 3" xfId="11678"/>
    <cellStyle name="Normal 20 17 3 2" xfId="11679"/>
    <cellStyle name="Normal 20 17 3 2 2" xfId="11680"/>
    <cellStyle name="Normal 20 17 3 3" xfId="11681"/>
    <cellStyle name="Normal 20 17 4" xfId="11682"/>
    <cellStyle name="Normal 20 17 4 2" xfId="11683"/>
    <cellStyle name="Normal 20 17 5" xfId="11684"/>
    <cellStyle name="Normal 20 17 5 2" xfId="11685"/>
    <cellStyle name="Normal 20 17 6" xfId="11686"/>
    <cellStyle name="Normal 20 18" xfId="11687"/>
    <cellStyle name="Normal 20 19" xfId="11688"/>
    <cellStyle name="Normal 20 19 2" xfId="11689"/>
    <cellStyle name="Normal 20 19 2 2" xfId="11690"/>
    <cellStyle name="Normal 20 2" xfId="11691"/>
    <cellStyle name="Normal 20 2 2" xfId="11692"/>
    <cellStyle name="Normal 20 2 2 2" xfId="11693"/>
    <cellStyle name="Normal 20 2 2 2 2" xfId="11694"/>
    <cellStyle name="Normal 20 2 2 2 2 2" xfId="11695"/>
    <cellStyle name="Normal 20 2 2 2 2 3" xfId="11696"/>
    <cellStyle name="Normal 20 2 2 2 3" xfId="11697"/>
    <cellStyle name="Normal 20 2 2 2 4" xfId="11698"/>
    <cellStyle name="Normal 20 2 2 3" xfId="11699"/>
    <cellStyle name="Normal 20 2 2 3 2" xfId="11700"/>
    <cellStyle name="Normal 20 2 2 3 3" xfId="11701"/>
    <cellStyle name="Normal 20 2 2 4" xfId="11702"/>
    <cellStyle name="Normal 20 2 2 5" xfId="11703"/>
    <cellStyle name="Normal 20 2 2 6" xfId="11704"/>
    <cellStyle name="Normal 20 2 2 7" xfId="11705"/>
    <cellStyle name="Normal 20 2 3" xfId="11706"/>
    <cellStyle name="Normal 20 2 3 2" xfId="11707"/>
    <cellStyle name="Normal 20 2 3 2 2" xfId="11708"/>
    <cellStyle name="Normal 20 2 3 2 2 2" xfId="11709"/>
    <cellStyle name="Normal 20 2 3 2 3" xfId="11710"/>
    <cellStyle name="Normal 20 2 3 3" xfId="11711"/>
    <cellStyle name="Normal 20 2 3 4" xfId="11712"/>
    <cellStyle name="Normal 20 2 4" xfId="11713"/>
    <cellStyle name="Normal 20 2 4 2" xfId="11714"/>
    <cellStyle name="Normal 20 2 4 3" xfId="11715"/>
    <cellStyle name="Normal 20 2 4 4" xfId="11716"/>
    <cellStyle name="Normal 20 2 5" xfId="11717"/>
    <cellStyle name="Normal 20 2 5 2" xfId="11718"/>
    <cellStyle name="Normal 20 2 5 2 2" xfId="11719"/>
    <cellStyle name="Normal 20 2 5 3" xfId="11720"/>
    <cellStyle name="Normal 20 2 6" xfId="11721"/>
    <cellStyle name="Normal 20 2 7" xfId="11722"/>
    <cellStyle name="Normal 20 2 8" xfId="11723"/>
    <cellStyle name="Normal 20 20" xfId="11724"/>
    <cellStyle name="Normal 20 20 2" xfId="11725"/>
    <cellStyle name="Normal 20 21" xfId="11726"/>
    <cellStyle name="Normal 20 21 2" xfId="11727"/>
    <cellStyle name="Normal 20 22" xfId="11728"/>
    <cellStyle name="Normal 20 22 2" xfId="11729"/>
    <cellStyle name="Normal 20 23" xfId="11730"/>
    <cellStyle name="Normal 20 23 2" xfId="11731"/>
    <cellStyle name="Normal 20 24" xfId="11732"/>
    <cellStyle name="Normal 20 25" xfId="11733"/>
    <cellStyle name="Normal 20 3" xfId="11734"/>
    <cellStyle name="Normal 20 3 2" xfId="11735"/>
    <cellStyle name="Normal 20 3 2 2" xfId="11736"/>
    <cellStyle name="Normal 20 3 2 2 2" xfId="11737"/>
    <cellStyle name="Normal 20 3 2 2 2 2" xfId="11738"/>
    <cellStyle name="Normal 20 3 2 2 3" xfId="11739"/>
    <cellStyle name="Normal 20 3 2 3" xfId="11740"/>
    <cellStyle name="Normal 20 3 2 4" xfId="11741"/>
    <cellStyle name="Normal 20 3 3" xfId="11742"/>
    <cellStyle name="Normal 20 3 3 2" xfId="11743"/>
    <cellStyle name="Normal 20 3 3 2 2" xfId="11744"/>
    <cellStyle name="Normal 20 3 3 2 2 2" xfId="11745"/>
    <cellStyle name="Normal 20 3 3 3" xfId="11746"/>
    <cellStyle name="Normal 20 3 4" xfId="11747"/>
    <cellStyle name="Normal 20 3 4 2" xfId="11748"/>
    <cellStyle name="Normal 20 3 5" xfId="11749"/>
    <cellStyle name="Normal 20 3 5 2" xfId="11750"/>
    <cellStyle name="Normal 20 3 5 2 2" xfId="11751"/>
    <cellStyle name="Normal 20 3 6" xfId="11752"/>
    <cellStyle name="Normal 20 4" xfId="11753"/>
    <cellStyle name="Normal 20 4 2" xfId="11754"/>
    <cellStyle name="Normal 20 4 2 2" xfId="11755"/>
    <cellStyle name="Normal 20 4 2 2 2" xfId="11756"/>
    <cellStyle name="Normal 20 4 2 2 2 2" xfId="11757"/>
    <cellStyle name="Normal 20 4 2 3" xfId="11758"/>
    <cellStyle name="Normal 20 4 3" xfId="11759"/>
    <cellStyle name="Normal 20 4 3 2" xfId="11760"/>
    <cellStyle name="Normal 20 4 3 2 2" xfId="11761"/>
    <cellStyle name="Normal 20 4 3 2 2 2" xfId="11762"/>
    <cellStyle name="Normal 20 4 3 3" xfId="11763"/>
    <cellStyle name="Normal 20 4 4" xfId="11764"/>
    <cellStyle name="Normal 20 4 5" xfId="11765"/>
    <cellStyle name="Normal 20 4 5 2" xfId="11766"/>
    <cellStyle name="Normal 20 4 5 2 2" xfId="11767"/>
    <cellStyle name="Normal 20 4 6" xfId="11768"/>
    <cellStyle name="Normal 20 5" xfId="11769"/>
    <cellStyle name="Normal 20 5 2" xfId="11770"/>
    <cellStyle name="Normal 20 5 2 2" xfId="11771"/>
    <cellStyle name="Normal 20 5 2 2 2" xfId="11772"/>
    <cellStyle name="Normal 20 5 2 2 2 2" xfId="11773"/>
    <cellStyle name="Normal 20 5 3" xfId="11774"/>
    <cellStyle name="Normal 20 5 3 2" xfId="11775"/>
    <cellStyle name="Normal 20 5 3 2 2" xfId="11776"/>
    <cellStyle name="Normal 20 5 3 2 2 2" xfId="11777"/>
    <cellStyle name="Normal 20 5 4" xfId="11778"/>
    <cellStyle name="Normal 20 5 5" xfId="11779"/>
    <cellStyle name="Normal 20 5 5 2" xfId="11780"/>
    <cellStyle name="Normal 20 5 5 2 2" xfId="11781"/>
    <cellStyle name="Normal 20 5 6" xfId="11782"/>
    <cellStyle name="Normal 20 6" xfId="11783"/>
    <cellStyle name="Normal 20 6 2" xfId="11784"/>
    <cellStyle name="Normal 20 6 2 10" xfId="11785"/>
    <cellStyle name="Normal 20 6 2 2" xfId="11786"/>
    <cellStyle name="Normal 20 6 2 2 2" xfId="11787"/>
    <cellStyle name="Normal 20 6 2 2 2 2" xfId="11788"/>
    <cellStyle name="Normal 20 6 2 2 2 2 2" xfId="11789"/>
    <cellStyle name="Normal 20 6 2 2 3" xfId="11790"/>
    <cellStyle name="Normal 20 6 2 2 3 2" xfId="11791"/>
    <cellStyle name="Normal 20 6 2 2 3 2 2" xfId="11792"/>
    <cellStyle name="Normal 20 6 2 2 3 3" xfId="11793"/>
    <cellStyle name="Normal 20 6 2 2 4" xfId="11794"/>
    <cellStyle name="Normal 20 6 2 2 4 2" xfId="11795"/>
    <cellStyle name="Normal 20 6 2 2 5" xfId="11796"/>
    <cellStyle name="Normal 20 6 2 2 5 2" xfId="11797"/>
    <cellStyle name="Normal 20 6 2 2 6" xfId="11798"/>
    <cellStyle name="Normal 20 6 2 3" xfId="11799"/>
    <cellStyle name="Normal 20 6 2 3 2" xfId="11800"/>
    <cellStyle name="Normal 20 6 2 3 2 2" xfId="11801"/>
    <cellStyle name="Normal 20 6 2 4" xfId="11802"/>
    <cellStyle name="Normal 20 6 2 4 2" xfId="11803"/>
    <cellStyle name="Normal 20 6 2 4 2 2" xfId="11804"/>
    <cellStyle name="Normal 20 6 2 4 3" xfId="11805"/>
    <cellStyle name="Normal 20 6 2 5" xfId="11806"/>
    <cellStyle name="Normal 20 6 2 5 2" xfId="11807"/>
    <cellStyle name="Normal 20 6 2 6" xfId="11808"/>
    <cellStyle name="Normal 20 6 2 6 2" xfId="11809"/>
    <cellStyle name="Normal 20 6 2 7" xfId="11810"/>
    <cellStyle name="Normal 20 6 2 7 2" xfId="11811"/>
    <cellStyle name="Normal 20 6 2 8" xfId="11812"/>
    <cellStyle name="Normal 20 6 2 8 2" xfId="11813"/>
    <cellStyle name="Normal 20 6 2 9" xfId="11814"/>
    <cellStyle name="Normal 20 6 2 9 2" xfId="11815"/>
    <cellStyle name="Normal 20 6 3" xfId="11816"/>
    <cellStyle name="Normal 20 6 3 2" xfId="11817"/>
    <cellStyle name="Normal 20 6 3 2 2" xfId="11818"/>
    <cellStyle name="Normal 20 6 3 2 2 2" xfId="11819"/>
    <cellStyle name="Normal 20 6 4" xfId="11820"/>
    <cellStyle name="Normal 20 6 4 2" xfId="11821"/>
    <cellStyle name="Normal 20 6 4 2 2" xfId="11822"/>
    <cellStyle name="Normal 20 6 4 3" xfId="11823"/>
    <cellStyle name="Normal 20 6 4 3 2" xfId="11824"/>
    <cellStyle name="Normal 20 6 4 4" xfId="11825"/>
    <cellStyle name="Normal 20 6 5" xfId="11826"/>
    <cellStyle name="Normal 20 6 5 2" xfId="11827"/>
    <cellStyle name="Normal 20 6 5 2 2" xfId="11828"/>
    <cellStyle name="Normal 20 6 6" xfId="11829"/>
    <cellStyle name="Normal 20 6 6 2" xfId="11830"/>
    <cellStyle name="Normal 20 6 7" xfId="11831"/>
    <cellStyle name="Normal 20 6 7 2" xfId="11832"/>
    <cellStyle name="Normal 20 6 8" xfId="11833"/>
    <cellStyle name="Normal 20 7" xfId="11834"/>
    <cellStyle name="Normal 20 7 2" xfId="11835"/>
    <cellStyle name="Normal 20 7 2 2" xfId="11836"/>
    <cellStyle name="Normal 20 7 2 2 2" xfId="11837"/>
    <cellStyle name="Normal 20 8" xfId="11838"/>
    <cellStyle name="Normal 20 8 2" xfId="11839"/>
    <cellStyle name="Normal 20 8 2 2" xfId="11840"/>
    <cellStyle name="Normal 20 8 2 2 2" xfId="11841"/>
    <cellStyle name="Normal 20 9" xfId="11842"/>
    <cellStyle name="Normal 20 9 2" xfId="11843"/>
    <cellStyle name="Normal 20 9 2 2" xfId="11844"/>
    <cellStyle name="Normal 20 9 2 2 2" xfId="11845"/>
    <cellStyle name="Normal 200" xfId="11846"/>
    <cellStyle name="Normal 200 2" xfId="11847"/>
    <cellStyle name="Normal 200 2 2" xfId="11848"/>
    <cellStyle name="Normal 200 2 2 2" xfId="11849"/>
    <cellStyle name="Normal 200 3" xfId="11850"/>
    <cellStyle name="Normal 200 3 2" xfId="11851"/>
    <cellStyle name="Normal 200 3 2 2" xfId="11852"/>
    <cellStyle name="Normal 200 3 3" xfId="11853"/>
    <cellStyle name="Normal 200 4" xfId="11854"/>
    <cellStyle name="Normal 200 4 2" xfId="11855"/>
    <cellStyle name="Normal 200 5" xfId="11856"/>
    <cellStyle name="Normal 200 5 2" xfId="11857"/>
    <cellStyle name="Normal 200 6" xfId="11858"/>
    <cellStyle name="Normal 201" xfId="11859"/>
    <cellStyle name="Normal 201 2" xfId="11860"/>
    <cellStyle name="Normal 201 2 2" xfId="11861"/>
    <cellStyle name="Normal 201 2 2 2" xfId="11862"/>
    <cellStyle name="Normal 201 3" xfId="11863"/>
    <cellStyle name="Normal 201 3 2" xfId="11864"/>
    <cellStyle name="Normal 201 3 2 2" xfId="11865"/>
    <cellStyle name="Normal 201 3 3" xfId="11866"/>
    <cellStyle name="Normal 201 4" xfId="11867"/>
    <cellStyle name="Normal 201 4 2" xfId="11868"/>
    <cellStyle name="Normal 201 5" xfId="11869"/>
    <cellStyle name="Normal 201 5 2" xfId="11870"/>
    <cellStyle name="Normal 201 6" xfId="11871"/>
    <cellStyle name="Normal 202" xfId="11872"/>
    <cellStyle name="Normal 202 2" xfId="11873"/>
    <cellStyle name="Normal 202 2 2" xfId="11874"/>
    <cellStyle name="Normal 202 2 2 2" xfId="11875"/>
    <cellStyle name="Normal 202 3" xfId="11876"/>
    <cellStyle name="Normal 202 3 2" xfId="11877"/>
    <cellStyle name="Normal 202 3 2 2" xfId="11878"/>
    <cellStyle name="Normal 202 3 3" xfId="11879"/>
    <cellStyle name="Normal 202 4" xfId="11880"/>
    <cellStyle name="Normal 202 4 2" xfId="11881"/>
    <cellStyle name="Normal 202 5" xfId="11882"/>
    <cellStyle name="Normal 202 5 2" xfId="11883"/>
    <cellStyle name="Normal 202 6" xfId="11884"/>
    <cellStyle name="Normal 203" xfId="11885"/>
    <cellStyle name="Normal 203 2" xfId="11886"/>
    <cellStyle name="Normal 203 2 2" xfId="11887"/>
    <cellStyle name="Normal 203 2 2 2" xfId="11888"/>
    <cellStyle name="Normal 203 3" xfId="11889"/>
    <cellStyle name="Normal 203 3 2" xfId="11890"/>
    <cellStyle name="Normal 203 3 2 2" xfId="11891"/>
    <cellStyle name="Normal 203 3 3" xfId="11892"/>
    <cellStyle name="Normal 203 4" xfId="11893"/>
    <cellStyle name="Normal 203 4 2" xfId="11894"/>
    <cellStyle name="Normal 203 5" xfId="11895"/>
    <cellStyle name="Normal 203 5 2" xfId="11896"/>
    <cellStyle name="Normal 203 6" xfId="11897"/>
    <cellStyle name="Normal 204" xfId="11898"/>
    <cellStyle name="Normal 204 2" xfId="11899"/>
    <cellStyle name="Normal 204 2 2" xfId="11900"/>
    <cellStyle name="Normal 204 2 2 2" xfId="11901"/>
    <cellStyle name="Normal 204 3" xfId="11902"/>
    <cellStyle name="Normal 204 3 2" xfId="11903"/>
    <cellStyle name="Normal 204 3 2 2" xfId="11904"/>
    <cellStyle name="Normal 204 3 3" xfId="11905"/>
    <cellStyle name="Normal 204 4" xfId="11906"/>
    <cellStyle name="Normal 204 4 2" xfId="11907"/>
    <cellStyle name="Normal 204 5" xfId="11908"/>
    <cellStyle name="Normal 204 5 2" xfId="11909"/>
    <cellStyle name="Normal 204 6" xfId="11910"/>
    <cellStyle name="Normal 205" xfId="11911"/>
    <cellStyle name="Normal 205 2" xfId="11912"/>
    <cellStyle name="Normal 205 2 2" xfId="11913"/>
    <cellStyle name="Normal 205 2 2 2" xfId="11914"/>
    <cellStyle name="Normal 205 3" xfId="11915"/>
    <cellStyle name="Normal 205 3 2" xfId="11916"/>
    <cellStyle name="Normal 205 3 2 2" xfId="11917"/>
    <cellStyle name="Normal 205 3 3" xfId="11918"/>
    <cellStyle name="Normal 205 4" xfId="11919"/>
    <cellStyle name="Normal 205 4 2" xfId="11920"/>
    <cellStyle name="Normal 205 5" xfId="11921"/>
    <cellStyle name="Normal 205 5 2" xfId="11922"/>
    <cellStyle name="Normal 205 6" xfId="11923"/>
    <cellStyle name="Normal 206" xfId="11924"/>
    <cellStyle name="Normal 206 2" xfId="11925"/>
    <cellStyle name="Normal 206 2 2" xfId="11926"/>
    <cellStyle name="Normal 206 2 2 2" xfId="11927"/>
    <cellStyle name="Normal 207" xfId="11928"/>
    <cellStyle name="Normal 207 2" xfId="11929"/>
    <cellStyle name="Normal 207 2 2" xfId="11930"/>
    <cellStyle name="Normal 207 2 2 2" xfId="11931"/>
    <cellStyle name="Normal 207 2 3" xfId="11932"/>
    <cellStyle name="Normal 207 2 3 2" xfId="11933"/>
    <cellStyle name="Normal 207 2 4" xfId="11934"/>
    <cellStyle name="Normal 207 3" xfId="11935"/>
    <cellStyle name="Normal 207 3 2" xfId="11936"/>
    <cellStyle name="Normal 207 3 2 2" xfId="11937"/>
    <cellStyle name="Normal 207 4" xfId="11938"/>
    <cellStyle name="Normal 207 4 2" xfId="11939"/>
    <cellStyle name="Normal 207 5" xfId="11940"/>
    <cellStyle name="Normal 208" xfId="11941"/>
    <cellStyle name="Normal 208 2" xfId="11942"/>
    <cellStyle name="Normal 208 2 2" xfId="11943"/>
    <cellStyle name="Normal 208 2 2 2" xfId="11944"/>
    <cellStyle name="Normal 208 3" xfId="11945"/>
    <cellStyle name="Normal 208 3 2" xfId="11946"/>
    <cellStyle name="Normal 208 4" xfId="11947"/>
    <cellStyle name="Normal 209" xfId="11948"/>
    <cellStyle name="Normal 209 2" xfId="11949"/>
    <cellStyle name="Normal 209 2 2" xfId="11950"/>
    <cellStyle name="Normal 209 3" xfId="11951"/>
    <cellStyle name="Normal 21" xfId="11952"/>
    <cellStyle name="Normal 21 10" xfId="11953"/>
    <cellStyle name="Normal 21 10 2" xfId="11954"/>
    <cellStyle name="Normal 21 10 2 2" xfId="11955"/>
    <cellStyle name="Normal 21 10 2 2 2" xfId="11956"/>
    <cellStyle name="Normal 21 11" xfId="11957"/>
    <cellStyle name="Normal 21 11 2" xfId="11958"/>
    <cellStyle name="Normal 21 11 2 2" xfId="11959"/>
    <cellStyle name="Normal 21 11 2 2 2" xfId="11960"/>
    <cellStyle name="Normal 21 12" xfId="11961"/>
    <cellStyle name="Normal 21 12 2" xfId="11962"/>
    <cellStyle name="Normal 21 12 2 2" xfId="11963"/>
    <cellStyle name="Normal 21 12 2 2 2" xfId="11964"/>
    <cellStyle name="Normal 21 13" xfId="11965"/>
    <cellStyle name="Normal 21 13 2" xfId="11966"/>
    <cellStyle name="Normal 21 13 2 2" xfId="11967"/>
    <cellStyle name="Normal 21 13 2 2 2" xfId="11968"/>
    <cellStyle name="Normal 21 14" xfId="11969"/>
    <cellStyle name="Normal 21 14 2" xfId="11970"/>
    <cellStyle name="Normal 21 14 2 2" xfId="11971"/>
    <cellStyle name="Normal 21 14 2 2 2" xfId="11972"/>
    <cellStyle name="Normal 21 15" xfId="11973"/>
    <cellStyle name="Normal 21 15 2" xfId="11974"/>
    <cellStyle name="Normal 21 15 2 2" xfId="11975"/>
    <cellStyle name="Normal 21 15 2 2 2" xfId="11976"/>
    <cellStyle name="Normal 21 16" xfId="11977"/>
    <cellStyle name="Normal 21 16 2" xfId="11978"/>
    <cellStyle name="Normal 21 16 2 2" xfId="11979"/>
    <cellStyle name="Normal 21 16 2 2 2" xfId="11980"/>
    <cellStyle name="Normal 21 17" xfId="11981"/>
    <cellStyle name="Normal 21 17 2" xfId="11982"/>
    <cellStyle name="Normal 21 17 2 2" xfId="11983"/>
    <cellStyle name="Normal 21 17 2 2 2" xfId="11984"/>
    <cellStyle name="Normal 21 17 3" xfId="11985"/>
    <cellStyle name="Normal 21 17 3 2" xfId="11986"/>
    <cellStyle name="Normal 21 17 3 2 2" xfId="11987"/>
    <cellStyle name="Normal 21 17 3 3" xfId="11988"/>
    <cellStyle name="Normal 21 17 4" xfId="11989"/>
    <cellStyle name="Normal 21 17 4 2" xfId="11990"/>
    <cellStyle name="Normal 21 17 5" xfId="11991"/>
    <cellStyle name="Normal 21 17 5 2" xfId="11992"/>
    <cellStyle name="Normal 21 17 6" xfId="11993"/>
    <cellStyle name="Normal 21 18" xfId="11994"/>
    <cellStyle name="Normal 21 19" xfId="11995"/>
    <cellStyle name="Normal 21 19 2" xfId="11996"/>
    <cellStyle name="Normal 21 19 2 2" xfId="11997"/>
    <cellStyle name="Normal 21 2" xfId="11998"/>
    <cellStyle name="Normal 21 2 2" xfId="11999"/>
    <cellStyle name="Normal 21 2 2 2" xfId="12000"/>
    <cellStyle name="Normal 21 2 2 2 2" xfId="12001"/>
    <cellStyle name="Normal 21 2 2 2 2 2" xfId="12002"/>
    <cellStyle name="Normal 21 2 3" xfId="12003"/>
    <cellStyle name="Normal 21 2 3 2" xfId="12004"/>
    <cellStyle name="Normal 21 2 3 2 2" xfId="12005"/>
    <cellStyle name="Normal 21 2 3 2 2 2" xfId="12006"/>
    <cellStyle name="Normal 21 2 4" xfId="12007"/>
    <cellStyle name="Normal 21 2 5" xfId="12008"/>
    <cellStyle name="Normal 21 2 5 2" xfId="12009"/>
    <cellStyle name="Normal 21 2 5 2 2" xfId="12010"/>
    <cellStyle name="Normal 21 2 6" xfId="12011"/>
    <cellStyle name="Normal 21 20" xfId="12012"/>
    <cellStyle name="Normal 21 20 2" xfId="12013"/>
    <cellStyle name="Normal 21 21" xfId="12014"/>
    <cellStyle name="Normal 21 21 2" xfId="12015"/>
    <cellStyle name="Normal 21 22" xfId="12016"/>
    <cellStyle name="Normal 21 22 2" xfId="12017"/>
    <cellStyle name="Normal 21 23" xfId="12018"/>
    <cellStyle name="Normal 21 24" xfId="12019"/>
    <cellStyle name="Normal 21 3" xfId="12020"/>
    <cellStyle name="Normal 21 3 2" xfId="12021"/>
    <cellStyle name="Normal 21 3 2 2" xfId="12022"/>
    <cellStyle name="Normal 21 3 2 2 2" xfId="12023"/>
    <cellStyle name="Normal 21 3 2 2 2 2" xfId="12024"/>
    <cellStyle name="Normal 21 3 3" xfId="12025"/>
    <cellStyle name="Normal 21 3 3 2" xfId="12026"/>
    <cellStyle name="Normal 21 3 3 2 2" xfId="12027"/>
    <cellStyle name="Normal 21 3 3 2 2 2" xfId="12028"/>
    <cellStyle name="Normal 21 3 4" xfId="12029"/>
    <cellStyle name="Normal 21 3 5" xfId="12030"/>
    <cellStyle name="Normal 21 3 5 2" xfId="12031"/>
    <cellStyle name="Normal 21 3 5 2 2" xfId="12032"/>
    <cellStyle name="Normal 21 4" xfId="12033"/>
    <cellStyle name="Normal 21 4 2" xfId="12034"/>
    <cellStyle name="Normal 21 4 2 2" xfId="12035"/>
    <cellStyle name="Normal 21 4 2 2 2" xfId="12036"/>
    <cellStyle name="Normal 21 4 2 2 2 2" xfId="12037"/>
    <cellStyle name="Normal 21 4 3" xfId="12038"/>
    <cellStyle name="Normal 21 4 3 2" xfId="12039"/>
    <cellStyle name="Normal 21 4 3 2 2" xfId="12040"/>
    <cellStyle name="Normal 21 4 3 2 2 2" xfId="12041"/>
    <cellStyle name="Normal 21 4 4" xfId="12042"/>
    <cellStyle name="Normal 21 4 5" xfId="12043"/>
    <cellStyle name="Normal 21 4 5 2" xfId="12044"/>
    <cellStyle name="Normal 21 4 5 2 2" xfId="12045"/>
    <cellStyle name="Normal 21 5" xfId="12046"/>
    <cellStyle name="Normal 21 5 2" xfId="12047"/>
    <cellStyle name="Normal 21 5 2 2" xfId="12048"/>
    <cellStyle name="Normal 21 5 2 2 2" xfId="12049"/>
    <cellStyle name="Normal 21 5 2 2 2 2" xfId="12050"/>
    <cellStyle name="Normal 21 5 3" xfId="12051"/>
    <cellStyle name="Normal 21 5 3 2" xfId="12052"/>
    <cellStyle name="Normal 21 5 3 2 2" xfId="12053"/>
    <cellStyle name="Normal 21 5 3 2 2 2" xfId="12054"/>
    <cellStyle name="Normal 21 5 4" xfId="12055"/>
    <cellStyle name="Normal 21 5 5" xfId="12056"/>
    <cellStyle name="Normal 21 5 5 2" xfId="12057"/>
    <cellStyle name="Normal 21 5 5 2 2" xfId="12058"/>
    <cellStyle name="Normal 21 6" xfId="12059"/>
    <cellStyle name="Normal 21 6 2" xfId="12060"/>
    <cellStyle name="Normal 21 6 2 10" xfId="12061"/>
    <cellStyle name="Normal 21 6 2 2" xfId="12062"/>
    <cellStyle name="Normal 21 6 2 2 2" xfId="12063"/>
    <cellStyle name="Normal 21 6 2 2 2 2" xfId="12064"/>
    <cellStyle name="Normal 21 6 2 2 2 2 2" xfId="12065"/>
    <cellStyle name="Normal 21 6 2 2 3" xfId="12066"/>
    <cellStyle name="Normal 21 6 2 2 3 2" xfId="12067"/>
    <cellStyle name="Normal 21 6 2 2 3 2 2" xfId="12068"/>
    <cellStyle name="Normal 21 6 2 2 3 3" xfId="12069"/>
    <cellStyle name="Normal 21 6 2 2 4" xfId="12070"/>
    <cellStyle name="Normal 21 6 2 2 4 2" xfId="12071"/>
    <cellStyle name="Normal 21 6 2 2 5" xfId="12072"/>
    <cellStyle name="Normal 21 6 2 2 5 2" xfId="12073"/>
    <cellStyle name="Normal 21 6 2 2 6" xfId="12074"/>
    <cellStyle name="Normal 21 6 2 3" xfId="12075"/>
    <cellStyle name="Normal 21 6 2 3 2" xfId="12076"/>
    <cellStyle name="Normal 21 6 2 3 2 2" xfId="12077"/>
    <cellStyle name="Normal 21 6 2 4" xfId="12078"/>
    <cellStyle name="Normal 21 6 2 4 2" xfId="12079"/>
    <cellStyle name="Normal 21 6 2 4 2 2" xfId="12080"/>
    <cellStyle name="Normal 21 6 2 4 3" xfId="12081"/>
    <cellStyle name="Normal 21 6 2 5" xfId="12082"/>
    <cellStyle name="Normal 21 6 2 5 2" xfId="12083"/>
    <cellStyle name="Normal 21 6 2 6" xfId="12084"/>
    <cellStyle name="Normal 21 6 2 6 2" xfId="12085"/>
    <cellStyle name="Normal 21 6 2 7" xfId="12086"/>
    <cellStyle name="Normal 21 6 2 7 2" xfId="12087"/>
    <cellStyle name="Normal 21 6 2 8" xfId="12088"/>
    <cellStyle name="Normal 21 6 2 8 2" xfId="12089"/>
    <cellStyle name="Normal 21 6 2 9" xfId="12090"/>
    <cellStyle name="Normal 21 6 2 9 2" xfId="12091"/>
    <cellStyle name="Normal 21 6 3" xfId="12092"/>
    <cellStyle name="Normal 21 6 3 2" xfId="12093"/>
    <cellStyle name="Normal 21 6 3 2 2" xfId="12094"/>
    <cellStyle name="Normal 21 6 3 2 2 2" xfId="12095"/>
    <cellStyle name="Normal 21 6 4" xfId="12096"/>
    <cellStyle name="Normal 21 6 4 2" xfId="12097"/>
    <cellStyle name="Normal 21 6 4 2 2" xfId="12098"/>
    <cellStyle name="Normal 21 6 4 3" xfId="12099"/>
    <cellStyle name="Normal 21 6 4 3 2" xfId="12100"/>
    <cellStyle name="Normal 21 6 4 4" xfId="12101"/>
    <cellStyle name="Normal 21 6 5" xfId="12102"/>
    <cellStyle name="Normal 21 6 5 2" xfId="12103"/>
    <cellStyle name="Normal 21 6 5 2 2" xfId="12104"/>
    <cellStyle name="Normal 21 6 6" xfId="12105"/>
    <cellStyle name="Normal 21 6 6 2" xfId="12106"/>
    <cellStyle name="Normal 21 7" xfId="12107"/>
    <cellStyle name="Normal 21 7 2" xfId="12108"/>
    <cellStyle name="Normal 21 7 2 2" xfId="12109"/>
    <cellStyle name="Normal 21 7 2 2 2" xfId="12110"/>
    <cellStyle name="Normal 21 8" xfId="12111"/>
    <cellStyle name="Normal 21 8 2" xfId="12112"/>
    <cellStyle name="Normal 21 8 2 2" xfId="12113"/>
    <cellStyle name="Normal 21 8 2 2 2" xfId="12114"/>
    <cellStyle name="Normal 21 9" xfId="12115"/>
    <cellStyle name="Normal 21 9 2" xfId="12116"/>
    <cellStyle name="Normal 21 9 2 2" xfId="12117"/>
    <cellStyle name="Normal 21 9 2 2 2" xfId="12118"/>
    <cellStyle name="Normal 210" xfId="12119"/>
    <cellStyle name="Normal 210 2" xfId="12120"/>
    <cellStyle name="Normal 210 2 2" xfId="12121"/>
    <cellStyle name="Normal 210 3" xfId="12122"/>
    <cellStyle name="Normal 211" xfId="12123"/>
    <cellStyle name="Normal 211 2" xfId="12124"/>
    <cellStyle name="Normal 212" xfId="12125"/>
    <cellStyle name="Normal 212 2" xfId="12126"/>
    <cellStyle name="Normal 213" xfId="12127"/>
    <cellStyle name="Normal 213 2" xfId="12128"/>
    <cellStyle name="Normal 214" xfId="12129"/>
    <cellStyle name="Normal 214 2" xfId="12130"/>
    <cellStyle name="Normal 215" xfId="12131"/>
    <cellStyle name="Normal 215 2" xfId="12132"/>
    <cellStyle name="Normal 216" xfId="12133"/>
    <cellStyle name="Normal 216 2" xfId="12134"/>
    <cellStyle name="Normal 217" xfId="12135"/>
    <cellStyle name="Normal 217 2" xfId="12136"/>
    <cellStyle name="Normal 218" xfId="12137"/>
    <cellStyle name="Normal 218 2" xfId="12138"/>
    <cellStyle name="Normal 219" xfId="12139"/>
    <cellStyle name="Normal 219 2" xfId="12140"/>
    <cellStyle name="Normal 22" xfId="12141"/>
    <cellStyle name="Normal 22 10" xfId="12142"/>
    <cellStyle name="Normal 22 10 2" xfId="12143"/>
    <cellStyle name="Normal 22 10 2 2" xfId="12144"/>
    <cellStyle name="Normal 22 10 2 2 2" xfId="12145"/>
    <cellStyle name="Normal 22 11" xfId="12146"/>
    <cellStyle name="Normal 22 11 2" xfId="12147"/>
    <cellStyle name="Normal 22 11 2 2" xfId="12148"/>
    <cellStyle name="Normal 22 11 2 2 2" xfId="12149"/>
    <cellStyle name="Normal 22 12" xfId="12150"/>
    <cellStyle name="Normal 22 12 2" xfId="12151"/>
    <cellStyle name="Normal 22 12 2 2" xfId="12152"/>
    <cellStyle name="Normal 22 12 2 2 2" xfId="12153"/>
    <cellStyle name="Normal 22 13" xfId="12154"/>
    <cellStyle name="Normal 22 13 2" xfId="12155"/>
    <cellStyle name="Normal 22 13 2 2" xfId="12156"/>
    <cellStyle name="Normal 22 13 2 2 2" xfId="12157"/>
    <cellStyle name="Normal 22 14" xfId="12158"/>
    <cellStyle name="Normal 22 14 2" xfId="12159"/>
    <cellStyle name="Normal 22 14 2 2" xfId="12160"/>
    <cellStyle name="Normal 22 14 2 2 2" xfId="12161"/>
    <cellStyle name="Normal 22 15" xfId="12162"/>
    <cellStyle name="Normal 22 15 2" xfId="12163"/>
    <cellStyle name="Normal 22 15 2 2" xfId="12164"/>
    <cellStyle name="Normal 22 15 2 2 2" xfId="12165"/>
    <cellStyle name="Normal 22 16" xfId="12166"/>
    <cellStyle name="Normal 22 16 2" xfId="12167"/>
    <cellStyle name="Normal 22 16 2 2" xfId="12168"/>
    <cellStyle name="Normal 22 16 2 2 2" xfId="12169"/>
    <cellStyle name="Normal 22 17" xfId="12170"/>
    <cellStyle name="Normal 22 17 2" xfId="12171"/>
    <cellStyle name="Normal 22 17 2 2" xfId="12172"/>
    <cellStyle name="Normal 22 17 2 2 2" xfId="12173"/>
    <cellStyle name="Normal 22 17 3" xfId="12174"/>
    <cellStyle name="Normal 22 17 3 2" xfId="12175"/>
    <cellStyle name="Normal 22 17 3 2 2" xfId="12176"/>
    <cellStyle name="Normal 22 17 3 3" xfId="12177"/>
    <cellStyle name="Normal 22 17 4" xfId="12178"/>
    <cellStyle name="Normal 22 17 4 2" xfId="12179"/>
    <cellStyle name="Normal 22 17 5" xfId="12180"/>
    <cellStyle name="Normal 22 17 5 2" xfId="12181"/>
    <cellStyle name="Normal 22 17 6" xfId="12182"/>
    <cellStyle name="Normal 22 18" xfId="12183"/>
    <cellStyle name="Normal 22 19" xfId="12184"/>
    <cellStyle name="Normal 22 19 2" xfId="12185"/>
    <cellStyle name="Normal 22 19 2 2" xfId="12186"/>
    <cellStyle name="Normal 22 2" xfId="12187"/>
    <cellStyle name="Normal 22 2 2" xfId="12188"/>
    <cellStyle name="Normal 22 2 2 2" xfId="12189"/>
    <cellStyle name="Normal 22 2 2 2 2" xfId="12190"/>
    <cellStyle name="Normal 22 2 2 2 2 2" xfId="12191"/>
    <cellStyle name="Normal 22 2 2 3" xfId="12192"/>
    <cellStyle name="Normal 22 2 2 4" xfId="12193"/>
    <cellStyle name="Normal 22 2 3" xfId="12194"/>
    <cellStyle name="Normal 22 2 4" xfId="12195"/>
    <cellStyle name="Normal 22 2 4 2" xfId="12196"/>
    <cellStyle name="Normal 22 2 4 2 2" xfId="12197"/>
    <cellStyle name="Normal 22 20" xfId="12198"/>
    <cellStyle name="Normal 22 20 2" xfId="12199"/>
    <cellStyle name="Normal 22 21" xfId="12200"/>
    <cellStyle name="Normal 22 21 2" xfId="12201"/>
    <cellStyle name="Normal 22 22" xfId="12202"/>
    <cellStyle name="Normal 22 22 2" xfId="12203"/>
    <cellStyle name="Normal 22 23" xfId="12204"/>
    <cellStyle name="Normal 22 24" xfId="12205"/>
    <cellStyle name="Normal 22 3" xfId="12206"/>
    <cellStyle name="Normal 22 3 2" xfId="12207"/>
    <cellStyle name="Normal 22 3 2 10" xfId="12208"/>
    <cellStyle name="Normal 22 3 2 2" xfId="12209"/>
    <cellStyle name="Normal 22 3 2 2 2" xfId="12210"/>
    <cellStyle name="Normal 22 3 2 2 2 2" xfId="12211"/>
    <cellStyle name="Normal 22 3 2 2 2 2 2" xfId="12212"/>
    <cellStyle name="Normal 22 3 2 2 3" xfId="12213"/>
    <cellStyle name="Normal 22 3 2 2 3 2" xfId="12214"/>
    <cellStyle name="Normal 22 3 2 2 3 2 2" xfId="12215"/>
    <cellStyle name="Normal 22 3 2 2 3 3" xfId="12216"/>
    <cellStyle name="Normal 22 3 2 2 4" xfId="12217"/>
    <cellStyle name="Normal 22 3 2 2 4 2" xfId="12218"/>
    <cellStyle name="Normal 22 3 2 2 5" xfId="12219"/>
    <cellStyle name="Normal 22 3 2 2 5 2" xfId="12220"/>
    <cellStyle name="Normal 22 3 2 2 6" xfId="12221"/>
    <cellStyle name="Normal 22 3 2 3" xfId="12222"/>
    <cellStyle name="Normal 22 3 2 3 2" xfId="12223"/>
    <cellStyle name="Normal 22 3 2 3 2 2" xfId="12224"/>
    <cellStyle name="Normal 22 3 2 4" xfId="12225"/>
    <cellStyle name="Normal 22 3 2 4 2" xfId="12226"/>
    <cellStyle name="Normal 22 3 2 4 2 2" xfId="12227"/>
    <cellStyle name="Normal 22 3 2 4 3" xfId="12228"/>
    <cellStyle name="Normal 22 3 2 5" xfId="12229"/>
    <cellStyle name="Normal 22 3 2 5 2" xfId="12230"/>
    <cellStyle name="Normal 22 3 2 6" xfId="12231"/>
    <cellStyle name="Normal 22 3 2 6 2" xfId="12232"/>
    <cellStyle name="Normal 22 3 2 7" xfId="12233"/>
    <cellStyle name="Normal 22 3 2 7 2" xfId="12234"/>
    <cellStyle name="Normal 22 3 2 8" xfId="12235"/>
    <cellStyle name="Normal 22 3 2 8 2" xfId="12236"/>
    <cellStyle name="Normal 22 3 2 9" xfId="12237"/>
    <cellStyle name="Normal 22 3 2 9 2" xfId="12238"/>
    <cellStyle name="Normal 22 3 3" xfId="12239"/>
    <cellStyle name="Normal 22 3 3 2" xfId="12240"/>
    <cellStyle name="Normal 22 3 3 2 2" xfId="12241"/>
    <cellStyle name="Normal 22 3 3 2 2 2" xfId="12242"/>
    <cellStyle name="Normal 22 3 4" xfId="12243"/>
    <cellStyle name="Normal 22 3 4 2" xfId="12244"/>
    <cellStyle name="Normal 22 3 4 2 2" xfId="12245"/>
    <cellStyle name="Normal 22 3 4 3" xfId="12246"/>
    <cellStyle name="Normal 22 3 4 3 2" xfId="12247"/>
    <cellStyle name="Normal 22 3 4 4" xfId="12248"/>
    <cellStyle name="Normal 22 3 5" xfId="12249"/>
    <cellStyle name="Normal 22 3 5 2" xfId="12250"/>
    <cellStyle name="Normal 22 3 5 2 2" xfId="12251"/>
    <cellStyle name="Normal 22 3 6" xfId="12252"/>
    <cellStyle name="Normal 22 3 6 2" xfId="12253"/>
    <cellStyle name="Normal 22 3 7" xfId="12254"/>
    <cellStyle name="Normal 22 4" xfId="12255"/>
    <cellStyle name="Normal 22 4 2" xfId="12256"/>
    <cellStyle name="Normal 22 4 2 2" xfId="12257"/>
    <cellStyle name="Normal 22 4 2 2 2" xfId="12258"/>
    <cellStyle name="Normal 22 5" xfId="12259"/>
    <cellStyle name="Normal 22 5 2" xfId="12260"/>
    <cellStyle name="Normal 22 5 2 2" xfId="12261"/>
    <cellStyle name="Normal 22 5 2 2 2" xfId="12262"/>
    <cellStyle name="Normal 22 6" xfId="12263"/>
    <cellStyle name="Normal 22 6 2" xfId="12264"/>
    <cellStyle name="Normal 22 6 2 2" xfId="12265"/>
    <cellStyle name="Normal 22 6 2 2 2" xfId="12266"/>
    <cellStyle name="Normal 22 7" xfId="12267"/>
    <cellStyle name="Normal 22 7 2" xfId="12268"/>
    <cellStyle name="Normal 22 7 2 2" xfId="12269"/>
    <cellStyle name="Normal 22 7 2 2 2" xfId="12270"/>
    <cellStyle name="Normal 22 8" xfId="12271"/>
    <cellStyle name="Normal 22 8 2" xfId="12272"/>
    <cellStyle name="Normal 22 8 2 2" xfId="12273"/>
    <cellStyle name="Normal 22 8 2 2 2" xfId="12274"/>
    <cellStyle name="Normal 22 9" xfId="12275"/>
    <cellStyle name="Normal 22 9 2" xfId="12276"/>
    <cellStyle name="Normal 22 9 2 2" xfId="12277"/>
    <cellStyle name="Normal 22 9 2 2 2" xfId="12278"/>
    <cellStyle name="Normal 220" xfId="12279"/>
    <cellStyle name="Normal 221" xfId="12280"/>
    <cellStyle name="Normal 221 2" xfId="12281"/>
    <cellStyle name="Normal 222" xfId="12282"/>
    <cellStyle name="Normal 222 2" xfId="12283"/>
    <cellStyle name="Normal 223" xfId="12284"/>
    <cellStyle name="Normal 223 2" xfId="12285"/>
    <cellStyle name="Normal 224" xfId="12286"/>
    <cellStyle name="Normal 224 2" xfId="12287"/>
    <cellStyle name="Normal 225" xfId="12288"/>
    <cellStyle name="Normal 225 2" xfId="12289"/>
    <cellStyle name="Normal 226" xfId="12290"/>
    <cellStyle name="Normal 226 2" xfId="12291"/>
    <cellStyle name="Normal 227" xfId="12292"/>
    <cellStyle name="Normal 227 2" xfId="12293"/>
    <cellStyle name="Normal 228" xfId="12294"/>
    <cellStyle name="Normal 229" xfId="12295"/>
    <cellStyle name="Normal 229 2" xfId="12296"/>
    <cellStyle name="Normal 23" xfId="12297"/>
    <cellStyle name="Normal 23 10" xfId="12298"/>
    <cellStyle name="Normal 23 10 2" xfId="12299"/>
    <cellStyle name="Normal 23 10 2 2" xfId="12300"/>
    <cellStyle name="Normal 23 10 2 2 2" xfId="12301"/>
    <cellStyle name="Normal 23 11" xfId="12302"/>
    <cellStyle name="Normal 23 11 2" xfId="12303"/>
    <cellStyle name="Normal 23 11 2 2" xfId="12304"/>
    <cellStyle name="Normal 23 11 2 2 2" xfId="12305"/>
    <cellStyle name="Normal 23 12" xfId="12306"/>
    <cellStyle name="Normal 23 12 2" xfId="12307"/>
    <cellStyle name="Normal 23 12 2 2" xfId="12308"/>
    <cellStyle name="Normal 23 12 2 2 2" xfId="12309"/>
    <cellStyle name="Normal 23 13" xfId="12310"/>
    <cellStyle name="Normal 23 13 2" xfId="12311"/>
    <cellStyle name="Normal 23 13 2 2" xfId="12312"/>
    <cellStyle name="Normal 23 13 2 2 2" xfId="12313"/>
    <cellStyle name="Normal 23 14" xfId="12314"/>
    <cellStyle name="Normal 23 14 2" xfId="12315"/>
    <cellStyle name="Normal 23 14 2 2" xfId="12316"/>
    <cellStyle name="Normal 23 14 2 2 2" xfId="12317"/>
    <cellStyle name="Normal 23 15" xfId="12318"/>
    <cellStyle name="Normal 23 15 2" xfId="12319"/>
    <cellStyle name="Normal 23 15 2 2" xfId="12320"/>
    <cellStyle name="Normal 23 15 2 2 2" xfId="12321"/>
    <cellStyle name="Normal 23 16" xfId="12322"/>
    <cellStyle name="Normal 23 16 2" xfId="12323"/>
    <cellStyle name="Normal 23 16 2 2" xfId="12324"/>
    <cellStyle name="Normal 23 16 2 2 2" xfId="12325"/>
    <cellStyle name="Normal 23 17" xfId="12326"/>
    <cellStyle name="Normal 23 17 2" xfId="12327"/>
    <cellStyle name="Normal 23 17 2 2" xfId="12328"/>
    <cellStyle name="Normal 23 17 2 2 2" xfId="12329"/>
    <cellStyle name="Normal 23 17 3" xfId="12330"/>
    <cellStyle name="Normal 23 17 3 2" xfId="12331"/>
    <cellStyle name="Normal 23 17 3 2 2" xfId="12332"/>
    <cellStyle name="Normal 23 17 3 3" xfId="12333"/>
    <cellStyle name="Normal 23 17 4" xfId="12334"/>
    <cellStyle name="Normal 23 17 4 2" xfId="12335"/>
    <cellStyle name="Normal 23 17 5" xfId="12336"/>
    <cellStyle name="Normal 23 17 5 2" xfId="12337"/>
    <cellStyle name="Normal 23 17 6" xfId="12338"/>
    <cellStyle name="Normal 23 18" xfId="12339"/>
    <cellStyle name="Normal 23 19" xfId="12340"/>
    <cellStyle name="Normal 23 19 2" xfId="12341"/>
    <cellStyle name="Normal 23 19 2 2" xfId="12342"/>
    <cellStyle name="Normal 23 2" xfId="12343"/>
    <cellStyle name="Normal 23 2 2" xfId="12344"/>
    <cellStyle name="Normal 23 2 2 2" xfId="12345"/>
    <cellStyle name="Normal 23 2 2 2 2" xfId="12346"/>
    <cellStyle name="Normal 23 2 2 2 2 2" xfId="12347"/>
    <cellStyle name="Normal 23 2 2 3" xfId="12348"/>
    <cellStyle name="Normal 23 2 3" xfId="12349"/>
    <cellStyle name="Normal 23 2 3 2" xfId="12350"/>
    <cellStyle name="Normal 23 2 3 2 2" xfId="12351"/>
    <cellStyle name="Normal 23 2 3 2 2 2" xfId="12352"/>
    <cellStyle name="Normal 23 2 4" xfId="12353"/>
    <cellStyle name="Normal 23 2 5" xfId="12354"/>
    <cellStyle name="Normal 23 2 5 2" xfId="12355"/>
    <cellStyle name="Normal 23 2 5 2 2" xfId="12356"/>
    <cellStyle name="Normal 23 2 6" xfId="12357"/>
    <cellStyle name="Normal 23 20" xfId="12358"/>
    <cellStyle name="Normal 23 21" xfId="12359"/>
    <cellStyle name="Normal 23 21 2" xfId="12360"/>
    <cellStyle name="Normal 23 22" xfId="12361"/>
    <cellStyle name="Normal 23 22 2" xfId="12362"/>
    <cellStyle name="Normal 23 23" xfId="12363"/>
    <cellStyle name="Normal 23 23 2" xfId="12364"/>
    <cellStyle name="Normal 23 24" xfId="12365"/>
    <cellStyle name="Normal 23 25" xfId="12366"/>
    <cellStyle name="Normal 23 3" xfId="12367"/>
    <cellStyle name="Normal 23 3 2" xfId="12368"/>
    <cellStyle name="Normal 23 3 2 2" xfId="12369"/>
    <cellStyle name="Normal 23 3 2 2 2" xfId="12370"/>
    <cellStyle name="Normal 23 3 2 2 2 2" xfId="12371"/>
    <cellStyle name="Normal 23 3 3" xfId="12372"/>
    <cellStyle name="Normal 23 3 3 2" xfId="12373"/>
    <cellStyle name="Normal 23 3 3 2 2" xfId="12374"/>
    <cellStyle name="Normal 23 3 3 2 2 2" xfId="12375"/>
    <cellStyle name="Normal 23 3 4" xfId="12376"/>
    <cellStyle name="Normal 23 3 5" xfId="12377"/>
    <cellStyle name="Normal 23 3 5 2" xfId="12378"/>
    <cellStyle name="Normal 23 3 5 2 2" xfId="12379"/>
    <cellStyle name="Normal 23 3 6" xfId="12380"/>
    <cellStyle name="Normal 23 4" xfId="12381"/>
    <cellStyle name="Normal 23 4 2" xfId="12382"/>
    <cellStyle name="Normal 23 4 2 2" xfId="12383"/>
    <cellStyle name="Normal 23 4 2 2 2" xfId="12384"/>
    <cellStyle name="Normal 23 4 2 2 2 2" xfId="12385"/>
    <cellStyle name="Normal 23 4 3" xfId="12386"/>
    <cellStyle name="Normal 23 4 3 2" xfId="12387"/>
    <cellStyle name="Normal 23 4 3 2 2" xfId="12388"/>
    <cellStyle name="Normal 23 4 3 2 2 2" xfId="12389"/>
    <cellStyle name="Normal 23 4 4" xfId="12390"/>
    <cellStyle name="Normal 23 4 5" xfId="12391"/>
    <cellStyle name="Normal 23 4 5 2" xfId="12392"/>
    <cellStyle name="Normal 23 4 5 2 2" xfId="12393"/>
    <cellStyle name="Normal 23 5" xfId="12394"/>
    <cellStyle name="Normal 23 5 2" xfId="12395"/>
    <cellStyle name="Normal 23 5 2 2" xfId="12396"/>
    <cellStyle name="Normal 23 5 2 2 2" xfId="12397"/>
    <cellStyle name="Normal 23 5 2 2 2 2" xfId="12398"/>
    <cellStyle name="Normal 23 5 3" xfId="12399"/>
    <cellStyle name="Normal 23 5 3 2" xfId="12400"/>
    <cellStyle name="Normal 23 5 3 2 2" xfId="12401"/>
    <cellStyle name="Normal 23 5 3 2 2 2" xfId="12402"/>
    <cellStyle name="Normal 23 5 4" xfId="12403"/>
    <cellStyle name="Normal 23 5 5" xfId="12404"/>
    <cellStyle name="Normal 23 5 5 2" xfId="12405"/>
    <cellStyle name="Normal 23 5 5 2 2" xfId="12406"/>
    <cellStyle name="Normal 23 6" xfId="12407"/>
    <cellStyle name="Normal 23 6 2" xfId="12408"/>
    <cellStyle name="Normal 23 6 2 10" xfId="12409"/>
    <cellStyle name="Normal 23 6 2 2" xfId="12410"/>
    <cellStyle name="Normal 23 6 2 2 2" xfId="12411"/>
    <cellStyle name="Normal 23 6 2 2 2 2" xfId="12412"/>
    <cellStyle name="Normal 23 6 2 2 2 2 2" xfId="12413"/>
    <cellStyle name="Normal 23 6 2 2 3" xfId="12414"/>
    <cellStyle name="Normal 23 6 2 2 3 2" xfId="12415"/>
    <cellStyle name="Normal 23 6 2 2 3 2 2" xfId="12416"/>
    <cellStyle name="Normal 23 6 2 2 3 3" xfId="12417"/>
    <cellStyle name="Normal 23 6 2 2 4" xfId="12418"/>
    <cellStyle name="Normal 23 6 2 2 4 2" xfId="12419"/>
    <cellStyle name="Normal 23 6 2 2 5" xfId="12420"/>
    <cellStyle name="Normal 23 6 2 2 5 2" xfId="12421"/>
    <cellStyle name="Normal 23 6 2 2 6" xfId="12422"/>
    <cellStyle name="Normal 23 6 2 3" xfId="12423"/>
    <cellStyle name="Normal 23 6 2 3 2" xfId="12424"/>
    <cellStyle name="Normal 23 6 2 3 2 2" xfId="12425"/>
    <cellStyle name="Normal 23 6 2 4" xfId="12426"/>
    <cellStyle name="Normal 23 6 2 4 2" xfId="12427"/>
    <cellStyle name="Normal 23 6 2 4 2 2" xfId="12428"/>
    <cellStyle name="Normal 23 6 2 4 3" xfId="12429"/>
    <cellStyle name="Normal 23 6 2 5" xfId="12430"/>
    <cellStyle name="Normal 23 6 2 5 2" xfId="12431"/>
    <cellStyle name="Normal 23 6 2 6" xfId="12432"/>
    <cellStyle name="Normal 23 6 2 6 2" xfId="12433"/>
    <cellStyle name="Normal 23 6 2 7" xfId="12434"/>
    <cellStyle name="Normal 23 6 2 7 2" xfId="12435"/>
    <cellStyle name="Normal 23 6 2 8" xfId="12436"/>
    <cellStyle name="Normal 23 6 2 8 2" xfId="12437"/>
    <cellStyle name="Normal 23 6 2 9" xfId="12438"/>
    <cellStyle name="Normal 23 6 2 9 2" xfId="12439"/>
    <cellStyle name="Normal 23 6 3" xfId="12440"/>
    <cellStyle name="Normal 23 6 3 2" xfId="12441"/>
    <cellStyle name="Normal 23 6 3 2 2" xfId="12442"/>
    <cellStyle name="Normal 23 6 3 2 2 2" xfId="12443"/>
    <cellStyle name="Normal 23 6 4" xfId="12444"/>
    <cellStyle name="Normal 23 6 4 2" xfId="12445"/>
    <cellStyle name="Normal 23 6 4 2 2" xfId="12446"/>
    <cellStyle name="Normal 23 6 4 3" xfId="12447"/>
    <cellStyle name="Normal 23 6 4 3 2" xfId="12448"/>
    <cellStyle name="Normal 23 6 4 4" xfId="12449"/>
    <cellStyle name="Normal 23 6 5" xfId="12450"/>
    <cellStyle name="Normal 23 6 5 2" xfId="12451"/>
    <cellStyle name="Normal 23 6 5 2 2" xfId="12452"/>
    <cellStyle name="Normal 23 6 6" xfId="12453"/>
    <cellStyle name="Normal 23 6 6 2" xfId="12454"/>
    <cellStyle name="Normal 23 7" xfId="12455"/>
    <cellStyle name="Normal 23 7 2" xfId="12456"/>
    <cellStyle name="Normal 23 7 2 2" xfId="12457"/>
    <cellStyle name="Normal 23 7 2 2 2" xfId="12458"/>
    <cellStyle name="Normal 23 8" xfId="12459"/>
    <cellStyle name="Normal 23 8 2" xfId="12460"/>
    <cellStyle name="Normal 23 8 2 2" xfId="12461"/>
    <cellStyle name="Normal 23 8 2 2 2" xfId="12462"/>
    <cellStyle name="Normal 23 9" xfId="12463"/>
    <cellStyle name="Normal 23 9 2" xfId="12464"/>
    <cellStyle name="Normal 23 9 2 2" xfId="12465"/>
    <cellStyle name="Normal 23 9 2 2 2" xfId="12466"/>
    <cellStyle name="Normal 230" xfId="12467"/>
    <cellStyle name="Normal 230 2" xfId="12468"/>
    <cellStyle name="Normal 231" xfId="12469"/>
    <cellStyle name="Normal 231 2" xfId="12470"/>
    <cellStyle name="Normal 232" xfId="12471"/>
    <cellStyle name="Normal 232 2" xfId="12472"/>
    <cellStyle name="Normal 233" xfId="12473"/>
    <cellStyle name="Normal 233 2" xfId="12474"/>
    <cellStyle name="Normal 234" xfId="12475"/>
    <cellStyle name="Normal 234 2" xfId="12476"/>
    <cellStyle name="Normal 235" xfId="12477"/>
    <cellStyle name="Normal 235 2" xfId="12478"/>
    <cellStyle name="Normal 236" xfId="12479"/>
    <cellStyle name="Normal 236 2" xfId="12480"/>
    <cellStyle name="Normal 237" xfId="12481"/>
    <cellStyle name="Normal 237 2" xfId="12482"/>
    <cellStyle name="Normal 238" xfId="12483"/>
    <cellStyle name="Normal 238 2" xfId="12484"/>
    <cellStyle name="Normal 239" xfId="12485"/>
    <cellStyle name="Normal 239 2" xfId="12486"/>
    <cellStyle name="Normal 24" xfId="12487"/>
    <cellStyle name="Normal 24 10" xfId="12488"/>
    <cellStyle name="Normal 24 10 2" xfId="12489"/>
    <cellStyle name="Normal 24 10 2 2" xfId="12490"/>
    <cellStyle name="Normal 24 10 2 2 2" xfId="12491"/>
    <cellStyle name="Normal 24 11" xfId="12492"/>
    <cellStyle name="Normal 24 11 2" xfId="12493"/>
    <cellStyle name="Normal 24 11 2 2" xfId="12494"/>
    <cellStyle name="Normal 24 11 2 2 2" xfId="12495"/>
    <cellStyle name="Normal 24 12" xfId="12496"/>
    <cellStyle name="Normal 24 12 2" xfId="12497"/>
    <cellStyle name="Normal 24 12 2 2" xfId="12498"/>
    <cellStyle name="Normal 24 12 2 2 2" xfId="12499"/>
    <cellStyle name="Normal 24 13" xfId="12500"/>
    <cellStyle name="Normal 24 13 2" xfId="12501"/>
    <cellStyle name="Normal 24 13 2 2" xfId="12502"/>
    <cellStyle name="Normal 24 13 2 2 2" xfId="12503"/>
    <cellStyle name="Normal 24 14" xfId="12504"/>
    <cellStyle name="Normal 24 14 2" xfId="12505"/>
    <cellStyle name="Normal 24 14 2 2" xfId="12506"/>
    <cellStyle name="Normal 24 14 2 2 2" xfId="12507"/>
    <cellStyle name="Normal 24 15" xfId="12508"/>
    <cellStyle name="Normal 24 15 2" xfId="12509"/>
    <cellStyle name="Normal 24 15 2 2" xfId="12510"/>
    <cellStyle name="Normal 24 15 2 2 2" xfId="12511"/>
    <cellStyle name="Normal 24 16" xfId="12512"/>
    <cellStyle name="Normal 24 16 2" xfId="12513"/>
    <cellStyle name="Normal 24 16 2 2" xfId="12514"/>
    <cellStyle name="Normal 24 16 2 2 2" xfId="12515"/>
    <cellStyle name="Normal 24 17" xfId="12516"/>
    <cellStyle name="Normal 24 17 2" xfId="12517"/>
    <cellStyle name="Normal 24 17 2 2" xfId="12518"/>
    <cellStyle name="Normal 24 17 2 2 2" xfId="12519"/>
    <cellStyle name="Normal 24 17 3" xfId="12520"/>
    <cellStyle name="Normal 24 17 3 2" xfId="12521"/>
    <cellStyle name="Normal 24 17 3 2 2" xfId="12522"/>
    <cellStyle name="Normal 24 17 3 3" xfId="12523"/>
    <cellStyle name="Normal 24 17 4" xfId="12524"/>
    <cellStyle name="Normal 24 17 4 2" xfId="12525"/>
    <cellStyle name="Normal 24 17 5" xfId="12526"/>
    <cellStyle name="Normal 24 17 5 2" xfId="12527"/>
    <cellStyle name="Normal 24 17 6" xfId="12528"/>
    <cellStyle name="Normal 24 18" xfId="12529"/>
    <cellStyle name="Normal 24 19" xfId="12530"/>
    <cellStyle name="Normal 24 19 2" xfId="12531"/>
    <cellStyle name="Normal 24 19 2 2" xfId="12532"/>
    <cellStyle name="Normal 24 2" xfId="12533"/>
    <cellStyle name="Normal 24 2 2" xfId="12534"/>
    <cellStyle name="Normal 24 2 2 2" xfId="12535"/>
    <cellStyle name="Normal 24 2 2 2 2" xfId="12536"/>
    <cellStyle name="Normal 24 2 2 2 2 2" xfId="12537"/>
    <cellStyle name="Normal 24 2 3" xfId="12538"/>
    <cellStyle name="Normal 24 2 3 2" xfId="12539"/>
    <cellStyle name="Normal 24 2 3 2 2" xfId="12540"/>
    <cellStyle name="Normal 24 2 3 2 2 2" xfId="12541"/>
    <cellStyle name="Normal 24 2 4" xfId="12542"/>
    <cellStyle name="Normal 24 2 5" xfId="12543"/>
    <cellStyle name="Normal 24 2 5 2" xfId="12544"/>
    <cellStyle name="Normal 24 2 5 2 2" xfId="12545"/>
    <cellStyle name="Normal 24 2 6" xfId="12546"/>
    <cellStyle name="Normal 24 20" xfId="12547"/>
    <cellStyle name="Normal 24 21" xfId="12548"/>
    <cellStyle name="Normal 24 21 2" xfId="12549"/>
    <cellStyle name="Normal 24 22" xfId="12550"/>
    <cellStyle name="Normal 24 22 2" xfId="12551"/>
    <cellStyle name="Normal 24 23" xfId="12552"/>
    <cellStyle name="Normal 24 23 2" xfId="12553"/>
    <cellStyle name="Normal 24 24" xfId="12554"/>
    <cellStyle name="Normal 24 25" xfId="12555"/>
    <cellStyle name="Normal 24 3" xfId="12556"/>
    <cellStyle name="Normal 24 3 2" xfId="12557"/>
    <cellStyle name="Normal 24 3 2 2" xfId="12558"/>
    <cellStyle name="Normal 24 3 2 2 2" xfId="12559"/>
    <cellStyle name="Normal 24 3 2 2 2 2" xfId="12560"/>
    <cellStyle name="Normal 24 3 3" xfId="12561"/>
    <cellStyle name="Normal 24 3 3 2" xfId="12562"/>
    <cellStyle name="Normal 24 3 3 2 2" xfId="12563"/>
    <cellStyle name="Normal 24 3 3 2 2 2" xfId="12564"/>
    <cellStyle name="Normal 24 3 4" xfId="12565"/>
    <cellStyle name="Normal 24 3 5" xfId="12566"/>
    <cellStyle name="Normal 24 3 5 2" xfId="12567"/>
    <cellStyle name="Normal 24 3 5 2 2" xfId="12568"/>
    <cellStyle name="Normal 24 3 6" xfId="12569"/>
    <cellStyle name="Normal 24 4" xfId="12570"/>
    <cellStyle name="Normal 24 4 2" xfId="12571"/>
    <cellStyle name="Normal 24 4 2 2" xfId="12572"/>
    <cellStyle name="Normal 24 4 2 2 2" xfId="12573"/>
    <cellStyle name="Normal 24 4 2 2 2 2" xfId="12574"/>
    <cellStyle name="Normal 24 4 3" xfId="12575"/>
    <cellStyle name="Normal 24 4 3 2" xfId="12576"/>
    <cellStyle name="Normal 24 4 3 2 2" xfId="12577"/>
    <cellStyle name="Normal 24 4 3 2 2 2" xfId="12578"/>
    <cellStyle name="Normal 24 4 4" xfId="12579"/>
    <cellStyle name="Normal 24 4 5" xfId="12580"/>
    <cellStyle name="Normal 24 4 5 2" xfId="12581"/>
    <cellStyle name="Normal 24 4 5 2 2" xfId="12582"/>
    <cellStyle name="Normal 24 5" xfId="12583"/>
    <cellStyle name="Normal 24 5 2" xfId="12584"/>
    <cellStyle name="Normal 24 5 2 2" xfId="12585"/>
    <cellStyle name="Normal 24 5 2 2 2" xfId="12586"/>
    <cellStyle name="Normal 24 5 2 2 2 2" xfId="12587"/>
    <cellStyle name="Normal 24 5 3" xfId="12588"/>
    <cellStyle name="Normal 24 5 3 2" xfId="12589"/>
    <cellStyle name="Normal 24 5 3 2 2" xfId="12590"/>
    <cellStyle name="Normal 24 5 3 2 2 2" xfId="12591"/>
    <cellStyle name="Normal 24 5 4" xfId="12592"/>
    <cellStyle name="Normal 24 5 5" xfId="12593"/>
    <cellStyle name="Normal 24 5 5 2" xfId="12594"/>
    <cellStyle name="Normal 24 5 5 2 2" xfId="12595"/>
    <cellStyle name="Normal 24 6" xfId="12596"/>
    <cellStyle name="Normal 24 6 2" xfId="12597"/>
    <cellStyle name="Normal 24 6 2 10" xfId="12598"/>
    <cellStyle name="Normal 24 6 2 2" xfId="12599"/>
    <cellStyle name="Normal 24 6 2 2 2" xfId="12600"/>
    <cellStyle name="Normal 24 6 2 2 2 2" xfId="12601"/>
    <cellStyle name="Normal 24 6 2 2 2 2 2" xfId="12602"/>
    <cellStyle name="Normal 24 6 2 2 3" xfId="12603"/>
    <cellStyle name="Normal 24 6 2 2 3 2" xfId="12604"/>
    <cellStyle name="Normal 24 6 2 2 3 2 2" xfId="12605"/>
    <cellStyle name="Normal 24 6 2 2 3 3" xfId="12606"/>
    <cellStyle name="Normal 24 6 2 2 4" xfId="12607"/>
    <cellStyle name="Normal 24 6 2 2 4 2" xfId="12608"/>
    <cellStyle name="Normal 24 6 2 2 5" xfId="12609"/>
    <cellStyle name="Normal 24 6 2 2 5 2" xfId="12610"/>
    <cellStyle name="Normal 24 6 2 2 6" xfId="12611"/>
    <cellStyle name="Normal 24 6 2 3" xfId="12612"/>
    <cellStyle name="Normal 24 6 2 3 2" xfId="12613"/>
    <cellStyle name="Normal 24 6 2 3 2 2" xfId="12614"/>
    <cellStyle name="Normal 24 6 2 4" xfId="12615"/>
    <cellStyle name="Normal 24 6 2 4 2" xfId="12616"/>
    <cellStyle name="Normal 24 6 2 4 2 2" xfId="12617"/>
    <cellStyle name="Normal 24 6 2 4 3" xfId="12618"/>
    <cellStyle name="Normal 24 6 2 5" xfId="12619"/>
    <cellStyle name="Normal 24 6 2 5 2" xfId="12620"/>
    <cellStyle name="Normal 24 6 2 6" xfId="12621"/>
    <cellStyle name="Normal 24 6 2 6 2" xfId="12622"/>
    <cellStyle name="Normal 24 6 2 7" xfId="12623"/>
    <cellStyle name="Normal 24 6 2 7 2" xfId="12624"/>
    <cellStyle name="Normal 24 6 2 8" xfId="12625"/>
    <cellStyle name="Normal 24 6 2 8 2" xfId="12626"/>
    <cellStyle name="Normal 24 6 2 9" xfId="12627"/>
    <cellStyle name="Normal 24 6 2 9 2" xfId="12628"/>
    <cellStyle name="Normal 24 6 3" xfId="12629"/>
    <cellStyle name="Normal 24 6 3 2" xfId="12630"/>
    <cellStyle name="Normal 24 6 3 2 2" xfId="12631"/>
    <cellStyle name="Normal 24 6 3 2 2 2" xfId="12632"/>
    <cellStyle name="Normal 24 6 4" xfId="12633"/>
    <cellStyle name="Normal 24 6 4 2" xfId="12634"/>
    <cellStyle name="Normal 24 6 4 2 2" xfId="12635"/>
    <cellStyle name="Normal 24 6 4 3" xfId="12636"/>
    <cellStyle name="Normal 24 6 4 3 2" xfId="12637"/>
    <cellStyle name="Normal 24 6 4 4" xfId="12638"/>
    <cellStyle name="Normal 24 6 5" xfId="12639"/>
    <cellStyle name="Normal 24 6 5 2" xfId="12640"/>
    <cellStyle name="Normal 24 6 5 2 2" xfId="12641"/>
    <cellStyle name="Normal 24 6 6" xfId="12642"/>
    <cellStyle name="Normal 24 6 6 2" xfId="12643"/>
    <cellStyle name="Normal 24 7" xfId="12644"/>
    <cellStyle name="Normal 24 7 2" xfId="12645"/>
    <cellStyle name="Normal 24 7 2 2" xfId="12646"/>
    <cellStyle name="Normal 24 7 2 2 2" xfId="12647"/>
    <cellStyle name="Normal 24 8" xfId="12648"/>
    <cellStyle name="Normal 24 8 2" xfId="12649"/>
    <cellStyle name="Normal 24 8 2 2" xfId="12650"/>
    <cellStyle name="Normal 24 8 2 2 2" xfId="12651"/>
    <cellStyle name="Normal 24 9" xfId="12652"/>
    <cellStyle name="Normal 24 9 2" xfId="12653"/>
    <cellStyle name="Normal 24 9 2 2" xfId="12654"/>
    <cellStyle name="Normal 24 9 2 2 2" xfId="12655"/>
    <cellStyle name="Normal 240" xfId="12656"/>
    <cellStyle name="Normal 240 2" xfId="12657"/>
    <cellStyle name="Normal 241" xfId="12658"/>
    <cellStyle name="Normal 241 2" xfId="12659"/>
    <cellStyle name="Normal 242" xfId="12660"/>
    <cellStyle name="Normal 242 2" xfId="12661"/>
    <cellStyle name="Normal 243" xfId="12662"/>
    <cellStyle name="Normal 243 2" xfId="12663"/>
    <cellStyle name="Normal 244" xfId="12664"/>
    <cellStyle name="Normal 244 2" xfId="12665"/>
    <cellStyle name="Normal 245" xfId="12666"/>
    <cellStyle name="Normal 246" xfId="12667"/>
    <cellStyle name="Normal 247" xfId="12668"/>
    <cellStyle name="Normal 248" xfId="12669"/>
    <cellStyle name="Normal 249" xfId="12670"/>
    <cellStyle name="Normal 25" xfId="12671"/>
    <cellStyle name="Normal 25 10" xfId="12672"/>
    <cellStyle name="Normal 25 10 2" xfId="12673"/>
    <cellStyle name="Normal 25 10 2 2" xfId="12674"/>
    <cellStyle name="Normal 25 10 2 2 2" xfId="12675"/>
    <cellStyle name="Normal 25 11" xfId="12676"/>
    <cellStyle name="Normal 25 11 2" xfId="12677"/>
    <cellStyle name="Normal 25 11 2 2" xfId="12678"/>
    <cellStyle name="Normal 25 11 2 2 2" xfId="12679"/>
    <cellStyle name="Normal 25 12" xfId="12680"/>
    <cellStyle name="Normal 25 12 2" xfId="12681"/>
    <cellStyle name="Normal 25 12 2 2" xfId="12682"/>
    <cellStyle name="Normal 25 12 2 2 2" xfId="12683"/>
    <cellStyle name="Normal 25 13" xfId="12684"/>
    <cellStyle name="Normal 25 13 2" xfId="12685"/>
    <cellStyle name="Normal 25 13 2 2" xfId="12686"/>
    <cellStyle name="Normal 25 13 2 2 2" xfId="12687"/>
    <cellStyle name="Normal 25 14" xfId="12688"/>
    <cellStyle name="Normal 25 14 2" xfId="12689"/>
    <cellStyle name="Normal 25 14 2 2" xfId="12690"/>
    <cellStyle name="Normal 25 14 2 2 2" xfId="12691"/>
    <cellStyle name="Normal 25 15" xfId="12692"/>
    <cellStyle name="Normal 25 15 2" xfId="12693"/>
    <cellStyle name="Normal 25 15 2 2" xfId="12694"/>
    <cellStyle name="Normal 25 15 2 2 2" xfId="12695"/>
    <cellStyle name="Normal 25 16" xfId="12696"/>
    <cellStyle name="Normal 25 16 2" xfId="12697"/>
    <cellStyle name="Normal 25 16 2 2" xfId="12698"/>
    <cellStyle name="Normal 25 16 2 2 2" xfId="12699"/>
    <cellStyle name="Normal 25 17" xfId="12700"/>
    <cellStyle name="Normal 25 17 2" xfId="12701"/>
    <cellStyle name="Normal 25 17 2 2" xfId="12702"/>
    <cellStyle name="Normal 25 17 2 2 2" xfId="12703"/>
    <cellStyle name="Normal 25 17 3" xfId="12704"/>
    <cellStyle name="Normal 25 17 3 2" xfId="12705"/>
    <cellStyle name="Normal 25 17 3 2 2" xfId="12706"/>
    <cellStyle name="Normal 25 17 3 3" xfId="12707"/>
    <cellStyle name="Normal 25 17 4" xfId="12708"/>
    <cellStyle name="Normal 25 17 4 2" xfId="12709"/>
    <cellStyle name="Normal 25 17 5" xfId="12710"/>
    <cellStyle name="Normal 25 17 5 2" xfId="12711"/>
    <cellStyle name="Normal 25 17 6" xfId="12712"/>
    <cellStyle name="Normal 25 18" xfId="12713"/>
    <cellStyle name="Normal 25 19" xfId="12714"/>
    <cellStyle name="Normal 25 19 2" xfId="12715"/>
    <cellStyle name="Normal 25 19 2 2" xfId="12716"/>
    <cellStyle name="Normal 25 2" xfId="12717"/>
    <cellStyle name="Normal 25 2 2" xfId="12718"/>
    <cellStyle name="Normal 25 2 2 2" xfId="12719"/>
    <cellStyle name="Normal 25 2 2 2 2" xfId="12720"/>
    <cellStyle name="Normal 25 2 2 2 2 2" xfId="12721"/>
    <cellStyle name="Normal 25 2 2 2 3" xfId="12722"/>
    <cellStyle name="Normal 25 2 2 3" xfId="12723"/>
    <cellStyle name="Normal 25 2 2 4" xfId="12724"/>
    <cellStyle name="Normal 25 2 3" xfId="12725"/>
    <cellStyle name="Normal 25 2 3 2" xfId="12726"/>
    <cellStyle name="Normal 25 2 3 2 2" xfId="12727"/>
    <cellStyle name="Normal 25 2 3 2 2 2" xfId="12728"/>
    <cellStyle name="Normal 25 2 3 3" xfId="12729"/>
    <cellStyle name="Normal 25 2 4" xfId="12730"/>
    <cellStyle name="Normal 25 2 4 2" xfId="12731"/>
    <cellStyle name="Normal 25 2 5" xfId="12732"/>
    <cellStyle name="Normal 25 2 5 2" xfId="12733"/>
    <cellStyle name="Normal 25 2 5 2 2" xfId="12734"/>
    <cellStyle name="Normal 25 2 6" xfId="12735"/>
    <cellStyle name="Normal 25 20" xfId="12736"/>
    <cellStyle name="Normal 25 20 2" xfId="12737"/>
    <cellStyle name="Normal 25 21" xfId="12738"/>
    <cellStyle name="Normal 25 21 2" xfId="12739"/>
    <cellStyle name="Normal 25 22" xfId="12740"/>
    <cellStyle name="Normal 25 22 2" xfId="12741"/>
    <cellStyle name="Normal 25 23" xfId="12742"/>
    <cellStyle name="Normal 25 24" xfId="12743"/>
    <cellStyle name="Normal 25 3" xfId="12744"/>
    <cellStyle name="Normal 25 3 2" xfId="12745"/>
    <cellStyle name="Normal 25 3 2 2" xfId="12746"/>
    <cellStyle name="Normal 25 3 2 2 2" xfId="12747"/>
    <cellStyle name="Normal 25 3 2 2 2 2" xfId="12748"/>
    <cellStyle name="Normal 25 3 2 3" xfId="12749"/>
    <cellStyle name="Normal 25 3 3" xfId="12750"/>
    <cellStyle name="Normal 25 3 3 2" xfId="12751"/>
    <cellStyle name="Normal 25 3 3 2 2" xfId="12752"/>
    <cellStyle name="Normal 25 3 3 2 2 2" xfId="12753"/>
    <cellStyle name="Normal 25 3 3 3" xfId="12754"/>
    <cellStyle name="Normal 25 3 4" xfId="12755"/>
    <cellStyle name="Normal 25 3 5" xfId="12756"/>
    <cellStyle name="Normal 25 3 5 2" xfId="12757"/>
    <cellStyle name="Normal 25 3 5 2 2" xfId="12758"/>
    <cellStyle name="Normal 25 3 6" xfId="12759"/>
    <cellStyle name="Normal 25 4" xfId="12760"/>
    <cellStyle name="Normal 25 4 2" xfId="12761"/>
    <cellStyle name="Normal 25 4 2 2" xfId="12762"/>
    <cellStyle name="Normal 25 4 2 2 2" xfId="12763"/>
    <cellStyle name="Normal 25 4 2 2 2 2" xfId="12764"/>
    <cellStyle name="Normal 25 4 3" xfId="12765"/>
    <cellStyle name="Normal 25 4 3 2" xfId="12766"/>
    <cellStyle name="Normal 25 4 3 2 2" xfId="12767"/>
    <cellStyle name="Normal 25 4 3 2 2 2" xfId="12768"/>
    <cellStyle name="Normal 25 4 4" xfId="12769"/>
    <cellStyle name="Normal 25 4 5" xfId="12770"/>
    <cellStyle name="Normal 25 4 5 2" xfId="12771"/>
    <cellStyle name="Normal 25 4 5 2 2" xfId="12772"/>
    <cellStyle name="Normal 25 4 6" xfId="12773"/>
    <cellStyle name="Normal 25 5" xfId="12774"/>
    <cellStyle name="Normal 25 5 2" xfId="12775"/>
    <cellStyle name="Normal 25 5 2 2" xfId="12776"/>
    <cellStyle name="Normal 25 5 2 2 2" xfId="12777"/>
    <cellStyle name="Normal 25 5 2 2 2 2" xfId="12778"/>
    <cellStyle name="Normal 25 5 3" xfId="12779"/>
    <cellStyle name="Normal 25 5 3 2" xfId="12780"/>
    <cellStyle name="Normal 25 5 3 2 2" xfId="12781"/>
    <cellStyle name="Normal 25 5 3 2 2 2" xfId="12782"/>
    <cellStyle name="Normal 25 5 4" xfId="12783"/>
    <cellStyle name="Normal 25 5 5" xfId="12784"/>
    <cellStyle name="Normal 25 5 5 2" xfId="12785"/>
    <cellStyle name="Normal 25 5 5 2 2" xfId="12786"/>
    <cellStyle name="Normal 25 6" xfId="12787"/>
    <cellStyle name="Normal 25 6 2" xfId="12788"/>
    <cellStyle name="Normal 25 6 2 10" xfId="12789"/>
    <cellStyle name="Normal 25 6 2 2" xfId="12790"/>
    <cellStyle name="Normal 25 6 2 2 2" xfId="12791"/>
    <cellStyle name="Normal 25 6 2 2 2 2" xfId="12792"/>
    <cellStyle name="Normal 25 6 2 2 2 2 2" xfId="12793"/>
    <cellStyle name="Normal 25 6 2 2 3" xfId="12794"/>
    <cellStyle name="Normal 25 6 2 2 3 2" xfId="12795"/>
    <cellStyle name="Normal 25 6 2 2 3 2 2" xfId="12796"/>
    <cellStyle name="Normal 25 6 2 2 3 3" xfId="12797"/>
    <cellStyle name="Normal 25 6 2 2 4" xfId="12798"/>
    <cellStyle name="Normal 25 6 2 2 4 2" xfId="12799"/>
    <cellStyle name="Normal 25 6 2 2 5" xfId="12800"/>
    <cellStyle name="Normal 25 6 2 2 5 2" xfId="12801"/>
    <cellStyle name="Normal 25 6 2 2 6" xfId="12802"/>
    <cellStyle name="Normal 25 6 2 3" xfId="12803"/>
    <cellStyle name="Normal 25 6 2 3 2" xfId="12804"/>
    <cellStyle name="Normal 25 6 2 3 2 2" xfId="12805"/>
    <cellStyle name="Normal 25 6 2 4" xfId="12806"/>
    <cellStyle name="Normal 25 6 2 4 2" xfId="12807"/>
    <cellStyle name="Normal 25 6 2 4 2 2" xfId="12808"/>
    <cellStyle name="Normal 25 6 2 4 3" xfId="12809"/>
    <cellStyle name="Normal 25 6 2 5" xfId="12810"/>
    <cellStyle name="Normal 25 6 2 5 2" xfId="12811"/>
    <cellStyle name="Normal 25 6 2 6" xfId="12812"/>
    <cellStyle name="Normal 25 6 2 6 2" xfId="12813"/>
    <cellStyle name="Normal 25 6 2 7" xfId="12814"/>
    <cellStyle name="Normal 25 6 2 7 2" xfId="12815"/>
    <cellStyle name="Normal 25 6 2 8" xfId="12816"/>
    <cellStyle name="Normal 25 6 2 8 2" xfId="12817"/>
    <cellStyle name="Normal 25 6 2 9" xfId="12818"/>
    <cellStyle name="Normal 25 6 2 9 2" xfId="12819"/>
    <cellStyle name="Normal 25 6 3" xfId="12820"/>
    <cellStyle name="Normal 25 6 3 2" xfId="12821"/>
    <cellStyle name="Normal 25 6 3 2 2" xfId="12822"/>
    <cellStyle name="Normal 25 6 3 2 2 2" xfId="12823"/>
    <cellStyle name="Normal 25 6 4" xfId="12824"/>
    <cellStyle name="Normal 25 6 4 2" xfId="12825"/>
    <cellStyle name="Normal 25 6 4 2 2" xfId="12826"/>
    <cellStyle name="Normal 25 6 4 3" xfId="12827"/>
    <cellStyle name="Normal 25 6 4 3 2" xfId="12828"/>
    <cellStyle name="Normal 25 6 4 4" xfId="12829"/>
    <cellStyle name="Normal 25 6 5" xfId="12830"/>
    <cellStyle name="Normal 25 6 5 2" xfId="12831"/>
    <cellStyle name="Normal 25 6 5 2 2" xfId="12832"/>
    <cellStyle name="Normal 25 6 6" xfId="12833"/>
    <cellStyle name="Normal 25 6 6 2" xfId="12834"/>
    <cellStyle name="Normal 25 7" xfId="12835"/>
    <cellStyle name="Normal 25 7 2" xfId="12836"/>
    <cellStyle name="Normal 25 7 2 2" xfId="12837"/>
    <cellStyle name="Normal 25 7 2 2 2" xfId="12838"/>
    <cellStyle name="Normal 25 8" xfId="12839"/>
    <cellStyle name="Normal 25 8 2" xfId="12840"/>
    <cellStyle name="Normal 25 8 2 2" xfId="12841"/>
    <cellStyle name="Normal 25 8 2 2 2" xfId="12842"/>
    <cellStyle name="Normal 25 9" xfId="12843"/>
    <cellStyle name="Normal 25 9 2" xfId="12844"/>
    <cellStyle name="Normal 25 9 2 2" xfId="12845"/>
    <cellStyle name="Normal 25 9 2 2 2" xfId="12846"/>
    <cellStyle name="Normal 250" xfId="12847"/>
    <cellStyle name="Normal 251" xfId="12848"/>
    <cellStyle name="Normal 252" xfId="12849"/>
    <cellStyle name="Normal 253" xfId="12850"/>
    <cellStyle name="Normal 254" xfId="12851"/>
    <cellStyle name="Normal 255" xfId="12852"/>
    <cellStyle name="Normal 256" xfId="12853"/>
    <cellStyle name="Normal 257" xfId="12854"/>
    <cellStyle name="Normal 258" xfId="12855"/>
    <cellStyle name="Normal 26" xfId="12856"/>
    <cellStyle name="Normal 26 10" xfId="12857"/>
    <cellStyle name="Normal 26 11" xfId="12858"/>
    <cellStyle name="Normal 26 11 2" xfId="12859"/>
    <cellStyle name="Normal 26 11 2 2" xfId="12860"/>
    <cellStyle name="Normal 26 12" xfId="12861"/>
    <cellStyle name="Normal 26 12 2" xfId="12862"/>
    <cellStyle name="Normal 26 13" xfId="12863"/>
    <cellStyle name="Normal 26 13 2" xfId="12864"/>
    <cellStyle name="Normal 26 14" xfId="12865"/>
    <cellStyle name="Normal 26 14 2" xfId="12866"/>
    <cellStyle name="Normal 26 15" xfId="12867"/>
    <cellStyle name="Normal 26 16" xfId="12868"/>
    <cellStyle name="Normal 26 2" xfId="12869"/>
    <cellStyle name="Normal 26 2 2" xfId="12870"/>
    <cellStyle name="Normal 26 2 2 2" xfId="12871"/>
    <cellStyle name="Normal 26 2 2 2 2" xfId="12872"/>
    <cellStyle name="Normal 26 2 2 2 2 2" xfId="12873"/>
    <cellStyle name="Normal 26 2 3" xfId="12874"/>
    <cellStyle name="Normal 26 2 3 2" xfId="12875"/>
    <cellStyle name="Normal 26 2 3 2 2" xfId="12876"/>
    <cellStyle name="Normal 26 2 3 2 2 2" xfId="12877"/>
    <cellStyle name="Normal 26 2 4" xfId="12878"/>
    <cellStyle name="Normal 26 2 4 2" xfId="12879"/>
    <cellStyle name="Normal 26 2 4 2 2" xfId="12880"/>
    <cellStyle name="Normal 26 3" xfId="12881"/>
    <cellStyle name="Normal 26 3 2" xfId="12882"/>
    <cellStyle name="Normal 26 3 2 2" xfId="12883"/>
    <cellStyle name="Normal 26 3 2 2 2" xfId="12884"/>
    <cellStyle name="Normal 26 4" xfId="12885"/>
    <cellStyle name="Normal 26 4 2" xfId="12886"/>
    <cellStyle name="Normal 26 4 2 2" xfId="12887"/>
    <cellStyle name="Normal 26 4 2 2 2" xfId="12888"/>
    <cellStyle name="Normal 26 5" xfId="12889"/>
    <cellStyle name="Normal 26 5 2" xfId="12890"/>
    <cellStyle name="Normal 26 5 2 2" xfId="12891"/>
    <cellStyle name="Normal 26 5 2 2 2" xfId="12892"/>
    <cellStyle name="Normal 26 6" xfId="12893"/>
    <cellStyle name="Normal 26 6 10" xfId="12894"/>
    <cellStyle name="Normal 26 6 10 2" xfId="12895"/>
    <cellStyle name="Normal 26 6 11" xfId="12896"/>
    <cellStyle name="Normal 26 6 2" xfId="12897"/>
    <cellStyle name="Normal 26 6 2 2" xfId="12898"/>
    <cellStyle name="Normal 26 6 2 2 2" xfId="12899"/>
    <cellStyle name="Normal 26 6 2 2 2 2" xfId="12900"/>
    <cellStyle name="Normal 26 6 2 3" xfId="12901"/>
    <cellStyle name="Normal 26 6 2 3 2" xfId="12902"/>
    <cellStyle name="Normal 26 6 2 3 2 2" xfId="12903"/>
    <cellStyle name="Normal 26 6 2 3 3" xfId="12904"/>
    <cellStyle name="Normal 26 6 2 4" xfId="12905"/>
    <cellStyle name="Normal 26 6 2 4 2" xfId="12906"/>
    <cellStyle name="Normal 26 6 2 5" xfId="12907"/>
    <cellStyle name="Normal 26 6 2 5 2" xfId="12908"/>
    <cellStyle name="Normal 26 6 2 6" xfId="12909"/>
    <cellStyle name="Normal 26 6 3" xfId="12910"/>
    <cellStyle name="Normal 26 6 3 2" xfId="12911"/>
    <cellStyle name="Normal 26 6 3 2 2" xfId="12912"/>
    <cellStyle name="Normal 26 6 3 2 2 2" xfId="12913"/>
    <cellStyle name="Normal 26 6 3 3" xfId="12914"/>
    <cellStyle name="Normal 26 6 3 3 2" xfId="12915"/>
    <cellStyle name="Normal 26 6 3 3 2 2" xfId="12916"/>
    <cellStyle name="Normal 26 6 3 3 3" xfId="12917"/>
    <cellStyle name="Normal 26 6 3 4" xfId="12918"/>
    <cellStyle name="Normal 26 6 3 4 2" xfId="12919"/>
    <cellStyle name="Normal 26 6 3 5" xfId="12920"/>
    <cellStyle name="Normal 26 6 3 5 2" xfId="12921"/>
    <cellStyle name="Normal 26 6 3 6" xfId="12922"/>
    <cellStyle name="Normal 26 6 4" xfId="12923"/>
    <cellStyle name="Normal 26 6 4 2" xfId="12924"/>
    <cellStyle name="Normal 26 6 4 2 2" xfId="12925"/>
    <cellStyle name="Normal 26 6 5" xfId="12926"/>
    <cellStyle name="Normal 26 6 5 2" xfId="12927"/>
    <cellStyle name="Normal 26 6 5 2 2" xfId="12928"/>
    <cellStyle name="Normal 26 6 5 3" xfId="12929"/>
    <cellStyle name="Normal 26 6 6" xfId="12930"/>
    <cellStyle name="Normal 26 6 6 2" xfId="12931"/>
    <cellStyle name="Normal 26 6 7" xfId="12932"/>
    <cellStyle name="Normal 26 6 7 2" xfId="12933"/>
    <cellStyle name="Normal 26 6 8" xfId="12934"/>
    <cellStyle name="Normal 26 6 8 2" xfId="12935"/>
    <cellStyle name="Normal 26 6 9" xfId="12936"/>
    <cellStyle name="Normal 26 6 9 2" xfId="12937"/>
    <cellStyle name="Normal 26 7" xfId="12938"/>
    <cellStyle name="Normal 26 7 2" xfId="12939"/>
    <cellStyle name="Normal 26 7 2 2" xfId="12940"/>
    <cellStyle name="Normal 26 7 2 2 2" xfId="12941"/>
    <cellStyle name="Normal 26 8" xfId="12942"/>
    <cellStyle name="Normal 26 8 2" xfId="12943"/>
    <cellStyle name="Normal 26 8 2 2" xfId="12944"/>
    <cellStyle name="Normal 26 8 2 2 2" xfId="12945"/>
    <cellStyle name="Normal 26 8 3" xfId="12946"/>
    <cellStyle name="Normal 26 8 3 2" xfId="12947"/>
    <cellStyle name="Normal 26 8 3 2 2" xfId="12948"/>
    <cellStyle name="Normal 26 8 3 3" xfId="12949"/>
    <cellStyle name="Normal 26 8 4" xfId="12950"/>
    <cellStyle name="Normal 26 8 4 2" xfId="12951"/>
    <cellStyle name="Normal 26 8 5" xfId="12952"/>
    <cellStyle name="Normal 26 8 5 2" xfId="12953"/>
    <cellStyle name="Normal 26 8 6" xfId="12954"/>
    <cellStyle name="Normal 26 9" xfId="12955"/>
    <cellStyle name="Normal 26 9 2" xfId="12956"/>
    <cellStyle name="Normal 26 9 2 2" xfId="12957"/>
    <cellStyle name="Normal 26 9 2 2 2" xfId="12958"/>
    <cellStyle name="Normal 26 9 3" xfId="12959"/>
    <cellStyle name="Normal 26 9 3 2" xfId="12960"/>
    <cellStyle name="Normal 26 9 3 2 2" xfId="12961"/>
    <cellStyle name="Normal 26 9 3 3" xfId="12962"/>
    <cellStyle name="Normal 26 9 4" xfId="12963"/>
    <cellStyle name="Normal 26 9 4 2" xfId="12964"/>
    <cellStyle name="Normal 26 9 5" xfId="12965"/>
    <cellStyle name="Normal 26 9 5 2" xfId="12966"/>
    <cellStyle name="Normal 26 9 6" xfId="12967"/>
    <cellStyle name="Normal 27" xfId="12968"/>
    <cellStyle name="Normal 27 10" xfId="12969"/>
    <cellStyle name="Normal 27 10 2" xfId="12970"/>
    <cellStyle name="Normal 27 10 2 2" xfId="12971"/>
    <cellStyle name="Normal 27 10 2 2 2" xfId="12972"/>
    <cellStyle name="Normal 27 11" xfId="12973"/>
    <cellStyle name="Normal 27 11 2" xfId="12974"/>
    <cellStyle name="Normal 27 11 2 2" xfId="12975"/>
    <cellStyle name="Normal 27 11 2 2 2" xfId="12976"/>
    <cellStyle name="Normal 27 12" xfId="12977"/>
    <cellStyle name="Normal 27 12 2" xfId="12978"/>
    <cellStyle name="Normal 27 12 2 2" xfId="12979"/>
    <cellStyle name="Normal 27 12 2 2 2" xfId="12980"/>
    <cellStyle name="Normal 27 13" xfId="12981"/>
    <cellStyle name="Normal 27 13 2" xfId="12982"/>
    <cellStyle name="Normal 27 13 2 2" xfId="12983"/>
    <cellStyle name="Normal 27 13 2 2 2" xfId="12984"/>
    <cellStyle name="Normal 27 14" xfId="12985"/>
    <cellStyle name="Normal 27 14 2" xfId="12986"/>
    <cellStyle name="Normal 27 14 2 2" xfId="12987"/>
    <cellStyle name="Normal 27 14 2 2 2" xfId="12988"/>
    <cellStyle name="Normal 27 15" xfId="12989"/>
    <cellStyle name="Normal 27 15 2" xfId="12990"/>
    <cellStyle name="Normal 27 15 2 2" xfId="12991"/>
    <cellStyle name="Normal 27 15 2 2 2" xfId="12992"/>
    <cellStyle name="Normal 27 16" xfId="12993"/>
    <cellStyle name="Normal 27 16 2" xfId="12994"/>
    <cellStyle name="Normal 27 16 2 2" xfId="12995"/>
    <cellStyle name="Normal 27 16 2 2 2" xfId="12996"/>
    <cellStyle name="Normal 27 17" xfId="12997"/>
    <cellStyle name="Normal 27 17 2" xfId="12998"/>
    <cellStyle name="Normal 27 17 2 2" xfId="12999"/>
    <cellStyle name="Normal 27 17 2 2 2" xfId="13000"/>
    <cellStyle name="Normal 27 17 3" xfId="13001"/>
    <cellStyle name="Normal 27 17 3 2" xfId="13002"/>
    <cellStyle name="Normal 27 17 3 2 2" xfId="13003"/>
    <cellStyle name="Normal 27 17 3 3" xfId="13004"/>
    <cellStyle name="Normal 27 17 4" xfId="13005"/>
    <cellStyle name="Normal 27 17 4 2" xfId="13006"/>
    <cellStyle name="Normal 27 17 5" xfId="13007"/>
    <cellStyle name="Normal 27 17 5 2" xfId="13008"/>
    <cellStyle name="Normal 27 17 6" xfId="13009"/>
    <cellStyle name="Normal 27 18" xfId="13010"/>
    <cellStyle name="Normal 27 19" xfId="13011"/>
    <cellStyle name="Normal 27 19 2" xfId="13012"/>
    <cellStyle name="Normal 27 19 2 2" xfId="13013"/>
    <cellStyle name="Normal 27 2" xfId="13014"/>
    <cellStyle name="Normal 27 2 2" xfId="13015"/>
    <cellStyle name="Normal 27 2 2 10" xfId="13016"/>
    <cellStyle name="Normal 27 2 2 2" xfId="13017"/>
    <cellStyle name="Normal 27 2 2 2 2" xfId="13018"/>
    <cellStyle name="Normal 27 2 2 2 2 2" xfId="13019"/>
    <cellStyle name="Normal 27 2 2 2 2 2 2" xfId="13020"/>
    <cellStyle name="Normal 27 2 2 2 3" xfId="13021"/>
    <cellStyle name="Normal 27 2 2 2 3 2" xfId="13022"/>
    <cellStyle name="Normal 27 2 2 2 3 2 2" xfId="13023"/>
    <cellStyle name="Normal 27 2 2 2 3 3" xfId="13024"/>
    <cellStyle name="Normal 27 2 2 2 4" xfId="13025"/>
    <cellStyle name="Normal 27 2 2 2 4 2" xfId="13026"/>
    <cellStyle name="Normal 27 2 2 2 5" xfId="13027"/>
    <cellStyle name="Normal 27 2 2 2 5 2" xfId="13028"/>
    <cellStyle name="Normal 27 2 2 2 6" xfId="13029"/>
    <cellStyle name="Normal 27 2 2 3" xfId="13030"/>
    <cellStyle name="Normal 27 2 2 3 2" xfId="13031"/>
    <cellStyle name="Normal 27 2 2 3 2 2" xfId="13032"/>
    <cellStyle name="Normal 27 2 2 4" xfId="13033"/>
    <cellStyle name="Normal 27 2 2 4 2" xfId="13034"/>
    <cellStyle name="Normal 27 2 2 4 2 2" xfId="13035"/>
    <cellStyle name="Normal 27 2 2 4 3" xfId="13036"/>
    <cellStyle name="Normal 27 2 2 5" xfId="13037"/>
    <cellStyle name="Normal 27 2 2 5 2" xfId="13038"/>
    <cellStyle name="Normal 27 2 2 6" xfId="13039"/>
    <cellStyle name="Normal 27 2 2 6 2" xfId="13040"/>
    <cellStyle name="Normal 27 2 2 7" xfId="13041"/>
    <cellStyle name="Normal 27 2 2 7 2" xfId="13042"/>
    <cellStyle name="Normal 27 2 2 8" xfId="13043"/>
    <cellStyle name="Normal 27 2 2 8 2" xfId="13044"/>
    <cellStyle name="Normal 27 2 2 9" xfId="13045"/>
    <cellStyle name="Normal 27 2 2 9 2" xfId="13046"/>
    <cellStyle name="Normal 27 2 3" xfId="13047"/>
    <cellStyle name="Normal 27 2 3 2" xfId="13048"/>
    <cellStyle name="Normal 27 2 3 2 2" xfId="13049"/>
    <cellStyle name="Normal 27 2 3 2 2 2" xfId="13050"/>
    <cellStyle name="Normal 27 2 4" xfId="13051"/>
    <cellStyle name="Normal 27 2 4 2" xfId="13052"/>
    <cellStyle name="Normal 27 2 4 2 2" xfId="13053"/>
    <cellStyle name="Normal 27 2 4 3" xfId="13054"/>
    <cellStyle name="Normal 27 2 4 3 2" xfId="13055"/>
    <cellStyle name="Normal 27 2 4 4" xfId="13056"/>
    <cellStyle name="Normal 27 2 5" xfId="13057"/>
    <cellStyle name="Normal 27 2 5 2" xfId="13058"/>
    <cellStyle name="Normal 27 2 5 2 2" xfId="13059"/>
    <cellStyle name="Normal 27 2 6" xfId="13060"/>
    <cellStyle name="Normal 27 2 6 2" xfId="13061"/>
    <cellStyle name="Normal 27 2 7" xfId="13062"/>
    <cellStyle name="Normal 27 20" xfId="13063"/>
    <cellStyle name="Normal 27 20 2" xfId="13064"/>
    <cellStyle name="Normal 27 21" xfId="13065"/>
    <cellStyle name="Normal 27 21 2" xfId="13066"/>
    <cellStyle name="Normal 27 22" xfId="13067"/>
    <cellStyle name="Normal 27 22 2" xfId="13068"/>
    <cellStyle name="Normal 27 23" xfId="13069"/>
    <cellStyle name="Normal 27 24" xfId="13070"/>
    <cellStyle name="Normal 27 3" xfId="13071"/>
    <cellStyle name="Normal 27 3 2" xfId="13072"/>
    <cellStyle name="Normal 27 3 2 2" xfId="13073"/>
    <cellStyle name="Normal 27 3 2 2 2" xfId="13074"/>
    <cellStyle name="Normal 27 3 3" xfId="13075"/>
    <cellStyle name="Normal 27 4" xfId="13076"/>
    <cellStyle name="Normal 27 4 2" xfId="13077"/>
    <cellStyle name="Normal 27 4 2 2" xfId="13078"/>
    <cellStyle name="Normal 27 4 2 2 2" xfId="13079"/>
    <cellStyle name="Normal 27 5" xfId="13080"/>
    <cellStyle name="Normal 27 5 2" xfId="13081"/>
    <cellStyle name="Normal 27 5 2 2" xfId="13082"/>
    <cellStyle name="Normal 27 5 2 2 2" xfId="13083"/>
    <cellStyle name="Normal 27 6" xfId="13084"/>
    <cellStyle name="Normal 27 6 2" xfId="13085"/>
    <cellStyle name="Normal 27 6 2 2" xfId="13086"/>
    <cellStyle name="Normal 27 6 2 2 2" xfId="13087"/>
    <cellStyle name="Normal 27 7" xfId="13088"/>
    <cellStyle name="Normal 27 7 2" xfId="13089"/>
    <cellStyle name="Normal 27 7 2 2" xfId="13090"/>
    <cellStyle name="Normal 27 7 2 2 2" xfId="13091"/>
    <cellStyle name="Normal 27 8" xfId="13092"/>
    <cellStyle name="Normal 27 8 2" xfId="13093"/>
    <cellStyle name="Normal 27 8 2 2" xfId="13094"/>
    <cellStyle name="Normal 27 8 2 2 2" xfId="13095"/>
    <cellStyle name="Normal 27 9" xfId="13096"/>
    <cellStyle name="Normal 27 9 2" xfId="13097"/>
    <cellStyle name="Normal 27 9 2 2" xfId="13098"/>
    <cellStyle name="Normal 27 9 2 2 2" xfId="13099"/>
    <cellStyle name="Normal 28" xfId="13100"/>
    <cellStyle name="Normal 28 10" xfId="13101"/>
    <cellStyle name="Normal 28 10 2" xfId="13102"/>
    <cellStyle name="Normal 28 10 2 2" xfId="13103"/>
    <cellStyle name="Normal 28 10 2 2 2" xfId="13104"/>
    <cellStyle name="Normal 28 11" xfId="13105"/>
    <cellStyle name="Normal 28 11 2" xfId="13106"/>
    <cellStyle name="Normal 28 11 2 2" xfId="13107"/>
    <cellStyle name="Normal 28 11 2 2 2" xfId="13108"/>
    <cellStyle name="Normal 28 12" xfId="13109"/>
    <cellStyle name="Normal 28 12 2" xfId="13110"/>
    <cellStyle name="Normal 28 12 2 2" xfId="13111"/>
    <cellStyle name="Normal 28 12 2 2 2" xfId="13112"/>
    <cellStyle name="Normal 28 13" xfId="13113"/>
    <cellStyle name="Normal 28 13 2" xfId="13114"/>
    <cellStyle name="Normal 28 13 2 2" xfId="13115"/>
    <cellStyle name="Normal 28 13 2 2 2" xfId="13116"/>
    <cellStyle name="Normal 28 14" xfId="13117"/>
    <cellStyle name="Normal 28 14 2" xfId="13118"/>
    <cellStyle name="Normal 28 14 2 2" xfId="13119"/>
    <cellStyle name="Normal 28 14 2 2 2" xfId="13120"/>
    <cellStyle name="Normal 28 15" xfId="13121"/>
    <cellStyle name="Normal 28 15 2" xfId="13122"/>
    <cellStyle name="Normal 28 15 2 2" xfId="13123"/>
    <cellStyle name="Normal 28 15 2 2 2" xfId="13124"/>
    <cellStyle name="Normal 28 16" xfId="13125"/>
    <cellStyle name="Normal 28 16 2" xfId="13126"/>
    <cellStyle name="Normal 28 16 2 2" xfId="13127"/>
    <cellStyle name="Normal 28 16 2 2 2" xfId="13128"/>
    <cellStyle name="Normal 28 17" xfId="13129"/>
    <cellStyle name="Normal 28 17 2" xfId="13130"/>
    <cellStyle name="Normal 28 17 2 2" xfId="13131"/>
    <cellStyle name="Normal 28 17 2 2 2" xfId="13132"/>
    <cellStyle name="Normal 28 17 3" xfId="13133"/>
    <cellStyle name="Normal 28 17 3 2" xfId="13134"/>
    <cellStyle name="Normal 28 17 3 2 2" xfId="13135"/>
    <cellStyle name="Normal 28 17 3 3" xfId="13136"/>
    <cellStyle name="Normal 28 17 4" xfId="13137"/>
    <cellStyle name="Normal 28 17 4 2" xfId="13138"/>
    <cellStyle name="Normal 28 17 5" xfId="13139"/>
    <cellStyle name="Normal 28 17 5 2" xfId="13140"/>
    <cellStyle name="Normal 28 17 6" xfId="13141"/>
    <cellStyle name="Normal 28 18" xfId="13142"/>
    <cellStyle name="Normal 28 19" xfId="13143"/>
    <cellStyle name="Normal 28 19 2" xfId="13144"/>
    <cellStyle name="Normal 28 19 2 2" xfId="13145"/>
    <cellStyle name="Normal 28 2" xfId="13146"/>
    <cellStyle name="Normal 28 2 2" xfId="13147"/>
    <cellStyle name="Normal 28 2 2 10" xfId="13148"/>
    <cellStyle name="Normal 28 2 2 2" xfId="13149"/>
    <cellStyle name="Normal 28 2 2 2 2" xfId="13150"/>
    <cellStyle name="Normal 28 2 2 2 2 2" xfId="13151"/>
    <cellStyle name="Normal 28 2 2 2 2 2 2" xfId="13152"/>
    <cellStyle name="Normal 28 2 2 2 3" xfId="13153"/>
    <cellStyle name="Normal 28 2 2 2 3 2" xfId="13154"/>
    <cellStyle name="Normal 28 2 2 2 3 2 2" xfId="13155"/>
    <cellStyle name="Normal 28 2 2 2 3 3" xfId="13156"/>
    <cellStyle name="Normal 28 2 2 2 4" xfId="13157"/>
    <cellStyle name="Normal 28 2 2 2 4 2" xfId="13158"/>
    <cellStyle name="Normal 28 2 2 2 5" xfId="13159"/>
    <cellStyle name="Normal 28 2 2 2 5 2" xfId="13160"/>
    <cellStyle name="Normal 28 2 2 2 6" xfId="13161"/>
    <cellStyle name="Normal 28 2 2 3" xfId="13162"/>
    <cellStyle name="Normal 28 2 2 3 2" xfId="13163"/>
    <cellStyle name="Normal 28 2 2 3 2 2" xfId="13164"/>
    <cellStyle name="Normal 28 2 2 4" xfId="13165"/>
    <cellStyle name="Normal 28 2 2 4 2" xfId="13166"/>
    <cellStyle name="Normal 28 2 2 4 2 2" xfId="13167"/>
    <cellStyle name="Normal 28 2 2 4 3" xfId="13168"/>
    <cellStyle name="Normal 28 2 2 5" xfId="13169"/>
    <cellStyle name="Normal 28 2 2 5 2" xfId="13170"/>
    <cellStyle name="Normal 28 2 2 6" xfId="13171"/>
    <cellStyle name="Normal 28 2 2 6 2" xfId="13172"/>
    <cellStyle name="Normal 28 2 2 7" xfId="13173"/>
    <cellStyle name="Normal 28 2 2 7 2" xfId="13174"/>
    <cellStyle name="Normal 28 2 2 8" xfId="13175"/>
    <cellStyle name="Normal 28 2 2 8 2" xfId="13176"/>
    <cellStyle name="Normal 28 2 2 9" xfId="13177"/>
    <cellStyle name="Normal 28 2 2 9 2" xfId="13178"/>
    <cellStyle name="Normal 28 2 3" xfId="13179"/>
    <cellStyle name="Normal 28 2 3 2" xfId="13180"/>
    <cellStyle name="Normal 28 2 3 2 2" xfId="13181"/>
    <cellStyle name="Normal 28 2 3 2 2 2" xfId="13182"/>
    <cellStyle name="Normal 28 2 4" xfId="13183"/>
    <cellStyle name="Normal 28 2 4 2" xfId="13184"/>
    <cellStyle name="Normal 28 2 4 2 2" xfId="13185"/>
    <cellStyle name="Normal 28 2 4 3" xfId="13186"/>
    <cellStyle name="Normal 28 2 4 3 2" xfId="13187"/>
    <cellStyle name="Normal 28 2 4 4" xfId="13188"/>
    <cellStyle name="Normal 28 2 5" xfId="13189"/>
    <cellStyle name="Normal 28 2 5 2" xfId="13190"/>
    <cellStyle name="Normal 28 2 5 2 2" xfId="13191"/>
    <cellStyle name="Normal 28 2 6" xfId="13192"/>
    <cellStyle name="Normal 28 2 6 2" xfId="13193"/>
    <cellStyle name="Normal 28 2 7" xfId="13194"/>
    <cellStyle name="Normal 28 20" xfId="13195"/>
    <cellStyle name="Normal 28 20 2" xfId="13196"/>
    <cellStyle name="Normal 28 21" xfId="13197"/>
    <cellStyle name="Normal 28 21 2" xfId="13198"/>
    <cellStyle name="Normal 28 22" xfId="13199"/>
    <cellStyle name="Normal 28 22 2" xfId="13200"/>
    <cellStyle name="Normal 28 23" xfId="13201"/>
    <cellStyle name="Normal 28 24" xfId="13202"/>
    <cellStyle name="Normal 28 3" xfId="13203"/>
    <cellStyle name="Normal 28 3 2" xfId="13204"/>
    <cellStyle name="Normal 28 3 2 2" xfId="13205"/>
    <cellStyle name="Normal 28 3 2 2 2" xfId="13206"/>
    <cellStyle name="Normal 28 4" xfId="13207"/>
    <cellStyle name="Normal 28 4 2" xfId="13208"/>
    <cellStyle name="Normal 28 4 2 2" xfId="13209"/>
    <cellStyle name="Normal 28 4 2 2 2" xfId="13210"/>
    <cellStyle name="Normal 28 5" xfId="13211"/>
    <cellStyle name="Normal 28 5 2" xfId="13212"/>
    <cellStyle name="Normal 28 5 2 2" xfId="13213"/>
    <cellStyle name="Normal 28 5 2 2 2" xfId="13214"/>
    <cellStyle name="Normal 28 6" xfId="13215"/>
    <cellStyle name="Normal 28 6 2" xfId="13216"/>
    <cellStyle name="Normal 28 6 2 2" xfId="13217"/>
    <cellStyle name="Normal 28 6 2 2 2" xfId="13218"/>
    <cellStyle name="Normal 28 7" xfId="13219"/>
    <cellStyle name="Normal 28 7 2" xfId="13220"/>
    <cellStyle name="Normal 28 7 2 2" xfId="13221"/>
    <cellStyle name="Normal 28 7 2 2 2" xfId="13222"/>
    <cellStyle name="Normal 28 8" xfId="13223"/>
    <cellStyle name="Normal 28 8 2" xfId="13224"/>
    <cellStyle name="Normal 28 8 2 2" xfId="13225"/>
    <cellStyle name="Normal 28 8 2 2 2" xfId="13226"/>
    <cellStyle name="Normal 28 9" xfId="13227"/>
    <cellStyle name="Normal 28 9 2" xfId="13228"/>
    <cellStyle name="Normal 28 9 2 2" xfId="13229"/>
    <cellStyle name="Normal 28 9 2 2 2" xfId="13230"/>
    <cellStyle name="Normal 29" xfId="13231"/>
    <cellStyle name="Normal 29 10" xfId="13232"/>
    <cellStyle name="Normal 29 10 2" xfId="13233"/>
    <cellStyle name="Normal 29 10 2 2" xfId="13234"/>
    <cellStyle name="Normal 29 10 2 2 2" xfId="13235"/>
    <cellStyle name="Normal 29 11" xfId="13236"/>
    <cellStyle name="Normal 29 11 2" xfId="13237"/>
    <cellStyle name="Normal 29 11 2 2" xfId="13238"/>
    <cellStyle name="Normal 29 11 2 2 2" xfId="13239"/>
    <cellStyle name="Normal 29 12" xfId="13240"/>
    <cellStyle name="Normal 29 12 2" xfId="13241"/>
    <cellStyle name="Normal 29 12 2 2" xfId="13242"/>
    <cellStyle name="Normal 29 12 2 2 2" xfId="13243"/>
    <cellStyle name="Normal 29 13" xfId="13244"/>
    <cellStyle name="Normal 29 13 2" xfId="13245"/>
    <cellStyle name="Normal 29 13 2 2" xfId="13246"/>
    <cellStyle name="Normal 29 13 2 2 2" xfId="13247"/>
    <cellStyle name="Normal 29 14" xfId="13248"/>
    <cellStyle name="Normal 29 14 2" xfId="13249"/>
    <cellStyle name="Normal 29 14 2 2" xfId="13250"/>
    <cellStyle name="Normal 29 14 2 2 2" xfId="13251"/>
    <cellStyle name="Normal 29 15" xfId="13252"/>
    <cellStyle name="Normal 29 15 2" xfId="13253"/>
    <cellStyle name="Normal 29 15 2 2" xfId="13254"/>
    <cellStyle name="Normal 29 15 2 2 2" xfId="13255"/>
    <cellStyle name="Normal 29 16" xfId="13256"/>
    <cellStyle name="Normal 29 16 2" xfId="13257"/>
    <cellStyle name="Normal 29 16 2 2" xfId="13258"/>
    <cellStyle name="Normal 29 16 2 2 2" xfId="13259"/>
    <cellStyle name="Normal 29 16 3" xfId="13260"/>
    <cellStyle name="Normal 29 16 3 2" xfId="13261"/>
    <cellStyle name="Normal 29 16 3 2 2" xfId="13262"/>
    <cellStyle name="Normal 29 16 3 3" xfId="13263"/>
    <cellStyle name="Normal 29 16 4" xfId="13264"/>
    <cellStyle name="Normal 29 16 4 2" xfId="13265"/>
    <cellStyle name="Normal 29 16 5" xfId="13266"/>
    <cellStyle name="Normal 29 16 5 2" xfId="13267"/>
    <cellStyle name="Normal 29 16 6" xfId="13268"/>
    <cellStyle name="Normal 29 17" xfId="13269"/>
    <cellStyle name="Normal 29 17 2" xfId="13270"/>
    <cellStyle name="Normal 29 17 2 2" xfId="13271"/>
    <cellStyle name="Normal 29 17 3" xfId="13272"/>
    <cellStyle name="Normal 29 17 3 2" xfId="13273"/>
    <cellStyle name="Normal 29 17 4" xfId="13274"/>
    <cellStyle name="Normal 29 18" xfId="13275"/>
    <cellStyle name="Normal 29 18 2" xfId="13276"/>
    <cellStyle name="Normal 29 18 2 2" xfId="13277"/>
    <cellStyle name="Normal 29 19" xfId="13278"/>
    <cellStyle name="Normal 29 19 2" xfId="13279"/>
    <cellStyle name="Normal 29 2" xfId="13280"/>
    <cellStyle name="Normal 29 2 2" xfId="13281"/>
    <cellStyle name="Normal 29 2 2 10" xfId="13282"/>
    <cellStyle name="Normal 29 2 2 2" xfId="13283"/>
    <cellStyle name="Normal 29 2 2 2 2" xfId="13284"/>
    <cellStyle name="Normal 29 2 2 2 2 2" xfId="13285"/>
    <cellStyle name="Normal 29 2 2 2 2 2 2" xfId="13286"/>
    <cellStyle name="Normal 29 2 2 2 3" xfId="13287"/>
    <cellStyle name="Normal 29 2 2 2 3 2" xfId="13288"/>
    <cellStyle name="Normal 29 2 2 2 3 2 2" xfId="13289"/>
    <cellStyle name="Normal 29 2 2 2 3 3" xfId="13290"/>
    <cellStyle name="Normal 29 2 2 2 4" xfId="13291"/>
    <cellStyle name="Normal 29 2 2 2 4 2" xfId="13292"/>
    <cellStyle name="Normal 29 2 2 2 5" xfId="13293"/>
    <cellStyle name="Normal 29 2 2 2 5 2" xfId="13294"/>
    <cellStyle name="Normal 29 2 2 2 6" xfId="13295"/>
    <cellStyle name="Normal 29 2 2 3" xfId="13296"/>
    <cellStyle name="Normal 29 2 2 3 2" xfId="13297"/>
    <cellStyle name="Normal 29 2 2 3 2 2" xfId="13298"/>
    <cellStyle name="Normal 29 2 2 4" xfId="13299"/>
    <cellStyle name="Normal 29 2 2 4 2" xfId="13300"/>
    <cellStyle name="Normal 29 2 2 4 2 2" xfId="13301"/>
    <cellStyle name="Normal 29 2 2 4 3" xfId="13302"/>
    <cellStyle name="Normal 29 2 2 5" xfId="13303"/>
    <cellStyle name="Normal 29 2 2 5 2" xfId="13304"/>
    <cellStyle name="Normal 29 2 2 6" xfId="13305"/>
    <cellStyle name="Normal 29 2 2 6 2" xfId="13306"/>
    <cellStyle name="Normal 29 2 2 7" xfId="13307"/>
    <cellStyle name="Normal 29 2 2 7 2" xfId="13308"/>
    <cellStyle name="Normal 29 2 2 8" xfId="13309"/>
    <cellStyle name="Normal 29 2 2 8 2" xfId="13310"/>
    <cellStyle name="Normal 29 2 2 9" xfId="13311"/>
    <cellStyle name="Normal 29 2 2 9 2" xfId="13312"/>
    <cellStyle name="Normal 29 2 3" xfId="13313"/>
    <cellStyle name="Normal 29 2 3 2" xfId="13314"/>
    <cellStyle name="Normal 29 2 3 2 2" xfId="13315"/>
    <cellStyle name="Normal 29 2 3 2 2 2" xfId="13316"/>
    <cellStyle name="Normal 29 2 4" xfId="13317"/>
    <cellStyle name="Normal 29 2 4 2" xfId="13318"/>
    <cellStyle name="Normal 29 2 4 2 2" xfId="13319"/>
    <cellStyle name="Normal 29 2 4 3" xfId="13320"/>
    <cellStyle name="Normal 29 2 4 3 2" xfId="13321"/>
    <cellStyle name="Normal 29 2 4 4" xfId="13322"/>
    <cellStyle name="Normal 29 2 5" xfId="13323"/>
    <cellStyle name="Normal 29 2 5 2" xfId="13324"/>
    <cellStyle name="Normal 29 2 5 2 2" xfId="13325"/>
    <cellStyle name="Normal 29 2 6" xfId="13326"/>
    <cellStyle name="Normal 29 2 6 2" xfId="13327"/>
    <cellStyle name="Normal 29 2 7" xfId="13328"/>
    <cellStyle name="Normal 29 2 7 2" xfId="13329"/>
    <cellStyle name="Normal 29 2 8" xfId="13330"/>
    <cellStyle name="Normal 29 20" xfId="13331"/>
    <cellStyle name="Normal 29 20 2" xfId="13332"/>
    <cellStyle name="Normal 29 21" xfId="13333"/>
    <cellStyle name="Normal 29 21 2" xfId="13334"/>
    <cellStyle name="Normal 29 22" xfId="13335"/>
    <cellStyle name="Normal 29 22 2" xfId="13336"/>
    <cellStyle name="Normal 29 23" xfId="13337"/>
    <cellStyle name="Normal 29 23 2" xfId="13338"/>
    <cellStyle name="Normal 29 24" xfId="13339"/>
    <cellStyle name="Normal 29 25" xfId="13340"/>
    <cellStyle name="Normal 29 3" xfId="13341"/>
    <cellStyle name="Normal 29 3 2" xfId="13342"/>
    <cellStyle name="Normal 29 3 2 2" xfId="13343"/>
    <cellStyle name="Normal 29 3 2 2 2" xfId="13344"/>
    <cellStyle name="Normal 29 3 2 2 2 2" xfId="13345"/>
    <cellStyle name="Normal 29 3 3" xfId="13346"/>
    <cellStyle name="Normal 29 3 3 2" xfId="13347"/>
    <cellStyle name="Normal 29 3 3 2 2" xfId="13348"/>
    <cellStyle name="Normal 29 3 3 3" xfId="13349"/>
    <cellStyle name="Normal 29 3 3 3 2" xfId="13350"/>
    <cellStyle name="Normal 29 3 3 4" xfId="13351"/>
    <cellStyle name="Normal 29 3 4" xfId="13352"/>
    <cellStyle name="Normal 29 3 4 2" xfId="13353"/>
    <cellStyle name="Normal 29 3 4 2 2" xfId="13354"/>
    <cellStyle name="Normal 29 3 5" xfId="13355"/>
    <cellStyle name="Normal 29 3 5 2" xfId="13356"/>
    <cellStyle name="Normal 29 3 6" xfId="13357"/>
    <cellStyle name="Normal 29 4" xfId="13358"/>
    <cellStyle name="Normal 29 4 2" xfId="13359"/>
    <cellStyle name="Normal 29 4 2 2" xfId="13360"/>
    <cellStyle name="Normal 29 4 2 2 2" xfId="13361"/>
    <cellStyle name="Normal 29 5" xfId="13362"/>
    <cellStyle name="Normal 29 5 2" xfId="13363"/>
    <cellStyle name="Normal 29 5 2 2" xfId="13364"/>
    <cellStyle name="Normal 29 5 2 2 2" xfId="13365"/>
    <cellStyle name="Normal 29 6" xfId="13366"/>
    <cellStyle name="Normal 29 6 2" xfId="13367"/>
    <cellStyle name="Normal 29 6 2 2" xfId="13368"/>
    <cellStyle name="Normal 29 6 2 2 2" xfId="13369"/>
    <cellStyle name="Normal 29 7" xfId="13370"/>
    <cellStyle name="Normal 29 7 2" xfId="13371"/>
    <cellStyle name="Normal 29 7 2 2" xfId="13372"/>
    <cellStyle name="Normal 29 7 2 2 2" xfId="13373"/>
    <cellStyle name="Normal 29 8" xfId="13374"/>
    <cellStyle name="Normal 29 8 2" xfId="13375"/>
    <cellStyle name="Normal 29 8 2 2" xfId="13376"/>
    <cellStyle name="Normal 29 8 2 2 2" xfId="13377"/>
    <cellStyle name="Normal 29 9" xfId="13378"/>
    <cellStyle name="Normal 29 9 2" xfId="13379"/>
    <cellStyle name="Normal 29 9 2 2" xfId="13380"/>
    <cellStyle name="Normal 29 9 2 2 2" xfId="13381"/>
    <cellStyle name="Normal 3" xfId="13382"/>
    <cellStyle name="Normal 3 10" xfId="13383"/>
    <cellStyle name="Normal 3 10 2" xfId="13384"/>
    <cellStyle name="Normal 3 10 2 2" xfId="13385"/>
    <cellStyle name="Normal 3 10 2 2 2" xfId="13386"/>
    <cellStyle name="Normal 3 10 2 2 2 2" xfId="13387"/>
    <cellStyle name="Normal 3 10 3" xfId="13388"/>
    <cellStyle name="Normal 3 10 3 2" xfId="13389"/>
    <cellStyle name="Normal 3 10 3 2 2" xfId="13390"/>
    <cellStyle name="Normal 3 10 3 2 2 2" xfId="13391"/>
    <cellStyle name="Normal 3 10 4" xfId="13392"/>
    <cellStyle name="Normal 3 10 5" xfId="13393"/>
    <cellStyle name="Normal 3 10 5 2" xfId="13394"/>
    <cellStyle name="Normal 3 10 5 2 2" xfId="13395"/>
    <cellStyle name="Normal 3 11" xfId="13396"/>
    <cellStyle name="Normal 3 11 2" xfId="13397"/>
    <cellStyle name="Normal 3 11 2 2" xfId="13398"/>
    <cellStyle name="Normal 3 11 2 2 2" xfId="13399"/>
    <cellStyle name="Normal 3 11 2 2 2 2" xfId="13400"/>
    <cellStyle name="Normal 3 11 2 3" xfId="13401"/>
    <cellStyle name="Normal 3 11 3" xfId="13402"/>
    <cellStyle name="Normal 3 11 3 2" xfId="13403"/>
    <cellStyle name="Normal 3 11 3 2 2" xfId="13404"/>
    <cellStyle name="Normal 3 11 3 2 2 2" xfId="13405"/>
    <cellStyle name="Normal 3 11 4" xfId="13406"/>
    <cellStyle name="Normal 3 11 4 2" xfId="13407"/>
    <cellStyle name="Normal 3 11 5" xfId="13408"/>
    <cellStyle name="Normal 3 11 5 2" xfId="13409"/>
    <cellStyle name="Normal 3 11 5 2 2" xfId="13410"/>
    <cellStyle name="Normal 3 12" xfId="13411"/>
    <cellStyle name="Normal 3 12 2" xfId="13412"/>
    <cellStyle name="Normal 3 12 2 2" xfId="13413"/>
    <cellStyle name="Normal 3 12 2 2 2" xfId="13414"/>
    <cellStyle name="Normal 3 12 2 2 2 2" xfId="13415"/>
    <cellStyle name="Normal 3 12 3" xfId="13416"/>
    <cellStyle name="Normal 3 12 3 2" xfId="13417"/>
    <cellStyle name="Normal 3 12 3 2 2" xfId="13418"/>
    <cellStyle name="Normal 3 12 3 2 2 2" xfId="13419"/>
    <cellStyle name="Normal 3 12 4" xfId="13420"/>
    <cellStyle name="Normal 3 12 5" xfId="13421"/>
    <cellStyle name="Normal 3 12 5 2" xfId="13422"/>
    <cellStyle name="Normal 3 12 5 2 2" xfId="13423"/>
    <cellStyle name="Normal 3 13" xfId="13424"/>
    <cellStyle name="Normal 3 13 2" xfId="13425"/>
    <cellStyle name="Normal 3 13 2 2" xfId="13426"/>
    <cellStyle name="Normal 3 13 2 2 2" xfId="13427"/>
    <cellStyle name="Normal 3 14" xfId="13428"/>
    <cellStyle name="Normal 3 14 2" xfId="13429"/>
    <cellStyle name="Normal 3 14 2 2" xfId="13430"/>
    <cellStyle name="Normal 3 14 2 2 2" xfId="13431"/>
    <cellStyle name="Normal 3 15" xfId="13432"/>
    <cellStyle name="Normal 3 15 2" xfId="13433"/>
    <cellStyle name="Normal 3 15 2 2" xfId="13434"/>
    <cellStyle name="Normal 3 15 2 2 2" xfId="13435"/>
    <cellStyle name="Normal 3 16" xfId="13436"/>
    <cellStyle name="Normal 3 16 2" xfId="13437"/>
    <cellStyle name="Normal 3 16 2 2" xfId="13438"/>
    <cellStyle name="Normal 3 16 2 2 2" xfId="13439"/>
    <cellStyle name="Normal 3 17" xfId="13440"/>
    <cellStyle name="Normal 3 17 2" xfId="13441"/>
    <cellStyle name="Normal 3 17 2 2" xfId="13442"/>
    <cellStyle name="Normal 3 17 2 2 2" xfId="13443"/>
    <cellStyle name="Normal 3 18" xfId="13444"/>
    <cellStyle name="Normal 3 18 2" xfId="13445"/>
    <cellStyle name="Normal 3 18 2 2" xfId="13446"/>
    <cellStyle name="Normal 3 18 3" xfId="13447"/>
    <cellStyle name="Normal 3 18 3 2" xfId="13448"/>
    <cellStyle name="Normal 3 18 4" xfId="13449"/>
    <cellStyle name="Normal 3 18 4 2" xfId="13450"/>
    <cellStyle name="Normal 3 18 5" xfId="13451"/>
    <cellStyle name="Normal 3 19" xfId="13452"/>
    <cellStyle name="Normal 3 19 2" xfId="13453"/>
    <cellStyle name="Normal 3 19 2 2" xfId="13454"/>
    <cellStyle name="Normal 3 2" xfId="13455"/>
    <cellStyle name="Normal 3 2 10" xfId="13456"/>
    <cellStyle name="Normal 3 2 11" xfId="13457"/>
    <cellStyle name="Normal 3 2 11 2" xfId="13458"/>
    <cellStyle name="Normal 3 2 12" xfId="13459"/>
    <cellStyle name="Normal 3 2 12 2" xfId="13460"/>
    <cellStyle name="Normal 3 2 13" xfId="13461"/>
    <cellStyle name="Normal 3 2 2" xfId="13462"/>
    <cellStyle name="Normal 3 2 2 10" xfId="13463"/>
    <cellStyle name="Normal 3 2 2 2" xfId="13464"/>
    <cellStyle name="Normal 3 2 2 2 10" xfId="13465"/>
    <cellStyle name="Normal 3 2 2 2 10 2" xfId="13466"/>
    <cellStyle name="Normal 3 2 2 2 11" xfId="13467"/>
    <cellStyle name="Normal 3 2 2 2 2" xfId="13468"/>
    <cellStyle name="Normal 3 2 2 2 2 2" xfId="13469"/>
    <cellStyle name="Normal 3 2 2 2 2 2 2" xfId="13470"/>
    <cellStyle name="Normal 3 2 2 2 2 2 2 2" xfId="13471"/>
    <cellStyle name="Normal 3 2 2 2 2 3" xfId="13472"/>
    <cellStyle name="Normal 3 2 2 2 2 3 2" xfId="13473"/>
    <cellStyle name="Normal 3 2 2 2 2 3 2 2" xfId="13474"/>
    <cellStyle name="Normal 3 2 2 2 2 3 3" xfId="13475"/>
    <cellStyle name="Normal 3 2 2 2 2 4" xfId="13476"/>
    <cellStyle name="Normal 3 2 2 2 2 4 2" xfId="13477"/>
    <cellStyle name="Normal 3 2 2 2 2 5" xfId="13478"/>
    <cellStyle name="Normal 3 2 2 2 2 5 2" xfId="13479"/>
    <cellStyle name="Normal 3 2 2 2 2 6" xfId="13480"/>
    <cellStyle name="Normal 3 2 2 2 3" xfId="13481"/>
    <cellStyle name="Normal 3 2 2 2 3 2" xfId="13482"/>
    <cellStyle name="Normal 3 2 2 2 3 2 2" xfId="13483"/>
    <cellStyle name="Normal 3 2 2 2 3 2 2 2" xfId="13484"/>
    <cellStyle name="Normal 3 2 2 2 3 3" xfId="13485"/>
    <cellStyle name="Normal 3 2 2 2 3 3 2" xfId="13486"/>
    <cellStyle name="Normal 3 2 2 2 3 3 2 2" xfId="13487"/>
    <cellStyle name="Normal 3 2 2 2 3 3 3" xfId="13488"/>
    <cellStyle name="Normal 3 2 2 2 3 4" xfId="13489"/>
    <cellStyle name="Normal 3 2 2 2 3 4 2" xfId="13490"/>
    <cellStyle name="Normal 3 2 2 2 3 5" xfId="13491"/>
    <cellStyle name="Normal 3 2 2 2 3 5 2" xfId="13492"/>
    <cellStyle name="Normal 3 2 2 2 3 6" xfId="13493"/>
    <cellStyle name="Normal 3 2 2 2 4" xfId="13494"/>
    <cellStyle name="Normal 3 2 2 2 4 2" xfId="13495"/>
    <cellStyle name="Normal 3 2 2 2 4 2 2" xfId="13496"/>
    <cellStyle name="Normal 3 2 2 2 4 2 2 2" xfId="13497"/>
    <cellStyle name="Normal 3 2 2 2 4 3" xfId="13498"/>
    <cellStyle name="Normal 3 2 2 2 4 3 2" xfId="13499"/>
    <cellStyle name="Normal 3 2 2 2 4 4" xfId="13500"/>
    <cellStyle name="Normal 3 2 2 2 5" xfId="13501"/>
    <cellStyle name="Normal 3 2 2 2 5 2" xfId="13502"/>
    <cellStyle name="Normal 3 2 2 2 6" xfId="13503"/>
    <cellStyle name="Normal 3 2 2 2 6 2" xfId="13504"/>
    <cellStyle name="Normal 3 2 2 2 7" xfId="13505"/>
    <cellStyle name="Normal 3 2 2 2 7 2" xfId="13506"/>
    <cellStyle name="Normal 3 2 2 2 8" xfId="13507"/>
    <cellStyle name="Normal 3 2 2 2 8 2" xfId="13508"/>
    <cellStyle name="Normal 3 2 2 2 9" xfId="13509"/>
    <cellStyle name="Normal 3 2 2 2 9 2" xfId="13510"/>
    <cellStyle name="Normal 3 2 2 3" xfId="13511"/>
    <cellStyle name="Normal 3 2 2 3 10" xfId="13512"/>
    <cellStyle name="Normal 3 2 2 3 2" xfId="13513"/>
    <cellStyle name="Normal 3 2 2 3 2 2" xfId="13514"/>
    <cellStyle name="Normal 3 2 2 3 2 2 2" xfId="13515"/>
    <cellStyle name="Normal 3 2 2 3 2 2 2 2" xfId="13516"/>
    <cellStyle name="Normal 3 2 2 3 2 3" xfId="13517"/>
    <cellStyle name="Normal 3 2 2 3 2 3 2" xfId="13518"/>
    <cellStyle name="Normal 3 2 2 3 2 3 2 2" xfId="13519"/>
    <cellStyle name="Normal 3 2 2 3 2 3 3" xfId="13520"/>
    <cellStyle name="Normal 3 2 2 3 2 4" xfId="13521"/>
    <cellStyle name="Normal 3 2 2 3 2 4 2" xfId="13522"/>
    <cellStyle name="Normal 3 2 2 3 2 5" xfId="13523"/>
    <cellStyle name="Normal 3 2 2 3 2 5 2" xfId="13524"/>
    <cellStyle name="Normal 3 2 2 3 2 6" xfId="13525"/>
    <cellStyle name="Normal 3 2 2 3 3" xfId="13526"/>
    <cellStyle name="Normal 3 2 2 3 3 2" xfId="13527"/>
    <cellStyle name="Normal 3 2 2 3 3 2 2" xfId="13528"/>
    <cellStyle name="Normal 3 2 2 3 4" xfId="13529"/>
    <cellStyle name="Normal 3 2 2 3 4 2" xfId="13530"/>
    <cellStyle name="Normal 3 2 2 3 4 2 2" xfId="13531"/>
    <cellStyle name="Normal 3 2 2 3 4 3" xfId="13532"/>
    <cellStyle name="Normal 3 2 2 3 5" xfId="13533"/>
    <cellStyle name="Normal 3 2 2 3 5 2" xfId="13534"/>
    <cellStyle name="Normal 3 2 2 3 6" xfId="13535"/>
    <cellStyle name="Normal 3 2 2 3 6 2" xfId="13536"/>
    <cellStyle name="Normal 3 2 2 3 7" xfId="13537"/>
    <cellStyle name="Normal 3 2 2 3 7 2" xfId="13538"/>
    <cellStyle name="Normal 3 2 2 3 8" xfId="13539"/>
    <cellStyle name="Normal 3 2 2 3 8 2" xfId="13540"/>
    <cellStyle name="Normal 3 2 2 3 9" xfId="13541"/>
    <cellStyle name="Normal 3 2 2 3 9 2" xfId="13542"/>
    <cellStyle name="Normal 3 2 2 4" xfId="13543"/>
    <cellStyle name="Normal 3 2 2 4 2" xfId="13544"/>
    <cellStyle name="Normal 3 2 2 4 2 2" xfId="13545"/>
    <cellStyle name="Normal 3 2 2 4 2 2 2" xfId="13546"/>
    <cellStyle name="Normal 3 2 2 5" xfId="13547"/>
    <cellStyle name="Normal 3 2 2 5 2" xfId="13548"/>
    <cellStyle name="Normal 3 2 2 5 2 2" xfId="13549"/>
    <cellStyle name="Normal 3 2 2 5 3" xfId="13550"/>
    <cellStyle name="Normal 3 2 2 5 3 2" xfId="13551"/>
    <cellStyle name="Normal 3 2 2 5 4" xfId="13552"/>
    <cellStyle name="Normal 3 2 2 6" xfId="13553"/>
    <cellStyle name="Normal 3 2 2 6 2" xfId="13554"/>
    <cellStyle name="Normal 3 2 2 6 2 2" xfId="13555"/>
    <cellStyle name="Normal 3 2 2 7" xfId="13556"/>
    <cellStyle name="Normal 3 2 2 8" xfId="13557"/>
    <cellStyle name="Normal 3 2 2 8 2" xfId="13558"/>
    <cellStyle name="Normal 3 2 2 9" xfId="13559"/>
    <cellStyle name="Normal 3 2 2 9 2" xfId="13560"/>
    <cellStyle name="Normal 3 2 3" xfId="13561"/>
    <cellStyle name="Normal 3 2 3 2" xfId="13562"/>
    <cellStyle name="Normal 3 2 3 2 10" xfId="13563"/>
    <cellStyle name="Normal 3 2 3 2 2" xfId="13564"/>
    <cellStyle name="Normal 3 2 3 2 2 2" xfId="13565"/>
    <cellStyle name="Normal 3 2 3 2 2 2 2" xfId="13566"/>
    <cellStyle name="Normal 3 2 3 2 2 2 2 2" xfId="13567"/>
    <cellStyle name="Normal 3 2 3 2 2 3" xfId="13568"/>
    <cellStyle name="Normal 3 2 3 2 2 3 2" xfId="13569"/>
    <cellStyle name="Normal 3 2 3 2 2 3 2 2" xfId="13570"/>
    <cellStyle name="Normal 3 2 3 2 2 3 3" xfId="13571"/>
    <cellStyle name="Normal 3 2 3 2 2 4" xfId="13572"/>
    <cellStyle name="Normal 3 2 3 2 2 4 2" xfId="13573"/>
    <cellStyle name="Normal 3 2 3 2 2 5" xfId="13574"/>
    <cellStyle name="Normal 3 2 3 2 2 5 2" xfId="13575"/>
    <cellStyle name="Normal 3 2 3 2 2 6" xfId="13576"/>
    <cellStyle name="Normal 3 2 3 2 3" xfId="13577"/>
    <cellStyle name="Normal 3 2 3 2 3 2" xfId="13578"/>
    <cellStyle name="Normal 3 2 3 2 3 2 2" xfId="13579"/>
    <cellStyle name="Normal 3 2 3 2 4" xfId="13580"/>
    <cellStyle name="Normal 3 2 3 2 4 2" xfId="13581"/>
    <cellStyle name="Normal 3 2 3 2 4 2 2" xfId="13582"/>
    <cellStyle name="Normal 3 2 3 2 4 3" xfId="13583"/>
    <cellStyle name="Normal 3 2 3 2 5" xfId="13584"/>
    <cellStyle name="Normal 3 2 3 2 5 2" xfId="13585"/>
    <cellStyle name="Normal 3 2 3 2 6" xfId="13586"/>
    <cellStyle name="Normal 3 2 3 2 6 2" xfId="13587"/>
    <cellStyle name="Normal 3 2 3 2 7" xfId="13588"/>
    <cellStyle name="Normal 3 2 3 2 7 2" xfId="13589"/>
    <cellStyle name="Normal 3 2 3 2 8" xfId="13590"/>
    <cellStyle name="Normal 3 2 3 2 8 2" xfId="13591"/>
    <cellStyle name="Normal 3 2 3 2 9" xfId="13592"/>
    <cellStyle name="Normal 3 2 3 2 9 2" xfId="13593"/>
    <cellStyle name="Normal 3 2 3 3" xfId="13594"/>
    <cellStyle name="Normal 3 2 3 3 2" xfId="13595"/>
    <cellStyle name="Normal 3 2 3 3 2 2" xfId="13596"/>
    <cellStyle name="Normal 3 2 3 3 2 2 2" xfId="13597"/>
    <cellStyle name="Normal 3 2 3 4" xfId="13598"/>
    <cellStyle name="Normal 3 2 3 4 2" xfId="13599"/>
    <cellStyle name="Normal 3 2 3 4 2 2" xfId="13600"/>
    <cellStyle name="Normal 3 2 3 4 2 2 2" xfId="13601"/>
    <cellStyle name="Normal 3 2 3 4 3" xfId="13602"/>
    <cellStyle name="Normal 3 2 3 4 3 2" xfId="13603"/>
    <cellStyle name="Normal 3 2 3 4 4" xfId="13604"/>
    <cellStyle name="Normal 3 2 3 5" xfId="13605"/>
    <cellStyle name="Normal 3 2 3 5 2" xfId="13606"/>
    <cellStyle name="Normal 3 2 3 6" xfId="13607"/>
    <cellStyle name="Normal 3 2 3 6 2" xfId="13608"/>
    <cellStyle name="Normal 3 2 3 7" xfId="13609"/>
    <cellStyle name="Normal 3 2 3 7 2" xfId="13610"/>
    <cellStyle name="Normal 3 2 4" xfId="13611"/>
    <cellStyle name="Normal 3 2 4 2" xfId="13612"/>
    <cellStyle name="Normal 3 2 4 2 2" xfId="13613"/>
    <cellStyle name="Normal 3 2 4 2 2 2" xfId="13614"/>
    <cellStyle name="Normal 3 2 5" xfId="13615"/>
    <cellStyle name="Normal 3 2 5 10" xfId="13616"/>
    <cellStyle name="Normal 3 2 5 2" xfId="13617"/>
    <cellStyle name="Normal 3 2 5 2 2" xfId="13618"/>
    <cellStyle name="Normal 3 2 5 2 2 2" xfId="13619"/>
    <cellStyle name="Normal 3 2 5 2 2 2 2" xfId="13620"/>
    <cellStyle name="Normal 3 2 5 2 3" xfId="13621"/>
    <cellStyle name="Normal 3 2 5 2 3 2" xfId="13622"/>
    <cellStyle name="Normal 3 2 5 2 3 2 2" xfId="13623"/>
    <cellStyle name="Normal 3 2 5 2 3 3" xfId="13624"/>
    <cellStyle name="Normal 3 2 5 2 4" xfId="13625"/>
    <cellStyle name="Normal 3 2 5 2 4 2" xfId="13626"/>
    <cellStyle name="Normal 3 2 5 2 5" xfId="13627"/>
    <cellStyle name="Normal 3 2 5 2 5 2" xfId="13628"/>
    <cellStyle name="Normal 3 2 5 2 6" xfId="13629"/>
    <cellStyle name="Normal 3 2 5 3" xfId="13630"/>
    <cellStyle name="Normal 3 2 5 3 2" xfId="13631"/>
    <cellStyle name="Normal 3 2 5 3 2 2" xfId="13632"/>
    <cellStyle name="Normal 3 2 5 4" xfId="13633"/>
    <cellStyle name="Normal 3 2 5 4 2" xfId="13634"/>
    <cellStyle name="Normal 3 2 5 4 2 2" xfId="13635"/>
    <cellStyle name="Normal 3 2 5 4 3" xfId="13636"/>
    <cellStyle name="Normal 3 2 5 5" xfId="13637"/>
    <cellStyle name="Normal 3 2 5 5 2" xfId="13638"/>
    <cellStyle name="Normal 3 2 5 6" xfId="13639"/>
    <cellStyle name="Normal 3 2 5 6 2" xfId="13640"/>
    <cellStyle name="Normal 3 2 5 7" xfId="13641"/>
    <cellStyle name="Normal 3 2 5 7 2" xfId="13642"/>
    <cellStyle name="Normal 3 2 5 8" xfId="13643"/>
    <cellStyle name="Normal 3 2 5 8 2" xfId="13644"/>
    <cellStyle name="Normal 3 2 5 9" xfId="13645"/>
    <cellStyle name="Normal 3 2 5 9 2" xfId="13646"/>
    <cellStyle name="Normal 3 2 6" xfId="13647"/>
    <cellStyle name="Normal 3 2 6 2" xfId="13648"/>
    <cellStyle name="Normal 3 2 6 2 2" xfId="13649"/>
    <cellStyle name="Normal 3 2 6 2 2 2" xfId="13650"/>
    <cellStyle name="Normal 3 2 7" xfId="13651"/>
    <cellStyle name="Normal 3 2 7 2" xfId="13652"/>
    <cellStyle name="Normal 3 2 7 2 2" xfId="13653"/>
    <cellStyle name="Normal 3 2 7 2 2 2" xfId="13654"/>
    <cellStyle name="Normal 3 2 7 3" xfId="13655"/>
    <cellStyle name="Normal 3 2 7 3 2" xfId="13656"/>
    <cellStyle name="Normal 3 2 7 3 2 2" xfId="13657"/>
    <cellStyle name="Normal 3 2 7 3 3" xfId="13658"/>
    <cellStyle name="Normal 3 2 7 4" xfId="13659"/>
    <cellStyle name="Normal 3 2 7 4 2" xfId="13660"/>
    <cellStyle name="Normal 3 2 7 5" xfId="13661"/>
    <cellStyle name="Normal 3 2 7 5 2" xfId="13662"/>
    <cellStyle name="Normal 3 2 7 6" xfId="13663"/>
    <cellStyle name="Normal 3 2 8" xfId="13664"/>
    <cellStyle name="Normal 3 2 8 2" xfId="13665"/>
    <cellStyle name="Normal 3 2 8 2 2" xfId="13666"/>
    <cellStyle name="Normal 3 2 8 3" xfId="13667"/>
    <cellStyle name="Normal 3 2 8 3 2" xfId="13668"/>
    <cellStyle name="Normal 3 2 8 4" xfId="13669"/>
    <cellStyle name="Normal 3 2 8 4 2" xfId="13670"/>
    <cellStyle name="Normal 3 2 8 5" xfId="13671"/>
    <cellStyle name="Normal 3 2 9" xfId="13672"/>
    <cellStyle name="Normal 3 2 9 2" xfId="13673"/>
    <cellStyle name="Normal 3 2 9 2 2" xfId="13674"/>
    <cellStyle name="Normal 3 2_Schedule May 2011" xfId="13675"/>
    <cellStyle name="Normal 3 20" xfId="13676"/>
    <cellStyle name="Normal 3 20 2" xfId="13677"/>
    <cellStyle name="Normal 3 21" xfId="13678"/>
    <cellStyle name="Normal 3 3" xfId="13679"/>
    <cellStyle name="Normal 3 3 10" xfId="13680"/>
    <cellStyle name="Normal 3 3 10 2" xfId="13681"/>
    <cellStyle name="Normal 3 3 11" xfId="13682"/>
    <cellStyle name="Normal 3 3 2" xfId="13683"/>
    <cellStyle name="Normal 3 3 2 10" xfId="13684"/>
    <cellStyle name="Normal 3 3 2 10 2" xfId="13685"/>
    <cellStyle name="Normal 3 3 2 11" xfId="13686"/>
    <cellStyle name="Normal 3 3 2 11 2" xfId="13687"/>
    <cellStyle name="Normal 3 3 2 12" xfId="13688"/>
    <cellStyle name="Normal 3 3 2 12 2" xfId="13689"/>
    <cellStyle name="Normal 3 3 2 13" xfId="13690"/>
    <cellStyle name="Normal 3 3 2 14" xfId="13691"/>
    <cellStyle name="Normal 3 3 2 2" xfId="13692"/>
    <cellStyle name="Normal 3 3 2 2 10" xfId="13693"/>
    <cellStyle name="Normal 3 3 2 2 10 2" xfId="13694"/>
    <cellStyle name="Normal 3 3 2 2 11" xfId="13695"/>
    <cellStyle name="Normal 3 3 2 2 2" xfId="13696"/>
    <cellStyle name="Normal 3 3 2 2 2 2" xfId="13697"/>
    <cellStyle name="Normal 3 3 2 2 2 2 2" xfId="13698"/>
    <cellStyle name="Normal 3 3 2 2 2 2 2 2" xfId="13699"/>
    <cellStyle name="Normal 3 3 2 2 2 3" xfId="13700"/>
    <cellStyle name="Normal 3 3 2 2 2 3 2" xfId="13701"/>
    <cellStyle name="Normal 3 3 2 2 2 3 2 2" xfId="13702"/>
    <cellStyle name="Normal 3 3 2 2 2 3 3" xfId="13703"/>
    <cellStyle name="Normal 3 3 2 2 2 4" xfId="13704"/>
    <cellStyle name="Normal 3 3 2 2 2 4 2" xfId="13705"/>
    <cellStyle name="Normal 3 3 2 2 2 5" xfId="13706"/>
    <cellStyle name="Normal 3 3 2 2 2 5 2" xfId="13707"/>
    <cellStyle name="Normal 3 3 2 2 2 6" xfId="13708"/>
    <cellStyle name="Normal 3 3 2 2 3" xfId="13709"/>
    <cellStyle name="Normal 3 3 2 2 3 2" xfId="13710"/>
    <cellStyle name="Normal 3 3 2 2 3 2 2" xfId="13711"/>
    <cellStyle name="Normal 3 3 2 2 3 2 2 2" xfId="13712"/>
    <cellStyle name="Normal 3 3 2 2 3 3" xfId="13713"/>
    <cellStyle name="Normal 3 3 2 2 3 3 2" xfId="13714"/>
    <cellStyle name="Normal 3 3 2 2 3 3 2 2" xfId="13715"/>
    <cellStyle name="Normal 3 3 2 2 3 3 3" xfId="13716"/>
    <cellStyle name="Normal 3 3 2 2 3 4" xfId="13717"/>
    <cellStyle name="Normal 3 3 2 2 3 4 2" xfId="13718"/>
    <cellStyle name="Normal 3 3 2 2 3 5" xfId="13719"/>
    <cellStyle name="Normal 3 3 2 2 3 5 2" xfId="13720"/>
    <cellStyle name="Normal 3 3 2 2 3 6" xfId="13721"/>
    <cellStyle name="Normal 3 3 2 2 4" xfId="13722"/>
    <cellStyle name="Normal 3 3 2 2 4 2" xfId="13723"/>
    <cellStyle name="Normal 3 3 2 2 4 2 2" xfId="13724"/>
    <cellStyle name="Normal 3 3 2 2 4 2 2 2" xfId="13725"/>
    <cellStyle name="Normal 3 3 2 2 4 3" xfId="13726"/>
    <cellStyle name="Normal 3 3 2 2 4 3 2" xfId="13727"/>
    <cellStyle name="Normal 3 3 2 2 4 4" xfId="13728"/>
    <cellStyle name="Normal 3 3 2 2 5" xfId="13729"/>
    <cellStyle name="Normal 3 3 2 2 5 2" xfId="13730"/>
    <cellStyle name="Normal 3 3 2 2 6" xfId="13731"/>
    <cellStyle name="Normal 3 3 2 2 6 2" xfId="13732"/>
    <cellStyle name="Normal 3 3 2 2 7" xfId="13733"/>
    <cellStyle name="Normal 3 3 2 2 7 2" xfId="13734"/>
    <cellStyle name="Normal 3 3 2 2 8" xfId="13735"/>
    <cellStyle name="Normal 3 3 2 2 8 2" xfId="13736"/>
    <cellStyle name="Normal 3 3 2 2 9" xfId="13737"/>
    <cellStyle name="Normal 3 3 2 2 9 2" xfId="13738"/>
    <cellStyle name="Normal 3 3 2 3" xfId="13739"/>
    <cellStyle name="Normal 3 3 2 3 2" xfId="13740"/>
    <cellStyle name="Normal 3 3 2 3 2 2" xfId="13741"/>
    <cellStyle name="Normal 3 3 2 3 2 2 2" xfId="13742"/>
    <cellStyle name="Normal 3 3 2 3 3" xfId="13743"/>
    <cellStyle name="Normal 3 3 2 3 3 2" xfId="13744"/>
    <cellStyle name="Normal 3 3 2 3 3 2 2" xfId="13745"/>
    <cellStyle name="Normal 3 3 2 3 3 3" xfId="13746"/>
    <cellStyle name="Normal 3 3 2 3 4" xfId="13747"/>
    <cellStyle name="Normal 3 3 2 3 4 2" xfId="13748"/>
    <cellStyle name="Normal 3 3 2 3 5" xfId="13749"/>
    <cellStyle name="Normal 3 3 2 3 5 2" xfId="13750"/>
    <cellStyle name="Normal 3 3 2 3 6" xfId="13751"/>
    <cellStyle name="Normal 3 3 2 4" xfId="13752"/>
    <cellStyle name="Normal 3 3 2 4 2" xfId="13753"/>
    <cellStyle name="Normal 3 3 2 4 2 2" xfId="13754"/>
    <cellStyle name="Normal 3 3 2 4 2 2 2" xfId="13755"/>
    <cellStyle name="Normal 3 3 2 4 3" xfId="13756"/>
    <cellStyle name="Normal 3 3 2 4 3 2" xfId="13757"/>
    <cellStyle name="Normal 3 3 2 4 3 2 2" xfId="13758"/>
    <cellStyle name="Normal 3 3 2 4 3 3" xfId="13759"/>
    <cellStyle name="Normal 3 3 2 4 4" xfId="13760"/>
    <cellStyle name="Normal 3 3 2 4 4 2" xfId="13761"/>
    <cellStyle name="Normal 3 3 2 4 5" xfId="13762"/>
    <cellStyle name="Normal 3 3 2 4 5 2" xfId="13763"/>
    <cellStyle name="Normal 3 3 2 4 6" xfId="13764"/>
    <cellStyle name="Normal 3 3 2 5" xfId="13765"/>
    <cellStyle name="Normal 3 3 2 5 2" xfId="13766"/>
    <cellStyle name="Normal 3 3 2 5 2 2" xfId="13767"/>
    <cellStyle name="Normal 3 3 2 5 2 2 2" xfId="13768"/>
    <cellStyle name="Normal 3 3 2 5 3" xfId="13769"/>
    <cellStyle name="Normal 3 3 2 5 3 2" xfId="13770"/>
    <cellStyle name="Normal 3 3 2 5 4" xfId="13771"/>
    <cellStyle name="Normal 3 3 2 6" xfId="13772"/>
    <cellStyle name="Normal 3 3 2 7" xfId="13773"/>
    <cellStyle name="Normal 3 3 2 7 2" xfId="13774"/>
    <cellStyle name="Normal 3 3 2 8" xfId="13775"/>
    <cellStyle name="Normal 3 3 2 8 2" xfId="13776"/>
    <cellStyle name="Normal 3 3 2 9" xfId="13777"/>
    <cellStyle name="Normal 3 3 2 9 2" xfId="13778"/>
    <cellStyle name="Normal 3 3 3" xfId="13779"/>
    <cellStyle name="Normal 3 3 3 10" xfId="13780"/>
    <cellStyle name="Normal 3 3 3 10 2" xfId="13781"/>
    <cellStyle name="Normal 3 3 3 11" xfId="13782"/>
    <cellStyle name="Normal 3 3 3 12" xfId="13783"/>
    <cellStyle name="Normal 3 3 3 2" xfId="13784"/>
    <cellStyle name="Normal 3 3 3 2 2" xfId="13785"/>
    <cellStyle name="Normal 3 3 3 2 2 2" xfId="13786"/>
    <cellStyle name="Normal 3 3 3 2 2 2 2" xfId="13787"/>
    <cellStyle name="Normal 3 3 3 2 3" xfId="13788"/>
    <cellStyle name="Normal 3 3 3 2 3 2" xfId="13789"/>
    <cellStyle name="Normal 3 3 3 2 3 2 2" xfId="13790"/>
    <cellStyle name="Normal 3 3 3 2 3 3" xfId="13791"/>
    <cellStyle name="Normal 3 3 3 2 4" xfId="13792"/>
    <cellStyle name="Normal 3 3 3 2 4 2" xfId="13793"/>
    <cellStyle name="Normal 3 3 3 2 5" xfId="13794"/>
    <cellStyle name="Normal 3 3 3 2 5 2" xfId="13795"/>
    <cellStyle name="Normal 3 3 3 2 6" xfId="13796"/>
    <cellStyle name="Normal 3 3 3 3" xfId="13797"/>
    <cellStyle name="Normal 3 3 3 3 2" xfId="13798"/>
    <cellStyle name="Normal 3 3 3 3 2 2" xfId="13799"/>
    <cellStyle name="Normal 3 3 3 3 2 2 2" xfId="13800"/>
    <cellStyle name="Normal 3 3 3 3 3" xfId="13801"/>
    <cellStyle name="Normal 3 3 3 3 3 2" xfId="13802"/>
    <cellStyle name="Normal 3 3 3 3 3 2 2" xfId="13803"/>
    <cellStyle name="Normal 3 3 3 3 3 3" xfId="13804"/>
    <cellStyle name="Normal 3 3 3 3 4" xfId="13805"/>
    <cellStyle name="Normal 3 3 3 3 4 2" xfId="13806"/>
    <cellStyle name="Normal 3 3 3 3 5" xfId="13807"/>
    <cellStyle name="Normal 3 3 3 3 5 2" xfId="13808"/>
    <cellStyle name="Normal 3 3 3 3 6" xfId="13809"/>
    <cellStyle name="Normal 3 3 3 4" xfId="13810"/>
    <cellStyle name="Normal 3 3 3 4 2" xfId="13811"/>
    <cellStyle name="Normal 3 3 3 4 2 2" xfId="13812"/>
    <cellStyle name="Normal 3 3 3 4 2 2 2" xfId="13813"/>
    <cellStyle name="Normal 3 3 3 4 3" xfId="13814"/>
    <cellStyle name="Normal 3 3 3 4 3 2" xfId="13815"/>
    <cellStyle name="Normal 3 3 3 4 4" xfId="13816"/>
    <cellStyle name="Normal 3 3 3 5" xfId="13817"/>
    <cellStyle name="Normal 3 3 3 5 2" xfId="13818"/>
    <cellStyle name="Normal 3 3 3 6" xfId="13819"/>
    <cellStyle name="Normal 3 3 3 6 2" xfId="13820"/>
    <cellStyle name="Normal 3 3 3 7" xfId="13821"/>
    <cellStyle name="Normal 3 3 3 7 2" xfId="13822"/>
    <cellStyle name="Normal 3 3 3 8" xfId="13823"/>
    <cellStyle name="Normal 3 3 3 8 2" xfId="13824"/>
    <cellStyle name="Normal 3 3 3 9" xfId="13825"/>
    <cellStyle name="Normal 3 3 3 9 2" xfId="13826"/>
    <cellStyle name="Normal 3 3 4" xfId="13827"/>
    <cellStyle name="Normal 3 3 4 10" xfId="13828"/>
    <cellStyle name="Normal 3 3 4 11" xfId="13829"/>
    <cellStyle name="Normal 3 3 4 2" xfId="13830"/>
    <cellStyle name="Normal 3 3 4 2 2" xfId="13831"/>
    <cellStyle name="Normal 3 3 4 2 2 2" xfId="13832"/>
    <cellStyle name="Normal 3 3 4 2 2 2 2" xfId="13833"/>
    <cellStyle name="Normal 3 3 4 2 3" xfId="13834"/>
    <cellStyle name="Normal 3 3 4 2 3 2" xfId="13835"/>
    <cellStyle name="Normal 3 3 4 2 3 2 2" xfId="13836"/>
    <cellStyle name="Normal 3 3 4 2 3 3" xfId="13837"/>
    <cellStyle name="Normal 3 3 4 2 4" xfId="13838"/>
    <cellStyle name="Normal 3 3 4 2 4 2" xfId="13839"/>
    <cellStyle name="Normal 3 3 4 2 5" xfId="13840"/>
    <cellStyle name="Normal 3 3 4 2 5 2" xfId="13841"/>
    <cellStyle name="Normal 3 3 4 2 6" xfId="13842"/>
    <cellStyle name="Normal 3 3 4 3" xfId="13843"/>
    <cellStyle name="Normal 3 3 4 3 2" xfId="13844"/>
    <cellStyle name="Normal 3 3 4 3 2 2" xfId="13845"/>
    <cellStyle name="Normal 3 3 4 4" xfId="13846"/>
    <cellStyle name="Normal 3 3 4 4 2" xfId="13847"/>
    <cellStyle name="Normal 3 3 4 4 2 2" xfId="13848"/>
    <cellStyle name="Normal 3 3 4 4 3" xfId="13849"/>
    <cellStyle name="Normal 3 3 4 5" xfId="13850"/>
    <cellStyle name="Normal 3 3 4 5 2" xfId="13851"/>
    <cellStyle name="Normal 3 3 4 6" xfId="13852"/>
    <cellStyle name="Normal 3 3 4 6 2" xfId="13853"/>
    <cellStyle name="Normal 3 3 4 7" xfId="13854"/>
    <cellStyle name="Normal 3 3 4 7 2" xfId="13855"/>
    <cellStyle name="Normal 3 3 4 8" xfId="13856"/>
    <cellStyle name="Normal 3 3 4 8 2" xfId="13857"/>
    <cellStyle name="Normal 3 3 4 9" xfId="13858"/>
    <cellStyle name="Normal 3 3 4 9 2" xfId="13859"/>
    <cellStyle name="Normal 3 3 5" xfId="13860"/>
    <cellStyle name="Normal 3 3 5 2" xfId="13861"/>
    <cellStyle name="Normal 3 3 5 2 2" xfId="13862"/>
    <cellStyle name="Normal 3 3 5 2 2 2" xfId="13863"/>
    <cellStyle name="Normal 3 3 6" xfId="13864"/>
    <cellStyle name="Normal 3 3 6 2" xfId="13865"/>
    <cellStyle name="Normal 3 3 6 2 2" xfId="13866"/>
    <cellStyle name="Normal 3 3 6 3" xfId="13867"/>
    <cellStyle name="Normal 3 3 6 3 2" xfId="13868"/>
    <cellStyle name="Normal 3 3 6 4" xfId="13869"/>
    <cellStyle name="Normal 3 3 7" xfId="13870"/>
    <cellStyle name="Normal 3 3 7 2" xfId="13871"/>
    <cellStyle name="Normal 3 3 7 2 2" xfId="13872"/>
    <cellStyle name="Normal 3 3 8" xfId="13873"/>
    <cellStyle name="Normal 3 3 9" xfId="13874"/>
    <cellStyle name="Normal 3 3 9 2" xfId="13875"/>
    <cellStyle name="Normal 3 3_Sheet2" xfId="13876"/>
    <cellStyle name="Normal 3 4" xfId="13877"/>
    <cellStyle name="Normal 3 4 2" xfId="13878"/>
    <cellStyle name="Normal 3 4 2 10" xfId="13879"/>
    <cellStyle name="Normal 3 4 2 10 2" xfId="13880"/>
    <cellStyle name="Normal 3 4 2 11" xfId="13881"/>
    <cellStyle name="Normal 3 4 2 12" xfId="13882"/>
    <cellStyle name="Normal 3 4 2 2" xfId="13883"/>
    <cellStyle name="Normal 3 4 2 2 2" xfId="13884"/>
    <cellStyle name="Normal 3 4 2 2 2 2" xfId="13885"/>
    <cellStyle name="Normal 3 4 2 2 2 2 2" xfId="13886"/>
    <cellStyle name="Normal 3 4 2 2 3" xfId="13887"/>
    <cellStyle name="Normal 3 4 2 2 3 2" xfId="13888"/>
    <cellStyle name="Normal 3 4 2 2 3 2 2" xfId="13889"/>
    <cellStyle name="Normal 3 4 2 2 3 3" xfId="13890"/>
    <cellStyle name="Normal 3 4 2 2 4" xfId="13891"/>
    <cellStyle name="Normal 3 4 2 2 4 2" xfId="13892"/>
    <cellStyle name="Normal 3 4 2 2 5" xfId="13893"/>
    <cellStyle name="Normal 3 4 2 2 5 2" xfId="13894"/>
    <cellStyle name="Normal 3 4 2 2 6" xfId="13895"/>
    <cellStyle name="Normal 3 4 2 2 7" xfId="13896"/>
    <cellStyle name="Normal 3 4 2 3" xfId="13897"/>
    <cellStyle name="Normal 3 4 2 3 2" xfId="13898"/>
    <cellStyle name="Normal 3 4 2 3 2 2" xfId="13899"/>
    <cellStyle name="Normal 3 4 2 3 2 2 2" xfId="13900"/>
    <cellStyle name="Normal 3 4 2 3 3" xfId="13901"/>
    <cellStyle name="Normal 3 4 2 3 3 2" xfId="13902"/>
    <cellStyle name="Normal 3 4 2 3 3 2 2" xfId="13903"/>
    <cellStyle name="Normal 3 4 2 3 3 3" xfId="13904"/>
    <cellStyle name="Normal 3 4 2 3 4" xfId="13905"/>
    <cellStyle name="Normal 3 4 2 3 4 2" xfId="13906"/>
    <cellStyle name="Normal 3 4 2 3 5" xfId="13907"/>
    <cellStyle name="Normal 3 4 2 3 5 2" xfId="13908"/>
    <cellStyle name="Normal 3 4 2 3 6" xfId="13909"/>
    <cellStyle name="Normal 3 4 2 4" xfId="13910"/>
    <cellStyle name="Normal 3 4 2 4 2" xfId="13911"/>
    <cellStyle name="Normal 3 4 2 4 2 2" xfId="13912"/>
    <cellStyle name="Normal 3 4 2 4 2 2 2" xfId="13913"/>
    <cellStyle name="Normal 3 4 2 4 3" xfId="13914"/>
    <cellStyle name="Normal 3 4 2 4 3 2" xfId="13915"/>
    <cellStyle name="Normal 3 4 2 4 4" xfId="13916"/>
    <cellStyle name="Normal 3 4 2 5" xfId="13917"/>
    <cellStyle name="Normal 3 4 2 5 2" xfId="13918"/>
    <cellStyle name="Normal 3 4 2 6" xfId="13919"/>
    <cellStyle name="Normal 3 4 2 6 2" xfId="13920"/>
    <cellStyle name="Normal 3 4 2 7" xfId="13921"/>
    <cellStyle name="Normal 3 4 2 7 2" xfId="13922"/>
    <cellStyle name="Normal 3 4 2 8" xfId="13923"/>
    <cellStyle name="Normal 3 4 2 8 2" xfId="13924"/>
    <cellStyle name="Normal 3 4 2 9" xfId="13925"/>
    <cellStyle name="Normal 3 4 2 9 2" xfId="13926"/>
    <cellStyle name="Normal 3 4 3" xfId="13927"/>
    <cellStyle name="Normal 3 4 3 10" xfId="13928"/>
    <cellStyle name="Normal 3 4 3 11" xfId="13929"/>
    <cellStyle name="Normal 3 4 3 2" xfId="13930"/>
    <cellStyle name="Normal 3 4 3 2 2" xfId="13931"/>
    <cellStyle name="Normal 3 4 3 2 2 2" xfId="13932"/>
    <cellStyle name="Normal 3 4 3 2 2 2 2" xfId="13933"/>
    <cellStyle name="Normal 3 4 3 2 3" xfId="13934"/>
    <cellStyle name="Normal 3 4 3 2 3 2" xfId="13935"/>
    <cellStyle name="Normal 3 4 3 2 3 2 2" xfId="13936"/>
    <cellStyle name="Normal 3 4 3 2 3 3" xfId="13937"/>
    <cellStyle name="Normal 3 4 3 2 4" xfId="13938"/>
    <cellStyle name="Normal 3 4 3 2 4 2" xfId="13939"/>
    <cellStyle name="Normal 3 4 3 2 5" xfId="13940"/>
    <cellStyle name="Normal 3 4 3 2 5 2" xfId="13941"/>
    <cellStyle name="Normal 3 4 3 2 6" xfId="13942"/>
    <cellStyle name="Normal 3 4 3 3" xfId="13943"/>
    <cellStyle name="Normal 3 4 3 3 2" xfId="13944"/>
    <cellStyle name="Normal 3 4 3 3 2 2" xfId="13945"/>
    <cellStyle name="Normal 3 4 3 4" xfId="13946"/>
    <cellStyle name="Normal 3 4 3 4 2" xfId="13947"/>
    <cellStyle name="Normal 3 4 3 4 2 2" xfId="13948"/>
    <cellStyle name="Normal 3 4 3 4 3" xfId="13949"/>
    <cellStyle name="Normal 3 4 3 5" xfId="13950"/>
    <cellStyle name="Normal 3 4 3 5 2" xfId="13951"/>
    <cellStyle name="Normal 3 4 3 6" xfId="13952"/>
    <cellStyle name="Normal 3 4 3 6 2" xfId="13953"/>
    <cellStyle name="Normal 3 4 3 7" xfId="13954"/>
    <cellStyle name="Normal 3 4 3 7 2" xfId="13955"/>
    <cellStyle name="Normal 3 4 3 8" xfId="13956"/>
    <cellStyle name="Normal 3 4 3 8 2" xfId="13957"/>
    <cellStyle name="Normal 3 4 3 9" xfId="13958"/>
    <cellStyle name="Normal 3 4 3 9 2" xfId="13959"/>
    <cellStyle name="Normal 3 4 4" xfId="13960"/>
    <cellStyle name="Normal 3 4 4 2" xfId="13961"/>
    <cellStyle name="Normal 3 4 4 2 2" xfId="13962"/>
    <cellStyle name="Normal 3 4 4 2 2 2" xfId="13963"/>
    <cellStyle name="Normal 3 4 5" xfId="13964"/>
    <cellStyle name="Normal 3 4 5 2" xfId="13965"/>
    <cellStyle name="Normal 3 4 5 2 2" xfId="13966"/>
    <cellStyle name="Normal 3 4 5 3" xfId="13967"/>
    <cellStyle name="Normal 3 4 5 3 2" xfId="13968"/>
    <cellStyle name="Normal 3 4 5 4" xfId="13969"/>
    <cellStyle name="Normal 3 4 6" xfId="13970"/>
    <cellStyle name="Normal 3 4 6 2" xfId="13971"/>
    <cellStyle name="Normal 3 4 6 2 2" xfId="13972"/>
    <cellStyle name="Normal 3 4 7" xfId="13973"/>
    <cellStyle name="Normal 3 4 7 2" xfId="13974"/>
    <cellStyle name="Normal 3 4 8" xfId="13975"/>
    <cellStyle name="Normal 3 4 8 2" xfId="13976"/>
    <cellStyle name="Normal 3 4 9" xfId="13977"/>
    <cellStyle name="Normal 3 5" xfId="13978"/>
    <cellStyle name="Normal 3 5 2" xfId="13979"/>
    <cellStyle name="Normal 3 5 2 2" xfId="13980"/>
    <cellStyle name="Normal 3 5 2 2 2" xfId="13981"/>
    <cellStyle name="Normal 3 5 2 3" xfId="13982"/>
    <cellStyle name="Normal 3 5 3" xfId="13983"/>
    <cellStyle name="Normal 3 5 4" xfId="13984"/>
    <cellStyle name="Normal 3 5 5" xfId="13985"/>
    <cellStyle name="Normal 3 6" xfId="13986"/>
    <cellStyle name="Normal 3 6 2" xfId="13987"/>
    <cellStyle name="Normal 3 6 2 2" xfId="13988"/>
    <cellStyle name="Normal 3 6 2 2 2" xfId="13989"/>
    <cellStyle name="Normal 3 7" xfId="13990"/>
    <cellStyle name="Normal 3 7 2" xfId="13991"/>
    <cellStyle name="Normal 3 7 2 2" xfId="13992"/>
    <cellStyle name="Normal 3 7 2 2 2" xfId="13993"/>
    <cellStyle name="Normal 3 7 2 2 2 2" xfId="13994"/>
    <cellStyle name="Normal 3 7 2 3" xfId="13995"/>
    <cellStyle name="Normal 3 7 2 4" xfId="13996"/>
    <cellStyle name="Normal 3 7 3" xfId="13997"/>
    <cellStyle name="Normal 3 7 3 2" xfId="13998"/>
    <cellStyle name="Normal 3 7 3 2 2" xfId="13999"/>
    <cellStyle name="Normal 3 7 3 2 2 2" xfId="14000"/>
    <cellStyle name="Normal 3 7 4" xfId="14001"/>
    <cellStyle name="Normal 3 7 4 2" xfId="14002"/>
    <cellStyle name="Normal 3 7 5" xfId="14003"/>
    <cellStyle name="Normal 3 7 5 2" xfId="14004"/>
    <cellStyle name="Normal 3 7 5 2 2" xfId="14005"/>
    <cellStyle name="Normal 3 7 6" xfId="14006"/>
    <cellStyle name="Normal 3 7 7" xfId="14007"/>
    <cellStyle name="Normal 3 8" xfId="14008"/>
    <cellStyle name="Normal 3 8 2" xfId="14009"/>
    <cellStyle name="Normal 3 8 2 2" xfId="14010"/>
    <cellStyle name="Normal 3 8 2 2 2" xfId="14011"/>
    <cellStyle name="Normal 3 8 2 2 2 2" xfId="14012"/>
    <cellStyle name="Normal 3 8 2 3" xfId="14013"/>
    <cellStyle name="Normal 3 8 3" xfId="14014"/>
    <cellStyle name="Normal 3 8 3 2" xfId="14015"/>
    <cellStyle name="Normal 3 8 3 2 2" xfId="14016"/>
    <cellStyle name="Normal 3 8 3 2 2 2" xfId="14017"/>
    <cellStyle name="Normal 3 8 4" xfId="14018"/>
    <cellStyle name="Normal 3 8 4 2" xfId="14019"/>
    <cellStyle name="Normal 3 8 5" xfId="14020"/>
    <cellStyle name="Normal 3 8 5 2" xfId="14021"/>
    <cellStyle name="Normal 3 8 5 2 2" xfId="14022"/>
    <cellStyle name="Normal 3 8 6" xfId="14023"/>
    <cellStyle name="Normal 3 8 7" xfId="14024"/>
    <cellStyle name="Normal 3 9" xfId="14025"/>
    <cellStyle name="Normal 3 9 2" xfId="14026"/>
    <cellStyle name="Normal 3 9 2 2" xfId="14027"/>
    <cellStyle name="Normal 3 9 2 2 2" xfId="14028"/>
    <cellStyle name="Normal 3 9 2 2 2 2" xfId="14029"/>
    <cellStyle name="Normal 3 9 3" xfId="14030"/>
    <cellStyle name="Normal 3 9 3 2" xfId="14031"/>
    <cellStyle name="Normal 3 9 3 2 2" xfId="14032"/>
    <cellStyle name="Normal 3 9 3 2 2 2" xfId="14033"/>
    <cellStyle name="Normal 3 9 4" xfId="14034"/>
    <cellStyle name="Normal 3 9 5" xfId="14035"/>
    <cellStyle name="Normal 3 9 5 2" xfId="14036"/>
    <cellStyle name="Normal 3 9 5 2 2" xfId="14037"/>
    <cellStyle name="Normal 3_Schedule May 2011" xfId="14038"/>
    <cellStyle name="Normal 30" xfId="14039"/>
    <cellStyle name="Normal 30 10" xfId="14040"/>
    <cellStyle name="Normal 30 10 2" xfId="14041"/>
    <cellStyle name="Normal 30 10 2 2" xfId="14042"/>
    <cellStyle name="Normal 30 10 2 2 2" xfId="14043"/>
    <cellStyle name="Normal 30 11" xfId="14044"/>
    <cellStyle name="Normal 30 11 2" xfId="14045"/>
    <cellStyle name="Normal 30 11 2 2" xfId="14046"/>
    <cellStyle name="Normal 30 11 2 2 2" xfId="14047"/>
    <cellStyle name="Normal 30 12" xfId="14048"/>
    <cellStyle name="Normal 30 12 2" xfId="14049"/>
    <cellStyle name="Normal 30 12 2 2" xfId="14050"/>
    <cellStyle name="Normal 30 12 2 2 2" xfId="14051"/>
    <cellStyle name="Normal 30 13" xfId="14052"/>
    <cellStyle name="Normal 30 13 2" xfId="14053"/>
    <cellStyle name="Normal 30 13 2 2" xfId="14054"/>
    <cellStyle name="Normal 30 13 2 2 2" xfId="14055"/>
    <cellStyle name="Normal 30 14" xfId="14056"/>
    <cellStyle name="Normal 30 14 2" xfId="14057"/>
    <cellStyle name="Normal 30 14 2 2" xfId="14058"/>
    <cellStyle name="Normal 30 14 2 2 2" xfId="14059"/>
    <cellStyle name="Normal 30 15" xfId="14060"/>
    <cellStyle name="Normal 30 15 2" xfId="14061"/>
    <cellStyle name="Normal 30 15 2 2" xfId="14062"/>
    <cellStyle name="Normal 30 15 2 2 2" xfId="14063"/>
    <cellStyle name="Normal 30 16" xfId="14064"/>
    <cellStyle name="Normal 30 16 2" xfId="14065"/>
    <cellStyle name="Normal 30 16 2 2" xfId="14066"/>
    <cellStyle name="Normal 30 16 2 2 2" xfId="14067"/>
    <cellStyle name="Normal 30 17" xfId="14068"/>
    <cellStyle name="Normal 30 17 2" xfId="14069"/>
    <cellStyle name="Normal 30 17 2 2" xfId="14070"/>
    <cellStyle name="Normal 30 17 2 2 2" xfId="14071"/>
    <cellStyle name="Normal 30 17 3" xfId="14072"/>
    <cellStyle name="Normal 30 17 3 2" xfId="14073"/>
    <cellStyle name="Normal 30 17 3 2 2" xfId="14074"/>
    <cellStyle name="Normal 30 17 3 3" xfId="14075"/>
    <cellStyle name="Normal 30 17 4" xfId="14076"/>
    <cellStyle name="Normal 30 17 4 2" xfId="14077"/>
    <cellStyle name="Normal 30 17 5" xfId="14078"/>
    <cellStyle name="Normal 30 17 5 2" xfId="14079"/>
    <cellStyle name="Normal 30 17 6" xfId="14080"/>
    <cellStyle name="Normal 30 18" xfId="14081"/>
    <cellStyle name="Normal 30 19" xfId="14082"/>
    <cellStyle name="Normal 30 19 2" xfId="14083"/>
    <cellStyle name="Normal 30 19 2 2" xfId="14084"/>
    <cellStyle name="Normal 30 2" xfId="14085"/>
    <cellStyle name="Normal 30 2 2" xfId="14086"/>
    <cellStyle name="Normal 30 2 2 10" xfId="14087"/>
    <cellStyle name="Normal 30 2 2 2" xfId="14088"/>
    <cellStyle name="Normal 30 2 2 2 2" xfId="14089"/>
    <cellStyle name="Normal 30 2 2 2 2 2" xfId="14090"/>
    <cellStyle name="Normal 30 2 2 2 2 2 2" xfId="14091"/>
    <cellStyle name="Normal 30 2 2 2 3" xfId="14092"/>
    <cellStyle name="Normal 30 2 2 2 3 2" xfId="14093"/>
    <cellStyle name="Normal 30 2 2 2 3 2 2" xfId="14094"/>
    <cellStyle name="Normal 30 2 2 2 3 3" xfId="14095"/>
    <cellStyle name="Normal 30 2 2 2 4" xfId="14096"/>
    <cellStyle name="Normal 30 2 2 2 4 2" xfId="14097"/>
    <cellStyle name="Normal 30 2 2 2 5" xfId="14098"/>
    <cellStyle name="Normal 30 2 2 2 5 2" xfId="14099"/>
    <cellStyle name="Normal 30 2 2 2 6" xfId="14100"/>
    <cellStyle name="Normal 30 2 2 3" xfId="14101"/>
    <cellStyle name="Normal 30 2 2 3 2" xfId="14102"/>
    <cellStyle name="Normal 30 2 2 3 2 2" xfId="14103"/>
    <cellStyle name="Normal 30 2 2 4" xfId="14104"/>
    <cellStyle name="Normal 30 2 2 4 2" xfId="14105"/>
    <cellStyle name="Normal 30 2 2 4 2 2" xfId="14106"/>
    <cellStyle name="Normal 30 2 2 4 3" xfId="14107"/>
    <cellStyle name="Normal 30 2 2 5" xfId="14108"/>
    <cellStyle name="Normal 30 2 2 5 2" xfId="14109"/>
    <cellStyle name="Normal 30 2 2 6" xfId="14110"/>
    <cellStyle name="Normal 30 2 2 6 2" xfId="14111"/>
    <cellStyle name="Normal 30 2 2 7" xfId="14112"/>
    <cellStyle name="Normal 30 2 2 7 2" xfId="14113"/>
    <cellStyle name="Normal 30 2 2 8" xfId="14114"/>
    <cellStyle name="Normal 30 2 2 8 2" xfId="14115"/>
    <cellStyle name="Normal 30 2 2 9" xfId="14116"/>
    <cellStyle name="Normal 30 2 2 9 2" xfId="14117"/>
    <cellStyle name="Normal 30 2 3" xfId="14118"/>
    <cellStyle name="Normal 30 2 3 2" xfId="14119"/>
    <cellStyle name="Normal 30 2 3 2 2" xfId="14120"/>
    <cellStyle name="Normal 30 2 3 2 2 2" xfId="14121"/>
    <cellStyle name="Normal 30 2 4" xfId="14122"/>
    <cellStyle name="Normal 30 2 4 2" xfId="14123"/>
    <cellStyle name="Normal 30 2 4 2 2" xfId="14124"/>
    <cellStyle name="Normal 30 2 4 3" xfId="14125"/>
    <cellStyle name="Normal 30 2 4 3 2" xfId="14126"/>
    <cellStyle name="Normal 30 2 4 4" xfId="14127"/>
    <cellStyle name="Normal 30 2 5" xfId="14128"/>
    <cellStyle name="Normal 30 2 5 2" xfId="14129"/>
    <cellStyle name="Normal 30 2 5 2 2" xfId="14130"/>
    <cellStyle name="Normal 30 2 6" xfId="14131"/>
    <cellStyle name="Normal 30 2 6 2" xfId="14132"/>
    <cellStyle name="Normal 30 2 7" xfId="14133"/>
    <cellStyle name="Normal 30 20" xfId="14134"/>
    <cellStyle name="Normal 30 20 2" xfId="14135"/>
    <cellStyle name="Normal 30 21" xfId="14136"/>
    <cellStyle name="Normal 30 21 2" xfId="14137"/>
    <cellStyle name="Normal 30 22" xfId="14138"/>
    <cellStyle name="Normal 30 22 2" xfId="14139"/>
    <cellStyle name="Normal 30 23" xfId="14140"/>
    <cellStyle name="Normal 30 24" xfId="14141"/>
    <cellStyle name="Normal 30 3" xfId="14142"/>
    <cellStyle name="Normal 30 3 2" xfId="14143"/>
    <cellStyle name="Normal 30 3 2 2" xfId="14144"/>
    <cellStyle name="Normal 30 3 2 2 2" xfId="14145"/>
    <cellStyle name="Normal 30 3 2 3" xfId="14146"/>
    <cellStyle name="Normal 30 3 3" xfId="14147"/>
    <cellStyle name="Normal 30 3 4" xfId="14148"/>
    <cellStyle name="Normal 30 4" xfId="14149"/>
    <cellStyle name="Normal 30 4 2" xfId="14150"/>
    <cellStyle name="Normal 30 4 2 2" xfId="14151"/>
    <cellStyle name="Normal 30 4 2 2 2" xfId="14152"/>
    <cellStyle name="Normal 30 4 2 3" xfId="14153"/>
    <cellStyle name="Normal 30 4 3" xfId="14154"/>
    <cellStyle name="Normal 30 4 4" xfId="14155"/>
    <cellStyle name="Normal 30 5" xfId="14156"/>
    <cellStyle name="Normal 30 5 2" xfId="14157"/>
    <cellStyle name="Normal 30 5 2 2" xfId="14158"/>
    <cellStyle name="Normal 30 5 2 2 2" xfId="14159"/>
    <cellStyle name="Normal 30 5 3" xfId="14160"/>
    <cellStyle name="Normal 30 6" xfId="14161"/>
    <cellStyle name="Normal 30 6 2" xfId="14162"/>
    <cellStyle name="Normal 30 6 2 2" xfId="14163"/>
    <cellStyle name="Normal 30 6 2 2 2" xfId="14164"/>
    <cellStyle name="Normal 30 6 3" xfId="14165"/>
    <cellStyle name="Normal 30 7" xfId="14166"/>
    <cellStyle name="Normal 30 7 2" xfId="14167"/>
    <cellStyle name="Normal 30 7 2 2" xfId="14168"/>
    <cellStyle name="Normal 30 7 2 2 2" xfId="14169"/>
    <cellStyle name="Normal 30 8" xfId="14170"/>
    <cellStyle name="Normal 30 8 2" xfId="14171"/>
    <cellStyle name="Normal 30 8 2 2" xfId="14172"/>
    <cellStyle name="Normal 30 8 2 2 2" xfId="14173"/>
    <cellStyle name="Normal 30 9" xfId="14174"/>
    <cellStyle name="Normal 30 9 2" xfId="14175"/>
    <cellStyle name="Normal 30 9 2 2" xfId="14176"/>
    <cellStyle name="Normal 30 9 2 2 2" xfId="14177"/>
    <cellStyle name="Normal 31" xfId="14178"/>
    <cellStyle name="Normal 31 10" xfId="14179"/>
    <cellStyle name="Normal 31 10 2" xfId="14180"/>
    <cellStyle name="Normal 31 10 2 2" xfId="14181"/>
    <cellStyle name="Normal 31 10 2 2 2" xfId="14182"/>
    <cellStyle name="Normal 31 11" xfId="14183"/>
    <cellStyle name="Normal 31 11 2" xfId="14184"/>
    <cellStyle name="Normal 31 11 2 2" xfId="14185"/>
    <cellStyle name="Normal 31 11 2 2 2" xfId="14186"/>
    <cellStyle name="Normal 31 12" xfId="14187"/>
    <cellStyle name="Normal 31 12 2" xfId="14188"/>
    <cellStyle name="Normal 31 12 2 2" xfId="14189"/>
    <cellStyle name="Normal 31 12 2 2 2" xfId="14190"/>
    <cellStyle name="Normal 31 13" xfId="14191"/>
    <cellStyle name="Normal 31 13 2" xfId="14192"/>
    <cellStyle name="Normal 31 13 2 2" xfId="14193"/>
    <cellStyle name="Normal 31 13 2 2 2" xfId="14194"/>
    <cellStyle name="Normal 31 14" xfId="14195"/>
    <cellStyle name="Normal 31 14 2" xfId="14196"/>
    <cellStyle name="Normal 31 14 2 2" xfId="14197"/>
    <cellStyle name="Normal 31 14 2 2 2" xfId="14198"/>
    <cellStyle name="Normal 31 15" xfId="14199"/>
    <cellStyle name="Normal 31 15 2" xfId="14200"/>
    <cellStyle name="Normal 31 15 2 2" xfId="14201"/>
    <cellStyle name="Normal 31 15 2 2 2" xfId="14202"/>
    <cellStyle name="Normal 31 16" xfId="14203"/>
    <cellStyle name="Normal 31 16 2" xfId="14204"/>
    <cellStyle name="Normal 31 16 2 2" xfId="14205"/>
    <cellStyle name="Normal 31 16 2 2 2" xfId="14206"/>
    <cellStyle name="Normal 31 16 3" xfId="14207"/>
    <cellStyle name="Normal 31 16 3 2" xfId="14208"/>
    <cellStyle name="Normal 31 16 3 2 2" xfId="14209"/>
    <cellStyle name="Normal 31 16 3 3" xfId="14210"/>
    <cellStyle name="Normal 31 16 4" xfId="14211"/>
    <cellStyle name="Normal 31 16 4 2" xfId="14212"/>
    <cellStyle name="Normal 31 16 5" xfId="14213"/>
    <cellStyle name="Normal 31 16 5 2" xfId="14214"/>
    <cellStyle name="Normal 31 16 6" xfId="14215"/>
    <cellStyle name="Normal 31 17" xfId="14216"/>
    <cellStyle name="Normal 31 17 2" xfId="14217"/>
    <cellStyle name="Normal 31 17 2 2" xfId="14218"/>
    <cellStyle name="Normal 31 17 3" xfId="14219"/>
    <cellStyle name="Normal 31 17 3 2" xfId="14220"/>
    <cellStyle name="Normal 31 17 4" xfId="14221"/>
    <cellStyle name="Normal 31 18" xfId="14222"/>
    <cellStyle name="Normal 31 18 2" xfId="14223"/>
    <cellStyle name="Normal 31 18 2 2" xfId="14224"/>
    <cellStyle name="Normal 31 19" xfId="14225"/>
    <cellStyle name="Normal 31 19 2" xfId="14226"/>
    <cellStyle name="Normal 31 2" xfId="14227"/>
    <cellStyle name="Normal 31 2 2" xfId="14228"/>
    <cellStyle name="Normal 31 2 2 10" xfId="14229"/>
    <cellStyle name="Normal 31 2 2 10 2" xfId="14230"/>
    <cellStyle name="Normal 31 2 2 11" xfId="14231"/>
    <cellStyle name="Normal 31 2 2 2" xfId="14232"/>
    <cellStyle name="Normal 31 2 2 2 2" xfId="14233"/>
    <cellStyle name="Normal 31 2 2 2 2 2" xfId="14234"/>
    <cellStyle name="Normal 31 2 2 2 2 2 2" xfId="14235"/>
    <cellStyle name="Normal 31 2 2 2 3" xfId="14236"/>
    <cellStyle name="Normal 31 2 2 2 3 2" xfId="14237"/>
    <cellStyle name="Normal 31 2 2 2 3 2 2" xfId="14238"/>
    <cellStyle name="Normal 31 2 2 2 3 3" xfId="14239"/>
    <cellStyle name="Normal 31 2 2 2 4" xfId="14240"/>
    <cellStyle name="Normal 31 2 2 2 4 2" xfId="14241"/>
    <cellStyle name="Normal 31 2 2 2 5" xfId="14242"/>
    <cellStyle name="Normal 31 2 2 2 5 2" xfId="14243"/>
    <cellStyle name="Normal 31 2 2 2 6" xfId="14244"/>
    <cellStyle name="Normal 31 2 2 3" xfId="14245"/>
    <cellStyle name="Normal 31 2 2 3 2" xfId="14246"/>
    <cellStyle name="Normal 31 2 2 3 2 2" xfId="14247"/>
    <cellStyle name="Normal 31 2 2 3 2 2 2" xfId="14248"/>
    <cellStyle name="Normal 31 2 2 3 3" xfId="14249"/>
    <cellStyle name="Normal 31 2 2 3 3 2" xfId="14250"/>
    <cellStyle name="Normal 31 2 2 3 3 2 2" xfId="14251"/>
    <cellStyle name="Normal 31 2 2 3 3 3" xfId="14252"/>
    <cellStyle name="Normal 31 2 2 3 4" xfId="14253"/>
    <cellStyle name="Normal 31 2 2 3 4 2" xfId="14254"/>
    <cellStyle name="Normal 31 2 2 3 5" xfId="14255"/>
    <cellStyle name="Normal 31 2 2 3 5 2" xfId="14256"/>
    <cellStyle name="Normal 31 2 2 3 6" xfId="14257"/>
    <cellStyle name="Normal 31 2 2 4" xfId="14258"/>
    <cellStyle name="Normal 31 2 2 4 2" xfId="14259"/>
    <cellStyle name="Normal 31 2 2 4 2 2" xfId="14260"/>
    <cellStyle name="Normal 31 2 2 4 2 2 2" xfId="14261"/>
    <cellStyle name="Normal 31 2 2 4 3" xfId="14262"/>
    <cellStyle name="Normal 31 2 2 4 3 2" xfId="14263"/>
    <cellStyle name="Normal 31 2 2 4 4" xfId="14264"/>
    <cellStyle name="Normal 31 2 2 5" xfId="14265"/>
    <cellStyle name="Normal 31 2 2 5 2" xfId="14266"/>
    <cellStyle name="Normal 31 2 2 6" xfId="14267"/>
    <cellStyle name="Normal 31 2 2 6 2" xfId="14268"/>
    <cellStyle name="Normal 31 2 2 7" xfId="14269"/>
    <cellStyle name="Normal 31 2 2 7 2" xfId="14270"/>
    <cellStyle name="Normal 31 2 2 8" xfId="14271"/>
    <cellStyle name="Normal 31 2 2 8 2" xfId="14272"/>
    <cellStyle name="Normal 31 2 2 9" xfId="14273"/>
    <cellStyle name="Normal 31 2 2 9 2" xfId="14274"/>
    <cellStyle name="Normal 31 2 3" xfId="14275"/>
    <cellStyle name="Normal 31 2 3 10" xfId="14276"/>
    <cellStyle name="Normal 31 2 3 2" xfId="14277"/>
    <cellStyle name="Normal 31 2 3 2 2" xfId="14278"/>
    <cellStyle name="Normal 31 2 3 2 2 2" xfId="14279"/>
    <cellStyle name="Normal 31 2 3 2 2 2 2" xfId="14280"/>
    <cellStyle name="Normal 31 2 3 2 3" xfId="14281"/>
    <cellStyle name="Normal 31 2 3 2 3 2" xfId="14282"/>
    <cellStyle name="Normal 31 2 3 2 3 2 2" xfId="14283"/>
    <cellStyle name="Normal 31 2 3 2 3 3" xfId="14284"/>
    <cellStyle name="Normal 31 2 3 2 4" xfId="14285"/>
    <cellStyle name="Normal 31 2 3 2 4 2" xfId="14286"/>
    <cellStyle name="Normal 31 2 3 2 5" xfId="14287"/>
    <cellStyle name="Normal 31 2 3 2 5 2" xfId="14288"/>
    <cellStyle name="Normal 31 2 3 2 6" xfId="14289"/>
    <cellStyle name="Normal 31 2 3 3" xfId="14290"/>
    <cellStyle name="Normal 31 2 3 3 2" xfId="14291"/>
    <cellStyle name="Normal 31 2 3 3 2 2" xfId="14292"/>
    <cellStyle name="Normal 31 2 3 4" xfId="14293"/>
    <cellStyle name="Normal 31 2 3 4 2" xfId="14294"/>
    <cellStyle name="Normal 31 2 3 4 2 2" xfId="14295"/>
    <cellStyle name="Normal 31 2 3 4 3" xfId="14296"/>
    <cellStyle name="Normal 31 2 3 5" xfId="14297"/>
    <cellStyle name="Normal 31 2 3 5 2" xfId="14298"/>
    <cellStyle name="Normal 31 2 3 6" xfId="14299"/>
    <cellStyle name="Normal 31 2 3 6 2" xfId="14300"/>
    <cellStyle name="Normal 31 2 3 7" xfId="14301"/>
    <cellStyle name="Normal 31 2 3 7 2" xfId="14302"/>
    <cellStyle name="Normal 31 2 3 8" xfId="14303"/>
    <cellStyle name="Normal 31 2 3 8 2" xfId="14304"/>
    <cellStyle name="Normal 31 2 3 9" xfId="14305"/>
    <cellStyle name="Normal 31 2 3 9 2" xfId="14306"/>
    <cellStyle name="Normal 31 2 4" xfId="14307"/>
    <cellStyle name="Normal 31 2 4 2" xfId="14308"/>
    <cellStyle name="Normal 31 2 4 2 2" xfId="14309"/>
    <cellStyle name="Normal 31 2 4 2 2 2" xfId="14310"/>
    <cellStyle name="Normal 31 2 5" xfId="14311"/>
    <cellStyle name="Normal 31 2 5 2" xfId="14312"/>
    <cellStyle name="Normal 31 2 5 2 2" xfId="14313"/>
    <cellStyle name="Normal 31 2 5 3" xfId="14314"/>
    <cellStyle name="Normal 31 2 5 3 2" xfId="14315"/>
    <cellStyle name="Normal 31 2 5 4" xfId="14316"/>
    <cellStyle name="Normal 31 2 6" xfId="14317"/>
    <cellStyle name="Normal 31 2 6 2" xfId="14318"/>
    <cellStyle name="Normal 31 2 6 2 2" xfId="14319"/>
    <cellStyle name="Normal 31 2 7" xfId="14320"/>
    <cellStyle name="Normal 31 2 7 2" xfId="14321"/>
    <cellStyle name="Normal 31 2 8" xfId="14322"/>
    <cellStyle name="Normal 31 2 8 2" xfId="14323"/>
    <cellStyle name="Normal 31 2 9" xfId="14324"/>
    <cellStyle name="Normal 31 20" xfId="14325"/>
    <cellStyle name="Normal 31 20 2" xfId="14326"/>
    <cellStyle name="Normal 31 21" xfId="14327"/>
    <cellStyle name="Normal 31 21 2" xfId="14328"/>
    <cellStyle name="Normal 31 22" xfId="14329"/>
    <cellStyle name="Normal 31 22 2" xfId="14330"/>
    <cellStyle name="Normal 31 23" xfId="14331"/>
    <cellStyle name="Normal 31 23 2" xfId="14332"/>
    <cellStyle name="Normal 31 24" xfId="14333"/>
    <cellStyle name="Normal 31 3" xfId="14334"/>
    <cellStyle name="Normal 31 3 2" xfId="14335"/>
    <cellStyle name="Normal 31 3 2 10" xfId="14336"/>
    <cellStyle name="Normal 31 3 2 11" xfId="14337"/>
    <cellStyle name="Normal 31 3 2 2" xfId="14338"/>
    <cellStyle name="Normal 31 3 2 2 2" xfId="14339"/>
    <cellStyle name="Normal 31 3 2 2 2 2" xfId="14340"/>
    <cellStyle name="Normal 31 3 2 2 2 2 2" xfId="14341"/>
    <cellStyle name="Normal 31 3 2 2 3" xfId="14342"/>
    <cellStyle name="Normal 31 3 2 2 3 2" xfId="14343"/>
    <cellStyle name="Normal 31 3 2 2 3 2 2" xfId="14344"/>
    <cellStyle name="Normal 31 3 2 2 3 3" xfId="14345"/>
    <cellStyle name="Normal 31 3 2 2 4" xfId="14346"/>
    <cellStyle name="Normal 31 3 2 2 4 2" xfId="14347"/>
    <cellStyle name="Normal 31 3 2 2 5" xfId="14348"/>
    <cellStyle name="Normal 31 3 2 2 5 2" xfId="14349"/>
    <cellStyle name="Normal 31 3 2 2 6" xfId="14350"/>
    <cellStyle name="Normal 31 3 2 3" xfId="14351"/>
    <cellStyle name="Normal 31 3 2 3 2" xfId="14352"/>
    <cellStyle name="Normal 31 3 2 3 2 2" xfId="14353"/>
    <cellStyle name="Normal 31 3 2 4" xfId="14354"/>
    <cellStyle name="Normal 31 3 2 4 2" xfId="14355"/>
    <cellStyle name="Normal 31 3 2 4 2 2" xfId="14356"/>
    <cellStyle name="Normal 31 3 2 4 3" xfId="14357"/>
    <cellStyle name="Normal 31 3 2 5" xfId="14358"/>
    <cellStyle name="Normal 31 3 2 5 2" xfId="14359"/>
    <cellStyle name="Normal 31 3 2 6" xfId="14360"/>
    <cellStyle name="Normal 31 3 2 6 2" xfId="14361"/>
    <cellStyle name="Normal 31 3 2 7" xfId="14362"/>
    <cellStyle name="Normal 31 3 2 7 2" xfId="14363"/>
    <cellStyle name="Normal 31 3 2 8" xfId="14364"/>
    <cellStyle name="Normal 31 3 2 8 2" xfId="14365"/>
    <cellStyle name="Normal 31 3 2 9" xfId="14366"/>
    <cellStyle name="Normal 31 3 2 9 2" xfId="14367"/>
    <cellStyle name="Normal 31 3 3" xfId="14368"/>
    <cellStyle name="Normal 31 3 3 2" xfId="14369"/>
    <cellStyle name="Normal 31 3 3 2 2" xfId="14370"/>
    <cellStyle name="Normal 31 3 3 2 2 2" xfId="14371"/>
    <cellStyle name="Normal 31 3 3 3" xfId="14372"/>
    <cellStyle name="Normal 31 3 4" xfId="14373"/>
    <cellStyle name="Normal 31 3 4 2" xfId="14374"/>
    <cellStyle name="Normal 31 3 4 2 2" xfId="14375"/>
    <cellStyle name="Normal 31 3 4 3" xfId="14376"/>
    <cellStyle name="Normal 31 3 4 3 2" xfId="14377"/>
    <cellStyle name="Normal 31 3 4 4" xfId="14378"/>
    <cellStyle name="Normal 31 3 5" xfId="14379"/>
    <cellStyle name="Normal 31 3 5 2" xfId="14380"/>
    <cellStyle name="Normal 31 3 5 2 2" xfId="14381"/>
    <cellStyle name="Normal 31 3 6" xfId="14382"/>
    <cellStyle name="Normal 31 3 6 2" xfId="14383"/>
    <cellStyle name="Normal 31 3 7" xfId="14384"/>
    <cellStyle name="Normal 31 3 7 2" xfId="14385"/>
    <cellStyle name="Normal 31 4" xfId="14386"/>
    <cellStyle name="Normal 31 4 2" xfId="14387"/>
    <cellStyle name="Normal 31 4 2 2" xfId="14388"/>
    <cellStyle name="Normal 31 4 2 2 2" xfId="14389"/>
    <cellStyle name="Normal 31 4 2 2 2 2" xfId="14390"/>
    <cellStyle name="Normal 31 4 2 3" xfId="14391"/>
    <cellStyle name="Normal 31 4 3" xfId="14392"/>
    <cellStyle name="Normal 31 4 3 2" xfId="14393"/>
    <cellStyle name="Normal 31 4 3 2 2" xfId="14394"/>
    <cellStyle name="Normal 31 4 3 3" xfId="14395"/>
    <cellStyle name="Normal 31 4 3 3 2" xfId="14396"/>
    <cellStyle name="Normal 31 4 3 4" xfId="14397"/>
    <cellStyle name="Normal 31 4 4" xfId="14398"/>
    <cellStyle name="Normal 31 4 4 2" xfId="14399"/>
    <cellStyle name="Normal 31 4 4 2 2" xfId="14400"/>
    <cellStyle name="Normal 31 4 5" xfId="14401"/>
    <cellStyle name="Normal 31 4 5 2" xfId="14402"/>
    <cellStyle name="Normal 31 4 6" xfId="14403"/>
    <cellStyle name="Normal 31 5" xfId="14404"/>
    <cellStyle name="Normal 31 5 2" xfId="14405"/>
    <cellStyle name="Normal 31 5 2 2" xfId="14406"/>
    <cellStyle name="Normal 31 5 2 2 2" xfId="14407"/>
    <cellStyle name="Normal 31 5 3" xfId="14408"/>
    <cellStyle name="Normal 31 6" xfId="14409"/>
    <cellStyle name="Normal 31 6 2" xfId="14410"/>
    <cellStyle name="Normal 31 6 2 2" xfId="14411"/>
    <cellStyle name="Normal 31 6 2 2 2" xfId="14412"/>
    <cellStyle name="Normal 31 6 3" xfId="14413"/>
    <cellStyle name="Normal 31 7" xfId="14414"/>
    <cellStyle name="Normal 31 7 2" xfId="14415"/>
    <cellStyle name="Normal 31 7 2 2" xfId="14416"/>
    <cellStyle name="Normal 31 7 2 2 2" xfId="14417"/>
    <cellStyle name="Normal 31 8" xfId="14418"/>
    <cellStyle name="Normal 31 8 2" xfId="14419"/>
    <cellStyle name="Normal 31 8 2 2" xfId="14420"/>
    <cellStyle name="Normal 31 8 2 2 2" xfId="14421"/>
    <cellStyle name="Normal 31 9" xfId="14422"/>
    <cellStyle name="Normal 31 9 2" xfId="14423"/>
    <cellStyle name="Normal 31 9 2 2" xfId="14424"/>
    <cellStyle name="Normal 31 9 2 2 2" xfId="14425"/>
    <cellStyle name="Normal 31_Sheet2" xfId="14426"/>
    <cellStyle name="Normal 32" xfId="14427"/>
    <cellStyle name="Normal 32 10" xfId="14428"/>
    <cellStyle name="Normal 32 10 2" xfId="14429"/>
    <cellStyle name="Normal 32 10 2 2" xfId="14430"/>
    <cellStyle name="Normal 32 10 2 2 2" xfId="14431"/>
    <cellStyle name="Normal 32 11" xfId="14432"/>
    <cellStyle name="Normal 32 11 2" xfId="14433"/>
    <cellStyle name="Normal 32 11 2 2" xfId="14434"/>
    <cellStyle name="Normal 32 11 2 2 2" xfId="14435"/>
    <cellStyle name="Normal 32 12" xfId="14436"/>
    <cellStyle name="Normal 32 12 2" xfId="14437"/>
    <cellStyle name="Normal 32 12 2 2" xfId="14438"/>
    <cellStyle name="Normal 32 12 2 2 2" xfId="14439"/>
    <cellStyle name="Normal 32 13" xfId="14440"/>
    <cellStyle name="Normal 32 13 2" xfId="14441"/>
    <cellStyle name="Normal 32 13 2 2" xfId="14442"/>
    <cellStyle name="Normal 32 13 2 2 2" xfId="14443"/>
    <cellStyle name="Normal 32 14" xfId="14444"/>
    <cellStyle name="Normal 32 14 2" xfId="14445"/>
    <cellStyle name="Normal 32 14 2 2" xfId="14446"/>
    <cellStyle name="Normal 32 14 2 2 2" xfId="14447"/>
    <cellStyle name="Normal 32 15" xfId="14448"/>
    <cellStyle name="Normal 32 15 2" xfId="14449"/>
    <cellStyle name="Normal 32 15 2 2" xfId="14450"/>
    <cellStyle name="Normal 32 15 2 2 2" xfId="14451"/>
    <cellStyle name="Normal 32 16" xfId="14452"/>
    <cellStyle name="Normal 32 16 2" xfId="14453"/>
    <cellStyle name="Normal 32 16 2 2" xfId="14454"/>
    <cellStyle name="Normal 32 16 2 2 2" xfId="14455"/>
    <cellStyle name="Normal 32 16 3" xfId="14456"/>
    <cellStyle name="Normal 32 16 3 2" xfId="14457"/>
    <cellStyle name="Normal 32 16 3 2 2" xfId="14458"/>
    <cellStyle name="Normal 32 16 3 3" xfId="14459"/>
    <cellStyle name="Normal 32 16 4" xfId="14460"/>
    <cellStyle name="Normal 32 16 4 2" xfId="14461"/>
    <cellStyle name="Normal 32 16 5" xfId="14462"/>
    <cellStyle name="Normal 32 16 5 2" xfId="14463"/>
    <cellStyle name="Normal 32 16 6" xfId="14464"/>
    <cellStyle name="Normal 32 17" xfId="14465"/>
    <cellStyle name="Normal 32 17 2" xfId="14466"/>
    <cellStyle name="Normal 32 17 2 2" xfId="14467"/>
    <cellStyle name="Normal 32 18" xfId="14468"/>
    <cellStyle name="Normal 32 18 2" xfId="14469"/>
    <cellStyle name="Normal 32 19" xfId="14470"/>
    <cellStyle name="Normal 32 19 2" xfId="14471"/>
    <cellStyle name="Normal 32 2" xfId="14472"/>
    <cellStyle name="Normal 32 2 2" xfId="14473"/>
    <cellStyle name="Normal 32 2 2 10" xfId="14474"/>
    <cellStyle name="Normal 32 2 2 2" xfId="14475"/>
    <cellStyle name="Normal 32 2 2 2 2" xfId="14476"/>
    <cellStyle name="Normal 32 2 2 2 2 2" xfId="14477"/>
    <cellStyle name="Normal 32 2 2 2 2 2 2" xfId="14478"/>
    <cellStyle name="Normal 32 2 2 2 3" xfId="14479"/>
    <cellStyle name="Normal 32 2 2 2 3 2" xfId="14480"/>
    <cellStyle name="Normal 32 2 2 2 3 2 2" xfId="14481"/>
    <cellStyle name="Normal 32 2 2 2 3 3" xfId="14482"/>
    <cellStyle name="Normal 32 2 2 2 4" xfId="14483"/>
    <cellStyle name="Normal 32 2 2 2 4 2" xfId="14484"/>
    <cellStyle name="Normal 32 2 2 2 5" xfId="14485"/>
    <cellStyle name="Normal 32 2 2 2 5 2" xfId="14486"/>
    <cellStyle name="Normal 32 2 2 2 6" xfId="14487"/>
    <cellStyle name="Normal 32 2 2 3" xfId="14488"/>
    <cellStyle name="Normal 32 2 2 3 2" xfId="14489"/>
    <cellStyle name="Normal 32 2 2 3 2 2" xfId="14490"/>
    <cellStyle name="Normal 32 2 2 4" xfId="14491"/>
    <cellStyle name="Normal 32 2 2 4 2" xfId="14492"/>
    <cellStyle name="Normal 32 2 2 4 2 2" xfId="14493"/>
    <cellStyle name="Normal 32 2 2 4 3" xfId="14494"/>
    <cellStyle name="Normal 32 2 2 5" xfId="14495"/>
    <cellStyle name="Normal 32 2 2 5 2" xfId="14496"/>
    <cellStyle name="Normal 32 2 2 6" xfId="14497"/>
    <cellStyle name="Normal 32 2 2 6 2" xfId="14498"/>
    <cellStyle name="Normal 32 2 2 7" xfId="14499"/>
    <cellStyle name="Normal 32 2 2 7 2" xfId="14500"/>
    <cellStyle name="Normal 32 2 2 8" xfId="14501"/>
    <cellStyle name="Normal 32 2 2 8 2" xfId="14502"/>
    <cellStyle name="Normal 32 2 2 9" xfId="14503"/>
    <cellStyle name="Normal 32 2 2 9 2" xfId="14504"/>
    <cellStyle name="Normal 32 2 3" xfId="14505"/>
    <cellStyle name="Normal 32 2 3 2" xfId="14506"/>
    <cellStyle name="Normal 32 2 3 2 2" xfId="14507"/>
    <cellStyle name="Normal 32 2 3 2 2 2" xfId="14508"/>
    <cellStyle name="Normal 32 2 4" xfId="14509"/>
    <cellStyle name="Normal 32 2 4 2" xfId="14510"/>
    <cellStyle name="Normal 32 2 4 2 2" xfId="14511"/>
    <cellStyle name="Normal 32 2 4 3" xfId="14512"/>
    <cellStyle name="Normal 32 2 4 3 2" xfId="14513"/>
    <cellStyle name="Normal 32 2 4 4" xfId="14514"/>
    <cellStyle name="Normal 32 2 5" xfId="14515"/>
    <cellStyle name="Normal 32 2 5 2" xfId="14516"/>
    <cellStyle name="Normal 32 2 5 2 2" xfId="14517"/>
    <cellStyle name="Normal 32 2 6" xfId="14518"/>
    <cellStyle name="Normal 32 2 6 2" xfId="14519"/>
    <cellStyle name="Normal 32 2 7" xfId="14520"/>
    <cellStyle name="Normal 32 20" xfId="14521"/>
    <cellStyle name="Normal 32 20 2" xfId="14522"/>
    <cellStyle name="Normal 32 21" xfId="14523"/>
    <cellStyle name="Normal 32 22" xfId="14524"/>
    <cellStyle name="Normal 32 3" xfId="14525"/>
    <cellStyle name="Normal 32 3 2" xfId="14526"/>
    <cellStyle name="Normal 32 3 2 2" xfId="14527"/>
    <cellStyle name="Normal 32 3 2 2 2" xfId="14528"/>
    <cellStyle name="Normal 32 3 2 3" xfId="14529"/>
    <cellStyle name="Normal 32 3 3" xfId="14530"/>
    <cellStyle name="Normal 32 3 4" xfId="14531"/>
    <cellStyle name="Normal 32 4" xfId="14532"/>
    <cellStyle name="Normal 32 4 2" xfId="14533"/>
    <cellStyle name="Normal 32 4 2 2" xfId="14534"/>
    <cellStyle name="Normal 32 4 2 2 2" xfId="14535"/>
    <cellStyle name="Normal 32 4 2 3" xfId="14536"/>
    <cellStyle name="Normal 32 4 3" xfId="14537"/>
    <cellStyle name="Normal 32 4 4" xfId="14538"/>
    <cellStyle name="Normal 32 5" xfId="14539"/>
    <cellStyle name="Normal 32 5 2" xfId="14540"/>
    <cellStyle name="Normal 32 5 2 2" xfId="14541"/>
    <cellStyle name="Normal 32 5 2 2 2" xfId="14542"/>
    <cellStyle name="Normal 32 5 3" xfId="14543"/>
    <cellStyle name="Normal 32 6" xfId="14544"/>
    <cellStyle name="Normal 32 6 2" xfId="14545"/>
    <cellStyle name="Normal 32 6 2 2" xfId="14546"/>
    <cellStyle name="Normal 32 6 2 2 2" xfId="14547"/>
    <cellStyle name="Normal 32 6 3" xfId="14548"/>
    <cellStyle name="Normal 32 7" xfId="14549"/>
    <cellStyle name="Normal 32 7 2" xfId="14550"/>
    <cellStyle name="Normal 32 7 2 2" xfId="14551"/>
    <cellStyle name="Normal 32 7 2 2 2" xfId="14552"/>
    <cellStyle name="Normal 32 8" xfId="14553"/>
    <cellStyle name="Normal 32 8 2" xfId="14554"/>
    <cellStyle name="Normal 32 8 2 2" xfId="14555"/>
    <cellStyle name="Normal 32 8 2 2 2" xfId="14556"/>
    <cellStyle name="Normal 32 9" xfId="14557"/>
    <cellStyle name="Normal 32 9 2" xfId="14558"/>
    <cellStyle name="Normal 32 9 2 2" xfId="14559"/>
    <cellStyle name="Normal 32 9 2 2 2" xfId="14560"/>
    <cellStyle name="Normal 33" xfId="14561"/>
    <cellStyle name="Normal 33 10" xfId="14562"/>
    <cellStyle name="Normal 33 10 2" xfId="14563"/>
    <cellStyle name="Normal 33 10 2 2" xfId="14564"/>
    <cellStyle name="Normal 33 10 2 2 2" xfId="14565"/>
    <cellStyle name="Normal 33 11" xfId="14566"/>
    <cellStyle name="Normal 33 11 2" xfId="14567"/>
    <cellStyle name="Normal 33 11 2 2" xfId="14568"/>
    <cellStyle name="Normal 33 11 2 2 2" xfId="14569"/>
    <cellStyle name="Normal 33 12" xfId="14570"/>
    <cellStyle name="Normal 33 12 2" xfId="14571"/>
    <cellStyle name="Normal 33 12 2 2" xfId="14572"/>
    <cellStyle name="Normal 33 12 2 2 2" xfId="14573"/>
    <cellStyle name="Normal 33 13" xfId="14574"/>
    <cellStyle name="Normal 33 13 2" xfId="14575"/>
    <cellStyle name="Normal 33 13 2 2" xfId="14576"/>
    <cellStyle name="Normal 33 13 2 2 2" xfId="14577"/>
    <cellStyle name="Normal 33 14" xfId="14578"/>
    <cellStyle name="Normal 33 14 2" xfId="14579"/>
    <cellStyle name="Normal 33 14 2 2" xfId="14580"/>
    <cellStyle name="Normal 33 14 2 2 2" xfId="14581"/>
    <cellStyle name="Normal 33 15" xfId="14582"/>
    <cellStyle name="Normal 33 15 10" xfId="14583"/>
    <cellStyle name="Normal 33 15 2" xfId="14584"/>
    <cellStyle name="Normal 33 15 2 2" xfId="14585"/>
    <cellStyle name="Normal 33 15 2 2 2" xfId="14586"/>
    <cellStyle name="Normal 33 15 2 2 2 2" xfId="14587"/>
    <cellStyle name="Normal 33 15 2 3" xfId="14588"/>
    <cellStyle name="Normal 33 15 2 3 2" xfId="14589"/>
    <cellStyle name="Normal 33 15 2 3 2 2" xfId="14590"/>
    <cellStyle name="Normal 33 15 2 3 3" xfId="14591"/>
    <cellStyle name="Normal 33 15 2 4" xfId="14592"/>
    <cellStyle name="Normal 33 15 2 4 2" xfId="14593"/>
    <cellStyle name="Normal 33 15 2 5" xfId="14594"/>
    <cellStyle name="Normal 33 15 2 5 2" xfId="14595"/>
    <cellStyle name="Normal 33 15 2 6" xfId="14596"/>
    <cellStyle name="Normal 33 15 3" xfId="14597"/>
    <cellStyle name="Normal 33 15 3 2" xfId="14598"/>
    <cellStyle name="Normal 33 15 3 2 2" xfId="14599"/>
    <cellStyle name="Normal 33 15 4" xfId="14600"/>
    <cellStyle name="Normal 33 15 4 2" xfId="14601"/>
    <cellStyle name="Normal 33 15 4 2 2" xfId="14602"/>
    <cellStyle name="Normal 33 15 4 3" xfId="14603"/>
    <cellStyle name="Normal 33 15 5" xfId="14604"/>
    <cellStyle name="Normal 33 15 5 2" xfId="14605"/>
    <cellStyle name="Normal 33 15 6" xfId="14606"/>
    <cellStyle name="Normal 33 15 6 2" xfId="14607"/>
    <cellStyle name="Normal 33 15 7" xfId="14608"/>
    <cellStyle name="Normal 33 15 7 2" xfId="14609"/>
    <cellStyle name="Normal 33 15 8" xfId="14610"/>
    <cellStyle name="Normal 33 15 8 2" xfId="14611"/>
    <cellStyle name="Normal 33 15 9" xfId="14612"/>
    <cellStyle name="Normal 33 15 9 2" xfId="14613"/>
    <cellStyle name="Normal 33 16" xfId="14614"/>
    <cellStyle name="Normal 33 16 2" xfId="14615"/>
    <cellStyle name="Normal 33 16 2 2" xfId="14616"/>
    <cellStyle name="Normal 33 16 3" xfId="14617"/>
    <cellStyle name="Normal 33 16 3 2" xfId="14618"/>
    <cellStyle name="Normal 33 16 4" xfId="14619"/>
    <cellStyle name="Normal 33 17" xfId="14620"/>
    <cellStyle name="Normal 33 17 2" xfId="14621"/>
    <cellStyle name="Normal 33 17 2 2" xfId="14622"/>
    <cellStyle name="Normal 33 18" xfId="14623"/>
    <cellStyle name="Normal 33 18 2" xfId="14624"/>
    <cellStyle name="Normal 33 19" xfId="14625"/>
    <cellStyle name="Normal 33 19 2" xfId="14626"/>
    <cellStyle name="Normal 33 2" xfId="14627"/>
    <cellStyle name="Normal 33 2 2" xfId="14628"/>
    <cellStyle name="Normal 33 2 2 10" xfId="14629"/>
    <cellStyle name="Normal 33 2 2 11" xfId="14630"/>
    <cellStyle name="Normal 33 2 2 2" xfId="14631"/>
    <cellStyle name="Normal 33 2 2 2 2" xfId="14632"/>
    <cellStyle name="Normal 33 2 2 2 2 2" xfId="14633"/>
    <cellStyle name="Normal 33 2 2 2 2 2 2" xfId="14634"/>
    <cellStyle name="Normal 33 2 2 2 3" xfId="14635"/>
    <cellStyle name="Normal 33 2 2 2 3 2" xfId="14636"/>
    <cellStyle name="Normal 33 2 2 2 3 2 2" xfId="14637"/>
    <cellStyle name="Normal 33 2 2 2 3 3" xfId="14638"/>
    <cellStyle name="Normal 33 2 2 2 4" xfId="14639"/>
    <cellStyle name="Normal 33 2 2 2 4 2" xfId="14640"/>
    <cellStyle name="Normal 33 2 2 2 5" xfId="14641"/>
    <cellStyle name="Normal 33 2 2 2 5 2" xfId="14642"/>
    <cellStyle name="Normal 33 2 2 2 6" xfId="14643"/>
    <cellStyle name="Normal 33 2 2 3" xfId="14644"/>
    <cellStyle name="Normal 33 2 2 3 2" xfId="14645"/>
    <cellStyle name="Normal 33 2 2 3 2 2" xfId="14646"/>
    <cellStyle name="Normal 33 2 2 4" xfId="14647"/>
    <cellStyle name="Normal 33 2 2 4 2" xfId="14648"/>
    <cellStyle name="Normal 33 2 2 4 2 2" xfId="14649"/>
    <cellStyle name="Normal 33 2 2 4 3" xfId="14650"/>
    <cellStyle name="Normal 33 2 2 5" xfId="14651"/>
    <cellStyle name="Normal 33 2 2 5 2" xfId="14652"/>
    <cellStyle name="Normal 33 2 2 6" xfId="14653"/>
    <cellStyle name="Normal 33 2 2 6 2" xfId="14654"/>
    <cellStyle name="Normal 33 2 2 7" xfId="14655"/>
    <cellStyle name="Normal 33 2 2 7 2" xfId="14656"/>
    <cellStyle name="Normal 33 2 2 8" xfId="14657"/>
    <cellStyle name="Normal 33 2 2 8 2" xfId="14658"/>
    <cellStyle name="Normal 33 2 2 9" xfId="14659"/>
    <cellStyle name="Normal 33 2 2 9 2" xfId="14660"/>
    <cellStyle name="Normal 33 2 3" xfId="14661"/>
    <cellStyle name="Normal 33 2 3 2" xfId="14662"/>
    <cellStyle name="Normal 33 2 3 2 2" xfId="14663"/>
    <cellStyle name="Normal 33 2 3 2 2 2" xfId="14664"/>
    <cellStyle name="Normal 33 2 4" xfId="14665"/>
    <cellStyle name="Normal 33 2 4 2" xfId="14666"/>
    <cellStyle name="Normal 33 2 4 2 2" xfId="14667"/>
    <cellStyle name="Normal 33 2 4 3" xfId="14668"/>
    <cellStyle name="Normal 33 2 4 3 2" xfId="14669"/>
    <cellStyle name="Normal 33 2 4 4" xfId="14670"/>
    <cellStyle name="Normal 33 2 5" xfId="14671"/>
    <cellStyle name="Normal 33 2 5 2" xfId="14672"/>
    <cellStyle name="Normal 33 2 5 2 2" xfId="14673"/>
    <cellStyle name="Normal 33 2 6" xfId="14674"/>
    <cellStyle name="Normal 33 2 6 2" xfId="14675"/>
    <cellStyle name="Normal 33 2 7" xfId="14676"/>
    <cellStyle name="Normal 33 2 7 2" xfId="14677"/>
    <cellStyle name="Normal 33 2 8" xfId="14678"/>
    <cellStyle name="Normal 33 20" xfId="14679"/>
    <cellStyle name="Normal 33 3" xfId="14680"/>
    <cellStyle name="Normal 33 3 2" xfId="14681"/>
    <cellStyle name="Normal 33 3 2 2" xfId="14682"/>
    <cellStyle name="Normal 33 3 2 2 2" xfId="14683"/>
    <cellStyle name="Normal 33 4" xfId="14684"/>
    <cellStyle name="Normal 33 4 2" xfId="14685"/>
    <cellStyle name="Normal 33 4 2 2" xfId="14686"/>
    <cellStyle name="Normal 33 4 2 2 2" xfId="14687"/>
    <cellStyle name="Normal 33 4 2 2 2 2" xfId="14688"/>
    <cellStyle name="Normal 33 4 3" xfId="14689"/>
    <cellStyle name="Normal 33 4 3 2" xfId="14690"/>
    <cellStyle name="Normal 33 4 3 2 2" xfId="14691"/>
    <cellStyle name="Normal 33 4 3 3" xfId="14692"/>
    <cellStyle name="Normal 33 4 3 3 2" xfId="14693"/>
    <cellStyle name="Normal 33 4 3 4" xfId="14694"/>
    <cellStyle name="Normal 33 4 4" xfId="14695"/>
    <cellStyle name="Normal 33 4 4 2" xfId="14696"/>
    <cellStyle name="Normal 33 4 4 2 2" xfId="14697"/>
    <cellStyle name="Normal 33 4 5" xfId="14698"/>
    <cellStyle name="Normal 33 4 5 2" xfId="14699"/>
    <cellStyle name="Normal 33 4 6" xfId="14700"/>
    <cellStyle name="Normal 33 5" xfId="14701"/>
    <cellStyle name="Normal 33 5 2" xfId="14702"/>
    <cellStyle name="Normal 33 5 2 2" xfId="14703"/>
    <cellStyle name="Normal 33 5 2 2 2" xfId="14704"/>
    <cellStyle name="Normal 33 6" xfId="14705"/>
    <cellStyle name="Normal 33 6 2" xfId="14706"/>
    <cellStyle name="Normal 33 6 2 2" xfId="14707"/>
    <cellStyle name="Normal 33 6 2 2 2" xfId="14708"/>
    <cellStyle name="Normal 33 7" xfId="14709"/>
    <cellStyle name="Normal 33 7 2" xfId="14710"/>
    <cellStyle name="Normal 33 7 2 2" xfId="14711"/>
    <cellStyle name="Normal 33 7 2 2 2" xfId="14712"/>
    <cellStyle name="Normal 33 8" xfId="14713"/>
    <cellStyle name="Normal 33 8 2" xfId="14714"/>
    <cellStyle name="Normal 33 8 2 2" xfId="14715"/>
    <cellStyle name="Normal 33 8 2 2 2" xfId="14716"/>
    <cellStyle name="Normal 33 9" xfId="14717"/>
    <cellStyle name="Normal 33 9 2" xfId="14718"/>
    <cellStyle name="Normal 33 9 2 2" xfId="14719"/>
    <cellStyle name="Normal 33 9 2 2 2" xfId="14720"/>
    <cellStyle name="Normal 34" xfId="14721"/>
    <cellStyle name="Normal 34 10" xfId="14722"/>
    <cellStyle name="Normal 34 10 2" xfId="14723"/>
    <cellStyle name="Normal 34 10 2 2" xfId="14724"/>
    <cellStyle name="Normal 34 10 2 2 2" xfId="14725"/>
    <cellStyle name="Normal 34 11" xfId="14726"/>
    <cellStyle name="Normal 34 11 2" xfId="14727"/>
    <cellStyle name="Normal 34 11 2 2" xfId="14728"/>
    <cellStyle name="Normal 34 11 2 2 2" xfId="14729"/>
    <cellStyle name="Normal 34 12" xfId="14730"/>
    <cellStyle name="Normal 34 12 2" xfId="14731"/>
    <cellStyle name="Normal 34 12 2 2" xfId="14732"/>
    <cellStyle name="Normal 34 12 2 2 2" xfId="14733"/>
    <cellStyle name="Normal 34 13" xfId="14734"/>
    <cellStyle name="Normal 34 13 2" xfId="14735"/>
    <cellStyle name="Normal 34 13 2 2" xfId="14736"/>
    <cellStyle name="Normal 34 13 2 2 2" xfId="14737"/>
    <cellStyle name="Normal 34 14" xfId="14738"/>
    <cellStyle name="Normal 34 14 2" xfId="14739"/>
    <cellStyle name="Normal 34 14 2 2" xfId="14740"/>
    <cellStyle name="Normal 34 14 2 2 2" xfId="14741"/>
    <cellStyle name="Normal 34 15" xfId="14742"/>
    <cellStyle name="Normal 34 15 2" xfId="14743"/>
    <cellStyle name="Normal 34 15 2 2" xfId="14744"/>
    <cellStyle name="Normal 34 15 2 2 2" xfId="14745"/>
    <cellStyle name="Normal 34 16" xfId="14746"/>
    <cellStyle name="Normal 34 16 2" xfId="14747"/>
    <cellStyle name="Normal 34 16 2 2" xfId="14748"/>
    <cellStyle name="Normal 34 16 2 2 2" xfId="14749"/>
    <cellStyle name="Normal 34 16 3" xfId="14750"/>
    <cellStyle name="Normal 34 16 3 2" xfId="14751"/>
    <cellStyle name="Normal 34 16 3 2 2" xfId="14752"/>
    <cellStyle name="Normal 34 16 3 3" xfId="14753"/>
    <cellStyle name="Normal 34 16 4" xfId="14754"/>
    <cellStyle name="Normal 34 16 4 2" xfId="14755"/>
    <cellStyle name="Normal 34 16 5" xfId="14756"/>
    <cellStyle name="Normal 34 16 5 2" xfId="14757"/>
    <cellStyle name="Normal 34 16 6" xfId="14758"/>
    <cellStyle name="Normal 34 17" xfId="14759"/>
    <cellStyle name="Normal 34 17 2" xfId="14760"/>
    <cellStyle name="Normal 34 17 2 2" xfId="14761"/>
    <cellStyle name="Normal 34 18" xfId="14762"/>
    <cellStyle name="Normal 34 18 2" xfId="14763"/>
    <cellStyle name="Normal 34 19" xfId="14764"/>
    <cellStyle name="Normal 34 19 2" xfId="14765"/>
    <cellStyle name="Normal 34 2" xfId="14766"/>
    <cellStyle name="Normal 34 2 2" xfId="14767"/>
    <cellStyle name="Normal 34 2 2 2" xfId="14768"/>
    <cellStyle name="Normal 34 2 2 2 2" xfId="14769"/>
    <cellStyle name="Normal 34 2 3" xfId="14770"/>
    <cellStyle name="Normal 34 20" xfId="14771"/>
    <cellStyle name="Normal 34 20 2" xfId="14772"/>
    <cellStyle name="Normal 34 21" xfId="14773"/>
    <cellStyle name="Normal 34 22" xfId="14774"/>
    <cellStyle name="Normal 34 3" xfId="14775"/>
    <cellStyle name="Normal 34 3 2" xfId="14776"/>
    <cellStyle name="Normal 34 3 2 10" xfId="14777"/>
    <cellStyle name="Normal 34 3 2 11" xfId="14778"/>
    <cellStyle name="Normal 34 3 2 2" xfId="14779"/>
    <cellStyle name="Normal 34 3 2 2 2" xfId="14780"/>
    <cellStyle name="Normal 34 3 2 2 2 2" xfId="14781"/>
    <cellStyle name="Normal 34 3 2 2 2 2 2" xfId="14782"/>
    <cellStyle name="Normal 34 3 2 2 3" xfId="14783"/>
    <cellStyle name="Normal 34 3 2 2 3 2" xfId="14784"/>
    <cellStyle name="Normal 34 3 2 2 3 2 2" xfId="14785"/>
    <cellStyle name="Normal 34 3 2 2 3 3" xfId="14786"/>
    <cellStyle name="Normal 34 3 2 2 4" xfId="14787"/>
    <cellStyle name="Normal 34 3 2 2 4 2" xfId="14788"/>
    <cellStyle name="Normal 34 3 2 2 5" xfId="14789"/>
    <cellStyle name="Normal 34 3 2 2 5 2" xfId="14790"/>
    <cellStyle name="Normal 34 3 2 2 6" xfId="14791"/>
    <cellStyle name="Normal 34 3 2 3" xfId="14792"/>
    <cellStyle name="Normal 34 3 2 3 2" xfId="14793"/>
    <cellStyle name="Normal 34 3 2 3 2 2" xfId="14794"/>
    <cellStyle name="Normal 34 3 2 4" xfId="14795"/>
    <cellStyle name="Normal 34 3 2 4 2" xfId="14796"/>
    <cellStyle name="Normal 34 3 2 4 2 2" xfId="14797"/>
    <cellStyle name="Normal 34 3 2 4 3" xfId="14798"/>
    <cellStyle name="Normal 34 3 2 5" xfId="14799"/>
    <cellStyle name="Normal 34 3 2 5 2" xfId="14800"/>
    <cellStyle name="Normal 34 3 2 6" xfId="14801"/>
    <cellStyle name="Normal 34 3 2 6 2" xfId="14802"/>
    <cellStyle name="Normal 34 3 2 7" xfId="14803"/>
    <cellStyle name="Normal 34 3 2 7 2" xfId="14804"/>
    <cellStyle name="Normal 34 3 2 8" xfId="14805"/>
    <cellStyle name="Normal 34 3 2 8 2" xfId="14806"/>
    <cellStyle name="Normal 34 3 2 9" xfId="14807"/>
    <cellStyle name="Normal 34 3 2 9 2" xfId="14808"/>
    <cellStyle name="Normal 34 3 3" xfId="14809"/>
    <cellStyle name="Normal 34 3 3 2" xfId="14810"/>
    <cellStyle name="Normal 34 3 3 2 2" xfId="14811"/>
    <cellStyle name="Normal 34 3 3 2 2 2" xfId="14812"/>
    <cellStyle name="Normal 34 3 3 3" xfId="14813"/>
    <cellStyle name="Normal 34 3 4" xfId="14814"/>
    <cellStyle name="Normal 34 3 4 2" xfId="14815"/>
    <cellStyle name="Normal 34 3 4 2 2" xfId="14816"/>
    <cellStyle name="Normal 34 3 4 3" xfId="14817"/>
    <cellStyle name="Normal 34 3 4 3 2" xfId="14818"/>
    <cellStyle name="Normal 34 3 4 4" xfId="14819"/>
    <cellStyle name="Normal 34 3 5" xfId="14820"/>
    <cellStyle name="Normal 34 3 5 2" xfId="14821"/>
    <cellStyle name="Normal 34 3 5 2 2" xfId="14822"/>
    <cellStyle name="Normal 34 3 6" xfId="14823"/>
    <cellStyle name="Normal 34 3 6 2" xfId="14824"/>
    <cellStyle name="Normal 34 4" xfId="14825"/>
    <cellStyle name="Normal 34 4 2" xfId="14826"/>
    <cellStyle name="Normal 34 4 2 2" xfId="14827"/>
    <cellStyle name="Normal 34 4 2 2 2" xfId="14828"/>
    <cellStyle name="Normal 34 4 2 3" xfId="14829"/>
    <cellStyle name="Normal 34 4 3" xfId="14830"/>
    <cellStyle name="Normal 34 4 4" xfId="14831"/>
    <cellStyle name="Normal 34 5" xfId="14832"/>
    <cellStyle name="Normal 34 5 2" xfId="14833"/>
    <cellStyle name="Normal 34 5 2 2" xfId="14834"/>
    <cellStyle name="Normal 34 5 2 2 2" xfId="14835"/>
    <cellStyle name="Normal 34 5 3" xfId="14836"/>
    <cellStyle name="Normal 34 6" xfId="14837"/>
    <cellStyle name="Normal 34 6 2" xfId="14838"/>
    <cellStyle name="Normal 34 6 2 2" xfId="14839"/>
    <cellStyle name="Normal 34 6 2 2 2" xfId="14840"/>
    <cellStyle name="Normal 34 6 3" xfId="14841"/>
    <cellStyle name="Normal 34 7" xfId="14842"/>
    <cellStyle name="Normal 34 7 2" xfId="14843"/>
    <cellStyle name="Normal 34 7 2 2" xfId="14844"/>
    <cellStyle name="Normal 34 7 2 2 2" xfId="14845"/>
    <cellStyle name="Normal 34 8" xfId="14846"/>
    <cellStyle name="Normal 34 8 2" xfId="14847"/>
    <cellStyle name="Normal 34 8 2 2" xfId="14848"/>
    <cellStyle name="Normal 34 8 2 2 2" xfId="14849"/>
    <cellStyle name="Normal 34 9" xfId="14850"/>
    <cellStyle name="Normal 34 9 2" xfId="14851"/>
    <cellStyle name="Normal 34 9 2 2" xfId="14852"/>
    <cellStyle name="Normal 34 9 2 2 2" xfId="14853"/>
    <cellStyle name="Normal 35" xfId="14854"/>
    <cellStyle name="Normal 35 10" xfId="14855"/>
    <cellStyle name="Normal 35 10 2" xfId="14856"/>
    <cellStyle name="Normal 35 10 2 2" xfId="14857"/>
    <cellStyle name="Normal 35 10 2 2 2" xfId="14858"/>
    <cellStyle name="Normal 35 11" xfId="14859"/>
    <cellStyle name="Normal 35 11 2" xfId="14860"/>
    <cellStyle name="Normal 35 11 2 2" xfId="14861"/>
    <cellStyle name="Normal 35 11 2 2 2" xfId="14862"/>
    <cellStyle name="Normal 35 12" xfId="14863"/>
    <cellStyle name="Normal 35 12 2" xfId="14864"/>
    <cellStyle name="Normal 35 12 2 2" xfId="14865"/>
    <cellStyle name="Normal 35 12 2 2 2" xfId="14866"/>
    <cellStyle name="Normal 35 13" xfId="14867"/>
    <cellStyle name="Normal 35 13 2" xfId="14868"/>
    <cellStyle name="Normal 35 13 2 2" xfId="14869"/>
    <cellStyle name="Normal 35 13 2 2 2" xfId="14870"/>
    <cellStyle name="Normal 35 14" xfId="14871"/>
    <cellStyle name="Normal 35 14 2" xfId="14872"/>
    <cellStyle name="Normal 35 14 2 2" xfId="14873"/>
    <cellStyle name="Normal 35 14 2 2 2" xfId="14874"/>
    <cellStyle name="Normal 35 15" xfId="14875"/>
    <cellStyle name="Normal 35 15 2" xfId="14876"/>
    <cellStyle name="Normal 35 15 2 2" xfId="14877"/>
    <cellStyle name="Normal 35 15 2 2 2" xfId="14878"/>
    <cellStyle name="Normal 35 16" xfId="14879"/>
    <cellStyle name="Normal 35 16 2" xfId="14880"/>
    <cellStyle name="Normal 35 16 2 2" xfId="14881"/>
    <cellStyle name="Normal 35 16 2 2 2" xfId="14882"/>
    <cellStyle name="Normal 35 16 3" xfId="14883"/>
    <cellStyle name="Normal 35 16 3 2" xfId="14884"/>
    <cellStyle name="Normal 35 16 3 2 2" xfId="14885"/>
    <cellStyle name="Normal 35 16 3 3" xfId="14886"/>
    <cellStyle name="Normal 35 16 4" xfId="14887"/>
    <cellStyle name="Normal 35 16 4 2" xfId="14888"/>
    <cellStyle name="Normal 35 16 5" xfId="14889"/>
    <cellStyle name="Normal 35 16 5 2" xfId="14890"/>
    <cellStyle name="Normal 35 16 6" xfId="14891"/>
    <cellStyle name="Normal 35 17" xfId="14892"/>
    <cellStyle name="Normal 35 17 2" xfId="14893"/>
    <cellStyle name="Normal 35 17 2 2" xfId="14894"/>
    <cellStyle name="Normal 35 18" xfId="14895"/>
    <cellStyle name="Normal 35 18 2" xfId="14896"/>
    <cellStyle name="Normal 35 19" xfId="14897"/>
    <cellStyle name="Normal 35 19 2" xfId="14898"/>
    <cellStyle name="Normal 35 2" xfId="14899"/>
    <cellStyle name="Normal 35 2 2" xfId="14900"/>
    <cellStyle name="Normal 35 2 2 2" xfId="14901"/>
    <cellStyle name="Normal 35 2 2 2 2" xfId="14902"/>
    <cellStyle name="Normal 35 2 3" xfId="14903"/>
    <cellStyle name="Normal 35 20" xfId="14904"/>
    <cellStyle name="Normal 35 20 2" xfId="14905"/>
    <cellStyle name="Normal 35 21" xfId="14906"/>
    <cellStyle name="Normal 35 22" xfId="14907"/>
    <cellStyle name="Normal 35 3" xfId="14908"/>
    <cellStyle name="Normal 35 3 2" xfId="14909"/>
    <cellStyle name="Normal 35 3 2 10" xfId="14910"/>
    <cellStyle name="Normal 35 3 2 11" xfId="14911"/>
    <cellStyle name="Normal 35 3 2 2" xfId="14912"/>
    <cellStyle name="Normal 35 3 2 2 2" xfId="14913"/>
    <cellStyle name="Normal 35 3 2 2 2 2" xfId="14914"/>
    <cellStyle name="Normal 35 3 2 2 2 2 2" xfId="14915"/>
    <cellStyle name="Normal 35 3 2 2 3" xfId="14916"/>
    <cellStyle name="Normal 35 3 2 2 3 2" xfId="14917"/>
    <cellStyle name="Normal 35 3 2 2 3 2 2" xfId="14918"/>
    <cellStyle name="Normal 35 3 2 2 3 3" xfId="14919"/>
    <cellStyle name="Normal 35 3 2 2 4" xfId="14920"/>
    <cellStyle name="Normal 35 3 2 2 4 2" xfId="14921"/>
    <cellStyle name="Normal 35 3 2 2 5" xfId="14922"/>
    <cellStyle name="Normal 35 3 2 2 5 2" xfId="14923"/>
    <cellStyle name="Normal 35 3 2 2 6" xfId="14924"/>
    <cellStyle name="Normal 35 3 2 3" xfId="14925"/>
    <cellStyle name="Normal 35 3 2 3 2" xfId="14926"/>
    <cellStyle name="Normal 35 3 2 3 2 2" xfId="14927"/>
    <cellStyle name="Normal 35 3 2 4" xfId="14928"/>
    <cellStyle name="Normal 35 3 2 4 2" xfId="14929"/>
    <cellStyle name="Normal 35 3 2 4 2 2" xfId="14930"/>
    <cellStyle name="Normal 35 3 2 4 3" xfId="14931"/>
    <cellStyle name="Normal 35 3 2 5" xfId="14932"/>
    <cellStyle name="Normal 35 3 2 5 2" xfId="14933"/>
    <cellStyle name="Normal 35 3 2 6" xfId="14934"/>
    <cellStyle name="Normal 35 3 2 6 2" xfId="14935"/>
    <cellStyle name="Normal 35 3 2 7" xfId="14936"/>
    <cellStyle name="Normal 35 3 2 7 2" xfId="14937"/>
    <cellStyle name="Normal 35 3 2 8" xfId="14938"/>
    <cellStyle name="Normal 35 3 2 8 2" xfId="14939"/>
    <cellStyle name="Normal 35 3 2 9" xfId="14940"/>
    <cellStyle name="Normal 35 3 2 9 2" xfId="14941"/>
    <cellStyle name="Normal 35 3 3" xfId="14942"/>
    <cellStyle name="Normal 35 3 3 2" xfId="14943"/>
    <cellStyle name="Normal 35 3 3 2 2" xfId="14944"/>
    <cellStyle name="Normal 35 3 3 2 2 2" xfId="14945"/>
    <cellStyle name="Normal 35 3 3 3" xfId="14946"/>
    <cellStyle name="Normal 35 3 4" xfId="14947"/>
    <cellStyle name="Normal 35 3 4 2" xfId="14948"/>
    <cellStyle name="Normal 35 3 4 2 2" xfId="14949"/>
    <cellStyle name="Normal 35 3 4 3" xfId="14950"/>
    <cellStyle name="Normal 35 3 4 3 2" xfId="14951"/>
    <cellStyle name="Normal 35 3 4 4" xfId="14952"/>
    <cellStyle name="Normal 35 3 5" xfId="14953"/>
    <cellStyle name="Normal 35 3 5 2" xfId="14954"/>
    <cellStyle name="Normal 35 3 5 2 2" xfId="14955"/>
    <cellStyle name="Normal 35 3 6" xfId="14956"/>
    <cellStyle name="Normal 35 3 6 2" xfId="14957"/>
    <cellStyle name="Normal 35 4" xfId="14958"/>
    <cellStyle name="Normal 35 4 2" xfId="14959"/>
    <cellStyle name="Normal 35 4 2 2" xfId="14960"/>
    <cellStyle name="Normal 35 4 2 2 2" xfId="14961"/>
    <cellStyle name="Normal 35 4 2 3" xfId="14962"/>
    <cellStyle name="Normal 35 4 3" xfId="14963"/>
    <cellStyle name="Normal 35 4 4" xfId="14964"/>
    <cellStyle name="Normal 35 5" xfId="14965"/>
    <cellStyle name="Normal 35 5 2" xfId="14966"/>
    <cellStyle name="Normal 35 5 2 2" xfId="14967"/>
    <cellStyle name="Normal 35 5 2 2 2" xfId="14968"/>
    <cellStyle name="Normal 35 5 3" xfId="14969"/>
    <cellStyle name="Normal 35 6" xfId="14970"/>
    <cellStyle name="Normal 35 6 2" xfId="14971"/>
    <cellStyle name="Normal 35 6 2 2" xfId="14972"/>
    <cellStyle name="Normal 35 6 2 2 2" xfId="14973"/>
    <cellStyle name="Normal 35 6 3" xfId="14974"/>
    <cellStyle name="Normal 35 7" xfId="14975"/>
    <cellStyle name="Normal 35 7 2" xfId="14976"/>
    <cellStyle name="Normal 35 7 2 2" xfId="14977"/>
    <cellStyle name="Normal 35 7 2 2 2" xfId="14978"/>
    <cellStyle name="Normal 35 8" xfId="14979"/>
    <cellStyle name="Normal 35 8 2" xfId="14980"/>
    <cellStyle name="Normal 35 8 2 2" xfId="14981"/>
    <cellStyle name="Normal 35 8 2 2 2" xfId="14982"/>
    <cellStyle name="Normal 35 9" xfId="14983"/>
    <cellStyle name="Normal 35 9 2" xfId="14984"/>
    <cellStyle name="Normal 35 9 2 2" xfId="14985"/>
    <cellStyle name="Normal 35 9 2 2 2" xfId="14986"/>
    <cellStyle name="Normal 354" xfId="14987"/>
    <cellStyle name="Normal 354 2" xfId="14988"/>
    <cellStyle name="Normal 354 3" xfId="14989"/>
    <cellStyle name="Normal 36" xfId="14990"/>
    <cellStyle name="Normal 36 10" xfId="14991"/>
    <cellStyle name="Normal 36 10 2" xfId="14992"/>
    <cellStyle name="Normal 36 10 2 2" xfId="14993"/>
    <cellStyle name="Normal 36 10 2 2 2" xfId="14994"/>
    <cellStyle name="Normal 36 11" xfId="14995"/>
    <cellStyle name="Normal 36 11 2" xfId="14996"/>
    <cellStyle name="Normal 36 11 2 2" xfId="14997"/>
    <cellStyle name="Normal 36 11 2 2 2" xfId="14998"/>
    <cellStyle name="Normal 36 12" xfId="14999"/>
    <cellStyle name="Normal 36 12 2" xfId="15000"/>
    <cellStyle name="Normal 36 12 2 2" xfId="15001"/>
    <cellStyle name="Normal 36 12 2 2 2" xfId="15002"/>
    <cellStyle name="Normal 36 13" xfId="15003"/>
    <cellStyle name="Normal 36 13 2" xfId="15004"/>
    <cellStyle name="Normal 36 13 2 2" xfId="15005"/>
    <cellStyle name="Normal 36 13 2 2 2" xfId="15006"/>
    <cellStyle name="Normal 36 14" xfId="15007"/>
    <cellStyle name="Normal 36 14 2" xfId="15008"/>
    <cellStyle name="Normal 36 14 2 2" xfId="15009"/>
    <cellStyle name="Normal 36 14 2 2 2" xfId="15010"/>
    <cellStyle name="Normal 36 15" xfId="15011"/>
    <cellStyle name="Normal 36 15 2" xfId="15012"/>
    <cellStyle name="Normal 36 15 2 2" xfId="15013"/>
    <cellStyle name="Normal 36 15 2 2 2" xfId="15014"/>
    <cellStyle name="Normal 36 16" xfId="15015"/>
    <cellStyle name="Normal 36 16 2" xfId="15016"/>
    <cellStyle name="Normal 36 16 2 2" xfId="15017"/>
    <cellStyle name="Normal 36 16 2 2 2" xfId="15018"/>
    <cellStyle name="Normal 36 16 3" xfId="15019"/>
    <cellStyle name="Normal 36 16 3 2" xfId="15020"/>
    <cellStyle name="Normal 36 16 3 2 2" xfId="15021"/>
    <cellStyle name="Normal 36 16 3 3" xfId="15022"/>
    <cellStyle name="Normal 36 16 4" xfId="15023"/>
    <cellStyle name="Normal 36 16 4 2" xfId="15024"/>
    <cellStyle name="Normal 36 16 5" xfId="15025"/>
    <cellStyle name="Normal 36 16 5 2" xfId="15026"/>
    <cellStyle name="Normal 36 16 6" xfId="15027"/>
    <cellStyle name="Normal 36 17" xfId="15028"/>
    <cellStyle name="Normal 36 17 2" xfId="15029"/>
    <cellStyle name="Normal 36 17 2 2" xfId="15030"/>
    <cellStyle name="Normal 36 18" xfId="15031"/>
    <cellStyle name="Normal 36 18 2" xfId="15032"/>
    <cellStyle name="Normal 36 19" xfId="15033"/>
    <cellStyle name="Normal 36 19 2" xfId="15034"/>
    <cellStyle name="Normal 36 2" xfId="15035"/>
    <cellStyle name="Normal 36 2 2" xfId="15036"/>
    <cellStyle name="Normal 36 2 2 2" xfId="15037"/>
    <cellStyle name="Normal 36 2 2 2 2" xfId="15038"/>
    <cellStyle name="Normal 36 2 3" xfId="15039"/>
    <cellStyle name="Normal 36 20" xfId="15040"/>
    <cellStyle name="Normal 36 20 2" xfId="15041"/>
    <cellStyle name="Normal 36 21" xfId="15042"/>
    <cellStyle name="Normal 36 22" xfId="15043"/>
    <cellStyle name="Normal 36 3" xfId="15044"/>
    <cellStyle name="Normal 36 3 2" xfId="15045"/>
    <cellStyle name="Normal 36 3 2 10" xfId="15046"/>
    <cellStyle name="Normal 36 3 2 11" xfId="15047"/>
    <cellStyle name="Normal 36 3 2 2" xfId="15048"/>
    <cellStyle name="Normal 36 3 2 2 2" xfId="15049"/>
    <cellStyle name="Normal 36 3 2 2 2 2" xfId="15050"/>
    <cellStyle name="Normal 36 3 2 2 2 2 2" xfId="15051"/>
    <cellStyle name="Normal 36 3 2 2 3" xfId="15052"/>
    <cellStyle name="Normal 36 3 2 2 3 2" xfId="15053"/>
    <cellStyle name="Normal 36 3 2 2 3 2 2" xfId="15054"/>
    <cellStyle name="Normal 36 3 2 2 3 3" xfId="15055"/>
    <cellStyle name="Normal 36 3 2 2 4" xfId="15056"/>
    <cellStyle name="Normal 36 3 2 2 4 2" xfId="15057"/>
    <cellStyle name="Normal 36 3 2 2 5" xfId="15058"/>
    <cellStyle name="Normal 36 3 2 2 5 2" xfId="15059"/>
    <cellStyle name="Normal 36 3 2 2 6" xfId="15060"/>
    <cellStyle name="Normal 36 3 2 3" xfId="15061"/>
    <cellStyle name="Normal 36 3 2 3 2" xfId="15062"/>
    <cellStyle name="Normal 36 3 2 3 2 2" xfId="15063"/>
    <cellStyle name="Normal 36 3 2 4" xfId="15064"/>
    <cellStyle name="Normal 36 3 2 4 2" xfId="15065"/>
    <cellStyle name="Normal 36 3 2 4 2 2" xfId="15066"/>
    <cellStyle name="Normal 36 3 2 4 3" xfId="15067"/>
    <cellStyle name="Normal 36 3 2 5" xfId="15068"/>
    <cellStyle name="Normal 36 3 2 5 2" xfId="15069"/>
    <cellStyle name="Normal 36 3 2 6" xfId="15070"/>
    <cellStyle name="Normal 36 3 2 6 2" xfId="15071"/>
    <cellStyle name="Normal 36 3 2 7" xfId="15072"/>
    <cellStyle name="Normal 36 3 2 7 2" xfId="15073"/>
    <cellStyle name="Normal 36 3 2 8" xfId="15074"/>
    <cellStyle name="Normal 36 3 2 8 2" xfId="15075"/>
    <cellStyle name="Normal 36 3 2 9" xfId="15076"/>
    <cellStyle name="Normal 36 3 2 9 2" xfId="15077"/>
    <cellStyle name="Normal 36 3 3" xfId="15078"/>
    <cellStyle name="Normal 36 3 3 2" xfId="15079"/>
    <cellStyle name="Normal 36 3 3 2 2" xfId="15080"/>
    <cellStyle name="Normal 36 3 3 2 2 2" xfId="15081"/>
    <cellStyle name="Normal 36 3 3 3" xfId="15082"/>
    <cellStyle name="Normal 36 3 4" xfId="15083"/>
    <cellStyle name="Normal 36 3 4 2" xfId="15084"/>
    <cellStyle name="Normal 36 3 4 2 2" xfId="15085"/>
    <cellStyle name="Normal 36 3 4 3" xfId="15086"/>
    <cellStyle name="Normal 36 3 4 3 2" xfId="15087"/>
    <cellStyle name="Normal 36 3 4 4" xfId="15088"/>
    <cellStyle name="Normal 36 3 5" xfId="15089"/>
    <cellStyle name="Normal 36 3 5 2" xfId="15090"/>
    <cellStyle name="Normal 36 3 5 2 2" xfId="15091"/>
    <cellStyle name="Normal 36 3 6" xfId="15092"/>
    <cellStyle name="Normal 36 3 6 2" xfId="15093"/>
    <cellStyle name="Normal 36 4" xfId="15094"/>
    <cellStyle name="Normal 36 4 2" xfId="15095"/>
    <cellStyle name="Normal 36 4 2 2" xfId="15096"/>
    <cellStyle name="Normal 36 4 2 2 2" xfId="15097"/>
    <cellStyle name="Normal 36 4 2 3" xfId="15098"/>
    <cellStyle name="Normal 36 4 3" xfId="15099"/>
    <cellStyle name="Normal 36 4 4" xfId="15100"/>
    <cellStyle name="Normal 36 5" xfId="15101"/>
    <cellStyle name="Normal 36 5 2" xfId="15102"/>
    <cellStyle name="Normal 36 5 2 2" xfId="15103"/>
    <cellStyle name="Normal 36 5 2 2 2" xfId="15104"/>
    <cellStyle name="Normal 36 5 3" xfId="15105"/>
    <cellStyle name="Normal 36 6" xfId="15106"/>
    <cellStyle name="Normal 36 6 2" xfId="15107"/>
    <cellStyle name="Normal 36 6 2 2" xfId="15108"/>
    <cellStyle name="Normal 36 6 2 2 2" xfId="15109"/>
    <cellStyle name="Normal 36 6 3" xfId="15110"/>
    <cellStyle name="Normal 36 7" xfId="15111"/>
    <cellStyle name="Normal 36 7 2" xfId="15112"/>
    <cellStyle name="Normal 36 7 2 2" xfId="15113"/>
    <cellStyle name="Normal 36 7 2 2 2" xfId="15114"/>
    <cellStyle name="Normal 36 8" xfId="15115"/>
    <cellStyle name="Normal 36 8 2" xfId="15116"/>
    <cellStyle name="Normal 36 8 2 2" xfId="15117"/>
    <cellStyle name="Normal 36 8 2 2 2" xfId="15118"/>
    <cellStyle name="Normal 36 9" xfId="15119"/>
    <cellStyle name="Normal 36 9 2" xfId="15120"/>
    <cellStyle name="Normal 36 9 2 2" xfId="15121"/>
    <cellStyle name="Normal 36 9 2 2 2" xfId="15122"/>
    <cellStyle name="Normal 37" xfId="15123"/>
    <cellStyle name="Normal 37 10" xfId="15124"/>
    <cellStyle name="Normal 37 2" xfId="15125"/>
    <cellStyle name="Normal 37 2 2" xfId="15126"/>
    <cellStyle name="Normal 37 2 2 2" xfId="15127"/>
    <cellStyle name="Normal 37 2 2 2 2" xfId="15128"/>
    <cellStyle name="Normal 37 2 2 2 2 2" xfId="15129"/>
    <cellStyle name="Normal 37 2 3" xfId="15130"/>
    <cellStyle name="Normal 37 2 3 2" xfId="15131"/>
    <cellStyle name="Normal 37 2 3 2 2" xfId="15132"/>
    <cellStyle name="Normal 37 2 3 2 2 2" xfId="15133"/>
    <cellStyle name="Normal 37 2 4" xfId="15134"/>
    <cellStyle name="Normal 37 2 4 2" xfId="15135"/>
    <cellStyle name="Normal 37 2 5" xfId="15136"/>
    <cellStyle name="Normal 37 2 5 2" xfId="15137"/>
    <cellStyle name="Normal 37 2 5 2 2" xfId="15138"/>
    <cellStyle name="Normal 37 2 6" xfId="15139"/>
    <cellStyle name="Normal 37 3" xfId="15140"/>
    <cellStyle name="Normal 37 3 2" xfId="15141"/>
    <cellStyle name="Normal 37 3 2 10" xfId="15142"/>
    <cellStyle name="Normal 37 3 2 11" xfId="15143"/>
    <cellStyle name="Normal 37 3 2 2" xfId="15144"/>
    <cellStyle name="Normal 37 3 2 2 2" xfId="15145"/>
    <cellStyle name="Normal 37 3 2 2 2 2" xfId="15146"/>
    <cellStyle name="Normal 37 3 2 2 2 2 2" xfId="15147"/>
    <cellStyle name="Normal 37 3 2 2 3" xfId="15148"/>
    <cellStyle name="Normal 37 3 2 2 3 2" xfId="15149"/>
    <cellStyle name="Normal 37 3 2 2 3 2 2" xfId="15150"/>
    <cellStyle name="Normal 37 3 2 2 3 3" xfId="15151"/>
    <cellStyle name="Normal 37 3 2 2 4" xfId="15152"/>
    <cellStyle name="Normal 37 3 2 2 4 2" xfId="15153"/>
    <cellStyle name="Normal 37 3 2 2 5" xfId="15154"/>
    <cellStyle name="Normal 37 3 2 2 5 2" xfId="15155"/>
    <cellStyle name="Normal 37 3 2 2 6" xfId="15156"/>
    <cellStyle name="Normal 37 3 2 3" xfId="15157"/>
    <cellStyle name="Normal 37 3 2 3 2" xfId="15158"/>
    <cellStyle name="Normal 37 3 2 3 2 2" xfId="15159"/>
    <cellStyle name="Normal 37 3 2 4" xfId="15160"/>
    <cellStyle name="Normal 37 3 2 4 2" xfId="15161"/>
    <cellStyle name="Normal 37 3 2 4 2 2" xfId="15162"/>
    <cellStyle name="Normal 37 3 2 4 3" xfId="15163"/>
    <cellStyle name="Normal 37 3 2 5" xfId="15164"/>
    <cellStyle name="Normal 37 3 2 5 2" xfId="15165"/>
    <cellStyle name="Normal 37 3 2 6" xfId="15166"/>
    <cellStyle name="Normal 37 3 2 6 2" xfId="15167"/>
    <cellStyle name="Normal 37 3 2 7" xfId="15168"/>
    <cellStyle name="Normal 37 3 2 7 2" xfId="15169"/>
    <cellStyle name="Normal 37 3 2 8" xfId="15170"/>
    <cellStyle name="Normal 37 3 2 8 2" xfId="15171"/>
    <cellStyle name="Normal 37 3 2 9" xfId="15172"/>
    <cellStyle name="Normal 37 3 2 9 2" xfId="15173"/>
    <cellStyle name="Normal 37 3 3" xfId="15174"/>
    <cellStyle name="Normal 37 3 3 2" xfId="15175"/>
    <cellStyle name="Normal 37 3 3 2 2" xfId="15176"/>
    <cellStyle name="Normal 37 3 3 2 2 2" xfId="15177"/>
    <cellStyle name="Normal 37 3 3 3" xfId="15178"/>
    <cellStyle name="Normal 37 3 4" xfId="15179"/>
    <cellStyle name="Normal 37 3 4 2" xfId="15180"/>
    <cellStyle name="Normal 37 3 4 2 2" xfId="15181"/>
    <cellStyle name="Normal 37 3 5" xfId="15182"/>
    <cellStyle name="Normal 37 3 5 2" xfId="15183"/>
    <cellStyle name="Normal 37 3 5 2 2" xfId="15184"/>
    <cellStyle name="Normal 37 3 5 3" xfId="15185"/>
    <cellStyle name="Normal 37 3 6" xfId="15186"/>
    <cellStyle name="Normal 37 3 6 2" xfId="15187"/>
    <cellStyle name="Normal 37 3 7" xfId="15188"/>
    <cellStyle name="Normal 37 3 7 2" xfId="15189"/>
    <cellStyle name="Normal 37 4" xfId="15190"/>
    <cellStyle name="Normal 37 4 2" xfId="15191"/>
    <cellStyle name="Normal 37 4 2 2" xfId="15192"/>
    <cellStyle name="Normal 37 4 2 2 2" xfId="15193"/>
    <cellStyle name="Normal 37 4 2 3" xfId="15194"/>
    <cellStyle name="Normal 37 4 3" xfId="15195"/>
    <cellStyle name="Normal 37 4 3 2" xfId="15196"/>
    <cellStyle name="Normal 37 4 3 2 2" xfId="15197"/>
    <cellStyle name="Normal 37 4 3 3" xfId="15198"/>
    <cellStyle name="Normal 37 4 4" xfId="15199"/>
    <cellStyle name="Normal 37 4 4 2" xfId="15200"/>
    <cellStyle name="Normal 37 4 5" xfId="15201"/>
    <cellStyle name="Normal 37 4 5 2" xfId="15202"/>
    <cellStyle name="Normal 37 4 6" xfId="15203"/>
    <cellStyle name="Normal 37 5" xfId="15204"/>
    <cellStyle name="Normal 37 5 2" xfId="15205"/>
    <cellStyle name="Normal 37 5 2 2" xfId="15206"/>
    <cellStyle name="Normal 37 5 3" xfId="15207"/>
    <cellStyle name="Normal 37 6" xfId="15208"/>
    <cellStyle name="Normal 37 6 2" xfId="15209"/>
    <cellStyle name="Normal 37 7" xfId="15210"/>
    <cellStyle name="Normal 37 7 2" xfId="15211"/>
    <cellStyle name="Normal 37 8" xfId="15212"/>
    <cellStyle name="Normal 37 8 2" xfId="15213"/>
    <cellStyle name="Normal 37 9" xfId="15214"/>
    <cellStyle name="Normal 38" xfId="15215"/>
    <cellStyle name="Normal 38 10" xfId="15216"/>
    <cellStyle name="Normal 38 10 2" xfId="15217"/>
    <cellStyle name="Normal 38 10 2 2" xfId="15218"/>
    <cellStyle name="Normal 38 10 2 2 2" xfId="15219"/>
    <cellStyle name="Normal 38 11" xfId="15220"/>
    <cellStyle name="Normal 38 11 2" xfId="15221"/>
    <cellStyle name="Normal 38 11 2 2" xfId="15222"/>
    <cellStyle name="Normal 38 11 2 2 2" xfId="15223"/>
    <cellStyle name="Normal 38 12" xfId="15224"/>
    <cellStyle name="Normal 38 12 2" xfId="15225"/>
    <cellStyle name="Normal 38 12 2 2" xfId="15226"/>
    <cellStyle name="Normal 38 12 2 2 2" xfId="15227"/>
    <cellStyle name="Normal 38 13" xfId="15228"/>
    <cellStyle name="Normal 38 13 2" xfId="15229"/>
    <cellStyle name="Normal 38 13 2 2" xfId="15230"/>
    <cellStyle name="Normal 38 13 2 2 2" xfId="15231"/>
    <cellStyle name="Normal 38 14" xfId="15232"/>
    <cellStyle name="Normal 38 14 2" xfId="15233"/>
    <cellStyle name="Normal 38 14 2 2" xfId="15234"/>
    <cellStyle name="Normal 38 14 2 2 2" xfId="15235"/>
    <cellStyle name="Normal 38 15" xfId="15236"/>
    <cellStyle name="Normal 38 15 2" xfId="15237"/>
    <cellStyle name="Normal 38 15 2 2" xfId="15238"/>
    <cellStyle name="Normal 38 15 2 2 2" xfId="15239"/>
    <cellStyle name="Normal 38 16" xfId="15240"/>
    <cellStyle name="Normal 38 16 2" xfId="15241"/>
    <cellStyle name="Normal 38 16 2 2" xfId="15242"/>
    <cellStyle name="Normal 38 16 2 2 2" xfId="15243"/>
    <cellStyle name="Normal 38 16 3" xfId="15244"/>
    <cellStyle name="Normal 38 16 3 2" xfId="15245"/>
    <cellStyle name="Normal 38 16 3 2 2" xfId="15246"/>
    <cellStyle name="Normal 38 16 3 3" xfId="15247"/>
    <cellStyle name="Normal 38 16 4" xfId="15248"/>
    <cellStyle name="Normal 38 16 4 2" xfId="15249"/>
    <cellStyle name="Normal 38 16 5" xfId="15250"/>
    <cellStyle name="Normal 38 16 5 2" xfId="15251"/>
    <cellStyle name="Normal 38 16 6" xfId="15252"/>
    <cellStyle name="Normal 38 17" xfId="15253"/>
    <cellStyle name="Normal 38 17 2" xfId="15254"/>
    <cellStyle name="Normal 38 17 2 2" xfId="15255"/>
    <cellStyle name="Normal 38 18" xfId="15256"/>
    <cellStyle name="Normal 38 18 2" xfId="15257"/>
    <cellStyle name="Normal 38 19" xfId="15258"/>
    <cellStyle name="Normal 38 19 2" xfId="15259"/>
    <cellStyle name="Normal 38 2" xfId="15260"/>
    <cellStyle name="Normal 38 2 2" xfId="15261"/>
    <cellStyle name="Normal 38 2 2 2" xfId="15262"/>
    <cellStyle name="Normal 38 2 2 2 2" xfId="15263"/>
    <cellStyle name="Normal 38 2 3" xfId="15264"/>
    <cellStyle name="Normal 38 20" xfId="15265"/>
    <cellStyle name="Normal 38 20 2" xfId="15266"/>
    <cellStyle name="Normal 38 21" xfId="15267"/>
    <cellStyle name="Normal 38 22" xfId="15268"/>
    <cellStyle name="Normal 38 3" xfId="15269"/>
    <cellStyle name="Normal 38 3 2" xfId="15270"/>
    <cellStyle name="Normal 38 3 2 10" xfId="15271"/>
    <cellStyle name="Normal 38 3 2 11" xfId="15272"/>
    <cellStyle name="Normal 38 3 2 2" xfId="15273"/>
    <cellStyle name="Normal 38 3 2 2 2" xfId="15274"/>
    <cellStyle name="Normal 38 3 2 2 2 2" xfId="15275"/>
    <cellStyle name="Normal 38 3 2 2 2 2 2" xfId="15276"/>
    <cellStyle name="Normal 38 3 2 2 3" xfId="15277"/>
    <cellStyle name="Normal 38 3 2 2 3 2" xfId="15278"/>
    <cellStyle name="Normal 38 3 2 2 3 2 2" xfId="15279"/>
    <cellStyle name="Normal 38 3 2 2 3 3" xfId="15280"/>
    <cellStyle name="Normal 38 3 2 2 4" xfId="15281"/>
    <cellStyle name="Normal 38 3 2 2 4 2" xfId="15282"/>
    <cellStyle name="Normal 38 3 2 2 5" xfId="15283"/>
    <cellStyle name="Normal 38 3 2 2 5 2" xfId="15284"/>
    <cellStyle name="Normal 38 3 2 2 6" xfId="15285"/>
    <cellStyle name="Normal 38 3 2 3" xfId="15286"/>
    <cellStyle name="Normal 38 3 2 3 2" xfId="15287"/>
    <cellStyle name="Normal 38 3 2 3 2 2" xfId="15288"/>
    <cellStyle name="Normal 38 3 2 4" xfId="15289"/>
    <cellStyle name="Normal 38 3 2 4 2" xfId="15290"/>
    <cellStyle name="Normal 38 3 2 4 2 2" xfId="15291"/>
    <cellStyle name="Normal 38 3 2 4 3" xfId="15292"/>
    <cellStyle name="Normal 38 3 2 5" xfId="15293"/>
    <cellStyle name="Normal 38 3 2 5 2" xfId="15294"/>
    <cellStyle name="Normal 38 3 2 6" xfId="15295"/>
    <cellStyle name="Normal 38 3 2 6 2" xfId="15296"/>
    <cellStyle name="Normal 38 3 2 7" xfId="15297"/>
    <cellStyle name="Normal 38 3 2 7 2" xfId="15298"/>
    <cellStyle name="Normal 38 3 2 8" xfId="15299"/>
    <cellStyle name="Normal 38 3 2 8 2" xfId="15300"/>
    <cellStyle name="Normal 38 3 2 9" xfId="15301"/>
    <cellStyle name="Normal 38 3 2 9 2" xfId="15302"/>
    <cellStyle name="Normal 38 3 3" xfId="15303"/>
    <cellStyle name="Normal 38 3 3 2" xfId="15304"/>
    <cellStyle name="Normal 38 3 3 2 2" xfId="15305"/>
    <cellStyle name="Normal 38 3 3 2 2 2" xfId="15306"/>
    <cellStyle name="Normal 38 3 3 3" xfId="15307"/>
    <cellStyle name="Normal 38 3 4" xfId="15308"/>
    <cellStyle name="Normal 38 3 4 2" xfId="15309"/>
    <cellStyle name="Normal 38 3 4 2 2" xfId="15310"/>
    <cellStyle name="Normal 38 3 4 3" xfId="15311"/>
    <cellStyle name="Normal 38 3 4 3 2" xfId="15312"/>
    <cellStyle name="Normal 38 3 4 4" xfId="15313"/>
    <cellStyle name="Normal 38 3 5" xfId="15314"/>
    <cellStyle name="Normal 38 3 5 2" xfId="15315"/>
    <cellStyle name="Normal 38 3 5 2 2" xfId="15316"/>
    <cellStyle name="Normal 38 3 6" xfId="15317"/>
    <cellStyle name="Normal 38 3 6 2" xfId="15318"/>
    <cellStyle name="Normal 38 4" xfId="15319"/>
    <cellStyle name="Normal 38 4 2" xfId="15320"/>
    <cellStyle name="Normal 38 4 2 2" xfId="15321"/>
    <cellStyle name="Normal 38 4 2 2 2" xfId="15322"/>
    <cellStyle name="Normal 38 4 2 3" xfId="15323"/>
    <cellStyle name="Normal 38 4 3" xfId="15324"/>
    <cellStyle name="Normal 38 4 4" xfId="15325"/>
    <cellStyle name="Normal 38 5" xfId="15326"/>
    <cellStyle name="Normal 38 5 2" xfId="15327"/>
    <cellStyle name="Normal 38 5 2 2" xfId="15328"/>
    <cellStyle name="Normal 38 5 2 2 2" xfId="15329"/>
    <cellStyle name="Normal 38 5 3" xfId="15330"/>
    <cellStyle name="Normal 38 6" xfId="15331"/>
    <cellStyle name="Normal 38 6 2" xfId="15332"/>
    <cellStyle name="Normal 38 6 2 2" xfId="15333"/>
    <cellStyle name="Normal 38 6 2 2 2" xfId="15334"/>
    <cellStyle name="Normal 38 6 3" xfId="15335"/>
    <cellStyle name="Normal 38 7" xfId="15336"/>
    <cellStyle name="Normal 38 7 2" xfId="15337"/>
    <cellStyle name="Normal 38 7 2 2" xfId="15338"/>
    <cellStyle name="Normal 38 7 2 2 2" xfId="15339"/>
    <cellStyle name="Normal 38 8" xfId="15340"/>
    <cellStyle name="Normal 38 8 2" xfId="15341"/>
    <cellStyle name="Normal 38 8 2 2" xfId="15342"/>
    <cellStyle name="Normal 38 8 2 2 2" xfId="15343"/>
    <cellStyle name="Normal 38 9" xfId="15344"/>
    <cellStyle name="Normal 38 9 2" xfId="15345"/>
    <cellStyle name="Normal 38 9 2 2" xfId="15346"/>
    <cellStyle name="Normal 38 9 2 2 2" xfId="15347"/>
    <cellStyle name="Normal 381" xfId="15348"/>
    <cellStyle name="Normal 39" xfId="15349"/>
    <cellStyle name="Normal 39 10" xfId="15350"/>
    <cellStyle name="Normal 39 10 2" xfId="15351"/>
    <cellStyle name="Normal 39 10 2 2" xfId="15352"/>
    <cellStyle name="Normal 39 10 2 2 2" xfId="15353"/>
    <cellStyle name="Normal 39 11" xfId="15354"/>
    <cellStyle name="Normal 39 11 2" xfId="15355"/>
    <cellStyle name="Normal 39 11 2 2" xfId="15356"/>
    <cellStyle name="Normal 39 11 2 2 2" xfId="15357"/>
    <cellStyle name="Normal 39 12" xfId="15358"/>
    <cellStyle name="Normal 39 12 2" xfId="15359"/>
    <cellStyle name="Normal 39 12 2 2" xfId="15360"/>
    <cellStyle name="Normal 39 12 2 2 2" xfId="15361"/>
    <cellStyle name="Normal 39 13" xfId="15362"/>
    <cellStyle name="Normal 39 13 2" xfId="15363"/>
    <cellStyle name="Normal 39 13 2 2" xfId="15364"/>
    <cellStyle name="Normal 39 13 2 2 2" xfId="15365"/>
    <cellStyle name="Normal 39 14" xfId="15366"/>
    <cellStyle name="Normal 39 14 2" xfId="15367"/>
    <cellStyle name="Normal 39 14 2 2" xfId="15368"/>
    <cellStyle name="Normal 39 14 2 2 2" xfId="15369"/>
    <cellStyle name="Normal 39 15" xfId="15370"/>
    <cellStyle name="Normal 39 15 2" xfId="15371"/>
    <cellStyle name="Normal 39 15 2 2" xfId="15372"/>
    <cellStyle name="Normal 39 15 2 2 2" xfId="15373"/>
    <cellStyle name="Normal 39 16" xfId="15374"/>
    <cellStyle name="Normal 39 16 2" xfId="15375"/>
    <cellStyle name="Normal 39 16 2 2" xfId="15376"/>
    <cellStyle name="Normal 39 16 2 2 2" xfId="15377"/>
    <cellStyle name="Normal 39 16 3" xfId="15378"/>
    <cellStyle name="Normal 39 16 3 2" xfId="15379"/>
    <cellStyle name="Normal 39 16 3 2 2" xfId="15380"/>
    <cellStyle name="Normal 39 16 3 3" xfId="15381"/>
    <cellStyle name="Normal 39 16 4" xfId="15382"/>
    <cellStyle name="Normal 39 16 4 2" xfId="15383"/>
    <cellStyle name="Normal 39 16 5" xfId="15384"/>
    <cellStyle name="Normal 39 16 5 2" xfId="15385"/>
    <cellStyle name="Normal 39 16 6" xfId="15386"/>
    <cellStyle name="Normal 39 17" xfId="15387"/>
    <cellStyle name="Normal 39 17 2" xfId="15388"/>
    <cellStyle name="Normal 39 17 2 2" xfId="15389"/>
    <cellStyle name="Normal 39 18" xfId="15390"/>
    <cellStyle name="Normal 39 18 2" xfId="15391"/>
    <cellStyle name="Normal 39 19" xfId="15392"/>
    <cellStyle name="Normal 39 19 2" xfId="15393"/>
    <cellStyle name="Normal 39 2" xfId="15394"/>
    <cellStyle name="Normal 39 2 2" xfId="15395"/>
    <cellStyle name="Normal 39 2 2 2" xfId="15396"/>
    <cellStyle name="Normal 39 2 2 2 2" xfId="15397"/>
    <cellStyle name="Normal 39 2 2 3" xfId="15398"/>
    <cellStyle name="Normal 39 2 3" xfId="15399"/>
    <cellStyle name="Normal 39 2 4" xfId="15400"/>
    <cellStyle name="Normal 39 20" xfId="15401"/>
    <cellStyle name="Normal 39 20 2" xfId="15402"/>
    <cellStyle name="Normal 39 21" xfId="15403"/>
    <cellStyle name="Normal 39 22" xfId="15404"/>
    <cellStyle name="Normal 39 3" xfId="15405"/>
    <cellStyle name="Normal 39 3 2" xfId="15406"/>
    <cellStyle name="Normal 39 3 2 10" xfId="15407"/>
    <cellStyle name="Normal 39 3 2 11" xfId="15408"/>
    <cellStyle name="Normal 39 3 2 2" xfId="15409"/>
    <cellStyle name="Normal 39 3 2 2 2" xfId="15410"/>
    <cellStyle name="Normal 39 3 2 2 2 2" xfId="15411"/>
    <cellStyle name="Normal 39 3 2 2 2 2 2" xfId="15412"/>
    <cellStyle name="Normal 39 3 2 2 3" xfId="15413"/>
    <cellStyle name="Normal 39 3 2 2 3 2" xfId="15414"/>
    <cellStyle name="Normal 39 3 2 2 3 2 2" xfId="15415"/>
    <cellStyle name="Normal 39 3 2 2 3 3" xfId="15416"/>
    <cellStyle name="Normal 39 3 2 2 4" xfId="15417"/>
    <cellStyle name="Normal 39 3 2 2 4 2" xfId="15418"/>
    <cellStyle name="Normal 39 3 2 2 5" xfId="15419"/>
    <cellStyle name="Normal 39 3 2 2 5 2" xfId="15420"/>
    <cellStyle name="Normal 39 3 2 2 6" xfId="15421"/>
    <cellStyle name="Normal 39 3 2 3" xfId="15422"/>
    <cellStyle name="Normal 39 3 2 3 2" xfId="15423"/>
    <cellStyle name="Normal 39 3 2 3 2 2" xfId="15424"/>
    <cellStyle name="Normal 39 3 2 4" xfId="15425"/>
    <cellStyle name="Normal 39 3 2 4 2" xfId="15426"/>
    <cellStyle name="Normal 39 3 2 4 2 2" xfId="15427"/>
    <cellStyle name="Normal 39 3 2 4 3" xfId="15428"/>
    <cellStyle name="Normal 39 3 2 5" xfId="15429"/>
    <cellStyle name="Normal 39 3 2 5 2" xfId="15430"/>
    <cellStyle name="Normal 39 3 2 6" xfId="15431"/>
    <cellStyle name="Normal 39 3 2 6 2" xfId="15432"/>
    <cellStyle name="Normal 39 3 2 7" xfId="15433"/>
    <cellStyle name="Normal 39 3 2 7 2" xfId="15434"/>
    <cellStyle name="Normal 39 3 2 8" xfId="15435"/>
    <cellStyle name="Normal 39 3 2 8 2" xfId="15436"/>
    <cellStyle name="Normal 39 3 2 9" xfId="15437"/>
    <cellStyle name="Normal 39 3 2 9 2" xfId="15438"/>
    <cellStyle name="Normal 39 3 3" xfId="15439"/>
    <cellStyle name="Normal 39 3 3 2" xfId="15440"/>
    <cellStyle name="Normal 39 3 3 2 2" xfId="15441"/>
    <cellStyle name="Normal 39 3 3 2 2 2" xfId="15442"/>
    <cellStyle name="Normal 39 3 3 3" xfId="15443"/>
    <cellStyle name="Normal 39 3 4" xfId="15444"/>
    <cellStyle name="Normal 39 3 4 2" xfId="15445"/>
    <cellStyle name="Normal 39 3 4 2 2" xfId="15446"/>
    <cellStyle name="Normal 39 3 4 3" xfId="15447"/>
    <cellStyle name="Normal 39 3 4 3 2" xfId="15448"/>
    <cellStyle name="Normal 39 3 4 4" xfId="15449"/>
    <cellStyle name="Normal 39 3 5" xfId="15450"/>
    <cellStyle name="Normal 39 3 5 2" xfId="15451"/>
    <cellStyle name="Normal 39 3 5 2 2" xfId="15452"/>
    <cellStyle name="Normal 39 3 6" xfId="15453"/>
    <cellStyle name="Normal 39 3 6 2" xfId="15454"/>
    <cellStyle name="Normal 39 4" xfId="15455"/>
    <cellStyle name="Normal 39 4 2" xfId="15456"/>
    <cellStyle name="Normal 39 4 2 2" xfId="15457"/>
    <cellStyle name="Normal 39 4 2 2 2" xfId="15458"/>
    <cellStyle name="Normal 39 4 3" xfId="15459"/>
    <cellStyle name="Normal 39 5" xfId="15460"/>
    <cellStyle name="Normal 39 5 2" xfId="15461"/>
    <cellStyle name="Normal 39 5 2 2" xfId="15462"/>
    <cellStyle name="Normal 39 5 2 2 2" xfId="15463"/>
    <cellStyle name="Normal 39 5 3" xfId="15464"/>
    <cellStyle name="Normal 39 6" xfId="15465"/>
    <cellStyle name="Normal 39 6 2" xfId="15466"/>
    <cellStyle name="Normal 39 6 2 2" xfId="15467"/>
    <cellStyle name="Normal 39 6 2 2 2" xfId="15468"/>
    <cellStyle name="Normal 39 7" xfId="15469"/>
    <cellStyle name="Normal 39 7 2" xfId="15470"/>
    <cellStyle name="Normal 39 7 2 2" xfId="15471"/>
    <cellStyle name="Normal 39 7 2 2 2" xfId="15472"/>
    <cellStyle name="Normal 39 8" xfId="15473"/>
    <cellStyle name="Normal 39 8 2" xfId="15474"/>
    <cellStyle name="Normal 39 8 2 2" xfId="15475"/>
    <cellStyle name="Normal 39 8 2 2 2" xfId="15476"/>
    <cellStyle name="Normal 39 9" xfId="15477"/>
    <cellStyle name="Normal 39 9 2" xfId="15478"/>
    <cellStyle name="Normal 39 9 2 2" xfId="15479"/>
    <cellStyle name="Normal 39 9 2 2 2" xfId="15480"/>
    <cellStyle name="Normal 4" xfId="15481"/>
    <cellStyle name="Normal 4 10" xfId="15482"/>
    <cellStyle name="Normal 4 10 2" xfId="15483"/>
    <cellStyle name="Normal 4 10 2 2" xfId="15484"/>
    <cellStyle name="Normal 4 10 2 2 2" xfId="15485"/>
    <cellStyle name="Normal 4 11" xfId="15486"/>
    <cellStyle name="Normal 4 11 2" xfId="15487"/>
    <cellStyle name="Normal 4 11 2 2" xfId="15488"/>
    <cellStyle name="Normal 4 11 2 2 2" xfId="15489"/>
    <cellStyle name="Normal 4 12" xfId="15490"/>
    <cellStyle name="Normal 4 12 2" xfId="15491"/>
    <cellStyle name="Normal 4 12 2 2" xfId="15492"/>
    <cellStyle name="Normal 4 12 2 2 2" xfId="15493"/>
    <cellStyle name="Normal 4 13" xfId="15494"/>
    <cellStyle name="Normal 4 13 2" xfId="15495"/>
    <cellStyle name="Normal 4 13 2 2" xfId="15496"/>
    <cellStyle name="Normal 4 13 2 2 2" xfId="15497"/>
    <cellStyle name="Normal 4 14" xfId="15498"/>
    <cellStyle name="Normal 4 14 2" xfId="15499"/>
    <cellStyle name="Normal 4 14 2 2" xfId="15500"/>
    <cellStyle name="Normal 4 14 2 2 2" xfId="15501"/>
    <cellStyle name="Normal 4 15" xfId="15502"/>
    <cellStyle name="Normal 4 15 2" xfId="15503"/>
    <cellStyle name="Normal 4 15 2 2" xfId="15504"/>
    <cellStyle name="Normal 4 15 2 2 2" xfId="15505"/>
    <cellStyle name="Normal 4 16" xfId="15506"/>
    <cellStyle name="Normal 4 16 2" xfId="15507"/>
    <cellStyle name="Normal 4 16 2 2" xfId="15508"/>
    <cellStyle name="Normal 4 16 2 2 2" xfId="15509"/>
    <cellStyle name="Normal 4 17" xfId="15510"/>
    <cellStyle name="Normal 4 17 2" xfId="15511"/>
    <cellStyle name="Normal 4 17 2 2" xfId="15512"/>
    <cellStyle name="Normal 4 17 2 2 2" xfId="15513"/>
    <cellStyle name="Normal 4 18" xfId="15514"/>
    <cellStyle name="Normal 4 19" xfId="15515"/>
    <cellStyle name="Normal 4 19 2" xfId="15516"/>
    <cellStyle name="Normal 4 19 2 2" xfId="15517"/>
    <cellStyle name="Normal 4 2" xfId="15518"/>
    <cellStyle name="Normal 4 2 10" xfId="15519"/>
    <cellStyle name="Normal 4 2 10 2" xfId="15520"/>
    <cellStyle name="Normal 4 2 11" xfId="15521"/>
    <cellStyle name="Normal 4 2 11 2" xfId="15522"/>
    <cellStyle name="Normal 4 2 12" xfId="15523"/>
    <cellStyle name="Normal 4 2 2" xfId="15524"/>
    <cellStyle name="Normal 4 2 2 2" xfId="15525"/>
    <cellStyle name="Normal 4 2 2 2 10" xfId="15526"/>
    <cellStyle name="Normal 4 2 2 2 11" xfId="15527"/>
    <cellStyle name="Normal 4 2 2 2 2" xfId="15528"/>
    <cellStyle name="Normal 4 2 2 2 2 2" xfId="15529"/>
    <cellStyle name="Normal 4 2 2 2 2 2 2" xfId="15530"/>
    <cellStyle name="Normal 4 2 2 2 2 2 2 2" xfId="15531"/>
    <cellStyle name="Normal 4 2 2 2 2 3" xfId="15532"/>
    <cellStyle name="Normal 4 2 2 2 2 3 2" xfId="15533"/>
    <cellStyle name="Normal 4 2 2 2 2 3 2 2" xfId="15534"/>
    <cellStyle name="Normal 4 2 2 2 2 3 3" xfId="15535"/>
    <cellStyle name="Normal 4 2 2 2 2 4" xfId="15536"/>
    <cellStyle name="Normal 4 2 2 2 2 4 2" xfId="15537"/>
    <cellStyle name="Normal 4 2 2 2 2 5" xfId="15538"/>
    <cellStyle name="Normal 4 2 2 2 2 5 2" xfId="15539"/>
    <cellStyle name="Normal 4 2 2 2 2 6" xfId="15540"/>
    <cellStyle name="Normal 4 2 2 2 3" xfId="15541"/>
    <cellStyle name="Normal 4 2 2 2 3 2" xfId="15542"/>
    <cellStyle name="Normal 4 2 2 2 3 2 2" xfId="15543"/>
    <cellStyle name="Normal 4 2 2 2 4" xfId="15544"/>
    <cellStyle name="Normal 4 2 2 2 4 2" xfId="15545"/>
    <cellStyle name="Normal 4 2 2 2 4 2 2" xfId="15546"/>
    <cellStyle name="Normal 4 2 2 2 4 3" xfId="15547"/>
    <cellStyle name="Normal 4 2 2 2 5" xfId="15548"/>
    <cellStyle name="Normal 4 2 2 2 5 2" xfId="15549"/>
    <cellStyle name="Normal 4 2 2 2 6" xfId="15550"/>
    <cellStyle name="Normal 4 2 2 2 6 2" xfId="15551"/>
    <cellStyle name="Normal 4 2 2 2 7" xfId="15552"/>
    <cellStyle name="Normal 4 2 2 2 7 2" xfId="15553"/>
    <cellStyle name="Normal 4 2 2 2 8" xfId="15554"/>
    <cellStyle name="Normal 4 2 2 2 8 2" xfId="15555"/>
    <cellStyle name="Normal 4 2 2 2 9" xfId="15556"/>
    <cellStyle name="Normal 4 2 2 2 9 2" xfId="15557"/>
    <cellStyle name="Normal 4 2 2 3" xfId="15558"/>
    <cellStyle name="Normal 4 2 2 3 2" xfId="15559"/>
    <cellStyle name="Normal 4 2 2 3 2 2" xfId="15560"/>
    <cellStyle name="Normal 4 2 2 3 2 2 2" xfId="15561"/>
    <cellStyle name="Normal 4 2 2 4" xfId="15562"/>
    <cellStyle name="Normal 4 2 2 4 2" xfId="15563"/>
    <cellStyle name="Normal 4 2 2 4 2 2" xfId="15564"/>
    <cellStyle name="Normal 4 2 2 4 2 2 2" xfId="15565"/>
    <cellStyle name="Normal 4 2 2 4 3" xfId="15566"/>
    <cellStyle name="Normal 4 2 2 4 3 2" xfId="15567"/>
    <cellStyle name="Normal 4 2 2 4 4" xfId="15568"/>
    <cellStyle name="Normal 4 2 2 5" xfId="15569"/>
    <cellStyle name="Normal 4 2 2 5 2" xfId="15570"/>
    <cellStyle name="Normal 4 2 2 6" xfId="15571"/>
    <cellStyle name="Normal 4 2 2 6 2" xfId="15572"/>
    <cellStyle name="Normal 4 2 2 7" xfId="15573"/>
    <cellStyle name="Normal 4 2 2 7 2" xfId="15574"/>
    <cellStyle name="Normal 4 2 2 8" xfId="15575"/>
    <cellStyle name="Normal 4 2 3" xfId="15576"/>
    <cellStyle name="Normal 4 2 3 2" xfId="15577"/>
    <cellStyle name="Normal 4 2 3 2 2" xfId="15578"/>
    <cellStyle name="Normal 4 2 3 2 2 2" xfId="15579"/>
    <cellStyle name="Normal 4 2 3 3" xfId="15580"/>
    <cellStyle name="Normal 4 2 4" xfId="15581"/>
    <cellStyle name="Normal 4 2 4 2" xfId="15582"/>
    <cellStyle name="Normal 4 2 4 2 2" xfId="15583"/>
    <cellStyle name="Normal 4 2 4 2 2 2" xfId="15584"/>
    <cellStyle name="Normal 4 2 5" xfId="15585"/>
    <cellStyle name="Normal 4 2 5 10" xfId="15586"/>
    <cellStyle name="Normal 4 2 5 2" xfId="15587"/>
    <cellStyle name="Normal 4 2 5 2 2" xfId="15588"/>
    <cellStyle name="Normal 4 2 5 2 2 2" xfId="15589"/>
    <cellStyle name="Normal 4 2 5 2 2 2 2" xfId="15590"/>
    <cellStyle name="Normal 4 2 5 2 3" xfId="15591"/>
    <cellStyle name="Normal 4 2 5 2 3 2" xfId="15592"/>
    <cellStyle name="Normal 4 2 5 2 3 2 2" xfId="15593"/>
    <cellStyle name="Normal 4 2 5 2 3 3" xfId="15594"/>
    <cellStyle name="Normal 4 2 5 2 4" xfId="15595"/>
    <cellStyle name="Normal 4 2 5 2 4 2" xfId="15596"/>
    <cellStyle name="Normal 4 2 5 2 5" xfId="15597"/>
    <cellStyle name="Normal 4 2 5 2 5 2" xfId="15598"/>
    <cellStyle name="Normal 4 2 5 2 6" xfId="15599"/>
    <cellStyle name="Normal 4 2 5 3" xfId="15600"/>
    <cellStyle name="Normal 4 2 5 3 2" xfId="15601"/>
    <cellStyle name="Normal 4 2 5 3 2 2" xfId="15602"/>
    <cellStyle name="Normal 4 2 5 4" xfId="15603"/>
    <cellStyle name="Normal 4 2 5 4 2" xfId="15604"/>
    <cellStyle name="Normal 4 2 5 4 2 2" xfId="15605"/>
    <cellStyle name="Normal 4 2 5 4 3" xfId="15606"/>
    <cellStyle name="Normal 4 2 5 5" xfId="15607"/>
    <cellStyle name="Normal 4 2 5 5 2" xfId="15608"/>
    <cellStyle name="Normal 4 2 5 6" xfId="15609"/>
    <cellStyle name="Normal 4 2 5 6 2" xfId="15610"/>
    <cellStyle name="Normal 4 2 5 7" xfId="15611"/>
    <cellStyle name="Normal 4 2 5 7 2" xfId="15612"/>
    <cellStyle name="Normal 4 2 5 8" xfId="15613"/>
    <cellStyle name="Normal 4 2 5 8 2" xfId="15614"/>
    <cellStyle name="Normal 4 2 5 9" xfId="15615"/>
    <cellStyle name="Normal 4 2 5 9 2" xfId="15616"/>
    <cellStyle name="Normal 4 2 6" xfId="15617"/>
    <cellStyle name="Normal 4 2 6 2" xfId="15618"/>
    <cellStyle name="Normal 4 2 6 2 2" xfId="15619"/>
    <cellStyle name="Normal 4 2 6 2 2 2" xfId="15620"/>
    <cellStyle name="Normal 4 2 7" xfId="15621"/>
    <cellStyle name="Normal 4 2 7 2" xfId="15622"/>
    <cellStyle name="Normal 4 2 7 2 2" xfId="15623"/>
    <cellStyle name="Normal 4 2 7 3" xfId="15624"/>
    <cellStyle name="Normal 4 2 7 3 2" xfId="15625"/>
    <cellStyle name="Normal 4 2 7 4" xfId="15626"/>
    <cellStyle name="Normal 4 2 8" xfId="15627"/>
    <cellStyle name="Normal 4 2 8 2" xfId="15628"/>
    <cellStyle name="Normal 4 2 8 2 2" xfId="15629"/>
    <cellStyle name="Normal 4 2 9" xfId="15630"/>
    <cellStyle name="Normal 4 20" xfId="15631"/>
    <cellStyle name="Normal 4 3" xfId="15632"/>
    <cellStyle name="Normal 4 3 2" xfId="15633"/>
    <cellStyle name="Normal 4 3 2 2" xfId="15634"/>
    <cellStyle name="Normal 4 3 2 2 10" xfId="15635"/>
    <cellStyle name="Normal 4 3 2 2 2" xfId="15636"/>
    <cellStyle name="Normal 4 3 2 2 2 2" xfId="15637"/>
    <cellStyle name="Normal 4 3 2 2 2 2 2" xfId="15638"/>
    <cellStyle name="Normal 4 3 2 2 2 2 2 2" xfId="15639"/>
    <cellStyle name="Normal 4 3 2 2 2 3" xfId="15640"/>
    <cellStyle name="Normal 4 3 2 2 2 3 2" xfId="15641"/>
    <cellStyle name="Normal 4 3 2 2 2 3 2 2" xfId="15642"/>
    <cellStyle name="Normal 4 3 2 2 2 3 3" xfId="15643"/>
    <cellStyle name="Normal 4 3 2 2 2 4" xfId="15644"/>
    <cellStyle name="Normal 4 3 2 2 2 4 2" xfId="15645"/>
    <cellStyle name="Normal 4 3 2 2 2 5" xfId="15646"/>
    <cellStyle name="Normal 4 3 2 2 2 5 2" xfId="15647"/>
    <cellStyle name="Normal 4 3 2 2 2 6" xfId="15648"/>
    <cellStyle name="Normal 4 3 2 2 3" xfId="15649"/>
    <cellStyle name="Normal 4 3 2 2 3 2" xfId="15650"/>
    <cellStyle name="Normal 4 3 2 2 3 2 2" xfId="15651"/>
    <cellStyle name="Normal 4 3 2 2 4" xfId="15652"/>
    <cellStyle name="Normal 4 3 2 2 4 2" xfId="15653"/>
    <cellStyle name="Normal 4 3 2 2 4 2 2" xfId="15654"/>
    <cellStyle name="Normal 4 3 2 2 4 3" xfId="15655"/>
    <cellStyle name="Normal 4 3 2 2 5" xfId="15656"/>
    <cellStyle name="Normal 4 3 2 2 5 2" xfId="15657"/>
    <cellStyle name="Normal 4 3 2 2 6" xfId="15658"/>
    <cellStyle name="Normal 4 3 2 2 6 2" xfId="15659"/>
    <cellStyle name="Normal 4 3 2 2 7" xfId="15660"/>
    <cellStyle name="Normal 4 3 2 2 7 2" xfId="15661"/>
    <cellStyle name="Normal 4 3 2 2 8" xfId="15662"/>
    <cellStyle name="Normal 4 3 2 2 8 2" xfId="15663"/>
    <cellStyle name="Normal 4 3 2 2 9" xfId="15664"/>
    <cellStyle name="Normal 4 3 2 2 9 2" xfId="15665"/>
    <cellStyle name="Normal 4 3 2 3" xfId="15666"/>
    <cellStyle name="Normal 4 3 2 3 2" xfId="15667"/>
    <cellStyle name="Normal 4 3 2 3 2 2" xfId="15668"/>
    <cellStyle name="Normal 4 3 2 3 2 2 2" xfId="15669"/>
    <cellStyle name="Normal 4 3 2 4" xfId="15670"/>
    <cellStyle name="Normal 4 3 2 4 2" xfId="15671"/>
    <cellStyle name="Normal 4 3 2 4 2 2" xfId="15672"/>
    <cellStyle name="Normal 4 3 2 4 3" xfId="15673"/>
    <cellStyle name="Normal 4 3 2 4 3 2" xfId="15674"/>
    <cellStyle name="Normal 4 3 2 4 4" xfId="15675"/>
    <cellStyle name="Normal 4 3 2 5" xfId="15676"/>
    <cellStyle name="Normal 4 3 2 5 2" xfId="15677"/>
    <cellStyle name="Normal 4 3 2 5 2 2" xfId="15678"/>
    <cellStyle name="Normal 4 3 2 6" xfId="15679"/>
    <cellStyle name="Normal 4 3 2 6 2" xfId="15680"/>
    <cellStyle name="Normal 4 3 2 7" xfId="15681"/>
    <cellStyle name="Normal 4 3 2 7 2" xfId="15682"/>
    <cellStyle name="Normal 4 3 2 8" xfId="15683"/>
    <cellStyle name="Normal 4 3 3" xfId="15684"/>
    <cellStyle name="Normal 4 3 3 10" xfId="15685"/>
    <cellStyle name="Normal 4 3 3 10 2" xfId="15686"/>
    <cellStyle name="Normal 4 3 3 11" xfId="15687"/>
    <cellStyle name="Normal 4 3 3 2" xfId="15688"/>
    <cellStyle name="Normal 4 3 3 2 2" xfId="15689"/>
    <cellStyle name="Normal 4 3 3 2 2 2" xfId="15690"/>
    <cellStyle name="Normal 4 3 3 2 2 2 2" xfId="15691"/>
    <cellStyle name="Normal 4 3 3 2 3" xfId="15692"/>
    <cellStyle name="Normal 4 3 3 2 3 2" xfId="15693"/>
    <cellStyle name="Normal 4 3 3 2 3 2 2" xfId="15694"/>
    <cellStyle name="Normal 4 3 3 2 3 3" xfId="15695"/>
    <cellStyle name="Normal 4 3 3 2 4" xfId="15696"/>
    <cellStyle name="Normal 4 3 3 2 4 2" xfId="15697"/>
    <cellStyle name="Normal 4 3 3 2 5" xfId="15698"/>
    <cellStyle name="Normal 4 3 3 2 5 2" xfId="15699"/>
    <cellStyle name="Normal 4 3 3 2 6" xfId="15700"/>
    <cellStyle name="Normal 4 3 3 3" xfId="15701"/>
    <cellStyle name="Normal 4 3 3 3 2" xfId="15702"/>
    <cellStyle name="Normal 4 3 3 3 2 2" xfId="15703"/>
    <cellStyle name="Normal 4 3 3 3 2 2 2" xfId="15704"/>
    <cellStyle name="Normal 4 3 3 3 3" xfId="15705"/>
    <cellStyle name="Normal 4 3 3 3 3 2" xfId="15706"/>
    <cellStyle name="Normal 4 3 3 3 3 2 2" xfId="15707"/>
    <cellStyle name="Normal 4 3 3 3 3 3" xfId="15708"/>
    <cellStyle name="Normal 4 3 3 3 4" xfId="15709"/>
    <cellStyle name="Normal 4 3 3 3 4 2" xfId="15710"/>
    <cellStyle name="Normal 4 3 3 3 5" xfId="15711"/>
    <cellStyle name="Normal 4 3 3 3 5 2" xfId="15712"/>
    <cellStyle name="Normal 4 3 3 3 6" xfId="15713"/>
    <cellStyle name="Normal 4 3 3 4" xfId="15714"/>
    <cellStyle name="Normal 4 3 3 4 2" xfId="15715"/>
    <cellStyle name="Normal 4 3 3 4 2 2" xfId="15716"/>
    <cellStyle name="Normal 4 3 3 4 2 2 2" xfId="15717"/>
    <cellStyle name="Normal 4 3 3 4 3" xfId="15718"/>
    <cellStyle name="Normal 4 3 3 4 3 2" xfId="15719"/>
    <cellStyle name="Normal 4 3 3 4 4" xfId="15720"/>
    <cellStyle name="Normal 4 3 3 5" xfId="15721"/>
    <cellStyle name="Normal 4 3 3 5 2" xfId="15722"/>
    <cellStyle name="Normal 4 3 3 6" xfId="15723"/>
    <cellStyle name="Normal 4 3 3 6 2" xfId="15724"/>
    <cellStyle name="Normal 4 3 3 7" xfId="15725"/>
    <cellStyle name="Normal 4 3 3 7 2" xfId="15726"/>
    <cellStyle name="Normal 4 3 3 8" xfId="15727"/>
    <cellStyle name="Normal 4 3 3 8 2" xfId="15728"/>
    <cellStyle name="Normal 4 3 3 9" xfId="15729"/>
    <cellStyle name="Normal 4 3 3 9 2" xfId="15730"/>
    <cellStyle name="Normal 4 3 4" xfId="15731"/>
    <cellStyle name="Normal 4 3 4 2" xfId="15732"/>
    <cellStyle name="Normal 4 3 4 2 2" xfId="15733"/>
    <cellStyle name="Normal 4 3 4 2 2 2" xfId="15734"/>
    <cellStyle name="Normal 4 3 5" xfId="15735"/>
    <cellStyle name="Normal 4 3 5 2" xfId="15736"/>
    <cellStyle name="Normal 4 3 5 2 2" xfId="15737"/>
    <cellStyle name="Normal 4 3 6" xfId="15738"/>
    <cellStyle name="Normal 4 4" xfId="15739"/>
    <cellStyle name="Normal 4 4 2" xfId="15740"/>
    <cellStyle name="Normal 4 4 2 2" xfId="15741"/>
    <cellStyle name="Normal 4 4 2 2 2" xfId="15742"/>
    <cellStyle name="Normal 4 4 2 2 2 2" xfId="15743"/>
    <cellStyle name="Normal 4 4 2 2 2 2 2" xfId="15744"/>
    <cellStyle name="Normal 4 4 2 3" xfId="15745"/>
    <cellStyle name="Normal 4 4 2 3 2" xfId="15746"/>
    <cellStyle name="Normal 4 4 2 3 2 2" xfId="15747"/>
    <cellStyle name="Normal 4 4 2 3 3" xfId="15748"/>
    <cellStyle name="Normal 4 4 2 3 3 2" xfId="15749"/>
    <cellStyle name="Normal 4 4 2 3 4" xfId="15750"/>
    <cellStyle name="Normal 4 4 2 4" xfId="15751"/>
    <cellStyle name="Normal 4 4 2 4 2" xfId="15752"/>
    <cellStyle name="Normal 4 4 2 4 2 2" xfId="15753"/>
    <cellStyle name="Normal 4 4 2 5" xfId="15754"/>
    <cellStyle name="Normal 4 4 2 5 2" xfId="15755"/>
    <cellStyle name="Normal 4 4 2 6" xfId="15756"/>
    <cellStyle name="Normal 4 4 3" xfId="15757"/>
    <cellStyle name="Normal 4 4 3 10" xfId="15758"/>
    <cellStyle name="Normal 4 4 3 2" xfId="15759"/>
    <cellStyle name="Normal 4 4 3 2 2" xfId="15760"/>
    <cellStyle name="Normal 4 4 3 2 2 2" xfId="15761"/>
    <cellStyle name="Normal 4 4 3 2 2 2 2" xfId="15762"/>
    <cellStyle name="Normal 4 4 3 2 3" xfId="15763"/>
    <cellStyle name="Normal 4 4 3 2 3 2" xfId="15764"/>
    <cellStyle name="Normal 4 4 3 2 3 2 2" xfId="15765"/>
    <cellStyle name="Normal 4 4 3 2 3 3" xfId="15766"/>
    <cellStyle name="Normal 4 4 3 2 4" xfId="15767"/>
    <cellStyle name="Normal 4 4 3 2 4 2" xfId="15768"/>
    <cellStyle name="Normal 4 4 3 2 5" xfId="15769"/>
    <cellStyle name="Normal 4 4 3 2 5 2" xfId="15770"/>
    <cellStyle name="Normal 4 4 3 2 6" xfId="15771"/>
    <cellStyle name="Normal 4 4 3 3" xfId="15772"/>
    <cellStyle name="Normal 4 4 3 3 2" xfId="15773"/>
    <cellStyle name="Normal 4 4 3 3 2 2" xfId="15774"/>
    <cellStyle name="Normal 4 4 3 4" xfId="15775"/>
    <cellStyle name="Normal 4 4 3 4 2" xfId="15776"/>
    <cellStyle name="Normal 4 4 3 4 2 2" xfId="15777"/>
    <cellStyle name="Normal 4 4 3 4 3" xfId="15778"/>
    <cellStyle name="Normal 4 4 3 5" xfId="15779"/>
    <cellStyle name="Normal 4 4 3 5 2" xfId="15780"/>
    <cellStyle name="Normal 4 4 3 6" xfId="15781"/>
    <cellStyle name="Normal 4 4 3 6 2" xfId="15782"/>
    <cellStyle name="Normal 4 4 3 7" xfId="15783"/>
    <cellStyle name="Normal 4 4 3 7 2" xfId="15784"/>
    <cellStyle name="Normal 4 4 3 8" xfId="15785"/>
    <cellStyle name="Normal 4 4 3 8 2" xfId="15786"/>
    <cellStyle name="Normal 4 4 3 9" xfId="15787"/>
    <cellStyle name="Normal 4 4 3 9 2" xfId="15788"/>
    <cellStyle name="Normal 4 4 4" xfId="15789"/>
    <cellStyle name="Normal 4 4 4 2" xfId="15790"/>
    <cellStyle name="Normal 4 4 4 2 2" xfId="15791"/>
    <cellStyle name="Normal 4 4 4 2 2 2" xfId="15792"/>
    <cellStyle name="Normal 4 4 5" xfId="15793"/>
    <cellStyle name="Normal 4 4 5 2" xfId="15794"/>
    <cellStyle name="Normal 4 4 5 2 2" xfId="15795"/>
    <cellStyle name="Normal 4 4 5 3" xfId="15796"/>
    <cellStyle name="Normal 4 4 5 3 2" xfId="15797"/>
    <cellStyle name="Normal 4 4 5 4" xfId="15798"/>
    <cellStyle name="Normal 4 4 6" xfId="15799"/>
    <cellStyle name="Normal 4 4 6 2" xfId="15800"/>
    <cellStyle name="Normal 4 4 6 2 2" xfId="15801"/>
    <cellStyle name="Normal 4 4 7" xfId="15802"/>
    <cellStyle name="Normal 4 4 7 2" xfId="15803"/>
    <cellStyle name="Normal 4 4 8" xfId="15804"/>
    <cellStyle name="Normal 4 4 8 2" xfId="15805"/>
    <cellStyle name="Normal 4 4 9" xfId="15806"/>
    <cellStyle name="Normal 4 5" xfId="15807"/>
    <cellStyle name="Normal 4 5 2" xfId="15808"/>
    <cellStyle name="Normal 4 5 2 2" xfId="15809"/>
    <cellStyle name="Normal 4 5 2 2 2" xfId="15810"/>
    <cellStyle name="Normal 4 5 2 2 2 2" xfId="15811"/>
    <cellStyle name="Normal 4 5 3" xfId="15812"/>
    <cellStyle name="Normal 4 5 3 2" xfId="15813"/>
    <cellStyle name="Normal 4 5 3 2 2" xfId="15814"/>
    <cellStyle name="Normal 4 5 3 2 2 2" xfId="15815"/>
    <cellStyle name="Normal 4 5 4" xfId="15816"/>
    <cellStyle name="Normal 4 5 5" xfId="15817"/>
    <cellStyle name="Normal 4 5 5 2" xfId="15818"/>
    <cellStyle name="Normal 4 5 5 2 2" xfId="15819"/>
    <cellStyle name="Normal 4 5 6" xfId="15820"/>
    <cellStyle name="Normal 4 6" xfId="15821"/>
    <cellStyle name="Normal 4 6 2" xfId="15822"/>
    <cellStyle name="Normal 4 6 2 2" xfId="15823"/>
    <cellStyle name="Normal 4 6 2 2 2" xfId="15824"/>
    <cellStyle name="Normal 4 6 2 2 2 2" xfId="15825"/>
    <cellStyle name="Normal 4 6 3" xfId="15826"/>
    <cellStyle name="Normal 4 6 3 2" xfId="15827"/>
    <cellStyle name="Normal 4 6 3 2 2" xfId="15828"/>
    <cellStyle name="Normal 4 6 3 2 2 2" xfId="15829"/>
    <cellStyle name="Normal 4 6 4" xfId="15830"/>
    <cellStyle name="Normal 4 6 5" xfId="15831"/>
    <cellStyle name="Normal 4 6 5 2" xfId="15832"/>
    <cellStyle name="Normal 4 6 5 2 2" xfId="15833"/>
    <cellStyle name="Normal 4 6 6" xfId="15834"/>
    <cellStyle name="Normal 4 7" xfId="15835"/>
    <cellStyle name="Normal 4 7 2" xfId="15836"/>
    <cellStyle name="Normal 4 7 2 2" xfId="15837"/>
    <cellStyle name="Normal 4 7 2 2 2" xfId="15838"/>
    <cellStyle name="Normal 4 8" xfId="15839"/>
    <cellStyle name="Normal 4 8 2" xfId="15840"/>
    <cellStyle name="Normal 4 8 2 2" xfId="15841"/>
    <cellStyle name="Normal 4 8 2 2 2" xfId="15842"/>
    <cellStyle name="Normal 4 9" xfId="15843"/>
    <cellStyle name="Normal 4 9 2" xfId="15844"/>
    <cellStyle name="Normal 4 9 2 2" xfId="15845"/>
    <cellStyle name="Normal 4 9 2 2 2" xfId="15846"/>
    <cellStyle name="Normal 4_.5 Direct Costs" xfId="15847"/>
    <cellStyle name="Normal 40" xfId="15848"/>
    <cellStyle name="Normal 40 10" xfId="15849"/>
    <cellStyle name="Normal 40 10 2" xfId="15850"/>
    <cellStyle name="Normal 40 10 2 2" xfId="15851"/>
    <cellStyle name="Normal 40 10 2 2 2" xfId="15852"/>
    <cellStyle name="Normal 40 11" xfId="15853"/>
    <cellStyle name="Normal 40 11 2" xfId="15854"/>
    <cellStyle name="Normal 40 11 2 2" xfId="15855"/>
    <cellStyle name="Normal 40 11 2 2 2" xfId="15856"/>
    <cellStyle name="Normal 40 12" xfId="15857"/>
    <cellStyle name="Normal 40 12 2" xfId="15858"/>
    <cellStyle name="Normal 40 12 2 2" xfId="15859"/>
    <cellStyle name="Normal 40 12 2 2 2" xfId="15860"/>
    <cellStyle name="Normal 40 13" xfId="15861"/>
    <cellStyle name="Normal 40 13 2" xfId="15862"/>
    <cellStyle name="Normal 40 13 2 2" xfId="15863"/>
    <cellStyle name="Normal 40 13 2 2 2" xfId="15864"/>
    <cellStyle name="Normal 40 14" xfId="15865"/>
    <cellStyle name="Normal 40 14 2" xfId="15866"/>
    <cellStyle name="Normal 40 14 2 2" xfId="15867"/>
    <cellStyle name="Normal 40 14 2 2 2" xfId="15868"/>
    <cellStyle name="Normal 40 15" xfId="15869"/>
    <cellStyle name="Normal 40 15 2" xfId="15870"/>
    <cellStyle name="Normal 40 15 2 2" xfId="15871"/>
    <cellStyle name="Normal 40 15 2 2 2" xfId="15872"/>
    <cellStyle name="Normal 40 16" xfId="15873"/>
    <cellStyle name="Normal 40 16 2" xfId="15874"/>
    <cellStyle name="Normal 40 16 2 2" xfId="15875"/>
    <cellStyle name="Normal 40 16 2 2 2" xfId="15876"/>
    <cellStyle name="Normal 40 16 3" xfId="15877"/>
    <cellStyle name="Normal 40 16 3 2" xfId="15878"/>
    <cellStyle name="Normal 40 16 3 2 2" xfId="15879"/>
    <cellStyle name="Normal 40 16 3 3" xfId="15880"/>
    <cellStyle name="Normal 40 16 4" xfId="15881"/>
    <cellStyle name="Normal 40 16 4 2" xfId="15882"/>
    <cellStyle name="Normal 40 16 5" xfId="15883"/>
    <cellStyle name="Normal 40 16 5 2" xfId="15884"/>
    <cellStyle name="Normal 40 16 6" xfId="15885"/>
    <cellStyle name="Normal 40 17" xfId="15886"/>
    <cellStyle name="Normal 40 17 2" xfId="15887"/>
    <cellStyle name="Normal 40 17 2 2" xfId="15888"/>
    <cellStyle name="Normal 40 18" xfId="15889"/>
    <cellStyle name="Normal 40 18 2" xfId="15890"/>
    <cellStyle name="Normal 40 19" xfId="15891"/>
    <cellStyle name="Normal 40 19 2" xfId="15892"/>
    <cellStyle name="Normal 40 2" xfId="15893"/>
    <cellStyle name="Normal 40 2 2" xfId="15894"/>
    <cellStyle name="Normal 40 2 2 2" xfId="15895"/>
    <cellStyle name="Normal 40 2 2 2 2" xfId="15896"/>
    <cellStyle name="Normal 40 2 2 3" xfId="15897"/>
    <cellStyle name="Normal 40 2 3" xfId="15898"/>
    <cellStyle name="Normal 40 2 4" xfId="15899"/>
    <cellStyle name="Normal 40 20" xfId="15900"/>
    <cellStyle name="Normal 40 20 2" xfId="15901"/>
    <cellStyle name="Normal 40 21" xfId="15902"/>
    <cellStyle name="Normal 40 22" xfId="15903"/>
    <cellStyle name="Normal 40 3" xfId="15904"/>
    <cellStyle name="Normal 40 3 2" xfId="15905"/>
    <cellStyle name="Normal 40 3 2 10" xfId="15906"/>
    <cellStyle name="Normal 40 3 2 11" xfId="15907"/>
    <cellStyle name="Normal 40 3 2 2" xfId="15908"/>
    <cellStyle name="Normal 40 3 2 2 2" xfId="15909"/>
    <cellStyle name="Normal 40 3 2 2 2 2" xfId="15910"/>
    <cellStyle name="Normal 40 3 2 2 2 2 2" xfId="15911"/>
    <cellStyle name="Normal 40 3 2 2 3" xfId="15912"/>
    <cellStyle name="Normal 40 3 2 2 3 2" xfId="15913"/>
    <cellStyle name="Normal 40 3 2 2 3 2 2" xfId="15914"/>
    <cellStyle name="Normal 40 3 2 2 3 3" xfId="15915"/>
    <cellStyle name="Normal 40 3 2 2 4" xfId="15916"/>
    <cellStyle name="Normal 40 3 2 2 4 2" xfId="15917"/>
    <cellStyle name="Normal 40 3 2 2 5" xfId="15918"/>
    <cellStyle name="Normal 40 3 2 2 5 2" xfId="15919"/>
    <cellStyle name="Normal 40 3 2 2 6" xfId="15920"/>
    <cellStyle name="Normal 40 3 2 3" xfId="15921"/>
    <cellStyle name="Normal 40 3 2 3 2" xfId="15922"/>
    <cellStyle name="Normal 40 3 2 3 2 2" xfId="15923"/>
    <cellStyle name="Normal 40 3 2 4" xfId="15924"/>
    <cellStyle name="Normal 40 3 2 4 2" xfId="15925"/>
    <cellStyle name="Normal 40 3 2 4 2 2" xfId="15926"/>
    <cellStyle name="Normal 40 3 2 4 3" xfId="15927"/>
    <cellStyle name="Normal 40 3 2 5" xfId="15928"/>
    <cellStyle name="Normal 40 3 2 5 2" xfId="15929"/>
    <cellStyle name="Normal 40 3 2 6" xfId="15930"/>
    <cellStyle name="Normal 40 3 2 6 2" xfId="15931"/>
    <cellStyle name="Normal 40 3 2 7" xfId="15932"/>
    <cellStyle name="Normal 40 3 2 7 2" xfId="15933"/>
    <cellStyle name="Normal 40 3 2 8" xfId="15934"/>
    <cellStyle name="Normal 40 3 2 8 2" xfId="15935"/>
    <cellStyle name="Normal 40 3 2 9" xfId="15936"/>
    <cellStyle name="Normal 40 3 2 9 2" xfId="15937"/>
    <cellStyle name="Normal 40 3 3" xfId="15938"/>
    <cellStyle name="Normal 40 3 3 2" xfId="15939"/>
    <cellStyle name="Normal 40 3 3 2 2" xfId="15940"/>
    <cellStyle name="Normal 40 3 3 2 2 2" xfId="15941"/>
    <cellStyle name="Normal 40 3 3 3" xfId="15942"/>
    <cellStyle name="Normal 40 3 4" xfId="15943"/>
    <cellStyle name="Normal 40 3 4 2" xfId="15944"/>
    <cellStyle name="Normal 40 3 4 2 2" xfId="15945"/>
    <cellStyle name="Normal 40 3 4 3" xfId="15946"/>
    <cellStyle name="Normal 40 3 4 3 2" xfId="15947"/>
    <cellStyle name="Normal 40 3 4 4" xfId="15948"/>
    <cellStyle name="Normal 40 3 5" xfId="15949"/>
    <cellStyle name="Normal 40 3 5 2" xfId="15950"/>
    <cellStyle name="Normal 40 3 5 2 2" xfId="15951"/>
    <cellStyle name="Normal 40 3 6" xfId="15952"/>
    <cellStyle name="Normal 40 3 6 2" xfId="15953"/>
    <cellStyle name="Normal 40 4" xfId="15954"/>
    <cellStyle name="Normal 40 4 2" xfId="15955"/>
    <cellStyle name="Normal 40 4 2 2" xfId="15956"/>
    <cellStyle name="Normal 40 4 2 2 2" xfId="15957"/>
    <cellStyle name="Normal 40 4 3" xfId="15958"/>
    <cellStyle name="Normal 40 5" xfId="15959"/>
    <cellStyle name="Normal 40 5 2" xfId="15960"/>
    <cellStyle name="Normal 40 5 2 2" xfId="15961"/>
    <cellStyle name="Normal 40 5 2 2 2" xfId="15962"/>
    <cellStyle name="Normal 40 5 3" xfId="15963"/>
    <cellStyle name="Normal 40 6" xfId="15964"/>
    <cellStyle name="Normal 40 6 2" xfId="15965"/>
    <cellStyle name="Normal 40 6 2 2" xfId="15966"/>
    <cellStyle name="Normal 40 6 2 2 2" xfId="15967"/>
    <cellStyle name="Normal 40 7" xfId="15968"/>
    <cellStyle name="Normal 40 7 2" xfId="15969"/>
    <cellStyle name="Normal 40 7 2 2" xfId="15970"/>
    <cellStyle name="Normal 40 7 2 2 2" xfId="15971"/>
    <cellStyle name="Normal 40 8" xfId="15972"/>
    <cellStyle name="Normal 40 8 2" xfId="15973"/>
    <cellStyle name="Normal 40 8 2 2" xfId="15974"/>
    <cellStyle name="Normal 40 8 2 2 2" xfId="15975"/>
    <cellStyle name="Normal 40 9" xfId="15976"/>
    <cellStyle name="Normal 40 9 2" xfId="15977"/>
    <cellStyle name="Normal 40 9 2 2" xfId="15978"/>
    <cellStyle name="Normal 40 9 2 2 2" xfId="15979"/>
    <cellStyle name="Normal 41" xfId="15980"/>
    <cellStyle name="Normal 41 10" xfId="15981"/>
    <cellStyle name="Normal 41 10 2" xfId="15982"/>
    <cellStyle name="Normal 41 10 2 2" xfId="15983"/>
    <cellStyle name="Normal 41 10 2 2 2" xfId="15984"/>
    <cellStyle name="Normal 41 11" xfId="15985"/>
    <cellStyle name="Normal 41 11 2" xfId="15986"/>
    <cellStyle name="Normal 41 11 2 2" xfId="15987"/>
    <cellStyle name="Normal 41 11 2 2 2" xfId="15988"/>
    <cellStyle name="Normal 41 12" xfId="15989"/>
    <cellStyle name="Normal 41 12 2" xfId="15990"/>
    <cellStyle name="Normal 41 12 2 2" xfId="15991"/>
    <cellStyle name="Normal 41 12 2 2 2" xfId="15992"/>
    <cellStyle name="Normal 41 13" xfId="15993"/>
    <cellStyle name="Normal 41 13 2" xfId="15994"/>
    <cellStyle name="Normal 41 13 2 2" xfId="15995"/>
    <cellStyle name="Normal 41 13 2 2 2" xfId="15996"/>
    <cellStyle name="Normal 41 14" xfId="15997"/>
    <cellStyle name="Normal 41 14 2" xfId="15998"/>
    <cellStyle name="Normal 41 14 2 2" xfId="15999"/>
    <cellStyle name="Normal 41 14 2 2 2" xfId="16000"/>
    <cellStyle name="Normal 41 15" xfId="16001"/>
    <cellStyle name="Normal 41 15 2" xfId="16002"/>
    <cellStyle name="Normal 41 15 2 2" xfId="16003"/>
    <cellStyle name="Normal 41 16" xfId="16004"/>
    <cellStyle name="Normal 41 2" xfId="16005"/>
    <cellStyle name="Normal 41 2 2" xfId="16006"/>
    <cellStyle name="Normal 41 2 2 2" xfId="16007"/>
    <cellStyle name="Normal 41 2 2 2 2" xfId="16008"/>
    <cellStyle name="Normal 41 2 3" xfId="16009"/>
    <cellStyle name="Normal 41 3" xfId="16010"/>
    <cellStyle name="Normal 41 3 2" xfId="16011"/>
    <cellStyle name="Normal 41 3 2 2" xfId="16012"/>
    <cellStyle name="Normal 41 3 2 2 2" xfId="16013"/>
    <cellStyle name="Normal 41 3 2 3" xfId="16014"/>
    <cellStyle name="Normal 41 3 3" xfId="16015"/>
    <cellStyle name="Normal 41 3 4" xfId="16016"/>
    <cellStyle name="Normal 41 4" xfId="16017"/>
    <cellStyle name="Normal 41 4 2" xfId="16018"/>
    <cellStyle name="Normal 41 4 2 2" xfId="16019"/>
    <cellStyle name="Normal 41 4 2 2 2" xfId="16020"/>
    <cellStyle name="Normal 41 4 2 3" xfId="16021"/>
    <cellStyle name="Normal 41 4 3" xfId="16022"/>
    <cellStyle name="Normal 41 4 4" xfId="16023"/>
    <cellStyle name="Normal 41 5" xfId="16024"/>
    <cellStyle name="Normal 41 5 2" xfId="16025"/>
    <cellStyle name="Normal 41 5 2 2" xfId="16026"/>
    <cellStyle name="Normal 41 5 2 2 2" xfId="16027"/>
    <cellStyle name="Normal 41 5 3" xfId="16028"/>
    <cellStyle name="Normal 41 6" xfId="16029"/>
    <cellStyle name="Normal 41 6 2" xfId="16030"/>
    <cellStyle name="Normal 41 6 2 2" xfId="16031"/>
    <cellStyle name="Normal 41 6 2 2 2" xfId="16032"/>
    <cellStyle name="Normal 41 6 3" xfId="16033"/>
    <cellStyle name="Normal 41 7" xfId="16034"/>
    <cellStyle name="Normal 41 7 2" xfId="16035"/>
    <cellStyle name="Normal 41 7 2 2" xfId="16036"/>
    <cellStyle name="Normal 41 7 2 2 2" xfId="16037"/>
    <cellStyle name="Normal 41 8" xfId="16038"/>
    <cellStyle name="Normal 41 8 2" xfId="16039"/>
    <cellStyle name="Normal 41 8 2 2" xfId="16040"/>
    <cellStyle name="Normal 41 8 2 2 2" xfId="16041"/>
    <cellStyle name="Normal 41 9" xfId="16042"/>
    <cellStyle name="Normal 41 9 2" xfId="16043"/>
    <cellStyle name="Normal 41 9 2 2" xfId="16044"/>
    <cellStyle name="Normal 41 9 2 2 2" xfId="16045"/>
    <cellStyle name="Normal 42" xfId="16046"/>
    <cellStyle name="Normal 42 10" xfId="16047"/>
    <cellStyle name="Normal 42 10 2" xfId="16048"/>
    <cellStyle name="Normal 42 10 2 2" xfId="16049"/>
    <cellStyle name="Normal 42 10 2 2 2" xfId="16050"/>
    <cellStyle name="Normal 42 11" xfId="16051"/>
    <cellStyle name="Normal 42 11 2" xfId="16052"/>
    <cellStyle name="Normal 42 11 2 2" xfId="16053"/>
    <cellStyle name="Normal 42 11 2 2 2" xfId="16054"/>
    <cellStyle name="Normal 42 12" xfId="16055"/>
    <cellStyle name="Normal 42 12 2" xfId="16056"/>
    <cellStyle name="Normal 42 12 2 2" xfId="16057"/>
    <cellStyle name="Normal 42 12 2 2 2" xfId="16058"/>
    <cellStyle name="Normal 42 13" xfId="16059"/>
    <cellStyle name="Normal 42 13 2" xfId="16060"/>
    <cellStyle name="Normal 42 13 2 2" xfId="16061"/>
    <cellStyle name="Normal 42 13 2 2 2" xfId="16062"/>
    <cellStyle name="Normal 42 14" xfId="16063"/>
    <cellStyle name="Normal 42 14 2" xfId="16064"/>
    <cellStyle name="Normal 42 14 2 2" xfId="16065"/>
    <cellStyle name="Normal 42 14 2 2 2" xfId="16066"/>
    <cellStyle name="Normal 42 15" xfId="16067"/>
    <cellStyle name="Normal 42 15 2" xfId="16068"/>
    <cellStyle name="Normal 42 15 2 2" xfId="16069"/>
    <cellStyle name="Normal 42 16" xfId="16070"/>
    <cellStyle name="Normal 42 2" xfId="16071"/>
    <cellStyle name="Normal 42 2 2" xfId="16072"/>
    <cellStyle name="Normal 42 2 2 2" xfId="16073"/>
    <cellStyle name="Normal 42 2 2 2 2" xfId="16074"/>
    <cellStyle name="Normal 42 3" xfId="16075"/>
    <cellStyle name="Normal 42 3 2" xfId="16076"/>
    <cellStyle name="Normal 42 3 2 2" xfId="16077"/>
    <cellStyle name="Normal 42 3 2 2 2" xfId="16078"/>
    <cellStyle name="Normal 42 4" xfId="16079"/>
    <cellStyle name="Normal 42 4 2" xfId="16080"/>
    <cellStyle name="Normal 42 4 2 2" xfId="16081"/>
    <cellStyle name="Normal 42 4 2 2 2" xfId="16082"/>
    <cellStyle name="Normal 42 5" xfId="16083"/>
    <cellStyle name="Normal 42 5 2" xfId="16084"/>
    <cellStyle name="Normal 42 5 2 2" xfId="16085"/>
    <cellStyle name="Normal 42 5 2 2 2" xfId="16086"/>
    <cellStyle name="Normal 42 6" xfId="16087"/>
    <cellStyle name="Normal 42 6 2" xfId="16088"/>
    <cellStyle name="Normal 42 6 2 2" xfId="16089"/>
    <cellStyle name="Normal 42 6 2 2 2" xfId="16090"/>
    <cellStyle name="Normal 42 7" xfId="16091"/>
    <cellStyle name="Normal 42 7 2" xfId="16092"/>
    <cellStyle name="Normal 42 7 2 2" xfId="16093"/>
    <cellStyle name="Normal 42 7 2 2 2" xfId="16094"/>
    <cellStyle name="Normal 42 8" xfId="16095"/>
    <cellStyle name="Normal 42 8 2" xfId="16096"/>
    <cellStyle name="Normal 42 8 2 2" xfId="16097"/>
    <cellStyle name="Normal 42 8 2 2 2" xfId="16098"/>
    <cellStyle name="Normal 42 9" xfId="16099"/>
    <cellStyle name="Normal 42 9 2" xfId="16100"/>
    <cellStyle name="Normal 42 9 2 2" xfId="16101"/>
    <cellStyle name="Normal 42 9 2 2 2" xfId="16102"/>
    <cellStyle name="Normal 43" xfId="16103"/>
    <cellStyle name="Normal 43 10" xfId="16104"/>
    <cellStyle name="Normal 43 10 2" xfId="16105"/>
    <cellStyle name="Normal 43 10 2 2" xfId="16106"/>
    <cellStyle name="Normal 43 10 2 2 2" xfId="16107"/>
    <cellStyle name="Normal 43 11" xfId="16108"/>
    <cellStyle name="Normal 43 11 2" xfId="16109"/>
    <cellStyle name="Normal 43 11 2 2" xfId="16110"/>
    <cellStyle name="Normal 43 11 2 2 2" xfId="16111"/>
    <cellStyle name="Normal 43 12" xfId="16112"/>
    <cellStyle name="Normal 43 12 2" xfId="16113"/>
    <cellStyle name="Normal 43 12 2 2" xfId="16114"/>
    <cellStyle name="Normal 43 12 2 2 2" xfId="16115"/>
    <cellStyle name="Normal 43 13" xfId="16116"/>
    <cellStyle name="Normal 43 13 2" xfId="16117"/>
    <cellStyle name="Normal 43 13 2 2" xfId="16118"/>
    <cellStyle name="Normal 43 13 2 2 2" xfId="16119"/>
    <cellStyle name="Normal 43 14" xfId="16120"/>
    <cellStyle name="Normal 43 14 2" xfId="16121"/>
    <cellStyle name="Normal 43 14 2 2" xfId="16122"/>
    <cellStyle name="Normal 43 14 2 2 2" xfId="16123"/>
    <cellStyle name="Normal 43 15" xfId="16124"/>
    <cellStyle name="Normal 43 15 2" xfId="16125"/>
    <cellStyle name="Normal 43 15 2 2" xfId="16126"/>
    <cellStyle name="Normal 43 16" xfId="16127"/>
    <cellStyle name="Normal 43 2" xfId="16128"/>
    <cellStyle name="Normal 43 2 2" xfId="16129"/>
    <cellStyle name="Normal 43 2 2 2" xfId="16130"/>
    <cellStyle name="Normal 43 2 2 2 2" xfId="16131"/>
    <cellStyle name="Normal 43 3" xfId="16132"/>
    <cellStyle name="Normal 43 3 2" xfId="16133"/>
    <cellStyle name="Normal 43 3 2 2" xfId="16134"/>
    <cellStyle name="Normal 43 3 2 2 2" xfId="16135"/>
    <cellStyle name="Normal 43 4" xfId="16136"/>
    <cellStyle name="Normal 43 4 2" xfId="16137"/>
    <cellStyle name="Normal 43 4 2 2" xfId="16138"/>
    <cellStyle name="Normal 43 4 2 2 2" xfId="16139"/>
    <cellStyle name="Normal 43 5" xfId="16140"/>
    <cellStyle name="Normal 43 5 2" xfId="16141"/>
    <cellStyle name="Normal 43 5 2 2" xfId="16142"/>
    <cellStyle name="Normal 43 5 2 2 2" xfId="16143"/>
    <cellStyle name="Normal 43 6" xfId="16144"/>
    <cellStyle name="Normal 43 6 2" xfId="16145"/>
    <cellStyle name="Normal 43 6 2 2" xfId="16146"/>
    <cellStyle name="Normal 43 6 2 2 2" xfId="16147"/>
    <cellStyle name="Normal 43 7" xfId="16148"/>
    <cellStyle name="Normal 43 7 2" xfId="16149"/>
    <cellStyle name="Normal 43 7 2 2" xfId="16150"/>
    <cellStyle name="Normal 43 7 2 2 2" xfId="16151"/>
    <cellStyle name="Normal 43 8" xfId="16152"/>
    <cellStyle name="Normal 43 8 2" xfId="16153"/>
    <cellStyle name="Normal 43 8 2 2" xfId="16154"/>
    <cellStyle name="Normal 43 8 2 2 2" xfId="16155"/>
    <cellStyle name="Normal 43 9" xfId="16156"/>
    <cellStyle name="Normal 43 9 2" xfId="16157"/>
    <cellStyle name="Normal 43 9 2 2" xfId="16158"/>
    <cellStyle name="Normal 43 9 2 2 2" xfId="16159"/>
    <cellStyle name="Normal 44" xfId="16160"/>
    <cellStyle name="Normal 44 10" xfId="16161"/>
    <cellStyle name="Normal 44 10 2" xfId="16162"/>
    <cellStyle name="Normal 44 10 2 2" xfId="16163"/>
    <cellStyle name="Normal 44 10 2 2 2" xfId="16164"/>
    <cellStyle name="Normal 44 11" xfId="16165"/>
    <cellStyle name="Normal 44 11 2" xfId="16166"/>
    <cellStyle name="Normal 44 11 2 2" xfId="16167"/>
    <cellStyle name="Normal 44 11 2 2 2" xfId="16168"/>
    <cellStyle name="Normal 44 12" xfId="16169"/>
    <cellStyle name="Normal 44 12 2" xfId="16170"/>
    <cellStyle name="Normal 44 12 2 2" xfId="16171"/>
    <cellStyle name="Normal 44 12 2 2 2" xfId="16172"/>
    <cellStyle name="Normal 44 13" xfId="16173"/>
    <cellStyle name="Normal 44 13 2" xfId="16174"/>
    <cellStyle name="Normal 44 13 2 2" xfId="16175"/>
    <cellStyle name="Normal 44 13 2 2 2" xfId="16176"/>
    <cellStyle name="Normal 44 14" xfId="16177"/>
    <cellStyle name="Normal 44 14 2" xfId="16178"/>
    <cellStyle name="Normal 44 14 2 2" xfId="16179"/>
    <cellStyle name="Normal 44 14 2 2 2" xfId="16180"/>
    <cellStyle name="Normal 44 15" xfId="16181"/>
    <cellStyle name="Normal 44 15 2" xfId="16182"/>
    <cellStyle name="Normal 44 15 2 2" xfId="16183"/>
    <cellStyle name="Normal 44 2" xfId="16184"/>
    <cellStyle name="Normal 44 2 2" xfId="16185"/>
    <cellStyle name="Normal 44 2 2 2" xfId="16186"/>
    <cellStyle name="Normal 44 2 2 2 2" xfId="16187"/>
    <cellStyle name="Normal 44 2 3" xfId="16188"/>
    <cellStyle name="Normal 44 3" xfId="16189"/>
    <cellStyle name="Normal 44 3 2" xfId="16190"/>
    <cellStyle name="Normal 44 3 2 2" xfId="16191"/>
    <cellStyle name="Normal 44 3 2 2 2" xfId="16192"/>
    <cellStyle name="Normal 44 4" xfId="16193"/>
    <cellStyle name="Normal 44 4 2" xfId="16194"/>
    <cellStyle name="Normal 44 4 2 2" xfId="16195"/>
    <cellStyle name="Normal 44 4 2 2 2" xfId="16196"/>
    <cellStyle name="Normal 44 5" xfId="16197"/>
    <cellStyle name="Normal 44 5 2" xfId="16198"/>
    <cellStyle name="Normal 44 5 2 2" xfId="16199"/>
    <cellStyle name="Normal 44 5 2 2 2" xfId="16200"/>
    <cellStyle name="Normal 44 6" xfId="16201"/>
    <cellStyle name="Normal 44 6 2" xfId="16202"/>
    <cellStyle name="Normal 44 6 2 2" xfId="16203"/>
    <cellStyle name="Normal 44 6 2 2 2" xfId="16204"/>
    <cellStyle name="Normal 44 7" xfId="16205"/>
    <cellStyle name="Normal 44 7 2" xfId="16206"/>
    <cellStyle name="Normal 44 7 2 2" xfId="16207"/>
    <cellStyle name="Normal 44 7 2 2 2" xfId="16208"/>
    <cellStyle name="Normal 44 8" xfId="16209"/>
    <cellStyle name="Normal 44 8 2" xfId="16210"/>
    <cellStyle name="Normal 44 8 2 2" xfId="16211"/>
    <cellStyle name="Normal 44 8 2 2 2" xfId="16212"/>
    <cellStyle name="Normal 44 9" xfId="16213"/>
    <cellStyle name="Normal 44 9 2" xfId="16214"/>
    <cellStyle name="Normal 44 9 2 2" xfId="16215"/>
    <cellStyle name="Normal 44 9 2 2 2" xfId="16216"/>
    <cellStyle name="Normal 45" xfId="16217"/>
    <cellStyle name="Normal 45 10" xfId="16218"/>
    <cellStyle name="Normal 45 10 2" xfId="16219"/>
    <cellStyle name="Normal 45 10 2 2" xfId="16220"/>
    <cellStyle name="Normal 45 10 2 2 2" xfId="16221"/>
    <cellStyle name="Normal 45 11" xfId="16222"/>
    <cellStyle name="Normal 45 11 2" xfId="16223"/>
    <cellStyle name="Normal 45 11 2 2" xfId="16224"/>
    <cellStyle name="Normal 45 11 2 2 2" xfId="16225"/>
    <cellStyle name="Normal 45 12" xfId="16226"/>
    <cellStyle name="Normal 45 12 2" xfId="16227"/>
    <cellStyle name="Normal 45 12 2 2" xfId="16228"/>
    <cellStyle name="Normal 45 12 2 2 2" xfId="16229"/>
    <cellStyle name="Normal 45 13" xfId="16230"/>
    <cellStyle name="Normal 45 13 2" xfId="16231"/>
    <cellStyle name="Normal 45 13 2 2" xfId="16232"/>
    <cellStyle name="Normal 45 13 2 2 2" xfId="16233"/>
    <cellStyle name="Normal 45 14" xfId="16234"/>
    <cellStyle name="Normal 45 14 2" xfId="16235"/>
    <cellStyle name="Normal 45 14 2 2" xfId="16236"/>
    <cellStyle name="Normal 45 14 2 2 2" xfId="16237"/>
    <cellStyle name="Normal 45 15" xfId="16238"/>
    <cellStyle name="Normal 45 15 2" xfId="16239"/>
    <cellStyle name="Normal 45 15 2 2" xfId="16240"/>
    <cellStyle name="Normal 45 2" xfId="16241"/>
    <cellStyle name="Normal 45 2 2" xfId="16242"/>
    <cellStyle name="Normal 45 2 2 2" xfId="16243"/>
    <cellStyle name="Normal 45 2 2 2 2" xfId="16244"/>
    <cellStyle name="Normal 45 3" xfId="16245"/>
    <cellStyle name="Normal 45 3 2" xfId="16246"/>
    <cellStyle name="Normal 45 3 2 2" xfId="16247"/>
    <cellStyle name="Normal 45 3 2 2 2" xfId="16248"/>
    <cellStyle name="Normal 45 4" xfId="16249"/>
    <cellStyle name="Normal 45 4 2" xfId="16250"/>
    <cellStyle name="Normal 45 4 2 2" xfId="16251"/>
    <cellStyle name="Normal 45 4 2 2 2" xfId="16252"/>
    <cellStyle name="Normal 45 5" xfId="16253"/>
    <cellStyle name="Normal 45 5 2" xfId="16254"/>
    <cellStyle name="Normal 45 5 2 2" xfId="16255"/>
    <cellStyle name="Normal 45 5 2 2 2" xfId="16256"/>
    <cellStyle name="Normal 45 6" xfId="16257"/>
    <cellStyle name="Normal 45 6 2" xfId="16258"/>
    <cellStyle name="Normal 45 6 2 2" xfId="16259"/>
    <cellStyle name="Normal 45 6 2 2 2" xfId="16260"/>
    <cellStyle name="Normal 45 7" xfId="16261"/>
    <cellStyle name="Normal 45 7 2" xfId="16262"/>
    <cellStyle name="Normal 45 7 2 2" xfId="16263"/>
    <cellStyle name="Normal 45 7 2 2 2" xfId="16264"/>
    <cellStyle name="Normal 45 8" xfId="16265"/>
    <cellStyle name="Normal 45 8 2" xfId="16266"/>
    <cellStyle name="Normal 45 8 2 2" xfId="16267"/>
    <cellStyle name="Normal 45 8 2 2 2" xfId="16268"/>
    <cellStyle name="Normal 45 9" xfId="16269"/>
    <cellStyle name="Normal 45 9 2" xfId="16270"/>
    <cellStyle name="Normal 45 9 2 2" xfId="16271"/>
    <cellStyle name="Normal 45 9 2 2 2" xfId="16272"/>
    <cellStyle name="Normal 46" xfId="16273"/>
    <cellStyle name="Normal 46 10" xfId="16274"/>
    <cellStyle name="Normal 46 10 2" xfId="16275"/>
    <cellStyle name="Normal 46 10 2 2" xfId="16276"/>
    <cellStyle name="Normal 46 10 2 2 2" xfId="16277"/>
    <cellStyle name="Normal 46 11" xfId="16278"/>
    <cellStyle name="Normal 46 11 2" xfId="16279"/>
    <cellStyle name="Normal 46 11 2 2" xfId="16280"/>
    <cellStyle name="Normal 46 11 2 2 2" xfId="16281"/>
    <cellStyle name="Normal 46 12" xfId="16282"/>
    <cellStyle name="Normal 46 12 2" xfId="16283"/>
    <cellStyle name="Normal 46 12 2 2" xfId="16284"/>
    <cellStyle name="Normal 46 12 2 2 2" xfId="16285"/>
    <cellStyle name="Normal 46 13" xfId="16286"/>
    <cellStyle name="Normal 46 13 2" xfId="16287"/>
    <cellStyle name="Normal 46 13 2 2" xfId="16288"/>
    <cellStyle name="Normal 46 13 2 2 2" xfId="16289"/>
    <cellStyle name="Normal 46 14" xfId="16290"/>
    <cellStyle name="Normal 46 14 2" xfId="16291"/>
    <cellStyle name="Normal 46 14 2 2" xfId="16292"/>
    <cellStyle name="Normal 46 14 2 2 2" xfId="16293"/>
    <cellStyle name="Normal 46 15" xfId="16294"/>
    <cellStyle name="Normal 46 15 2" xfId="16295"/>
    <cellStyle name="Normal 46 15 2 2" xfId="16296"/>
    <cellStyle name="Normal 46 2" xfId="16297"/>
    <cellStyle name="Normal 46 2 2" xfId="16298"/>
    <cellStyle name="Normal 46 2 2 2" xfId="16299"/>
    <cellStyle name="Normal 46 2 2 2 2" xfId="16300"/>
    <cellStyle name="Normal 46 3" xfId="16301"/>
    <cellStyle name="Normal 46 3 2" xfId="16302"/>
    <cellStyle name="Normal 46 3 2 2" xfId="16303"/>
    <cellStyle name="Normal 46 3 2 2 2" xfId="16304"/>
    <cellStyle name="Normal 46 4" xfId="16305"/>
    <cellStyle name="Normal 46 4 2" xfId="16306"/>
    <cellStyle name="Normal 46 4 2 2" xfId="16307"/>
    <cellStyle name="Normal 46 4 2 2 2" xfId="16308"/>
    <cellStyle name="Normal 46 5" xfId="16309"/>
    <cellStyle name="Normal 46 5 2" xfId="16310"/>
    <cellStyle name="Normal 46 5 2 2" xfId="16311"/>
    <cellStyle name="Normal 46 5 2 2 2" xfId="16312"/>
    <cellStyle name="Normal 46 6" xfId="16313"/>
    <cellStyle name="Normal 46 6 2" xfId="16314"/>
    <cellStyle name="Normal 46 6 2 2" xfId="16315"/>
    <cellStyle name="Normal 46 6 2 2 2" xfId="16316"/>
    <cellStyle name="Normal 46 7" xfId="16317"/>
    <cellStyle name="Normal 46 7 2" xfId="16318"/>
    <cellStyle name="Normal 46 7 2 2" xfId="16319"/>
    <cellStyle name="Normal 46 7 2 2 2" xfId="16320"/>
    <cellStyle name="Normal 46 8" xfId="16321"/>
    <cellStyle name="Normal 46 8 2" xfId="16322"/>
    <cellStyle name="Normal 46 8 2 2" xfId="16323"/>
    <cellStyle name="Normal 46 8 2 2 2" xfId="16324"/>
    <cellStyle name="Normal 46 9" xfId="16325"/>
    <cellStyle name="Normal 46 9 2" xfId="16326"/>
    <cellStyle name="Normal 46 9 2 2" xfId="16327"/>
    <cellStyle name="Normal 46 9 2 2 2" xfId="16328"/>
    <cellStyle name="Normal 47" xfId="16329"/>
    <cellStyle name="Normal 47 2" xfId="16330"/>
    <cellStyle name="Normal 47 2 2" xfId="16331"/>
    <cellStyle name="Normal 47 2 2 2" xfId="16332"/>
    <cellStyle name="Normal 47 2 2 2 2" xfId="16333"/>
    <cellStyle name="Normal 47 2 2 2 2 2" xfId="16334"/>
    <cellStyle name="Normal 47 2 3" xfId="16335"/>
    <cellStyle name="Normal 47 2 3 2" xfId="16336"/>
    <cellStyle name="Normal 47 2 3 2 2" xfId="16337"/>
    <cellStyle name="Normal 47 2 3 2 2 2" xfId="16338"/>
    <cellStyle name="Normal 47 2 4" xfId="16339"/>
    <cellStyle name="Normal 47 2 4 2" xfId="16340"/>
    <cellStyle name="Normal 47 2 5" xfId="16341"/>
    <cellStyle name="Normal 47 2 5 2" xfId="16342"/>
    <cellStyle name="Normal 47 2 5 2 2" xfId="16343"/>
    <cellStyle name="Normal 47 3" xfId="16344"/>
    <cellStyle name="Normal 47 3 2" xfId="16345"/>
    <cellStyle name="Normal 47 3 2 2" xfId="16346"/>
    <cellStyle name="Normal 48" xfId="16347"/>
    <cellStyle name="Normal 48 2" xfId="16348"/>
    <cellStyle name="Normal 48 2 2" xfId="16349"/>
    <cellStyle name="Normal 48 2 2 2" xfId="16350"/>
    <cellStyle name="Normal 48 2 2 2 2" xfId="16351"/>
    <cellStyle name="Normal 48 3" xfId="16352"/>
    <cellStyle name="Normal 48 3 2" xfId="16353"/>
    <cellStyle name="Normal 48 3 2 2" xfId="16354"/>
    <cellStyle name="Normal 48 3 2 2 2" xfId="16355"/>
    <cellStyle name="Normal 48 4" xfId="16356"/>
    <cellStyle name="Normal 48 4 2" xfId="16357"/>
    <cellStyle name="Normal 48 4 2 2" xfId="16358"/>
    <cellStyle name="Normal 48 4 2 2 2" xfId="16359"/>
    <cellStyle name="Normal 48 5" xfId="16360"/>
    <cellStyle name="Normal 48 5 2" xfId="16361"/>
    <cellStyle name="Normal 48 5 2 2" xfId="16362"/>
    <cellStyle name="Normal 48 5 2 2 2" xfId="16363"/>
    <cellStyle name="Normal 48 6" xfId="16364"/>
    <cellStyle name="Normal 48 6 2" xfId="16365"/>
    <cellStyle name="Normal 48 6 2 2" xfId="16366"/>
    <cellStyle name="Normal 48 6 2 2 2" xfId="16367"/>
    <cellStyle name="Normal 48 7" xfId="16368"/>
    <cellStyle name="Normal 48 7 2" xfId="16369"/>
    <cellStyle name="Normal 48 7 2 2" xfId="16370"/>
    <cellStyle name="Normal 49" xfId="16371"/>
    <cellStyle name="Normal 49 10" xfId="16372"/>
    <cellStyle name="Normal 49 10 2" xfId="16373"/>
    <cellStyle name="Normal 49 10 2 2" xfId="16374"/>
    <cellStyle name="Normal 49 10 2 2 2" xfId="16375"/>
    <cellStyle name="Normal 49 11" xfId="16376"/>
    <cellStyle name="Normal 49 11 2" xfId="16377"/>
    <cellStyle name="Normal 49 11 2 2" xfId="16378"/>
    <cellStyle name="Normal 49 11 2 2 2" xfId="16379"/>
    <cellStyle name="Normal 49 12" xfId="16380"/>
    <cellStyle name="Normal 49 12 2" xfId="16381"/>
    <cellStyle name="Normal 49 12 2 2" xfId="16382"/>
    <cellStyle name="Normal 49 12 2 2 2" xfId="16383"/>
    <cellStyle name="Normal 49 13" xfId="16384"/>
    <cellStyle name="Normal 49 13 2" xfId="16385"/>
    <cellStyle name="Normal 49 13 2 2" xfId="16386"/>
    <cellStyle name="Normal 49 13 2 2 2" xfId="16387"/>
    <cellStyle name="Normal 49 14" xfId="16388"/>
    <cellStyle name="Normal 49 14 2" xfId="16389"/>
    <cellStyle name="Normal 49 14 2 2" xfId="16390"/>
    <cellStyle name="Normal 49 14 2 2 2" xfId="16391"/>
    <cellStyle name="Normal 49 15" xfId="16392"/>
    <cellStyle name="Normal 49 15 10" xfId="16393"/>
    <cellStyle name="Normal 49 15 2" xfId="16394"/>
    <cellStyle name="Normal 49 15 2 2" xfId="16395"/>
    <cellStyle name="Normal 49 15 2 2 2" xfId="16396"/>
    <cellStyle name="Normal 49 15 2 2 2 2" xfId="16397"/>
    <cellStyle name="Normal 49 15 2 3" xfId="16398"/>
    <cellStyle name="Normal 49 15 2 3 2" xfId="16399"/>
    <cellStyle name="Normal 49 15 2 3 2 2" xfId="16400"/>
    <cellStyle name="Normal 49 15 2 3 3" xfId="16401"/>
    <cellStyle name="Normal 49 15 2 4" xfId="16402"/>
    <cellStyle name="Normal 49 15 2 4 2" xfId="16403"/>
    <cellStyle name="Normal 49 15 2 5" xfId="16404"/>
    <cellStyle name="Normal 49 15 2 5 2" xfId="16405"/>
    <cellStyle name="Normal 49 15 2 6" xfId="16406"/>
    <cellStyle name="Normal 49 15 3" xfId="16407"/>
    <cellStyle name="Normal 49 15 3 2" xfId="16408"/>
    <cellStyle name="Normal 49 15 3 2 2" xfId="16409"/>
    <cellStyle name="Normal 49 15 4" xfId="16410"/>
    <cellStyle name="Normal 49 15 4 2" xfId="16411"/>
    <cellStyle name="Normal 49 15 4 2 2" xfId="16412"/>
    <cellStyle name="Normal 49 15 4 3" xfId="16413"/>
    <cellStyle name="Normal 49 15 5" xfId="16414"/>
    <cellStyle name="Normal 49 15 5 2" xfId="16415"/>
    <cellStyle name="Normal 49 15 6" xfId="16416"/>
    <cellStyle name="Normal 49 15 6 2" xfId="16417"/>
    <cellStyle name="Normal 49 15 7" xfId="16418"/>
    <cellStyle name="Normal 49 15 7 2" xfId="16419"/>
    <cellStyle name="Normal 49 15 8" xfId="16420"/>
    <cellStyle name="Normal 49 15 8 2" xfId="16421"/>
    <cellStyle name="Normal 49 15 9" xfId="16422"/>
    <cellStyle name="Normal 49 15 9 2" xfId="16423"/>
    <cellStyle name="Normal 49 16" xfId="16424"/>
    <cellStyle name="Normal 49 16 2" xfId="16425"/>
    <cellStyle name="Normal 49 16 2 2" xfId="16426"/>
    <cellStyle name="Normal 49 16 3" xfId="16427"/>
    <cellStyle name="Normal 49 16 3 2" xfId="16428"/>
    <cellStyle name="Normal 49 16 4" xfId="16429"/>
    <cellStyle name="Normal 49 17" xfId="16430"/>
    <cellStyle name="Normal 49 17 2" xfId="16431"/>
    <cellStyle name="Normal 49 17 2 2" xfId="16432"/>
    <cellStyle name="Normal 49 18" xfId="16433"/>
    <cellStyle name="Normal 49 18 2" xfId="16434"/>
    <cellStyle name="Normal 49 19" xfId="16435"/>
    <cellStyle name="Normal 49 19 2" xfId="16436"/>
    <cellStyle name="Normal 49 2" xfId="16437"/>
    <cellStyle name="Normal 49 2 2" xfId="16438"/>
    <cellStyle name="Normal 49 2 2 10" xfId="16439"/>
    <cellStyle name="Normal 49 2 2 2" xfId="16440"/>
    <cellStyle name="Normal 49 2 2 2 2" xfId="16441"/>
    <cellStyle name="Normal 49 2 2 2 2 2" xfId="16442"/>
    <cellStyle name="Normal 49 2 2 2 2 2 2" xfId="16443"/>
    <cellStyle name="Normal 49 2 2 2 3" xfId="16444"/>
    <cellStyle name="Normal 49 2 2 2 3 2" xfId="16445"/>
    <cellStyle name="Normal 49 2 2 2 3 2 2" xfId="16446"/>
    <cellStyle name="Normal 49 2 2 2 3 3" xfId="16447"/>
    <cellStyle name="Normal 49 2 2 2 4" xfId="16448"/>
    <cellStyle name="Normal 49 2 2 2 4 2" xfId="16449"/>
    <cellStyle name="Normal 49 2 2 2 5" xfId="16450"/>
    <cellStyle name="Normal 49 2 2 2 5 2" xfId="16451"/>
    <cellStyle name="Normal 49 2 2 2 6" xfId="16452"/>
    <cellStyle name="Normal 49 2 2 3" xfId="16453"/>
    <cellStyle name="Normal 49 2 2 3 2" xfId="16454"/>
    <cellStyle name="Normal 49 2 2 3 2 2" xfId="16455"/>
    <cellStyle name="Normal 49 2 2 4" xfId="16456"/>
    <cellStyle name="Normal 49 2 2 4 2" xfId="16457"/>
    <cellStyle name="Normal 49 2 2 4 2 2" xfId="16458"/>
    <cellStyle name="Normal 49 2 2 4 3" xfId="16459"/>
    <cellStyle name="Normal 49 2 2 5" xfId="16460"/>
    <cellStyle name="Normal 49 2 2 5 2" xfId="16461"/>
    <cellStyle name="Normal 49 2 2 6" xfId="16462"/>
    <cellStyle name="Normal 49 2 2 6 2" xfId="16463"/>
    <cellStyle name="Normal 49 2 2 7" xfId="16464"/>
    <cellStyle name="Normal 49 2 2 7 2" xfId="16465"/>
    <cellStyle name="Normal 49 2 2 8" xfId="16466"/>
    <cellStyle name="Normal 49 2 2 8 2" xfId="16467"/>
    <cellStyle name="Normal 49 2 2 9" xfId="16468"/>
    <cellStyle name="Normal 49 2 2 9 2" xfId="16469"/>
    <cellStyle name="Normal 49 2 3" xfId="16470"/>
    <cellStyle name="Normal 49 2 3 2" xfId="16471"/>
    <cellStyle name="Normal 49 2 3 2 2" xfId="16472"/>
    <cellStyle name="Normal 49 2 3 2 2 2" xfId="16473"/>
    <cellStyle name="Normal 49 2 4" xfId="16474"/>
    <cellStyle name="Normal 49 2 4 2" xfId="16475"/>
    <cellStyle name="Normal 49 2 4 2 2" xfId="16476"/>
    <cellStyle name="Normal 49 2 4 3" xfId="16477"/>
    <cellStyle name="Normal 49 2 4 3 2" xfId="16478"/>
    <cellStyle name="Normal 49 2 4 4" xfId="16479"/>
    <cellStyle name="Normal 49 2 5" xfId="16480"/>
    <cellStyle name="Normal 49 2 5 2" xfId="16481"/>
    <cellStyle name="Normal 49 2 5 2 2" xfId="16482"/>
    <cellStyle name="Normal 49 2 6" xfId="16483"/>
    <cellStyle name="Normal 49 2 6 2" xfId="16484"/>
    <cellStyle name="Normal 49 2 7" xfId="16485"/>
    <cellStyle name="Normal 49 2 7 2" xfId="16486"/>
    <cellStyle name="Normal 49 20" xfId="16487"/>
    <cellStyle name="Normal 49 3" xfId="16488"/>
    <cellStyle name="Normal 49 3 2" xfId="16489"/>
    <cellStyle name="Normal 49 3 2 2" xfId="16490"/>
    <cellStyle name="Normal 49 3 2 2 2" xfId="16491"/>
    <cellStyle name="Normal 49 3 2 2 2 2" xfId="16492"/>
    <cellStyle name="Normal 49 3 3" xfId="16493"/>
    <cellStyle name="Normal 49 3 3 2" xfId="16494"/>
    <cellStyle name="Normal 49 3 3 2 2" xfId="16495"/>
    <cellStyle name="Normal 49 3 3 2 2 2" xfId="16496"/>
    <cellStyle name="Normal 49 3 4" xfId="16497"/>
    <cellStyle name="Normal 49 3 5" xfId="16498"/>
    <cellStyle name="Normal 49 3 5 2" xfId="16499"/>
    <cellStyle name="Normal 49 3 5 2 2" xfId="16500"/>
    <cellStyle name="Normal 49 4" xfId="16501"/>
    <cellStyle name="Normal 49 4 2" xfId="16502"/>
    <cellStyle name="Normal 49 4 2 2" xfId="16503"/>
    <cellStyle name="Normal 49 4 2 2 2" xfId="16504"/>
    <cellStyle name="Normal 49 4 2 2 2 2" xfId="16505"/>
    <cellStyle name="Normal 49 4 3" xfId="16506"/>
    <cellStyle name="Normal 49 4 3 2" xfId="16507"/>
    <cellStyle name="Normal 49 4 3 2 2" xfId="16508"/>
    <cellStyle name="Normal 49 4 3 3" xfId="16509"/>
    <cellStyle name="Normal 49 4 3 3 2" xfId="16510"/>
    <cellStyle name="Normal 49 4 3 4" xfId="16511"/>
    <cellStyle name="Normal 49 4 4" xfId="16512"/>
    <cellStyle name="Normal 49 4 4 2" xfId="16513"/>
    <cellStyle name="Normal 49 4 4 2 2" xfId="16514"/>
    <cellStyle name="Normal 49 4 5" xfId="16515"/>
    <cellStyle name="Normal 49 4 5 2" xfId="16516"/>
    <cellStyle name="Normal 49 4 6" xfId="16517"/>
    <cellStyle name="Normal 49 5" xfId="16518"/>
    <cellStyle name="Normal 49 5 2" xfId="16519"/>
    <cellStyle name="Normal 49 5 2 2" xfId="16520"/>
    <cellStyle name="Normal 49 5 2 2 2" xfId="16521"/>
    <cellStyle name="Normal 49 6" xfId="16522"/>
    <cellStyle name="Normal 49 6 2" xfId="16523"/>
    <cellStyle name="Normal 49 6 2 2" xfId="16524"/>
    <cellStyle name="Normal 49 6 2 2 2" xfId="16525"/>
    <cellStyle name="Normal 49 7" xfId="16526"/>
    <cellStyle name="Normal 49 7 2" xfId="16527"/>
    <cellStyle name="Normal 49 7 2 2" xfId="16528"/>
    <cellStyle name="Normal 49 7 2 2 2" xfId="16529"/>
    <cellStyle name="Normal 49 8" xfId="16530"/>
    <cellStyle name="Normal 49 8 2" xfId="16531"/>
    <cellStyle name="Normal 49 8 2 2" xfId="16532"/>
    <cellStyle name="Normal 49 8 2 2 2" xfId="16533"/>
    <cellStyle name="Normal 49 9" xfId="16534"/>
    <cellStyle name="Normal 49 9 2" xfId="16535"/>
    <cellStyle name="Normal 49 9 2 2" xfId="16536"/>
    <cellStyle name="Normal 49 9 2 2 2" xfId="16537"/>
    <cellStyle name="Normal 5" xfId="16538"/>
    <cellStyle name="Normal 5 10" xfId="16539"/>
    <cellStyle name="Normal 5 10 2" xfId="16540"/>
    <cellStyle name="Normal 5 10 2 2" xfId="16541"/>
    <cellStyle name="Normal 5 10 2 2 2" xfId="16542"/>
    <cellStyle name="Normal 5 11" xfId="16543"/>
    <cellStyle name="Normal 5 11 2" xfId="16544"/>
    <cellStyle name="Normal 5 11 2 2" xfId="16545"/>
    <cellStyle name="Normal 5 11 2 2 2" xfId="16546"/>
    <cellStyle name="Normal 5 12" xfId="16547"/>
    <cellStyle name="Normal 5 12 2" xfId="16548"/>
    <cellStyle name="Normal 5 12 2 2" xfId="16549"/>
    <cellStyle name="Normal 5 12 2 2 2" xfId="16550"/>
    <cellStyle name="Normal 5 13" xfId="16551"/>
    <cellStyle name="Normal 5 13 2" xfId="16552"/>
    <cellStyle name="Normal 5 13 2 2" xfId="16553"/>
    <cellStyle name="Normal 5 13 2 2 2" xfId="16554"/>
    <cellStyle name="Normal 5 14" xfId="16555"/>
    <cellStyle name="Normal 5 14 2" xfId="16556"/>
    <cellStyle name="Normal 5 14 2 2" xfId="16557"/>
    <cellStyle name="Normal 5 14 2 2 2" xfId="16558"/>
    <cellStyle name="Normal 5 15" xfId="16559"/>
    <cellStyle name="Normal 5 15 2" xfId="16560"/>
    <cellStyle name="Normal 5 15 2 2" xfId="16561"/>
    <cellStyle name="Normal 5 15 2 2 2" xfId="16562"/>
    <cellStyle name="Normal 5 16" xfId="16563"/>
    <cellStyle name="Normal 5 16 2" xfId="16564"/>
    <cellStyle name="Normal 5 16 2 2" xfId="16565"/>
    <cellStyle name="Normal 5 16 2 2 2" xfId="16566"/>
    <cellStyle name="Normal 5 17" xfId="16567"/>
    <cellStyle name="Normal 5 17 2" xfId="16568"/>
    <cellStyle name="Normal 5 17 2 2" xfId="16569"/>
    <cellStyle name="Normal 5 17 2 2 2" xfId="16570"/>
    <cellStyle name="Normal 5 18" xfId="16571"/>
    <cellStyle name="Normal 5 18 2" xfId="16572"/>
    <cellStyle name="Normal 5 18 2 2" xfId="16573"/>
    <cellStyle name="Normal 5 19" xfId="16574"/>
    <cellStyle name="Normal 5 19 2" xfId="16575"/>
    <cellStyle name="Normal 5 2" xfId="16576"/>
    <cellStyle name="Normal 5 2 2" xfId="16577"/>
    <cellStyle name="Normal 5 2 2 2" xfId="16578"/>
    <cellStyle name="Normal 5 2 2 2 2" xfId="16579"/>
    <cellStyle name="Normal 5 2 2 2 2 2" xfId="16580"/>
    <cellStyle name="Normal 5 2 3" xfId="16581"/>
    <cellStyle name="Normal 5 2 3 2" xfId="16582"/>
    <cellStyle name="Normal 5 2 3 2 2" xfId="16583"/>
    <cellStyle name="Normal 5 2 3 2 2 2" xfId="16584"/>
    <cellStyle name="Normal 5 2 4" xfId="16585"/>
    <cellStyle name="Normal 5 2 5" xfId="16586"/>
    <cellStyle name="Normal 5 2 5 2" xfId="16587"/>
    <cellStyle name="Normal 5 2 5 2 2" xfId="16588"/>
    <cellStyle name="Normal 5 2 6" xfId="16589"/>
    <cellStyle name="Normal 5 2 7" xfId="16590"/>
    <cellStyle name="Normal 5 3" xfId="16591"/>
    <cellStyle name="Normal 5 3 2" xfId="16592"/>
    <cellStyle name="Normal 5 3 2 2" xfId="16593"/>
    <cellStyle name="Normal 5 3 2 2 2" xfId="16594"/>
    <cellStyle name="Normal 5 3 2 2 2 2" xfId="16595"/>
    <cellStyle name="Normal 5 3 3" xfId="16596"/>
    <cellStyle name="Normal 5 3 3 2" xfId="16597"/>
    <cellStyle name="Normal 5 3 3 2 2" xfId="16598"/>
    <cellStyle name="Normal 5 3 3 2 2 2" xfId="16599"/>
    <cellStyle name="Normal 5 3 4" xfId="16600"/>
    <cellStyle name="Normal 5 3 5" xfId="16601"/>
    <cellStyle name="Normal 5 3 5 2" xfId="16602"/>
    <cellStyle name="Normal 5 3 5 2 2" xfId="16603"/>
    <cellStyle name="Normal 5 4" xfId="16604"/>
    <cellStyle name="Normal 5 4 2" xfId="16605"/>
    <cellStyle name="Normal 5 4 2 2" xfId="16606"/>
    <cellStyle name="Normal 5 4 2 2 2" xfId="16607"/>
    <cellStyle name="Normal 5 5" xfId="16608"/>
    <cellStyle name="Normal 5 5 2" xfId="16609"/>
    <cellStyle name="Normal 5 5 2 2" xfId="16610"/>
    <cellStyle name="Normal 5 5 2 2 2" xfId="16611"/>
    <cellStyle name="Normal 5 5 2 2 2 2" xfId="16612"/>
    <cellStyle name="Normal 5 5 2 3" xfId="16613"/>
    <cellStyle name="Normal 5 5 3" xfId="16614"/>
    <cellStyle name="Normal 5 5 3 2" xfId="16615"/>
    <cellStyle name="Normal 5 5 3 2 2" xfId="16616"/>
    <cellStyle name="Normal 5 5 3 2 2 2" xfId="16617"/>
    <cellStyle name="Normal 5 5 4" xfId="16618"/>
    <cellStyle name="Normal 5 5 4 2" xfId="16619"/>
    <cellStyle name="Normal 5 5 5" xfId="16620"/>
    <cellStyle name="Normal 5 5 5 2" xfId="16621"/>
    <cellStyle name="Normal 5 5 5 2 2" xfId="16622"/>
    <cellStyle name="Normal 5 5 6" xfId="16623"/>
    <cellStyle name="Normal 5 6" xfId="16624"/>
    <cellStyle name="Normal 5 6 2" xfId="16625"/>
    <cellStyle name="Normal 5 6 2 2" xfId="16626"/>
    <cellStyle name="Normal 5 6 2 2 2" xfId="16627"/>
    <cellStyle name="Normal 5 7" xfId="16628"/>
    <cellStyle name="Normal 5 7 2" xfId="16629"/>
    <cellStyle name="Normal 5 7 2 2" xfId="16630"/>
    <cellStyle name="Normal 5 7 2 2 2" xfId="16631"/>
    <cellStyle name="Normal 5 7 2 2 2 2" xfId="16632"/>
    <cellStyle name="Normal 5 7 3" xfId="16633"/>
    <cellStyle name="Normal 5 7 3 2" xfId="16634"/>
    <cellStyle name="Normal 5 7 3 2 2" xfId="16635"/>
    <cellStyle name="Normal 5 7 3 2 2 2" xfId="16636"/>
    <cellStyle name="Normal 5 7 4" xfId="16637"/>
    <cellStyle name="Normal 5 7 5" xfId="16638"/>
    <cellStyle name="Normal 5 7 5 2" xfId="16639"/>
    <cellStyle name="Normal 5 7 5 2 2" xfId="16640"/>
    <cellStyle name="Normal 5 8" xfId="16641"/>
    <cellStyle name="Normal 5 8 2" xfId="16642"/>
    <cellStyle name="Normal 5 8 2 2" xfId="16643"/>
    <cellStyle name="Normal 5 8 2 2 2" xfId="16644"/>
    <cellStyle name="Normal 5 9" xfId="16645"/>
    <cellStyle name="Normal 5 9 2" xfId="16646"/>
    <cellStyle name="Normal 5 9 2 2" xfId="16647"/>
    <cellStyle name="Normal 5 9 2 2 2" xfId="16648"/>
    <cellStyle name="Normal 5_Schedule May 2011" xfId="16649"/>
    <cellStyle name="Normal 50" xfId="16650"/>
    <cellStyle name="Normal 50 10" xfId="16651"/>
    <cellStyle name="Normal 50 10 2" xfId="16652"/>
    <cellStyle name="Normal 50 10 2 2" xfId="16653"/>
    <cellStyle name="Normal 50 10 2 2 2" xfId="16654"/>
    <cellStyle name="Normal 50 11" xfId="16655"/>
    <cellStyle name="Normal 50 11 2" xfId="16656"/>
    <cellStyle name="Normal 50 11 2 2" xfId="16657"/>
    <cellStyle name="Normal 50 11 2 2 2" xfId="16658"/>
    <cellStyle name="Normal 50 12" xfId="16659"/>
    <cellStyle name="Normal 50 12 2" xfId="16660"/>
    <cellStyle name="Normal 50 12 2 2" xfId="16661"/>
    <cellStyle name="Normal 50 12 2 2 2" xfId="16662"/>
    <cellStyle name="Normal 50 13" xfId="16663"/>
    <cellStyle name="Normal 50 13 2" xfId="16664"/>
    <cellStyle name="Normal 50 13 2 2" xfId="16665"/>
    <cellStyle name="Normal 50 13 2 2 2" xfId="16666"/>
    <cellStyle name="Normal 50 14" xfId="16667"/>
    <cellStyle name="Normal 50 14 2" xfId="16668"/>
    <cellStyle name="Normal 50 14 2 2" xfId="16669"/>
    <cellStyle name="Normal 50 14 2 2 2" xfId="16670"/>
    <cellStyle name="Normal 50 15" xfId="16671"/>
    <cellStyle name="Normal 50 15 10" xfId="16672"/>
    <cellStyle name="Normal 50 15 2" xfId="16673"/>
    <cellStyle name="Normal 50 15 2 2" xfId="16674"/>
    <cellStyle name="Normal 50 15 2 2 2" xfId="16675"/>
    <cellStyle name="Normal 50 15 2 2 2 2" xfId="16676"/>
    <cellStyle name="Normal 50 15 2 3" xfId="16677"/>
    <cellStyle name="Normal 50 15 2 3 2" xfId="16678"/>
    <cellStyle name="Normal 50 15 2 3 2 2" xfId="16679"/>
    <cellStyle name="Normal 50 15 2 3 3" xfId="16680"/>
    <cellStyle name="Normal 50 15 2 4" xfId="16681"/>
    <cellStyle name="Normal 50 15 2 4 2" xfId="16682"/>
    <cellStyle name="Normal 50 15 2 5" xfId="16683"/>
    <cellStyle name="Normal 50 15 2 5 2" xfId="16684"/>
    <cellStyle name="Normal 50 15 2 6" xfId="16685"/>
    <cellStyle name="Normal 50 15 3" xfId="16686"/>
    <cellStyle name="Normal 50 15 3 2" xfId="16687"/>
    <cellStyle name="Normal 50 15 3 2 2" xfId="16688"/>
    <cellStyle name="Normal 50 15 4" xfId="16689"/>
    <cellStyle name="Normal 50 15 4 2" xfId="16690"/>
    <cellStyle name="Normal 50 15 4 2 2" xfId="16691"/>
    <cellStyle name="Normal 50 15 4 3" xfId="16692"/>
    <cellStyle name="Normal 50 15 5" xfId="16693"/>
    <cellStyle name="Normal 50 15 5 2" xfId="16694"/>
    <cellStyle name="Normal 50 15 6" xfId="16695"/>
    <cellStyle name="Normal 50 15 6 2" xfId="16696"/>
    <cellStyle name="Normal 50 15 7" xfId="16697"/>
    <cellStyle name="Normal 50 15 7 2" xfId="16698"/>
    <cellStyle name="Normal 50 15 8" xfId="16699"/>
    <cellStyle name="Normal 50 15 8 2" xfId="16700"/>
    <cellStyle name="Normal 50 15 9" xfId="16701"/>
    <cellStyle name="Normal 50 15 9 2" xfId="16702"/>
    <cellStyle name="Normal 50 16" xfId="16703"/>
    <cellStyle name="Normal 50 16 2" xfId="16704"/>
    <cellStyle name="Normal 50 16 2 2" xfId="16705"/>
    <cellStyle name="Normal 50 16 3" xfId="16706"/>
    <cellStyle name="Normal 50 16 3 2" xfId="16707"/>
    <cellStyle name="Normal 50 16 4" xfId="16708"/>
    <cellStyle name="Normal 50 17" xfId="16709"/>
    <cellStyle name="Normal 50 17 2" xfId="16710"/>
    <cellStyle name="Normal 50 17 2 2" xfId="16711"/>
    <cellStyle name="Normal 50 18" xfId="16712"/>
    <cellStyle name="Normal 50 18 2" xfId="16713"/>
    <cellStyle name="Normal 50 19" xfId="16714"/>
    <cellStyle name="Normal 50 19 2" xfId="16715"/>
    <cellStyle name="Normal 50 2" xfId="16716"/>
    <cellStyle name="Normal 50 2 2" xfId="16717"/>
    <cellStyle name="Normal 50 2 2 2" xfId="16718"/>
    <cellStyle name="Normal 50 2 2 2 2" xfId="16719"/>
    <cellStyle name="Normal 50 2 2 2 2 2" xfId="16720"/>
    <cellStyle name="Normal 50 2 3" xfId="16721"/>
    <cellStyle name="Normal 50 2 3 2" xfId="16722"/>
    <cellStyle name="Normal 50 2 3 2 2" xfId="16723"/>
    <cellStyle name="Normal 50 2 3 2 2 2" xfId="16724"/>
    <cellStyle name="Normal 50 2 4" xfId="16725"/>
    <cellStyle name="Normal 50 2 5" xfId="16726"/>
    <cellStyle name="Normal 50 2 5 2" xfId="16727"/>
    <cellStyle name="Normal 50 2 5 2 2" xfId="16728"/>
    <cellStyle name="Normal 50 20" xfId="16729"/>
    <cellStyle name="Normal 50 3" xfId="16730"/>
    <cellStyle name="Normal 50 3 2" xfId="16731"/>
    <cellStyle name="Normal 50 3 2 2" xfId="16732"/>
    <cellStyle name="Normal 50 3 2 2 2" xfId="16733"/>
    <cellStyle name="Normal 50 3 2 2 2 2" xfId="16734"/>
    <cellStyle name="Normal 50 3 3" xfId="16735"/>
    <cellStyle name="Normal 50 3 3 2" xfId="16736"/>
    <cellStyle name="Normal 50 3 3 2 2" xfId="16737"/>
    <cellStyle name="Normal 50 3 3 3" xfId="16738"/>
    <cellStyle name="Normal 50 3 3 3 2" xfId="16739"/>
    <cellStyle name="Normal 50 3 3 4" xfId="16740"/>
    <cellStyle name="Normal 50 3 4" xfId="16741"/>
    <cellStyle name="Normal 50 3 4 2" xfId="16742"/>
    <cellStyle name="Normal 50 3 4 2 2" xfId="16743"/>
    <cellStyle name="Normal 50 3 5" xfId="16744"/>
    <cellStyle name="Normal 50 3 5 2" xfId="16745"/>
    <cellStyle name="Normal 50 3 6" xfId="16746"/>
    <cellStyle name="Normal 50 4" xfId="16747"/>
    <cellStyle name="Normal 50 4 2" xfId="16748"/>
    <cellStyle name="Normal 50 4 2 2" xfId="16749"/>
    <cellStyle name="Normal 50 4 2 2 2" xfId="16750"/>
    <cellStyle name="Normal 50 5" xfId="16751"/>
    <cellStyle name="Normal 50 5 2" xfId="16752"/>
    <cellStyle name="Normal 50 5 2 2" xfId="16753"/>
    <cellStyle name="Normal 50 5 2 2 2" xfId="16754"/>
    <cellStyle name="Normal 50 6" xfId="16755"/>
    <cellStyle name="Normal 50 6 2" xfId="16756"/>
    <cellStyle name="Normal 50 6 2 2" xfId="16757"/>
    <cellStyle name="Normal 50 6 2 2 2" xfId="16758"/>
    <cellStyle name="Normal 50 7" xfId="16759"/>
    <cellStyle name="Normal 50 7 2" xfId="16760"/>
    <cellStyle name="Normal 50 7 2 2" xfId="16761"/>
    <cellStyle name="Normal 50 7 2 2 2" xfId="16762"/>
    <cellStyle name="Normal 50 8" xfId="16763"/>
    <cellStyle name="Normal 50 8 2" xfId="16764"/>
    <cellStyle name="Normal 50 8 2 2" xfId="16765"/>
    <cellStyle name="Normal 50 8 2 2 2" xfId="16766"/>
    <cellStyle name="Normal 50 9" xfId="16767"/>
    <cellStyle name="Normal 50 9 2" xfId="16768"/>
    <cellStyle name="Normal 50 9 2 2" xfId="16769"/>
    <cellStyle name="Normal 50 9 2 2 2" xfId="16770"/>
    <cellStyle name="Normal 51" xfId="16771"/>
    <cellStyle name="Normal 51 10" xfId="16772"/>
    <cellStyle name="Normal 51 10 2" xfId="16773"/>
    <cellStyle name="Normal 51 10 2 2" xfId="16774"/>
    <cellStyle name="Normal 51 10 2 2 2" xfId="16775"/>
    <cellStyle name="Normal 51 11" xfId="16776"/>
    <cellStyle name="Normal 51 11 2" xfId="16777"/>
    <cellStyle name="Normal 51 11 2 2" xfId="16778"/>
    <cellStyle name="Normal 51 11 2 2 2" xfId="16779"/>
    <cellStyle name="Normal 51 12" xfId="16780"/>
    <cellStyle name="Normal 51 12 2" xfId="16781"/>
    <cellStyle name="Normal 51 12 2 2" xfId="16782"/>
    <cellStyle name="Normal 51 12 2 2 2" xfId="16783"/>
    <cellStyle name="Normal 51 13" xfId="16784"/>
    <cellStyle name="Normal 51 13 2" xfId="16785"/>
    <cellStyle name="Normal 51 13 2 2" xfId="16786"/>
    <cellStyle name="Normal 51 13 2 2 2" xfId="16787"/>
    <cellStyle name="Normal 51 14" xfId="16788"/>
    <cellStyle name="Normal 51 14 2" xfId="16789"/>
    <cellStyle name="Normal 51 14 2 2" xfId="16790"/>
    <cellStyle name="Normal 51 14 2 2 2" xfId="16791"/>
    <cellStyle name="Normal 51 15" xfId="16792"/>
    <cellStyle name="Normal 51 15 10" xfId="16793"/>
    <cellStyle name="Normal 51 15 2" xfId="16794"/>
    <cellStyle name="Normal 51 15 2 2" xfId="16795"/>
    <cellStyle name="Normal 51 15 2 2 2" xfId="16796"/>
    <cellStyle name="Normal 51 15 2 2 2 2" xfId="16797"/>
    <cellStyle name="Normal 51 15 2 3" xfId="16798"/>
    <cellStyle name="Normal 51 15 2 3 2" xfId="16799"/>
    <cellStyle name="Normal 51 15 2 3 2 2" xfId="16800"/>
    <cellStyle name="Normal 51 15 2 3 3" xfId="16801"/>
    <cellStyle name="Normal 51 15 2 4" xfId="16802"/>
    <cellStyle name="Normal 51 15 2 4 2" xfId="16803"/>
    <cellStyle name="Normal 51 15 2 5" xfId="16804"/>
    <cellStyle name="Normal 51 15 2 5 2" xfId="16805"/>
    <cellStyle name="Normal 51 15 2 6" xfId="16806"/>
    <cellStyle name="Normal 51 15 3" xfId="16807"/>
    <cellStyle name="Normal 51 15 3 2" xfId="16808"/>
    <cellStyle name="Normal 51 15 3 2 2" xfId="16809"/>
    <cellStyle name="Normal 51 15 4" xfId="16810"/>
    <cellStyle name="Normal 51 15 4 2" xfId="16811"/>
    <cellStyle name="Normal 51 15 4 2 2" xfId="16812"/>
    <cellStyle name="Normal 51 15 4 3" xfId="16813"/>
    <cellStyle name="Normal 51 15 5" xfId="16814"/>
    <cellStyle name="Normal 51 15 5 2" xfId="16815"/>
    <cellStyle name="Normal 51 15 6" xfId="16816"/>
    <cellStyle name="Normal 51 15 6 2" xfId="16817"/>
    <cellStyle name="Normal 51 15 7" xfId="16818"/>
    <cellStyle name="Normal 51 15 7 2" xfId="16819"/>
    <cellStyle name="Normal 51 15 8" xfId="16820"/>
    <cellStyle name="Normal 51 15 8 2" xfId="16821"/>
    <cellStyle name="Normal 51 15 9" xfId="16822"/>
    <cellStyle name="Normal 51 15 9 2" xfId="16823"/>
    <cellStyle name="Normal 51 16" xfId="16824"/>
    <cellStyle name="Normal 51 16 2" xfId="16825"/>
    <cellStyle name="Normal 51 16 2 2" xfId="16826"/>
    <cellStyle name="Normal 51 16 3" xfId="16827"/>
    <cellStyle name="Normal 51 16 3 2" xfId="16828"/>
    <cellStyle name="Normal 51 16 4" xfId="16829"/>
    <cellStyle name="Normal 51 17" xfId="16830"/>
    <cellStyle name="Normal 51 17 2" xfId="16831"/>
    <cellStyle name="Normal 51 17 2 2" xfId="16832"/>
    <cellStyle name="Normal 51 18" xfId="16833"/>
    <cellStyle name="Normal 51 18 2" xfId="16834"/>
    <cellStyle name="Normal 51 19" xfId="16835"/>
    <cellStyle name="Normal 51 19 2" xfId="16836"/>
    <cellStyle name="Normal 51 2" xfId="16837"/>
    <cellStyle name="Normal 51 2 2" xfId="16838"/>
    <cellStyle name="Normal 51 2 2 2" xfId="16839"/>
    <cellStyle name="Normal 51 2 2 2 2" xfId="16840"/>
    <cellStyle name="Normal 51 2 2 2 2 2" xfId="16841"/>
    <cellStyle name="Normal 51 2 3" xfId="16842"/>
    <cellStyle name="Normal 51 2 3 2" xfId="16843"/>
    <cellStyle name="Normal 51 2 3 2 2" xfId="16844"/>
    <cellStyle name="Normal 51 2 3 2 2 2" xfId="16845"/>
    <cellStyle name="Normal 51 2 4" xfId="16846"/>
    <cellStyle name="Normal 51 2 5" xfId="16847"/>
    <cellStyle name="Normal 51 2 5 2" xfId="16848"/>
    <cellStyle name="Normal 51 2 5 2 2" xfId="16849"/>
    <cellStyle name="Normal 51 20" xfId="16850"/>
    <cellStyle name="Normal 51 3" xfId="16851"/>
    <cellStyle name="Normal 51 3 2" xfId="16852"/>
    <cellStyle name="Normal 51 3 2 2" xfId="16853"/>
    <cellStyle name="Normal 51 3 2 2 2" xfId="16854"/>
    <cellStyle name="Normal 51 3 2 2 2 2" xfId="16855"/>
    <cellStyle name="Normal 51 3 3" xfId="16856"/>
    <cellStyle name="Normal 51 3 3 2" xfId="16857"/>
    <cellStyle name="Normal 51 3 3 2 2" xfId="16858"/>
    <cellStyle name="Normal 51 3 3 3" xfId="16859"/>
    <cellStyle name="Normal 51 3 3 3 2" xfId="16860"/>
    <cellStyle name="Normal 51 3 3 4" xfId="16861"/>
    <cellStyle name="Normal 51 3 4" xfId="16862"/>
    <cellStyle name="Normal 51 3 4 2" xfId="16863"/>
    <cellStyle name="Normal 51 3 4 2 2" xfId="16864"/>
    <cellStyle name="Normal 51 3 5" xfId="16865"/>
    <cellStyle name="Normal 51 3 5 2" xfId="16866"/>
    <cellStyle name="Normal 51 3 6" xfId="16867"/>
    <cellStyle name="Normal 51 4" xfId="16868"/>
    <cellStyle name="Normal 51 4 2" xfId="16869"/>
    <cellStyle name="Normal 51 4 2 2" xfId="16870"/>
    <cellStyle name="Normal 51 4 2 2 2" xfId="16871"/>
    <cellStyle name="Normal 51 5" xfId="16872"/>
    <cellStyle name="Normal 51 5 2" xfId="16873"/>
    <cellStyle name="Normal 51 5 2 2" xfId="16874"/>
    <cellStyle name="Normal 51 5 2 2 2" xfId="16875"/>
    <cellStyle name="Normal 51 6" xfId="16876"/>
    <cellStyle name="Normal 51 6 2" xfId="16877"/>
    <cellStyle name="Normal 51 6 2 2" xfId="16878"/>
    <cellStyle name="Normal 51 6 2 2 2" xfId="16879"/>
    <cellStyle name="Normal 51 7" xfId="16880"/>
    <cellStyle name="Normal 51 7 2" xfId="16881"/>
    <cellStyle name="Normal 51 7 2 2" xfId="16882"/>
    <cellStyle name="Normal 51 7 2 2 2" xfId="16883"/>
    <cellStyle name="Normal 51 8" xfId="16884"/>
    <cellStyle name="Normal 51 8 2" xfId="16885"/>
    <cellStyle name="Normal 51 8 2 2" xfId="16886"/>
    <cellStyle name="Normal 51 8 2 2 2" xfId="16887"/>
    <cellStyle name="Normal 51 9" xfId="16888"/>
    <cellStyle name="Normal 51 9 2" xfId="16889"/>
    <cellStyle name="Normal 51 9 2 2" xfId="16890"/>
    <cellStyle name="Normal 51 9 2 2 2" xfId="16891"/>
    <cellStyle name="Normal 52" xfId="16892"/>
    <cellStyle name="Normal 52 10" xfId="16893"/>
    <cellStyle name="Normal 52 10 2" xfId="16894"/>
    <cellStyle name="Normal 52 10 2 2" xfId="16895"/>
    <cellStyle name="Normal 52 10 2 2 2" xfId="16896"/>
    <cellStyle name="Normal 52 11" xfId="16897"/>
    <cellStyle name="Normal 52 11 2" xfId="16898"/>
    <cellStyle name="Normal 52 11 2 2" xfId="16899"/>
    <cellStyle name="Normal 52 11 2 2 2" xfId="16900"/>
    <cellStyle name="Normal 52 12" xfId="16901"/>
    <cellStyle name="Normal 52 12 2" xfId="16902"/>
    <cellStyle name="Normal 52 12 2 2" xfId="16903"/>
    <cellStyle name="Normal 52 12 2 2 2" xfId="16904"/>
    <cellStyle name="Normal 52 13" xfId="16905"/>
    <cellStyle name="Normal 52 13 2" xfId="16906"/>
    <cellStyle name="Normal 52 13 2 2" xfId="16907"/>
    <cellStyle name="Normal 52 13 2 2 2" xfId="16908"/>
    <cellStyle name="Normal 52 14" xfId="16909"/>
    <cellStyle name="Normal 52 14 2" xfId="16910"/>
    <cellStyle name="Normal 52 14 2 2" xfId="16911"/>
    <cellStyle name="Normal 52 14 2 2 2" xfId="16912"/>
    <cellStyle name="Normal 52 15" xfId="16913"/>
    <cellStyle name="Normal 52 15 10" xfId="16914"/>
    <cellStyle name="Normal 52 15 2" xfId="16915"/>
    <cellStyle name="Normal 52 15 2 2" xfId="16916"/>
    <cellStyle name="Normal 52 15 2 2 2" xfId="16917"/>
    <cellStyle name="Normal 52 15 2 2 2 2" xfId="16918"/>
    <cellStyle name="Normal 52 15 2 3" xfId="16919"/>
    <cellStyle name="Normal 52 15 2 3 2" xfId="16920"/>
    <cellStyle name="Normal 52 15 2 3 2 2" xfId="16921"/>
    <cellStyle name="Normal 52 15 2 3 3" xfId="16922"/>
    <cellStyle name="Normal 52 15 2 4" xfId="16923"/>
    <cellStyle name="Normal 52 15 2 4 2" xfId="16924"/>
    <cellStyle name="Normal 52 15 2 5" xfId="16925"/>
    <cellStyle name="Normal 52 15 2 5 2" xfId="16926"/>
    <cellStyle name="Normal 52 15 2 6" xfId="16927"/>
    <cellStyle name="Normal 52 15 3" xfId="16928"/>
    <cellStyle name="Normal 52 15 3 2" xfId="16929"/>
    <cellStyle name="Normal 52 15 3 2 2" xfId="16930"/>
    <cellStyle name="Normal 52 15 4" xfId="16931"/>
    <cellStyle name="Normal 52 15 4 2" xfId="16932"/>
    <cellStyle name="Normal 52 15 4 2 2" xfId="16933"/>
    <cellStyle name="Normal 52 15 4 3" xfId="16934"/>
    <cellStyle name="Normal 52 15 5" xfId="16935"/>
    <cellStyle name="Normal 52 15 5 2" xfId="16936"/>
    <cellStyle name="Normal 52 15 6" xfId="16937"/>
    <cellStyle name="Normal 52 15 6 2" xfId="16938"/>
    <cellStyle name="Normal 52 15 7" xfId="16939"/>
    <cellStyle name="Normal 52 15 7 2" xfId="16940"/>
    <cellStyle name="Normal 52 15 8" xfId="16941"/>
    <cellStyle name="Normal 52 15 8 2" xfId="16942"/>
    <cellStyle name="Normal 52 15 9" xfId="16943"/>
    <cellStyle name="Normal 52 15 9 2" xfId="16944"/>
    <cellStyle name="Normal 52 16" xfId="16945"/>
    <cellStyle name="Normal 52 16 2" xfId="16946"/>
    <cellStyle name="Normal 52 16 2 2" xfId="16947"/>
    <cellStyle name="Normal 52 16 3" xfId="16948"/>
    <cellStyle name="Normal 52 16 3 2" xfId="16949"/>
    <cellStyle name="Normal 52 16 4" xfId="16950"/>
    <cellStyle name="Normal 52 17" xfId="16951"/>
    <cellStyle name="Normal 52 17 2" xfId="16952"/>
    <cellStyle name="Normal 52 17 2 2" xfId="16953"/>
    <cellStyle name="Normal 52 18" xfId="16954"/>
    <cellStyle name="Normal 52 18 2" xfId="16955"/>
    <cellStyle name="Normal 52 19" xfId="16956"/>
    <cellStyle name="Normal 52 19 2" xfId="16957"/>
    <cellStyle name="Normal 52 2" xfId="16958"/>
    <cellStyle name="Normal 52 2 2" xfId="16959"/>
    <cellStyle name="Normal 52 2 2 2" xfId="16960"/>
    <cellStyle name="Normal 52 2 2 2 2" xfId="16961"/>
    <cellStyle name="Normal 52 2 2 2 2 2" xfId="16962"/>
    <cellStyle name="Normal 52 2 3" xfId="16963"/>
    <cellStyle name="Normal 52 2 3 2" xfId="16964"/>
    <cellStyle name="Normal 52 2 3 2 2" xfId="16965"/>
    <cellStyle name="Normal 52 2 3 2 2 2" xfId="16966"/>
    <cellStyle name="Normal 52 2 4" xfId="16967"/>
    <cellStyle name="Normal 52 2 5" xfId="16968"/>
    <cellStyle name="Normal 52 2 5 2" xfId="16969"/>
    <cellStyle name="Normal 52 2 5 2 2" xfId="16970"/>
    <cellStyle name="Normal 52 20" xfId="16971"/>
    <cellStyle name="Normal 52 3" xfId="16972"/>
    <cellStyle name="Normal 52 3 2" xfId="16973"/>
    <cellStyle name="Normal 52 3 2 2" xfId="16974"/>
    <cellStyle name="Normal 52 3 2 2 2" xfId="16975"/>
    <cellStyle name="Normal 52 3 2 2 2 2" xfId="16976"/>
    <cellStyle name="Normal 52 3 3" xfId="16977"/>
    <cellStyle name="Normal 52 3 3 2" xfId="16978"/>
    <cellStyle name="Normal 52 3 3 2 2" xfId="16979"/>
    <cellStyle name="Normal 52 3 3 3" xfId="16980"/>
    <cellStyle name="Normal 52 3 3 3 2" xfId="16981"/>
    <cellStyle name="Normal 52 3 3 4" xfId="16982"/>
    <cellStyle name="Normal 52 3 4" xfId="16983"/>
    <cellStyle name="Normal 52 3 4 2" xfId="16984"/>
    <cellStyle name="Normal 52 3 4 2 2" xfId="16985"/>
    <cellStyle name="Normal 52 3 5" xfId="16986"/>
    <cellStyle name="Normal 52 3 5 2" xfId="16987"/>
    <cellStyle name="Normal 52 3 6" xfId="16988"/>
    <cellStyle name="Normal 52 4" xfId="16989"/>
    <cellStyle name="Normal 52 4 2" xfId="16990"/>
    <cellStyle name="Normal 52 4 2 2" xfId="16991"/>
    <cellStyle name="Normal 52 4 2 2 2" xfId="16992"/>
    <cellStyle name="Normal 52 5" xfId="16993"/>
    <cellStyle name="Normal 52 5 2" xfId="16994"/>
    <cellStyle name="Normal 52 5 2 2" xfId="16995"/>
    <cellStyle name="Normal 52 5 2 2 2" xfId="16996"/>
    <cellStyle name="Normal 52 6" xfId="16997"/>
    <cellStyle name="Normal 52 6 2" xfId="16998"/>
    <cellStyle name="Normal 52 6 2 2" xfId="16999"/>
    <cellStyle name="Normal 52 6 2 2 2" xfId="17000"/>
    <cellStyle name="Normal 52 7" xfId="17001"/>
    <cellStyle name="Normal 52 7 2" xfId="17002"/>
    <cellStyle name="Normal 52 7 2 2" xfId="17003"/>
    <cellStyle name="Normal 52 7 2 2 2" xfId="17004"/>
    <cellStyle name="Normal 52 8" xfId="17005"/>
    <cellStyle name="Normal 52 8 2" xfId="17006"/>
    <cellStyle name="Normal 52 8 2 2" xfId="17007"/>
    <cellStyle name="Normal 52 8 2 2 2" xfId="17008"/>
    <cellStyle name="Normal 52 9" xfId="17009"/>
    <cellStyle name="Normal 52 9 2" xfId="17010"/>
    <cellStyle name="Normal 52 9 2 2" xfId="17011"/>
    <cellStyle name="Normal 52 9 2 2 2" xfId="17012"/>
    <cellStyle name="Normal 53" xfId="17013"/>
    <cellStyle name="Normal 53 10" xfId="17014"/>
    <cellStyle name="Normal 53 10 2" xfId="17015"/>
    <cellStyle name="Normal 53 10 2 2" xfId="17016"/>
    <cellStyle name="Normal 53 10 2 2 2" xfId="17017"/>
    <cellStyle name="Normal 53 11" xfId="17018"/>
    <cellStyle name="Normal 53 11 2" xfId="17019"/>
    <cellStyle name="Normal 53 11 2 2" xfId="17020"/>
    <cellStyle name="Normal 53 11 2 2 2" xfId="17021"/>
    <cellStyle name="Normal 53 12" xfId="17022"/>
    <cellStyle name="Normal 53 12 2" xfId="17023"/>
    <cellStyle name="Normal 53 12 2 2" xfId="17024"/>
    <cellStyle name="Normal 53 12 2 2 2" xfId="17025"/>
    <cellStyle name="Normal 53 13" xfId="17026"/>
    <cellStyle name="Normal 53 13 2" xfId="17027"/>
    <cellStyle name="Normal 53 13 2 2" xfId="17028"/>
    <cellStyle name="Normal 53 13 2 2 2" xfId="17029"/>
    <cellStyle name="Normal 53 14" xfId="17030"/>
    <cellStyle name="Normal 53 14 2" xfId="17031"/>
    <cellStyle name="Normal 53 14 2 2" xfId="17032"/>
    <cellStyle name="Normal 53 14 2 2 2" xfId="17033"/>
    <cellStyle name="Normal 53 15" xfId="17034"/>
    <cellStyle name="Normal 53 15 10" xfId="17035"/>
    <cellStyle name="Normal 53 15 2" xfId="17036"/>
    <cellStyle name="Normal 53 15 2 2" xfId="17037"/>
    <cellStyle name="Normal 53 15 2 2 2" xfId="17038"/>
    <cellStyle name="Normal 53 15 2 2 2 2" xfId="17039"/>
    <cellStyle name="Normal 53 15 2 3" xfId="17040"/>
    <cellStyle name="Normal 53 15 2 3 2" xfId="17041"/>
    <cellStyle name="Normal 53 15 2 3 2 2" xfId="17042"/>
    <cellStyle name="Normal 53 15 2 3 3" xfId="17043"/>
    <cellStyle name="Normal 53 15 2 4" xfId="17044"/>
    <cellStyle name="Normal 53 15 2 4 2" xfId="17045"/>
    <cellStyle name="Normal 53 15 2 5" xfId="17046"/>
    <cellStyle name="Normal 53 15 2 5 2" xfId="17047"/>
    <cellStyle name="Normal 53 15 2 6" xfId="17048"/>
    <cellStyle name="Normal 53 15 3" xfId="17049"/>
    <cellStyle name="Normal 53 15 3 2" xfId="17050"/>
    <cellStyle name="Normal 53 15 3 2 2" xfId="17051"/>
    <cellStyle name="Normal 53 15 4" xfId="17052"/>
    <cellStyle name="Normal 53 15 4 2" xfId="17053"/>
    <cellStyle name="Normal 53 15 4 2 2" xfId="17054"/>
    <cellStyle name="Normal 53 15 4 3" xfId="17055"/>
    <cellStyle name="Normal 53 15 5" xfId="17056"/>
    <cellStyle name="Normal 53 15 5 2" xfId="17057"/>
    <cellStyle name="Normal 53 15 6" xfId="17058"/>
    <cellStyle name="Normal 53 15 6 2" xfId="17059"/>
    <cellStyle name="Normal 53 15 7" xfId="17060"/>
    <cellStyle name="Normal 53 15 7 2" xfId="17061"/>
    <cellStyle name="Normal 53 15 8" xfId="17062"/>
    <cellStyle name="Normal 53 15 8 2" xfId="17063"/>
    <cellStyle name="Normal 53 15 9" xfId="17064"/>
    <cellStyle name="Normal 53 15 9 2" xfId="17065"/>
    <cellStyle name="Normal 53 16" xfId="17066"/>
    <cellStyle name="Normal 53 16 2" xfId="17067"/>
    <cellStyle name="Normal 53 16 2 2" xfId="17068"/>
    <cellStyle name="Normal 53 16 3" xfId="17069"/>
    <cellStyle name="Normal 53 16 3 2" xfId="17070"/>
    <cellStyle name="Normal 53 16 4" xfId="17071"/>
    <cellStyle name="Normal 53 17" xfId="17072"/>
    <cellStyle name="Normal 53 17 2" xfId="17073"/>
    <cellStyle name="Normal 53 17 2 2" xfId="17074"/>
    <cellStyle name="Normal 53 18" xfId="17075"/>
    <cellStyle name="Normal 53 18 2" xfId="17076"/>
    <cellStyle name="Normal 53 19" xfId="17077"/>
    <cellStyle name="Normal 53 19 2" xfId="17078"/>
    <cellStyle name="Normal 53 2" xfId="17079"/>
    <cellStyle name="Normal 53 2 2" xfId="17080"/>
    <cellStyle name="Normal 53 2 2 2" xfId="17081"/>
    <cellStyle name="Normal 53 2 2 2 2" xfId="17082"/>
    <cellStyle name="Normal 53 2 2 2 2 2" xfId="17083"/>
    <cellStyle name="Normal 53 2 3" xfId="17084"/>
    <cellStyle name="Normal 53 2 3 2" xfId="17085"/>
    <cellStyle name="Normal 53 2 3 2 2" xfId="17086"/>
    <cellStyle name="Normal 53 2 3 2 2 2" xfId="17087"/>
    <cellStyle name="Normal 53 2 4" xfId="17088"/>
    <cellStyle name="Normal 53 2 5" xfId="17089"/>
    <cellStyle name="Normal 53 2 5 2" xfId="17090"/>
    <cellStyle name="Normal 53 2 5 2 2" xfId="17091"/>
    <cellStyle name="Normal 53 20" xfId="17092"/>
    <cellStyle name="Normal 53 3" xfId="17093"/>
    <cellStyle name="Normal 53 3 2" xfId="17094"/>
    <cellStyle name="Normal 53 3 2 2" xfId="17095"/>
    <cellStyle name="Normal 53 3 2 2 2" xfId="17096"/>
    <cellStyle name="Normal 53 3 2 2 2 2" xfId="17097"/>
    <cellStyle name="Normal 53 3 3" xfId="17098"/>
    <cellStyle name="Normal 53 3 3 2" xfId="17099"/>
    <cellStyle name="Normal 53 3 3 2 2" xfId="17100"/>
    <cellStyle name="Normal 53 3 3 3" xfId="17101"/>
    <cellStyle name="Normal 53 3 3 3 2" xfId="17102"/>
    <cellStyle name="Normal 53 3 3 4" xfId="17103"/>
    <cellStyle name="Normal 53 3 4" xfId="17104"/>
    <cellStyle name="Normal 53 3 4 2" xfId="17105"/>
    <cellStyle name="Normal 53 3 4 2 2" xfId="17106"/>
    <cellStyle name="Normal 53 3 5" xfId="17107"/>
    <cellStyle name="Normal 53 3 5 2" xfId="17108"/>
    <cellStyle name="Normal 53 3 6" xfId="17109"/>
    <cellStyle name="Normal 53 4" xfId="17110"/>
    <cellStyle name="Normal 53 4 2" xfId="17111"/>
    <cellStyle name="Normal 53 4 2 2" xfId="17112"/>
    <cellStyle name="Normal 53 4 2 2 2" xfId="17113"/>
    <cellStyle name="Normal 53 5" xfId="17114"/>
    <cellStyle name="Normal 53 5 2" xfId="17115"/>
    <cellStyle name="Normal 53 5 2 2" xfId="17116"/>
    <cellStyle name="Normal 53 5 2 2 2" xfId="17117"/>
    <cellStyle name="Normal 53 6" xfId="17118"/>
    <cellStyle name="Normal 53 6 2" xfId="17119"/>
    <cellStyle name="Normal 53 6 2 2" xfId="17120"/>
    <cellStyle name="Normal 53 6 2 2 2" xfId="17121"/>
    <cellStyle name="Normal 53 7" xfId="17122"/>
    <cellStyle name="Normal 53 7 2" xfId="17123"/>
    <cellStyle name="Normal 53 7 2 2" xfId="17124"/>
    <cellStyle name="Normal 53 7 2 2 2" xfId="17125"/>
    <cellStyle name="Normal 53 8" xfId="17126"/>
    <cellStyle name="Normal 53 8 2" xfId="17127"/>
    <cellStyle name="Normal 53 8 2 2" xfId="17128"/>
    <cellStyle name="Normal 53 8 2 2 2" xfId="17129"/>
    <cellStyle name="Normal 53 9" xfId="17130"/>
    <cellStyle name="Normal 53 9 2" xfId="17131"/>
    <cellStyle name="Normal 53 9 2 2" xfId="17132"/>
    <cellStyle name="Normal 53 9 2 2 2" xfId="17133"/>
    <cellStyle name="Normal 54" xfId="17134"/>
    <cellStyle name="Normal 54 10" xfId="17135"/>
    <cellStyle name="Normal 54 10 2" xfId="17136"/>
    <cellStyle name="Normal 54 10 2 2" xfId="17137"/>
    <cellStyle name="Normal 54 10 2 2 2" xfId="17138"/>
    <cellStyle name="Normal 54 11" xfId="17139"/>
    <cellStyle name="Normal 54 11 2" xfId="17140"/>
    <cellStyle name="Normal 54 11 2 2" xfId="17141"/>
    <cellStyle name="Normal 54 11 2 2 2" xfId="17142"/>
    <cellStyle name="Normal 54 12" xfId="17143"/>
    <cellStyle name="Normal 54 12 2" xfId="17144"/>
    <cellStyle name="Normal 54 12 2 2" xfId="17145"/>
    <cellStyle name="Normal 54 12 2 2 2" xfId="17146"/>
    <cellStyle name="Normal 54 13" xfId="17147"/>
    <cellStyle name="Normal 54 13 2" xfId="17148"/>
    <cellStyle name="Normal 54 13 2 2" xfId="17149"/>
    <cellStyle name="Normal 54 13 2 2 2" xfId="17150"/>
    <cellStyle name="Normal 54 14" xfId="17151"/>
    <cellStyle name="Normal 54 14 2" xfId="17152"/>
    <cellStyle name="Normal 54 14 2 2" xfId="17153"/>
    <cellStyle name="Normal 54 14 2 2 2" xfId="17154"/>
    <cellStyle name="Normal 54 15" xfId="17155"/>
    <cellStyle name="Normal 54 15 10" xfId="17156"/>
    <cellStyle name="Normal 54 15 2" xfId="17157"/>
    <cellStyle name="Normal 54 15 2 2" xfId="17158"/>
    <cellStyle name="Normal 54 15 2 2 2" xfId="17159"/>
    <cellStyle name="Normal 54 15 2 2 2 2" xfId="17160"/>
    <cellStyle name="Normal 54 15 2 3" xfId="17161"/>
    <cellStyle name="Normal 54 15 2 3 2" xfId="17162"/>
    <cellStyle name="Normal 54 15 2 3 2 2" xfId="17163"/>
    <cellStyle name="Normal 54 15 2 3 3" xfId="17164"/>
    <cellStyle name="Normal 54 15 2 4" xfId="17165"/>
    <cellStyle name="Normal 54 15 2 4 2" xfId="17166"/>
    <cellStyle name="Normal 54 15 2 5" xfId="17167"/>
    <cellStyle name="Normal 54 15 2 5 2" xfId="17168"/>
    <cellStyle name="Normal 54 15 2 6" xfId="17169"/>
    <cellStyle name="Normal 54 15 3" xfId="17170"/>
    <cellStyle name="Normal 54 15 3 2" xfId="17171"/>
    <cellStyle name="Normal 54 15 3 2 2" xfId="17172"/>
    <cellStyle name="Normal 54 15 4" xfId="17173"/>
    <cellStyle name="Normal 54 15 4 2" xfId="17174"/>
    <cellStyle name="Normal 54 15 4 2 2" xfId="17175"/>
    <cellStyle name="Normal 54 15 4 3" xfId="17176"/>
    <cellStyle name="Normal 54 15 5" xfId="17177"/>
    <cellStyle name="Normal 54 15 5 2" xfId="17178"/>
    <cellStyle name="Normal 54 15 6" xfId="17179"/>
    <cellStyle name="Normal 54 15 6 2" xfId="17180"/>
    <cellStyle name="Normal 54 15 7" xfId="17181"/>
    <cellStyle name="Normal 54 15 7 2" xfId="17182"/>
    <cellStyle name="Normal 54 15 8" xfId="17183"/>
    <cellStyle name="Normal 54 15 8 2" xfId="17184"/>
    <cellStyle name="Normal 54 15 9" xfId="17185"/>
    <cellStyle name="Normal 54 15 9 2" xfId="17186"/>
    <cellStyle name="Normal 54 16" xfId="17187"/>
    <cellStyle name="Normal 54 16 2" xfId="17188"/>
    <cellStyle name="Normal 54 16 2 2" xfId="17189"/>
    <cellStyle name="Normal 54 16 3" xfId="17190"/>
    <cellStyle name="Normal 54 16 3 2" xfId="17191"/>
    <cellStyle name="Normal 54 16 4" xfId="17192"/>
    <cellStyle name="Normal 54 17" xfId="17193"/>
    <cellStyle name="Normal 54 17 2" xfId="17194"/>
    <cellStyle name="Normal 54 17 2 2" xfId="17195"/>
    <cellStyle name="Normal 54 18" xfId="17196"/>
    <cellStyle name="Normal 54 18 2" xfId="17197"/>
    <cellStyle name="Normal 54 19" xfId="17198"/>
    <cellStyle name="Normal 54 19 2" xfId="17199"/>
    <cellStyle name="Normal 54 2" xfId="17200"/>
    <cellStyle name="Normal 54 2 2" xfId="17201"/>
    <cellStyle name="Normal 54 2 2 2" xfId="17202"/>
    <cellStyle name="Normal 54 2 2 2 2" xfId="17203"/>
    <cellStyle name="Normal 54 2 2 2 2 2" xfId="17204"/>
    <cellStyle name="Normal 54 2 2 3" xfId="17205"/>
    <cellStyle name="Normal 54 2 3" xfId="17206"/>
    <cellStyle name="Normal 54 2 3 2" xfId="17207"/>
    <cellStyle name="Normal 54 2 3 2 2" xfId="17208"/>
    <cellStyle name="Normal 54 2 3 2 2 2" xfId="17209"/>
    <cellStyle name="Normal 54 2 3 3" xfId="17210"/>
    <cellStyle name="Normal 54 2 4" xfId="17211"/>
    <cellStyle name="Normal 54 2 5" xfId="17212"/>
    <cellStyle name="Normal 54 2 5 2" xfId="17213"/>
    <cellStyle name="Normal 54 2 5 2 2" xfId="17214"/>
    <cellStyle name="Normal 54 2 6" xfId="17215"/>
    <cellStyle name="Normal 54 3" xfId="17216"/>
    <cellStyle name="Normal 54 3 2" xfId="17217"/>
    <cellStyle name="Normal 54 3 2 2" xfId="17218"/>
    <cellStyle name="Normal 54 3 2 2 2" xfId="17219"/>
    <cellStyle name="Normal 54 3 2 2 2 2" xfId="17220"/>
    <cellStyle name="Normal 54 3 2 3" xfId="17221"/>
    <cellStyle name="Normal 54 3 3" xfId="17222"/>
    <cellStyle name="Normal 54 3 3 2" xfId="17223"/>
    <cellStyle name="Normal 54 3 3 2 2" xfId="17224"/>
    <cellStyle name="Normal 54 3 3 3" xfId="17225"/>
    <cellStyle name="Normal 54 3 3 3 2" xfId="17226"/>
    <cellStyle name="Normal 54 3 3 4" xfId="17227"/>
    <cellStyle name="Normal 54 3 4" xfId="17228"/>
    <cellStyle name="Normal 54 3 4 2" xfId="17229"/>
    <cellStyle name="Normal 54 3 4 2 2" xfId="17230"/>
    <cellStyle name="Normal 54 3 5" xfId="17231"/>
    <cellStyle name="Normal 54 3 5 2" xfId="17232"/>
    <cellStyle name="Normal 54 3 6" xfId="17233"/>
    <cellStyle name="Normal 54 4" xfId="17234"/>
    <cellStyle name="Normal 54 4 2" xfId="17235"/>
    <cellStyle name="Normal 54 4 2 2" xfId="17236"/>
    <cellStyle name="Normal 54 4 2 2 2" xfId="17237"/>
    <cellStyle name="Normal 54 4 3" xfId="17238"/>
    <cellStyle name="Normal 54 5" xfId="17239"/>
    <cellStyle name="Normal 54 5 2" xfId="17240"/>
    <cellStyle name="Normal 54 5 2 2" xfId="17241"/>
    <cellStyle name="Normal 54 5 2 2 2" xfId="17242"/>
    <cellStyle name="Normal 54 5 3" xfId="17243"/>
    <cellStyle name="Normal 54 6" xfId="17244"/>
    <cellStyle name="Normal 54 6 2" xfId="17245"/>
    <cellStyle name="Normal 54 6 2 2" xfId="17246"/>
    <cellStyle name="Normal 54 6 2 2 2" xfId="17247"/>
    <cellStyle name="Normal 54 7" xfId="17248"/>
    <cellStyle name="Normal 54 7 2" xfId="17249"/>
    <cellStyle name="Normal 54 7 2 2" xfId="17250"/>
    <cellStyle name="Normal 54 7 2 2 2" xfId="17251"/>
    <cellStyle name="Normal 54 8" xfId="17252"/>
    <cellStyle name="Normal 54 8 2" xfId="17253"/>
    <cellStyle name="Normal 54 8 2 2" xfId="17254"/>
    <cellStyle name="Normal 54 8 2 2 2" xfId="17255"/>
    <cellStyle name="Normal 54 9" xfId="17256"/>
    <cellStyle name="Normal 54 9 2" xfId="17257"/>
    <cellStyle name="Normal 54 9 2 2" xfId="17258"/>
    <cellStyle name="Normal 54 9 2 2 2" xfId="17259"/>
    <cellStyle name="Normal 55" xfId="17260"/>
    <cellStyle name="Normal 55 10" xfId="17261"/>
    <cellStyle name="Normal 55 10 2" xfId="17262"/>
    <cellStyle name="Normal 55 10 2 2" xfId="17263"/>
    <cellStyle name="Normal 55 10 2 2 2" xfId="17264"/>
    <cellStyle name="Normal 55 11" xfId="17265"/>
    <cellStyle name="Normal 55 11 2" xfId="17266"/>
    <cellStyle name="Normal 55 11 2 2" xfId="17267"/>
    <cellStyle name="Normal 55 11 2 2 2" xfId="17268"/>
    <cellStyle name="Normal 55 12" xfId="17269"/>
    <cellStyle name="Normal 55 12 2" xfId="17270"/>
    <cellStyle name="Normal 55 12 2 2" xfId="17271"/>
    <cellStyle name="Normal 55 12 2 2 2" xfId="17272"/>
    <cellStyle name="Normal 55 13" xfId="17273"/>
    <cellStyle name="Normal 55 13 2" xfId="17274"/>
    <cellStyle name="Normal 55 13 2 2" xfId="17275"/>
    <cellStyle name="Normal 55 13 2 2 2" xfId="17276"/>
    <cellStyle name="Normal 55 14" xfId="17277"/>
    <cellStyle name="Normal 55 14 2" xfId="17278"/>
    <cellStyle name="Normal 55 14 2 2" xfId="17279"/>
    <cellStyle name="Normal 55 14 2 2 2" xfId="17280"/>
    <cellStyle name="Normal 55 15" xfId="17281"/>
    <cellStyle name="Normal 55 15 2" xfId="17282"/>
    <cellStyle name="Normal 55 15 2 2" xfId="17283"/>
    <cellStyle name="Normal 55 15 2 2 2" xfId="17284"/>
    <cellStyle name="Normal 55 16" xfId="17285"/>
    <cellStyle name="Normal 55 17" xfId="17286"/>
    <cellStyle name="Normal 55 17 2" xfId="17287"/>
    <cellStyle name="Normal 55 17 2 2" xfId="17288"/>
    <cellStyle name="Normal 55 18" xfId="17289"/>
    <cellStyle name="Normal 55 2" xfId="17290"/>
    <cellStyle name="Normal 55 2 2" xfId="17291"/>
    <cellStyle name="Normal 55 2 2 2" xfId="17292"/>
    <cellStyle name="Normal 55 2 2 2 2" xfId="17293"/>
    <cellStyle name="Normal 55 2 2 3" xfId="17294"/>
    <cellStyle name="Normal 55 2 3" xfId="17295"/>
    <cellStyle name="Normal 55 2 4" xfId="17296"/>
    <cellStyle name="Normal 55 3" xfId="17297"/>
    <cellStyle name="Normal 55 3 2" xfId="17298"/>
    <cellStyle name="Normal 55 3 2 2" xfId="17299"/>
    <cellStyle name="Normal 55 3 2 2 2" xfId="17300"/>
    <cellStyle name="Normal 55 3 2 3" xfId="17301"/>
    <cellStyle name="Normal 55 3 3" xfId="17302"/>
    <cellStyle name="Normal 55 3 4" xfId="17303"/>
    <cellStyle name="Normal 55 4" xfId="17304"/>
    <cellStyle name="Normal 55 4 2" xfId="17305"/>
    <cellStyle name="Normal 55 4 2 2" xfId="17306"/>
    <cellStyle name="Normal 55 4 2 2 2" xfId="17307"/>
    <cellStyle name="Normal 55 4 3" xfId="17308"/>
    <cellStyle name="Normal 55 5" xfId="17309"/>
    <cellStyle name="Normal 55 5 2" xfId="17310"/>
    <cellStyle name="Normal 55 5 2 2" xfId="17311"/>
    <cellStyle name="Normal 55 5 2 2 2" xfId="17312"/>
    <cellStyle name="Normal 55 5 3" xfId="17313"/>
    <cellStyle name="Normal 55 6" xfId="17314"/>
    <cellStyle name="Normal 55 6 2" xfId="17315"/>
    <cellStyle name="Normal 55 6 2 2" xfId="17316"/>
    <cellStyle name="Normal 55 6 2 2 2" xfId="17317"/>
    <cellStyle name="Normal 55 7" xfId="17318"/>
    <cellStyle name="Normal 55 7 2" xfId="17319"/>
    <cellStyle name="Normal 55 7 2 2" xfId="17320"/>
    <cellStyle name="Normal 55 7 2 2 2" xfId="17321"/>
    <cellStyle name="Normal 55 8" xfId="17322"/>
    <cellStyle name="Normal 55 8 2" xfId="17323"/>
    <cellStyle name="Normal 55 8 2 2" xfId="17324"/>
    <cellStyle name="Normal 55 8 2 2 2" xfId="17325"/>
    <cellStyle name="Normal 55 9" xfId="17326"/>
    <cellStyle name="Normal 55 9 2" xfId="17327"/>
    <cellStyle name="Normal 55 9 2 2" xfId="17328"/>
    <cellStyle name="Normal 55 9 2 2 2" xfId="17329"/>
    <cellStyle name="Normal 56" xfId="17330"/>
    <cellStyle name="Normal 56 10" xfId="17331"/>
    <cellStyle name="Normal 56 10 2" xfId="17332"/>
    <cellStyle name="Normal 56 10 2 2" xfId="17333"/>
    <cellStyle name="Normal 56 10 2 2 2" xfId="17334"/>
    <cellStyle name="Normal 56 11" xfId="17335"/>
    <cellStyle name="Normal 56 11 2" xfId="17336"/>
    <cellStyle name="Normal 56 11 2 2" xfId="17337"/>
    <cellStyle name="Normal 56 11 2 2 2" xfId="17338"/>
    <cellStyle name="Normal 56 12" xfId="17339"/>
    <cellStyle name="Normal 56 12 2" xfId="17340"/>
    <cellStyle name="Normal 56 12 2 2" xfId="17341"/>
    <cellStyle name="Normal 56 12 2 2 2" xfId="17342"/>
    <cellStyle name="Normal 56 13" xfId="17343"/>
    <cellStyle name="Normal 56 13 2" xfId="17344"/>
    <cellStyle name="Normal 56 13 2 2" xfId="17345"/>
    <cellStyle name="Normal 56 13 2 2 2" xfId="17346"/>
    <cellStyle name="Normal 56 14" xfId="17347"/>
    <cellStyle name="Normal 56 14 2" xfId="17348"/>
    <cellStyle name="Normal 56 14 2 2" xfId="17349"/>
    <cellStyle name="Normal 56 14 2 2 2" xfId="17350"/>
    <cellStyle name="Normal 56 15" xfId="17351"/>
    <cellStyle name="Normal 56 15 2" xfId="17352"/>
    <cellStyle name="Normal 56 15 2 2" xfId="17353"/>
    <cellStyle name="Normal 56 15 2 2 2" xfId="17354"/>
    <cellStyle name="Normal 56 16" xfId="17355"/>
    <cellStyle name="Normal 56 17" xfId="17356"/>
    <cellStyle name="Normal 56 17 2" xfId="17357"/>
    <cellStyle name="Normal 56 17 2 2" xfId="17358"/>
    <cellStyle name="Normal 56 18" xfId="17359"/>
    <cellStyle name="Normal 56 2" xfId="17360"/>
    <cellStyle name="Normal 56 2 2" xfId="17361"/>
    <cellStyle name="Normal 56 2 2 2" xfId="17362"/>
    <cellStyle name="Normal 56 2 2 2 2" xfId="17363"/>
    <cellStyle name="Normal 56 2 2 3" xfId="17364"/>
    <cellStyle name="Normal 56 2 3" xfId="17365"/>
    <cellStyle name="Normal 56 2 4" xfId="17366"/>
    <cellStyle name="Normal 56 3" xfId="17367"/>
    <cellStyle name="Normal 56 3 2" xfId="17368"/>
    <cellStyle name="Normal 56 3 2 2" xfId="17369"/>
    <cellStyle name="Normal 56 3 2 2 2" xfId="17370"/>
    <cellStyle name="Normal 56 3 2 3" xfId="17371"/>
    <cellStyle name="Normal 56 3 3" xfId="17372"/>
    <cellStyle name="Normal 56 3 4" xfId="17373"/>
    <cellStyle name="Normal 56 4" xfId="17374"/>
    <cellStyle name="Normal 56 4 2" xfId="17375"/>
    <cellStyle name="Normal 56 4 2 2" xfId="17376"/>
    <cellStyle name="Normal 56 4 2 2 2" xfId="17377"/>
    <cellStyle name="Normal 56 4 3" xfId="17378"/>
    <cellStyle name="Normal 56 5" xfId="17379"/>
    <cellStyle name="Normal 56 5 2" xfId="17380"/>
    <cellStyle name="Normal 56 5 2 2" xfId="17381"/>
    <cellStyle name="Normal 56 5 2 2 2" xfId="17382"/>
    <cellStyle name="Normal 56 5 3" xfId="17383"/>
    <cellStyle name="Normal 56 6" xfId="17384"/>
    <cellStyle name="Normal 56 6 2" xfId="17385"/>
    <cellStyle name="Normal 56 6 2 2" xfId="17386"/>
    <cellStyle name="Normal 56 6 2 2 2" xfId="17387"/>
    <cellStyle name="Normal 56 7" xfId="17388"/>
    <cellStyle name="Normal 56 7 2" xfId="17389"/>
    <cellStyle name="Normal 56 7 2 2" xfId="17390"/>
    <cellStyle name="Normal 56 7 2 2 2" xfId="17391"/>
    <cellStyle name="Normal 56 8" xfId="17392"/>
    <cellStyle name="Normal 56 8 2" xfId="17393"/>
    <cellStyle name="Normal 56 8 2 2" xfId="17394"/>
    <cellStyle name="Normal 56 8 2 2 2" xfId="17395"/>
    <cellStyle name="Normal 56 9" xfId="17396"/>
    <cellStyle name="Normal 56 9 2" xfId="17397"/>
    <cellStyle name="Normal 56 9 2 2" xfId="17398"/>
    <cellStyle name="Normal 56 9 2 2 2" xfId="17399"/>
    <cellStyle name="Normal 57" xfId="17400"/>
    <cellStyle name="Normal 57 10" xfId="17401"/>
    <cellStyle name="Normal 57 10 2" xfId="17402"/>
    <cellStyle name="Normal 57 10 2 2" xfId="17403"/>
    <cellStyle name="Normal 57 10 2 2 2" xfId="17404"/>
    <cellStyle name="Normal 57 11" xfId="17405"/>
    <cellStyle name="Normal 57 11 2" xfId="17406"/>
    <cellStyle name="Normal 57 11 2 2" xfId="17407"/>
    <cellStyle name="Normal 57 11 2 2 2" xfId="17408"/>
    <cellStyle name="Normal 57 12" xfId="17409"/>
    <cellStyle name="Normal 57 12 2" xfId="17410"/>
    <cellStyle name="Normal 57 12 2 2" xfId="17411"/>
    <cellStyle name="Normal 57 12 2 2 2" xfId="17412"/>
    <cellStyle name="Normal 57 13" xfId="17413"/>
    <cellStyle name="Normal 57 13 2" xfId="17414"/>
    <cellStyle name="Normal 57 13 2 2" xfId="17415"/>
    <cellStyle name="Normal 57 13 2 2 2" xfId="17416"/>
    <cellStyle name="Normal 57 14" xfId="17417"/>
    <cellStyle name="Normal 57 14 2" xfId="17418"/>
    <cellStyle name="Normal 57 14 2 2" xfId="17419"/>
    <cellStyle name="Normal 57 14 2 2 2" xfId="17420"/>
    <cellStyle name="Normal 57 15" xfId="17421"/>
    <cellStyle name="Normal 57 15 2" xfId="17422"/>
    <cellStyle name="Normal 57 15 2 2" xfId="17423"/>
    <cellStyle name="Normal 57 15 2 2 2" xfId="17424"/>
    <cellStyle name="Normal 57 16" xfId="17425"/>
    <cellStyle name="Normal 57 17" xfId="17426"/>
    <cellStyle name="Normal 57 17 2" xfId="17427"/>
    <cellStyle name="Normal 57 17 2 2" xfId="17428"/>
    <cellStyle name="Normal 57 18" xfId="17429"/>
    <cellStyle name="Normal 57 2" xfId="17430"/>
    <cellStyle name="Normal 57 2 2" xfId="17431"/>
    <cellStyle name="Normal 57 2 2 2" xfId="17432"/>
    <cellStyle name="Normal 57 2 2 2 2" xfId="17433"/>
    <cellStyle name="Normal 57 2 2 3" xfId="17434"/>
    <cellStyle name="Normal 57 2 3" xfId="17435"/>
    <cellStyle name="Normal 57 2 4" xfId="17436"/>
    <cellStyle name="Normal 57 3" xfId="17437"/>
    <cellStyle name="Normal 57 3 2" xfId="17438"/>
    <cellStyle name="Normal 57 3 2 2" xfId="17439"/>
    <cellStyle name="Normal 57 3 2 2 2" xfId="17440"/>
    <cellStyle name="Normal 57 3 2 3" xfId="17441"/>
    <cellStyle name="Normal 57 3 3" xfId="17442"/>
    <cellStyle name="Normal 57 3 4" xfId="17443"/>
    <cellStyle name="Normal 57 4" xfId="17444"/>
    <cellStyle name="Normal 57 4 2" xfId="17445"/>
    <cellStyle name="Normal 57 4 2 2" xfId="17446"/>
    <cellStyle name="Normal 57 4 2 2 2" xfId="17447"/>
    <cellStyle name="Normal 57 4 3" xfId="17448"/>
    <cellStyle name="Normal 57 5" xfId="17449"/>
    <cellStyle name="Normal 57 5 2" xfId="17450"/>
    <cellStyle name="Normal 57 5 2 2" xfId="17451"/>
    <cellStyle name="Normal 57 5 2 2 2" xfId="17452"/>
    <cellStyle name="Normal 57 5 3" xfId="17453"/>
    <cellStyle name="Normal 57 6" xfId="17454"/>
    <cellStyle name="Normal 57 6 2" xfId="17455"/>
    <cellStyle name="Normal 57 6 2 2" xfId="17456"/>
    <cellStyle name="Normal 57 6 2 2 2" xfId="17457"/>
    <cellStyle name="Normal 57 7" xfId="17458"/>
    <cellStyle name="Normal 57 7 2" xfId="17459"/>
    <cellStyle name="Normal 57 7 2 2" xfId="17460"/>
    <cellStyle name="Normal 57 7 2 2 2" xfId="17461"/>
    <cellStyle name="Normal 57 8" xfId="17462"/>
    <cellStyle name="Normal 57 8 2" xfId="17463"/>
    <cellStyle name="Normal 57 8 2 2" xfId="17464"/>
    <cellStyle name="Normal 57 8 2 2 2" xfId="17465"/>
    <cellStyle name="Normal 57 9" xfId="17466"/>
    <cellStyle name="Normal 57 9 2" xfId="17467"/>
    <cellStyle name="Normal 57 9 2 2" xfId="17468"/>
    <cellStyle name="Normal 57 9 2 2 2" xfId="17469"/>
    <cellStyle name="Normal 58" xfId="17470"/>
    <cellStyle name="Normal 58 10" xfId="17471"/>
    <cellStyle name="Normal 58 10 2" xfId="17472"/>
    <cellStyle name="Normal 58 10 2 2" xfId="17473"/>
    <cellStyle name="Normal 58 10 2 2 2" xfId="17474"/>
    <cellStyle name="Normal 58 11" xfId="17475"/>
    <cellStyle name="Normal 58 11 2" xfId="17476"/>
    <cellStyle name="Normal 58 11 2 2" xfId="17477"/>
    <cellStyle name="Normal 58 11 2 2 2" xfId="17478"/>
    <cellStyle name="Normal 58 12" xfId="17479"/>
    <cellStyle name="Normal 58 12 2" xfId="17480"/>
    <cellStyle name="Normal 58 12 2 2" xfId="17481"/>
    <cellStyle name="Normal 58 12 2 2 2" xfId="17482"/>
    <cellStyle name="Normal 58 13" xfId="17483"/>
    <cellStyle name="Normal 58 13 2" xfId="17484"/>
    <cellStyle name="Normal 58 13 2 2" xfId="17485"/>
    <cellStyle name="Normal 58 13 2 2 2" xfId="17486"/>
    <cellStyle name="Normal 58 14" xfId="17487"/>
    <cellStyle name="Normal 58 14 2" xfId="17488"/>
    <cellStyle name="Normal 58 14 2 2" xfId="17489"/>
    <cellStyle name="Normal 58 14 2 2 2" xfId="17490"/>
    <cellStyle name="Normal 58 15" xfId="17491"/>
    <cellStyle name="Normal 58 15 2" xfId="17492"/>
    <cellStyle name="Normal 58 15 2 2" xfId="17493"/>
    <cellStyle name="Normal 58 15 2 2 2" xfId="17494"/>
    <cellStyle name="Normal 58 16" xfId="17495"/>
    <cellStyle name="Normal 58 17" xfId="17496"/>
    <cellStyle name="Normal 58 17 2" xfId="17497"/>
    <cellStyle name="Normal 58 17 2 2" xfId="17498"/>
    <cellStyle name="Normal 58 18" xfId="17499"/>
    <cellStyle name="Normal 58 2" xfId="17500"/>
    <cellStyle name="Normal 58 2 2" xfId="17501"/>
    <cellStyle name="Normal 58 2 2 2" xfId="17502"/>
    <cellStyle name="Normal 58 2 2 2 2" xfId="17503"/>
    <cellStyle name="Normal 58 2 2 3" xfId="17504"/>
    <cellStyle name="Normal 58 2 3" xfId="17505"/>
    <cellStyle name="Normal 58 2 4" xfId="17506"/>
    <cellStyle name="Normal 58 3" xfId="17507"/>
    <cellStyle name="Normal 58 3 2" xfId="17508"/>
    <cellStyle name="Normal 58 3 2 2" xfId="17509"/>
    <cellStyle name="Normal 58 3 2 2 2" xfId="17510"/>
    <cellStyle name="Normal 58 3 2 3" xfId="17511"/>
    <cellStyle name="Normal 58 3 3" xfId="17512"/>
    <cellStyle name="Normal 58 3 4" xfId="17513"/>
    <cellStyle name="Normal 58 4" xfId="17514"/>
    <cellStyle name="Normal 58 4 2" xfId="17515"/>
    <cellStyle name="Normal 58 4 2 2" xfId="17516"/>
    <cellStyle name="Normal 58 4 2 2 2" xfId="17517"/>
    <cellStyle name="Normal 58 4 3" xfId="17518"/>
    <cellStyle name="Normal 58 5" xfId="17519"/>
    <cellStyle name="Normal 58 5 2" xfId="17520"/>
    <cellStyle name="Normal 58 5 2 2" xfId="17521"/>
    <cellStyle name="Normal 58 5 2 2 2" xfId="17522"/>
    <cellStyle name="Normal 58 5 3" xfId="17523"/>
    <cellStyle name="Normal 58 6" xfId="17524"/>
    <cellStyle name="Normal 58 6 2" xfId="17525"/>
    <cellStyle name="Normal 58 6 2 2" xfId="17526"/>
    <cellStyle name="Normal 58 6 2 2 2" xfId="17527"/>
    <cellStyle name="Normal 58 7" xfId="17528"/>
    <cellStyle name="Normal 58 7 2" xfId="17529"/>
    <cellStyle name="Normal 58 7 2 2" xfId="17530"/>
    <cellStyle name="Normal 58 7 2 2 2" xfId="17531"/>
    <cellStyle name="Normal 58 8" xfId="17532"/>
    <cellStyle name="Normal 58 8 2" xfId="17533"/>
    <cellStyle name="Normal 58 8 2 2" xfId="17534"/>
    <cellStyle name="Normal 58 8 2 2 2" xfId="17535"/>
    <cellStyle name="Normal 58 9" xfId="17536"/>
    <cellStyle name="Normal 58 9 2" xfId="17537"/>
    <cellStyle name="Normal 58 9 2 2" xfId="17538"/>
    <cellStyle name="Normal 58 9 2 2 2" xfId="17539"/>
    <cellStyle name="Normal 59" xfId="17540"/>
    <cellStyle name="Normal 59 10" xfId="17541"/>
    <cellStyle name="Normal 59 10 2" xfId="17542"/>
    <cellStyle name="Normal 59 10 2 2" xfId="17543"/>
    <cellStyle name="Normal 59 10 2 2 2" xfId="17544"/>
    <cellStyle name="Normal 59 11" xfId="17545"/>
    <cellStyle name="Normal 59 11 2" xfId="17546"/>
    <cellStyle name="Normal 59 11 2 2" xfId="17547"/>
    <cellStyle name="Normal 59 11 2 2 2" xfId="17548"/>
    <cellStyle name="Normal 59 12" xfId="17549"/>
    <cellStyle name="Normal 59 12 2" xfId="17550"/>
    <cellStyle name="Normal 59 12 2 2" xfId="17551"/>
    <cellStyle name="Normal 59 12 2 2 2" xfId="17552"/>
    <cellStyle name="Normal 59 13" xfId="17553"/>
    <cellStyle name="Normal 59 13 2" xfId="17554"/>
    <cellStyle name="Normal 59 13 2 2" xfId="17555"/>
    <cellStyle name="Normal 59 13 2 2 2" xfId="17556"/>
    <cellStyle name="Normal 59 14" xfId="17557"/>
    <cellStyle name="Normal 59 14 2" xfId="17558"/>
    <cellStyle name="Normal 59 14 2 2" xfId="17559"/>
    <cellStyle name="Normal 59 14 2 2 2" xfId="17560"/>
    <cellStyle name="Normal 59 15" xfId="17561"/>
    <cellStyle name="Normal 59 15 2" xfId="17562"/>
    <cellStyle name="Normal 59 15 2 2" xfId="17563"/>
    <cellStyle name="Normal 59 15 2 2 2" xfId="17564"/>
    <cellStyle name="Normal 59 16" xfId="17565"/>
    <cellStyle name="Normal 59 17" xfId="17566"/>
    <cellStyle name="Normal 59 17 2" xfId="17567"/>
    <cellStyle name="Normal 59 17 2 2" xfId="17568"/>
    <cellStyle name="Normal 59 18" xfId="17569"/>
    <cellStyle name="Normal 59 2" xfId="17570"/>
    <cellStyle name="Normal 59 2 2" xfId="17571"/>
    <cellStyle name="Normal 59 2 2 2" xfId="17572"/>
    <cellStyle name="Normal 59 2 2 2 2" xfId="17573"/>
    <cellStyle name="Normal 59 2 2 3" xfId="17574"/>
    <cellStyle name="Normal 59 2 3" xfId="17575"/>
    <cellStyle name="Normal 59 2 4" xfId="17576"/>
    <cellStyle name="Normal 59 3" xfId="17577"/>
    <cellStyle name="Normal 59 3 2" xfId="17578"/>
    <cellStyle name="Normal 59 3 2 2" xfId="17579"/>
    <cellStyle name="Normal 59 3 2 2 2" xfId="17580"/>
    <cellStyle name="Normal 59 3 2 3" xfId="17581"/>
    <cellStyle name="Normal 59 3 3" xfId="17582"/>
    <cellStyle name="Normal 59 3 4" xfId="17583"/>
    <cellStyle name="Normal 59 4" xfId="17584"/>
    <cellStyle name="Normal 59 4 2" xfId="17585"/>
    <cellStyle name="Normal 59 4 2 2" xfId="17586"/>
    <cellStyle name="Normal 59 4 2 2 2" xfId="17587"/>
    <cellStyle name="Normal 59 4 3" xfId="17588"/>
    <cellStyle name="Normal 59 5" xfId="17589"/>
    <cellStyle name="Normal 59 5 2" xfId="17590"/>
    <cellStyle name="Normal 59 5 2 2" xfId="17591"/>
    <cellStyle name="Normal 59 5 2 2 2" xfId="17592"/>
    <cellStyle name="Normal 59 5 3" xfId="17593"/>
    <cellStyle name="Normal 59 6" xfId="17594"/>
    <cellStyle name="Normal 59 6 2" xfId="17595"/>
    <cellStyle name="Normal 59 6 2 2" xfId="17596"/>
    <cellStyle name="Normal 59 6 2 2 2" xfId="17597"/>
    <cellStyle name="Normal 59 7" xfId="17598"/>
    <cellStyle name="Normal 59 7 2" xfId="17599"/>
    <cellStyle name="Normal 59 7 2 2" xfId="17600"/>
    <cellStyle name="Normal 59 7 2 2 2" xfId="17601"/>
    <cellStyle name="Normal 59 8" xfId="17602"/>
    <cellStyle name="Normal 59 8 2" xfId="17603"/>
    <cellStyle name="Normal 59 8 2 2" xfId="17604"/>
    <cellStyle name="Normal 59 8 2 2 2" xfId="17605"/>
    <cellStyle name="Normal 59 9" xfId="17606"/>
    <cellStyle name="Normal 59 9 2" xfId="17607"/>
    <cellStyle name="Normal 59 9 2 2" xfId="17608"/>
    <cellStyle name="Normal 59 9 2 2 2" xfId="17609"/>
    <cellStyle name="Normal 6" xfId="17610"/>
    <cellStyle name="Normal 6 10" xfId="17611"/>
    <cellStyle name="Normal 6 10 2" xfId="17612"/>
    <cellStyle name="Normal 6 10 2 2" xfId="17613"/>
    <cellStyle name="Normal 6 10 2 2 2" xfId="17614"/>
    <cellStyle name="Normal 6 11" xfId="17615"/>
    <cellStyle name="Normal 6 11 2" xfId="17616"/>
    <cellStyle name="Normal 6 11 2 2" xfId="17617"/>
    <cellStyle name="Normal 6 11 2 2 2" xfId="17618"/>
    <cellStyle name="Normal 6 12" xfId="17619"/>
    <cellStyle name="Normal 6 12 2" xfId="17620"/>
    <cellStyle name="Normal 6 12 2 2" xfId="17621"/>
    <cellStyle name="Normal 6 12 2 2 2" xfId="17622"/>
    <cellStyle name="Normal 6 13" xfId="17623"/>
    <cellStyle name="Normal 6 13 2" xfId="17624"/>
    <cellStyle name="Normal 6 13 2 2" xfId="17625"/>
    <cellStyle name="Normal 6 13 2 2 2" xfId="17626"/>
    <cellStyle name="Normal 6 14" xfId="17627"/>
    <cellStyle name="Normal 6 14 2" xfId="17628"/>
    <cellStyle name="Normal 6 14 2 2" xfId="17629"/>
    <cellStyle name="Normal 6 14 2 2 2" xfId="17630"/>
    <cellStyle name="Normal 6 15" xfId="17631"/>
    <cellStyle name="Normal 6 15 2" xfId="17632"/>
    <cellStyle name="Normal 6 15 2 2" xfId="17633"/>
    <cellStyle name="Normal 6 15 2 2 2" xfId="17634"/>
    <cellStyle name="Normal 6 16" xfId="17635"/>
    <cellStyle name="Normal 6 16 2" xfId="17636"/>
    <cellStyle name="Normal 6 16 2 2" xfId="17637"/>
    <cellStyle name="Normal 6 16 2 2 2" xfId="17638"/>
    <cellStyle name="Normal 6 17" xfId="17639"/>
    <cellStyle name="Normal 6 17 2" xfId="17640"/>
    <cellStyle name="Normal 6 17 2 2" xfId="17641"/>
    <cellStyle name="Normal 6 17 2 2 2" xfId="17642"/>
    <cellStyle name="Normal 6 18" xfId="17643"/>
    <cellStyle name="Normal 6 18 10" xfId="17644"/>
    <cellStyle name="Normal 6 18 2" xfId="17645"/>
    <cellStyle name="Normal 6 18 2 2" xfId="17646"/>
    <cellStyle name="Normal 6 18 2 2 2" xfId="17647"/>
    <cellStyle name="Normal 6 18 2 2 2 2" xfId="17648"/>
    <cellStyle name="Normal 6 18 2 3" xfId="17649"/>
    <cellStyle name="Normal 6 18 2 3 2" xfId="17650"/>
    <cellStyle name="Normal 6 18 2 3 2 2" xfId="17651"/>
    <cellStyle name="Normal 6 18 2 3 3" xfId="17652"/>
    <cellStyle name="Normal 6 18 2 4" xfId="17653"/>
    <cellStyle name="Normal 6 18 2 4 2" xfId="17654"/>
    <cellStyle name="Normal 6 18 2 5" xfId="17655"/>
    <cellStyle name="Normal 6 18 2 5 2" xfId="17656"/>
    <cellStyle name="Normal 6 18 2 6" xfId="17657"/>
    <cellStyle name="Normal 6 18 3" xfId="17658"/>
    <cellStyle name="Normal 6 18 3 2" xfId="17659"/>
    <cellStyle name="Normal 6 18 3 2 2" xfId="17660"/>
    <cellStyle name="Normal 6 18 4" xfId="17661"/>
    <cellStyle name="Normal 6 18 4 2" xfId="17662"/>
    <cellStyle name="Normal 6 18 4 2 2" xfId="17663"/>
    <cellStyle name="Normal 6 18 4 3" xfId="17664"/>
    <cellStyle name="Normal 6 18 5" xfId="17665"/>
    <cellStyle name="Normal 6 18 5 2" xfId="17666"/>
    <cellStyle name="Normal 6 18 6" xfId="17667"/>
    <cellStyle name="Normal 6 18 6 2" xfId="17668"/>
    <cellStyle name="Normal 6 18 7" xfId="17669"/>
    <cellStyle name="Normal 6 18 7 2" xfId="17670"/>
    <cellStyle name="Normal 6 18 8" xfId="17671"/>
    <cellStyle name="Normal 6 18 8 2" xfId="17672"/>
    <cellStyle name="Normal 6 18 9" xfId="17673"/>
    <cellStyle name="Normal 6 18 9 2" xfId="17674"/>
    <cellStyle name="Normal 6 19" xfId="17675"/>
    <cellStyle name="Normal 6 19 2" xfId="17676"/>
    <cellStyle name="Normal 6 19 2 2" xfId="17677"/>
    <cellStyle name="Normal 6 2" xfId="17678"/>
    <cellStyle name="Normal 6 2 10" xfId="17679"/>
    <cellStyle name="Normal 6 2 10 2" xfId="17680"/>
    <cellStyle name="Normal 6 2 11" xfId="17681"/>
    <cellStyle name="Normal 6 2 11 2" xfId="17682"/>
    <cellStyle name="Normal 6 2 12" xfId="17683"/>
    <cellStyle name="Normal 6 2 12 2" xfId="17684"/>
    <cellStyle name="Normal 6 2 13" xfId="17685"/>
    <cellStyle name="Normal 6 2 2" xfId="17686"/>
    <cellStyle name="Normal 6 2 2 2" xfId="17687"/>
    <cellStyle name="Normal 6 2 2 2 10" xfId="17688"/>
    <cellStyle name="Normal 6 2 2 2 2" xfId="17689"/>
    <cellStyle name="Normal 6 2 2 2 2 2" xfId="17690"/>
    <cellStyle name="Normal 6 2 2 2 2 2 2" xfId="17691"/>
    <cellStyle name="Normal 6 2 2 2 2 2 2 2" xfId="17692"/>
    <cellStyle name="Normal 6 2 2 2 2 3" xfId="17693"/>
    <cellStyle name="Normal 6 2 2 2 2 3 2" xfId="17694"/>
    <cellStyle name="Normal 6 2 2 2 2 3 2 2" xfId="17695"/>
    <cellStyle name="Normal 6 2 2 2 2 3 3" xfId="17696"/>
    <cellStyle name="Normal 6 2 2 2 2 4" xfId="17697"/>
    <cellStyle name="Normal 6 2 2 2 2 4 2" xfId="17698"/>
    <cellStyle name="Normal 6 2 2 2 2 5" xfId="17699"/>
    <cellStyle name="Normal 6 2 2 2 2 5 2" xfId="17700"/>
    <cellStyle name="Normal 6 2 2 2 2 6" xfId="17701"/>
    <cellStyle name="Normal 6 2 2 2 3" xfId="17702"/>
    <cellStyle name="Normal 6 2 2 2 3 2" xfId="17703"/>
    <cellStyle name="Normal 6 2 2 2 3 2 2" xfId="17704"/>
    <cellStyle name="Normal 6 2 2 2 4" xfId="17705"/>
    <cellStyle name="Normal 6 2 2 2 4 2" xfId="17706"/>
    <cellStyle name="Normal 6 2 2 2 4 2 2" xfId="17707"/>
    <cellStyle name="Normal 6 2 2 2 4 3" xfId="17708"/>
    <cellStyle name="Normal 6 2 2 2 5" xfId="17709"/>
    <cellStyle name="Normal 6 2 2 2 5 2" xfId="17710"/>
    <cellStyle name="Normal 6 2 2 2 6" xfId="17711"/>
    <cellStyle name="Normal 6 2 2 2 6 2" xfId="17712"/>
    <cellStyle name="Normal 6 2 2 2 7" xfId="17713"/>
    <cellStyle name="Normal 6 2 2 2 7 2" xfId="17714"/>
    <cellStyle name="Normal 6 2 2 2 8" xfId="17715"/>
    <cellStyle name="Normal 6 2 2 2 8 2" xfId="17716"/>
    <cellStyle name="Normal 6 2 2 2 9" xfId="17717"/>
    <cellStyle name="Normal 6 2 2 2 9 2" xfId="17718"/>
    <cellStyle name="Normal 6 2 2 3" xfId="17719"/>
    <cellStyle name="Normal 6 2 2 3 2" xfId="17720"/>
    <cellStyle name="Normal 6 2 2 3 2 2" xfId="17721"/>
    <cellStyle name="Normal 6 2 2 3 2 2 2" xfId="17722"/>
    <cellStyle name="Normal 6 2 2 4" xfId="17723"/>
    <cellStyle name="Normal 6 2 2 4 2" xfId="17724"/>
    <cellStyle name="Normal 6 2 2 4 2 2" xfId="17725"/>
    <cellStyle name="Normal 6 2 2 4 3" xfId="17726"/>
    <cellStyle name="Normal 6 2 2 4 3 2" xfId="17727"/>
    <cellStyle name="Normal 6 2 2 4 4" xfId="17728"/>
    <cellStyle name="Normal 6 2 2 5" xfId="17729"/>
    <cellStyle name="Normal 6 2 2 5 2" xfId="17730"/>
    <cellStyle name="Normal 6 2 2 5 2 2" xfId="17731"/>
    <cellStyle name="Normal 6 2 2 6" xfId="17732"/>
    <cellStyle name="Normal 6 2 2 7" xfId="17733"/>
    <cellStyle name="Normal 6 2 2 7 2" xfId="17734"/>
    <cellStyle name="Normal 6 2 2 8" xfId="17735"/>
    <cellStyle name="Normal 6 2 2 8 2" xfId="17736"/>
    <cellStyle name="Normal 6 2 2 9" xfId="17737"/>
    <cellStyle name="Normal 6 2 3" xfId="17738"/>
    <cellStyle name="Normal 6 2 3 2" xfId="17739"/>
    <cellStyle name="Normal 6 2 3 2 2" xfId="17740"/>
    <cellStyle name="Normal 6 2 3 2 2 2" xfId="17741"/>
    <cellStyle name="Normal 6 2 3 2 3" xfId="17742"/>
    <cellStyle name="Normal 6 2 3 3" xfId="17743"/>
    <cellStyle name="Normal 6 2 3 3 2" xfId="17744"/>
    <cellStyle name="Normal 6 2 3 3 2 2" xfId="17745"/>
    <cellStyle name="Normal 6 2 3 3 3" xfId="17746"/>
    <cellStyle name="Normal 6 2 3 4" xfId="17747"/>
    <cellStyle name="Normal 6 2 3 4 2" xfId="17748"/>
    <cellStyle name="Normal 6 2 3 5" xfId="17749"/>
    <cellStyle name="Normal 6 2 3 5 2" xfId="17750"/>
    <cellStyle name="Normal 6 2 3 6" xfId="17751"/>
    <cellStyle name="Normal 6 2 4" xfId="17752"/>
    <cellStyle name="Normal 6 2 4 2" xfId="17753"/>
    <cellStyle name="Normal 6 2 4 2 2" xfId="17754"/>
    <cellStyle name="Normal 6 2 4 2 2 2" xfId="17755"/>
    <cellStyle name="Normal 6 2 4 3" xfId="17756"/>
    <cellStyle name="Normal 6 2 4 3 2" xfId="17757"/>
    <cellStyle name="Normal 6 2 4 3 2 2" xfId="17758"/>
    <cellStyle name="Normal 6 2 4 3 3" xfId="17759"/>
    <cellStyle name="Normal 6 2 4 4" xfId="17760"/>
    <cellStyle name="Normal 6 2 4 4 2" xfId="17761"/>
    <cellStyle name="Normal 6 2 4 5" xfId="17762"/>
    <cellStyle name="Normal 6 2 4 5 2" xfId="17763"/>
    <cellStyle name="Normal 6 2 4 6" xfId="17764"/>
    <cellStyle name="Normal 6 2 5" xfId="17765"/>
    <cellStyle name="Normal 6 2 5 2" xfId="17766"/>
    <cellStyle name="Normal 6 2 5 2 2" xfId="17767"/>
    <cellStyle name="Normal 6 2 5 2 2 2" xfId="17768"/>
    <cellStyle name="Normal 6 2 5 3" xfId="17769"/>
    <cellStyle name="Normal 6 2 5 3 2" xfId="17770"/>
    <cellStyle name="Normal 6 2 5 4" xfId="17771"/>
    <cellStyle name="Normal 6 2 6" xfId="17772"/>
    <cellStyle name="Normal 6 2 7" xfId="17773"/>
    <cellStyle name="Normal 6 2 7 2" xfId="17774"/>
    <cellStyle name="Normal 6 2 8" xfId="17775"/>
    <cellStyle name="Normal 6 2 8 2" xfId="17776"/>
    <cellStyle name="Normal 6 2 9" xfId="17777"/>
    <cellStyle name="Normal 6 2 9 2" xfId="17778"/>
    <cellStyle name="Normal 6 20" xfId="17779"/>
    <cellStyle name="Normal 6 20 2" xfId="17780"/>
    <cellStyle name="Normal 6 3" xfId="17781"/>
    <cellStyle name="Normal 6 3 10" xfId="17782"/>
    <cellStyle name="Normal 6 3 10 2" xfId="17783"/>
    <cellStyle name="Normal 6 3 11" xfId="17784"/>
    <cellStyle name="Normal 6 3 11 2" xfId="17785"/>
    <cellStyle name="Normal 6 3 12" xfId="17786"/>
    <cellStyle name="Normal 6 3 12 2" xfId="17787"/>
    <cellStyle name="Normal 6 3 13" xfId="17788"/>
    <cellStyle name="Normal 6 3 2" xfId="17789"/>
    <cellStyle name="Normal 6 3 2 2" xfId="17790"/>
    <cellStyle name="Normal 6 3 2 2 10" xfId="17791"/>
    <cellStyle name="Normal 6 3 2 2 2" xfId="17792"/>
    <cellStyle name="Normal 6 3 2 2 2 2" xfId="17793"/>
    <cellStyle name="Normal 6 3 2 2 2 2 2" xfId="17794"/>
    <cellStyle name="Normal 6 3 2 2 2 2 2 2" xfId="17795"/>
    <cellStyle name="Normal 6 3 2 2 2 3" xfId="17796"/>
    <cellStyle name="Normal 6 3 2 2 2 3 2" xfId="17797"/>
    <cellStyle name="Normal 6 3 2 2 2 3 2 2" xfId="17798"/>
    <cellStyle name="Normal 6 3 2 2 2 3 3" xfId="17799"/>
    <cellStyle name="Normal 6 3 2 2 2 4" xfId="17800"/>
    <cellStyle name="Normal 6 3 2 2 2 4 2" xfId="17801"/>
    <cellStyle name="Normal 6 3 2 2 2 5" xfId="17802"/>
    <cellStyle name="Normal 6 3 2 2 2 5 2" xfId="17803"/>
    <cellStyle name="Normal 6 3 2 2 2 6" xfId="17804"/>
    <cellStyle name="Normal 6 3 2 2 3" xfId="17805"/>
    <cellStyle name="Normal 6 3 2 2 3 2" xfId="17806"/>
    <cellStyle name="Normal 6 3 2 2 3 2 2" xfId="17807"/>
    <cellStyle name="Normal 6 3 2 2 4" xfId="17808"/>
    <cellStyle name="Normal 6 3 2 2 4 2" xfId="17809"/>
    <cellStyle name="Normal 6 3 2 2 4 2 2" xfId="17810"/>
    <cellStyle name="Normal 6 3 2 2 4 3" xfId="17811"/>
    <cellStyle name="Normal 6 3 2 2 5" xfId="17812"/>
    <cellStyle name="Normal 6 3 2 2 5 2" xfId="17813"/>
    <cellStyle name="Normal 6 3 2 2 6" xfId="17814"/>
    <cellStyle name="Normal 6 3 2 2 6 2" xfId="17815"/>
    <cellStyle name="Normal 6 3 2 2 7" xfId="17816"/>
    <cellStyle name="Normal 6 3 2 2 7 2" xfId="17817"/>
    <cellStyle name="Normal 6 3 2 2 8" xfId="17818"/>
    <cellStyle name="Normal 6 3 2 2 8 2" xfId="17819"/>
    <cellStyle name="Normal 6 3 2 2 9" xfId="17820"/>
    <cellStyle name="Normal 6 3 2 2 9 2" xfId="17821"/>
    <cellStyle name="Normal 6 3 2 3" xfId="17822"/>
    <cellStyle name="Normal 6 3 2 3 2" xfId="17823"/>
    <cellStyle name="Normal 6 3 2 3 2 2" xfId="17824"/>
    <cellStyle name="Normal 6 3 2 3 2 2 2" xfId="17825"/>
    <cellStyle name="Normal 6 3 2 4" xfId="17826"/>
    <cellStyle name="Normal 6 3 2 4 2" xfId="17827"/>
    <cellStyle name="Normal 6 3 2 4 2 2" xfId="17828"/>
    <cellStyle name="Normal 6 3 2 4 3" xfId="17829"/>
    <cellStyle name="Normal 6 3 2 4 3 2" xfId="17830"/>
    <cellStyle name="Normal 6 3 2 4 4" xfId="17831"/>
    <cellStyle name="Normal 6 3 2 5" xfId="17832"/>
    <cellStyle name="Normal 6 3 2 5 2" xfId="17833"/>
    <cellStyle name="Normal 6 3 2 5 2 2" xfId="17834"/>
    <cellStyle name="Normal 6 3 2 6" xfId="17835"/>
    <cellStyle name="Normal 6 3 2 6 2" xfId="17836"/>
    <cellStyle name="Normal 6 3 2 7" xfId="17837"/>
    <cellStyle name="Normal 6 3 2 7 2" xfId="17838"/>
    <cellStyle name="Normal 6 3 2 8" xfId="17839"/>
    <cellStyle name="Normal 6 3 3" xfId="17840"/>
    <cellStyle name="Normal 6 3 3 2" xfId="17841"/>
    <cellStyle name="Normal 6 3 3 2 2" xfId="17842"/>
    <cellStyle name="Normal 6 3 3 2 2 2" xfId="17843"/>
    <cellStyle name="Normal 6 3 3 2 3" xfId="17844"/>
    <cellStyle name="Normal 6 3 3 3" xfId="17845"/>
    <cellStyle name="Normal 6 3 3 3 2" xfId="17846"/>
    <cellStyle name="Normal 6 3 3 3 2 2" xfId="17847"/>
    <cellStyle name="Normal 6 3 3 3 3" xfId="17848"/>
    <cellStyle name="Normal 6 3 3 4" xfId="17849"/>
    <cellStyle name="Normal 6 3 3 4 2" xfId="17850"/>
    <cellStyle name="Normal 6 3 3 5" xfId="17851"/>
    <cellStyle name="Normal 6 3 3 5 2" xfId="17852"/>
    <cellStyle name="Normal 6 3 3 6" xfId="17853"/>
    <cellStyle name="Normal 6 3 4" xfId="17854"/>
    <cellStyle name="Normal 6 3 4 2" xfId="17855"/>
    <cellStyle name="Normal 6 3 4 2 2" xfId="17856"/>
    <cellStyle name="Normal 6 3 4 2 2 2" xfId="17857"/>
    <cellStyle name="Normal 6 3 4 3" xfId="17858"/>
    <cellStyle name="Normal 6 3 4 3 2" xfId="17859"/>
    <cellStyle name="Normal 6 3 4 3 2 2" xfId="17860"/>
    <cellStyle name="Normal 6 3 4 3 3" xfId="17861"/>
    <cellStyle name="Normal 6 3 4 4" xfId="17862"/>
    <cellStyle name="Normal 6 3 4 4 2" xfId="17863"/>
    <cellStyle name="Normal 6 3 4 5" xfId="17864"/>
    <cellStyle name="Normal 6 3 4 5 2" xfId="17865"/>
    <cellStyle name="Normal 6 3 4 6" xfId="17866"/>
    <cellStyle name="Normal 6 3 5" xfId="17867"/>
    <cellStyle name="Normal 6 3 5 2" xfId="17868"/>
    <cellStyle name="Normal 6 3 5 2 2" xfId="17869"/>
    <cellStyle name="Normal 6 3 5 2 2 2" xfId="17870"/>
    <cellStyle name="Normal 6 3 5 3" xfId="17871"/>
    <cellStyle name="Normal 6 3 5 3 2" xfId="17872"/>
    <cellStyle name="Normal 6 3 5 4" xfId="17873"/>
    <cellStyle name="Normal 6 3 6" xfId="17874"/>
    <cellStyle name="Normal 6 3 7" xfId="17875"/>
    <cellStyle name="Normal 6 3 7 2" xfId="17876"/>
    <cellStyle name="Normal 6 3 8" xfId="17877"/>
    <cellStyle name="Normal 6 3 8 2" xfId="17878"/>
    <cellStyle name="Normal 6 3 9" xfId="17879"/>
    <cellStyle name="Normal 6 3 9 2" xfId="17880"/>
    <cellStyle name="Normal 6 4" xfId="17881"/>
    <cellStyle name="Normal 6 4 2" xfId="17882"/>
    <cellStyle name="Normal 6 4 2 2" xfId="17883"/>
    <cellStyle name="Normal 6 4 2 2 2" xfId="17884"/>
    <cellStyle name="Normal 6 4 2 2 2 2" xfId="17885"/>
    <cellStyle name="Normal 6 4 3" xfId="17886"/>
    <cellStyle name="Normal 6 4 3 2" xfId="17887"/>
    <cellStyle name="Normal 6 4 3 2 2" xfId="17888"/>
    <cellStyle name="Normal 6 4 3 2 2 2" xfId="17889"/>
    <cellStyle name="Normal 6 4 4" xfId="17890"/>
    <cellStyle name="Normal 6 4 5" xfId="17891"/>
    <cellStyle name="Normal 6 4 5 2" xfId="17892"/>
    <cellStyle name="Normal 6 4 5 2 2" xfId="17893"/>
    <cellStyle name="Normal 6 4 6" xfId="17894"/>
    <cellStyle name="Normal 6 4 7" xfId="17895"/>
    <cellStyle name="Normal 6 5" xfId="17896"/>
    <cellStyle name="Normal 6 5 2" xfId="17897"/>
    <cellStyle name="Normal 6 5 2 2" xfId="17898"/>
    <cellStyle name="Normal 6 5 2 2 2" xfId="17899"/>
    <cellStyle name="Normal 6 6" xfId="17900"/>
    <cellStyle name="Normal 6 6 2" xfId="17901"/>
    <cellStyle name="Normal 6 6 2 2" xfId="17902"/>
    <cellStyle name="Normal 6 6 2 2 2" xfId="17903"/>
    <cellStyle name="Normal 6 6 2 3" xfId="17904"/>
    <cellStyle name="Normal 6 6 3" xfId="17905"/>
    <cellStyle name="Normal 6 6 4" xfId="17906"/>
    <cellStyle name="Normal 6 7" xfId="17907"/>
    <cellStyle name="Normal 6 7 2" xfId="17908"/>
    <cellStyle name="Normal 6 7 2 2" xfId="17909"/>
    <cellStyle name="Normal 6 7 2 2 2" xfId="17910"/>
    <cellStyle name="Normal 6 8" xfId="17911"/>
    <cellStyle name="Normal 6 8 2" xfId="17912"/>
    <cellStyle name="Normal 6 8 2 2" xfId="17913"/>
    <cellStyle name="Normal 6 8 2 2 2" xfId="17914"/>
    <cellStyle name="Normal 6 9" xfId="17915"/>
    <cellStyle name="Normal 6 9 2" xfId="17916"/>
    <cellStyle name="Normal 6 9 2 2" xfId="17917"/>
    <cellStyle name="Normal 6 9 2 2 2" xfId="17918"/>
    <cellStyle name="Normal 6_Sch 6-4" xfId="17919"/>
    <cellStyle name="Normal 60" xfId="17920"/>
    <cellStyle name="Normal 60 2" xfId="17921"/>
    <cellStyle name="Normal 60 2 2" xfId="17922"/>
    <cellStyle name="Normal 60 2 2 2" xfId="17923"/>
    <cellStyle name="Normal 60 2 2 2 2" xfId="17924"/>
    <cellStyle name="Normal 60 2 2 3" xfId="17925"/>
    <cellStyle name="Normal 60 2 3" xfId="17926"/>
    <cellStyle name="Normal 60 2 4" xfId="17927"/>
    <cellStyle name="Normal 60 3" xfId="17928"/>
    <cellStyle name="Normal 60 3 2" xfId="17929"/>
    <cellStyle name="Normal 60 3 2 2" xfId="17930"/>
    <cellStyle name="Normal 60 3 2 2 2" xfId="17931"/>
    <cellStyle name="Normal 60 3 2 3" xfId="17932"/>
    <cellStyle name="Normal 60 3 3" xfId="17933"/>
    <cellStyle name="Normal 60 3 4" xfId="17934"/>
    <cellStyle name="Normal 60 4" xfId="17935"/>
    <cellStyle name="Normal 60 4 2" xfId="17936"/>
    <cellStyle name="Normal 60 4 2 2" xfId="17937"/>
    <cellStyle name="Normal 60 4 2 2 2" xfId="17938"/>
    <cellStyle name="Normal 60 4 3" xfId="17939"/>
    <cellStyle name="Normal 60 5" xfId="17940"/>
    <cellStyle name="Normal 60 5 2" xfId="17941"/>
    <cellStyle name="Normal 60 6" xfId="17942"/>
    <cellStyle name="Normal 60 6 2" xfId="17943"/>
    <cellStyle name="Normal 60 6 2 2" xfId="17944"/>
    <cellStyle name="Normal 60 7" xfId="17945"/>
    <cellStyle name="Normal 61" xfId="17946"/>
    <cellStyle name="Normal 61 2" xfId="17947"/>
    <cellStyle name="Normal 61 2 2" xfId="17948"/>
    <cellStyle name="Normal 61 2 2 2" xfId="17949"/>
    <cellStyle name="Normal 61 2 2 2 2" xfId="17950"/>
    <cellStyle name="Normal 61 2 2 3" xfId="17951"/>
    <cellStyle name="Normal 61 2 3" xfId="17952"/>
    <cellStyle name="Normal 61 2 4" xfId="17953"/>
    <cellStyle name="Normal 61 3" xfId="17954"/>
    <cellStyle name="Normal 61 3 2" xfId="17955"/>
    <cellStyle name="Normal 61 3 2 2" xfId="17956"/>
    <cellStyle name="Normal 61 3 2 2 2" xfId="17957"/>
    <cellStyle name="Normal 61 3 2 3" xfId="17958"/>
    <cellStyle name="Normal 61 3 3" xfId="17959"/>
    <cellStyle name="Normal 61 3 4" xfId="17960"/>
    <cellStyle name="Normal 61 4" xfId="17961"/>
    <cellStyle name="Normal 61 4 2" xfId="17962"/>
    <cellStyle name="Normal 61 4 2 2" xfId="17963"/>
    <cellStyle name="Normal 61 4 2 2 2" xfId="17964"/>
    <cellStyle name="Normal 61 4 3" xfId="17965"/>
    <cellStyle name="Normal 61 5" xfId="17966"/>
    <cellStyle name="Normal 61 5 2" xfId="17967"/>
    <cellStyle name="Normal 61 6" xfId="17968"/>
    <cellStyle name="Normal 61 6 2" xfId="17969"/>
    <cellStyle name="Normal 61 6 2 2" xfId="17970"/>
    <cellStyle name="Normal 61 7" xfId="17971"/>
    <cellStyle name="Normal 62" xfId="17972"/>
    <cellStyle name="Normal 62 2" xfId="17973"/>
    <cellStyle name="Normal 62 2 2" xfId="17974"/>
    <cellStyle name="Normal 62 2 2 2" xfId="17975"/>
    <cellStyle name="Normal 62 2 2 2 2" xfId="17976"/>
    <cellStyle name="Normal 62 2 2 3" xfId="17977"/>
    <cellStyle name="Normal 62 2 3" xfId="17978"/>
    <cellStyle name="Normal 62 2 4" xfId="17979"/>
    <cellStyle name="Normal 62 3" xfId="17980"/>
    <cellStyle name="Normal 62 3 2" xfId="17981"/>
    <cellStyle name="Normal 62 3 2 2" xfId="17982"/>
    <cellStyle name="Normal 62 3 2 2 2" xfId="17983"/>
    <cellStyle name="Normal 62 3 2 3" xfId="17984"/>
    <cellStyle name="Normal 62 3 3" xfId="17985"/>
    <cellStyle name="Normal 62 3 4" xfId="17986"/>
    <cellStyle name="Normal 62 4" xfId="17987"/>
    <cellStyle name="Normal 62 4 2" xfId="17988"/>
    <cellStyle name="Normal 62 5" xfId="17989"/>
    <cellStyle name="Normal 62 5 2" xfId="17990"/>
    <cellStyle name="Normal 62 5 2 2" xfId="17991"/>
    <cellStyle name="Normal 62 5 3" xfId="17992"/>
    <cellStyle name="Normal 62 6" xfId="17993"/>
    <cellStyle name="Normal 63" xfId="17994"/>
    <cellStyle name="Normal 63 2" xfId="17995"/>
    <cellStyle name="Normal 63 2 2" xfId="17996"/>
    <cellStyle name="Normal 63 2 2 2" xfId="17997"/>
    <cellStyle name="Normal 63 2 2 2 2" xfId="17998"/>
    <cellStyle name="Normal 63 2 2 3" xfId="17999"/>
    <cellStyle name="Normal 63 2 3" xfId="18000"/>
    <cellStyle name="Normal 63 2 4" xfId="18001"/>
    <cellStyle name="Normal 63 3" xfId="18002"/>
    <cellStyle name="Normal 63 3 2" xfId="18003"/>
    <cellStyle name="Normal 63 3 2 2" xfId="18004"/>
    <cellStyle name="Normal 63 3 2 2 2" xfId="18005"/>
    <cellStyle name="Normal 63 3 2 3" xfId="18006"/>
    <cellStyle name="Normal 63 3 3" xfId="18007"/>
    <cellStyle name="Normal 63 3 4" xfId="18008"/>
    <cellStyle name="Normal 63 4" xfId="18009"/>
    <cellStyle name="Normal 63 4 2" xfId="18010"/>
    <cellStyle name="Normal 63 5" xfId="18011"/>
    <cellStyle name="Normal 63 5 2" xfId="18012"/>
    <cellStyle name="Normal 63 5 2 2" xfId="18013"/>
    <cellStyle name="Normal 63 5 3" xfId="18014"/>
    <cellStyle name="Normal 63 6" xfId="18015"/>
    <cellStyle name="Normal 64" xfId="18016"/>
    <cellStyle name="Normal 64 2" xfId="18017"/>
    <cellStyle name="Normal 64 2 2" xfId="18018"/>
    <cellStyle name="Normal 64 2 2 2" xfId="18019"/>
    <cellStyle name="Normal 64 2 2 2 2" xfId="18020"/>
    <cellStyle name="Normal 64 2 2 3" xfId="18021"/>
    <cellStyle name="Normal 64 2 3" xfId="18022"/>
    <cellStyle name="Normal 64 2 4" xfId="18023"/>
    <cellStyle name="Normal 64 3" xfId="18024"/>
    <cellStyle name="Normal 64 3 2" xfId="18025"/>
    <cellStyle name="Normal 64 3 2 2" xfId="18026"/>
    <cellStyle name="Normal 64 3 2 2 2" xfId="18027"/>
    <cellStyle name="Normal 64 3 2 3" xfId="18028"/>
    <cellStyle name="Normal 64 3 3" xfId="18029"/>
    <cellStyle name="Normal 64 3 4" xfId="18030"/>
    <cellStyle name="Normal 64 4" xfId="18031"/>
    <cellStyle name="Normal 64 4 2" xfId="18032"/>
    <cellStyle name="Normal 64 5" xfId="18033"/>
    <cellStyle name="Normal 64 5 2" xfId="18034"/>
    <cellStyle name="Normal 64 5 2 2" xfId="18035"/>
    <cellStyle name="Normal 64 5 3" xfId="18036"/>
    <cellStyle name="Normal 64 6" xfId="18037"/>
    <cellStyle name="Normal 65" xfId="18038"/>
    <cellStyle name="Normal 65 2" xfId="18039"/>
    <cellStyle name="Normal 65 2 2" xfId="18040"/>
    <cellStyle name="Normal 65 2 2 2" xfId="18041"/>
    <cellStyle name="Normal 65 2 2 2 2" xfId="18042"/>
    <cellStyle name="Normal 65 2 2 3" xfId="18043"/>
    <cellStyle name="Normal 65 2 3" xfId="18044"/>
    <cellStyle name="Normal 65 2 4" xfId="18045"/>
    <cellStyle name="Normal 65 3" xfId="18046"/>
    <cellStyle name="Normal 65 3 2" xfId="18047"/>
    <cellStyle name="Normal 65 3 2 2" xfId="18048"/>
    <cellStyle name="Normal 65 3 2 2 2" xfId="18049"/>
    <cellStyle name="Normal 65 3 2 3" xfId="18050"/>
    <cellStyle name="Normal 65 3 3" xfId="18051"/>
    <cellStyle name="Normal 65 3 4" xfId="18052"/>
    <cellStyle name="Normal 65 4" xfId="18053"/>
    <cellStyle name="Normal 65 4 2" xfId="18054"/>
    <cellStyle name="Normal 65 5" xfId="18055"/>
    <cellStyle name="Normal 65 5 2" xfId="18056"/>
    <cellStyle name="Normal 65 5 2 2" xfId="18057"/>
    <cellStyle name="Normal 65 5 3" xfId="18058"/>
    <cellStyle name="Normal 65 6" xfId="18059"/>
    <cellStyle name="Normal 66" xfId="18060"/>
    <cellStyle name="Normal 66 2" xfId="18061"/>
    <cellStyle name="Normal 66 2 2" xfId="18062"/>
    <cellStyle name="Normal 66 2 2 2" xfId="18063"/>
    <cellStyle name="Normal 66 2 2 2 2" xfId="18064"/>
    <cellStyle name="Normal 66 2 2 3" xfId="18065"/>
    <cellStyle name="Normal 66 2 3" xfId="18066"/>
    <cellStyle name="Normal 66 2 4" xfId="18067"/>
    <cellStyle name="Normal 66 3" xfId="18068"/>
    <cellStyle name="Normal 66 3 2" xfId="18069"/>
    <cellStyle name="Normal 66 3 2 2" xfId="18070"/>
    <cellStyle name="Normal 66 3 2 2 2" xfId="18071"/>
    <cellStyle name="Normal 66 3 2 3" xfId="18072"/>
    <cellStyle name="Normal 66 3 3" xfId="18073"/>
    <cellStyle name="Normal 66 3 4" xfId="18074"/>
    <cellStyle name="Normal 66 4" xfId="18075"/>
    <cellStyle name="Normal 66 4 2" xfId="18076"/>
    <cellStyle name="Normal 66 5" xfId="18077"/>
    <cellStyle name="Normal 66 5 2" xfId="18078"/>
    <cellStyle name="Normal 66 5 2 2" xfId="18079"/>
    <cellStyle name="Normal 66 5 3" xfId="18080"/>
    <cellStyle name="Normal 66 6" xfId="18081"/>
    <cellStyle name="Normal 67" xfId="18082"/>
    <cellStyle name="Normal 67 2" xfId="18083"/>
    <cellStyle name="Normal 67 2 2" xfId="18084"/>
    <cellStyle name="Normal 67 2 2 2" xfId="18085"/>
    <cellStyle name="Normal 67 2 2 2 2" xfId="18086"/>
    <cellStyle name="Normal 67 3" xfId="18087"/>
    <cellStyle name="Normal 67 3 2" xfId="18088"/>
    <cellStyle name="Normal 67 3 2 2" xfId="18089"/>
    <cellStyle name="Normal 67 3 2 2 2" xfId="18090"/>
    <cellStyle name="Normal 67 4" xfId="18091"/>
    <cellStyle name="Normal 67 5" xfId="18092"/>
    <cellStyle name="Normal 67 5 2" xfId="18093"/>
    <cellStyle name="Normal 67 5 2 2" xfId="18094"/>
    <cellStyle name="Normal 67 6" xfId="18095"/>
    <cellStyle name="Normal 68" xfId="18096"/>
    <cellStyle name="Normal 68 2" xfId="18097"/>
    <cellStyle name="Normal 68 2 2" xfId="18098"/>
    <cellStyle name="Normal 68 2 2 2" xfId="18099"/>
    <cellStyle name="Normal 68 2 2 2 2" xfId="18100"/>
    <cellStyle name="Normal 68 3" xfId="18101"/>
    <cellStyle name="Normal 68 3 2" xfId="18102"/>
    <cellStyle name="Normal 68 3 2 2" xfId="18103"/>
    <cellStyle name="Normal 68 3 2 2 2" xfId="18104"/>
    <cellStyle name="Normal 68 4" xfId="18105"/>
    <cellStyle name="Normal 68 5" xfId="18106"/>
    <cellStyle name="Normal 68 5 2" xfId="18107"/>
    <cellStyle name="Normal 68 5 2 2" xfId="18108"/>
    <cellStyle name="Normal 68 6" xfId="18109"/>
    <cellStyle name="Normal 69" xfId="18110"/>
    <cellStyle name="Normal 69 2" xfId="18111"/>
    <cellStyle name="Normal 69 2 2" xfId="18112"/>
    <cellStyle name="Normal 69 2 2 2" xfId="18113"/>
    <cellStyle name="Normal 69 2 2 2 2" xfId="18114"/>
    <cellStyle name="Normal 69 3" xfId="18115"/>
    <cellStyle name="Normal 69 3 2" xfId="18116"/>
    <cellStyle name="Normal 69 3 2 2" xfId="18117"/>
    <cellStyle name="Normal 69 3 2 2 2" xfId="18118"/>
    <cellStyle name="Normal 69 4" xfId="18119"/>
    <cellStyle name="Normal 69 5" xfId="18120"/>
    <cellStyle name="Normal 69 5 2" xfId="18121"/>
    <cellStyle name="Normal 69 5 2 2" xfId="18122"/>
    <cellStyle name="Normal 69 6" xfId="18123"/>
    <cellStyle name="Normal 7" xfId="18124"/>
    <cellStyle name="Normal 7 10" xfId="18125"/>
    <cellStyle name="Normal 7 10 2" xfId="18126"/>
    <cellStyle name="Normal 7 10 2 2" xfId="18127"/>
    <cellStyle name="Normal 7 10 2 2 2" xfId="18128"/>
    <cellStyle name="Normal 7 11" xfId="18129"/>
    <cellStyle name="Normal 7 11 2" xfId="18130"/>
    <cellStyle name="Normal 7 11 2 2" xfId="18131"/>
    <cellStyle name="Normal 7 11 2 2 2" xfId="18132"/>
    <cellStyle name="Normal 7 12" xfId="18133"/>
    <cellStyle name="Normal 7 12 2" xfId="18134"/>
    <cellStyle name="Normal 7 12 2 2" xfId="18135"/>
    <cellStyle name="Normal 7 12 2 2 2" xfId="18136"/>
    <cellStyle name="Normal 7 13" xfId="18137"/>
    <cellStyle name="Normal 7 13 2" xfId="18138"/>
    <cellStyle name="Normal 7 13 2 2" xfId="18139"/>
    <cellStyle name="Normal 7 13 2 2 2" xfId="18140"/>
    <cellStyle name="Normal 7 14" xfId="18141"/>
    <cellStyle name="Normal 7 14 2" xfId="18142"/>
    <cellStyle name="Normal 7 14 2 2" xfId="18143"/>
    <cellStyle name="Normal 7 14 2 2 2" xfId="18144"/>
    <cellStyle name="Normal 7 15" xfId="18145"/>
    <cellStyle name="Normal 7 15 2" xfId="18146"/>
    <cellStyle name="Normal 7 15 2 2" xfId="18147"/>
    <cellStyle name="Normal 7 15 2 2 2" xfId="18148"/>
    <cellStyle name="Normal 7 16" xfId="18149"/>
    <cellStyle name="Normal 7 16 2" xfId="18150"/>
    <cellStyle name="Normal 7 16 2 2" xfId="18151"/>
    <cellStyle name="Normal 7 16 2 2 2" xfId="18152"/>
    <cellStyle name="Normal 7 17" xfId="18153"/>
    <cellStyle name="Normal 7 17 2" xfId="18154"/>
    <cellStyle name="Normal 7 17 2 2" xfId="18155"/>
    <cellStyle name="Normal 7 17 2 2 2" xfId="18156"/>
    <cellStyle name="Normal 7 18" xfId="18157"/>
    <cellStyle name="Normal 7 18 2" xfId="18158"/>
    <cellStyle name="Normal 7 18 2 2" xfId="18159"/>
    <cellStyle name="Normal 7 18 2 2 2" xfId="18160"/>
    <cellStyle name="Normal 7 18 2 2 2 2" xfId="18161"/>
    <cellStyle name="Normal 7 18 3" xfId="18162"/>
    <cellStyle name="Normal 7 18 3 2" xfId="18163"/>
    <cellStyle name="Normal 7 18 3 2 2" xfId="18164"/>
    <cellStyle name="Normal 7 19" xfId="18165"/>
    <cellStyle name="Normal 7 19 2" xfId="18166"/>
    <cellStyle name="Normal 7 19 2 2" xfId="18167"/>
    <cellStyle name="Normal 7 19 2 2 2" xfId="18168"/>
    <cellStyle name="Normal 7 2" xfId="18169"/>
    <cellStyle name="Normal 7 2 10" xfId="18170"/>
    <cellStyle name="Normal 7 2 2" xfId="18171"/>
    <cellStyle name="Normal 7 2 2 2" xfId="18172"/>
    <cellStyle name="Normal 7 2 2 2 10" xfId="18173"/>
    <cellStyle name="Normal 7 2 2 2 2" xfId="18174"/>
    <cellStyle name="Normal 7 2 2 2 2 2" xfId="18175"/>
    <cellStyle name="Normal 7 2 2 2 2 2 2" xfId="18176"/>
    <cellStyle name="Normal 7 2 2 2 2 2 2 2" xfId="18177"/>
    <cellStyle name="Normal 7 2 2 2 2 3" xfId="18178"/>
    <cellStyle name="Normal 7 2 2 2 2 3 2" xfId="18179"/>
    <cellStyle name="Normal 7 2 2 2 2 3 2 2" xfId="18180"/>
    <cellStyle name="Normal 7 2 2 2 2 3 3" xfId="18181"/>
    <cellStyle name="Normal 7 2 2 2 2 4" xfId="18182"/>
    <cellStyle name="Normal 7 2 2 2 2 4 2" xfId="18183"/>
    <cellStyle name="Normal 7 2 2 2 2 5" xfId="18184"/>
    <cellStyle name="Normal 7 2 2 2 2 5 2" xfId="18185"/>
    <cellStyle name="Normal 7 2 2 2 2 6" xfId="18186"/>
    <cellStyle name="Normal 7 2 2 2 3" xfId="18187"/>
    <cellStyle name="Normal 7 2 2 2 3 2" xfId="18188"/>
    <cellStyle name="Normal 7 2 2 2 3 2 2" xfId="18189"/>
    <cellStyle name="Normal 7 2 2 2 4" xfId="18190"/>
    <cellStyle name="Normal 7 2 2 2 4 2" xfId="18191"/>
    <cellStyle name="Normal 7 2 2 2 4 2 2" xfId="18192"/>
    <cellStyle name="Normal 7 2 2 2 4 3" xfId="18193"/>
    <cellStyle name="Normal 7 2 2 2 5" xfId="18194"/>
    <cellStyle name="Normal 7 2 2 2 5 2" xfId="18195"/>
    <cellStyle name="Normal 7 2 2 2 6" xfId="18196"/>
    <cellStyle name="Normal 7 2 2 2 6 2" xfId="18197"/>
    <cellStyle name="Normal 7 2 2 2 7" xfId="18198"/>
    <cellStyle name="Normal 7 2 2 2 7 2" xfId="18199"/>
    <cellStyle name="Normal 7 2 2 2 8" xfId="18200"/>
    <cellStyle name="Normal 7 2 2 2 8 2" xfId="18201"/>
    <cellStyle name="Normal 7 2 2 2 9" xfId="18202"/>
    <cellStyle name="Normal 7 2 2 2 9 2" xfId="18203"/>
    <cellStyle name="Normal 7 2 2 3" xfId="18204"/>
    <cellStyle name="Normal 7 2 2 3 2" xfId="18205"/>
    <cellStyle name="Normal 7 2 2 3 2 2" xfId="18206"/>
    <cellStyle name="Normal 7 2 2 3 2 2 2" xfId="18207"/>
    <cellStyle name="Normal 7 2 2 4" xfId="18208"/>
    <cellStyle name="Normal 7 2 2 4 2" xfId="18209"/>
    <cellStyle name="Normal 7 2 2 4 2 2" xfId="18210"/>
    <cellStyle name="Normal 7 2 2 4 3" xfId="18211"/>
    <cellStyle name="Normal 7 2 2 4 3 2" xfId="18212"/>
    <cellStyle name="Normal 7 2 2 4 4" xfId="18213"/>
    <cellStyle name="Normal 7 2 2 5" xfId="18214"/>
    <cellStyle name="Normal 7 2 2 5 2" xfId="18215"/>
    <cellStyle name="Normal 7 2 2 5 2 2" xfId="18216"/>
    <cellStyle name="Normal 7 2 2 6" xfId="18217"/>
    <cellStyle name="Normal 7 2 2 6 2" xfId="18218"/>
    <cellStyle name="Normal 7 2 2 7" xfId="18219"/>
    <cellStyle name="Normal 7 2 2 7 2" xfId="18220"/>
    <cellStyle name="Normal 7 2 3" xfId="18221"/>
    <cellStyle name="Normal 7 2 3 10" xfId="18222"/>
    <cellStyle name="Normal 7 2 3 2" xfId="18223"/>
    <cellStyle name="Normal 7 2 3 2 2" xfId="18224"/>
    <cellStyle name="Normal 7 2 3 2 2 2" xfId="18225"/>
    <cellStyle name="Normal 7 2 3 2 2 2 2" xfId="18226"/>
    <cellStyle name="Normal 7 2 3 2 3" xfId="18227"/>
    <cellStyle name="Normal 7 2 3 2 3 2" xfId="18228"/>
    <cellStyle name="Normal 7 2 3 2 3 2 2" xfId="18229"/>
    <cellStyle name="Normal 7 2 3 2 3 3" xfId="18230"/>
    <cellStyle name="Normal 7 2 3 2 4" xfId="18231"/>
    <cellStyle name="Normal 7 2 3 2 4 2" xfId="18232"/>
    <cellStyle name="Normal 7 2 3 2 5" xfId="18233"/>
    <cellStyle name="Normal 7 2 3 2 5 2" xfId="18234"/>
    <cellStyle name="Normal 7 2 3 2 6" xfId="18235"/>
    <cellStyle name="Normal 7 2 3 3" xfId="18236"/>
    <cellStyle name="Normal 7 2 3 3 2" xfId="18237"/>
    <cellStyle name="Normal 7 2 3 3 2 2" xfId="18238"/>
    <cellStyle name="Normal 7 2 3 4" xfId="18239"/>
    <cellStyle name="Normal 7 2 3 4 2" xfId="18240"/>
    <cellStyle name="Normal 7 2 3 4 2 2" xfId="18241"/>
    <cellStyle name="Normal 7 2 3 4 3" xfId="18242"/>
    <cellStyle name="Normal 7 2 3 5" xfId="18243"/>
    <cellStyle name="Normal 7 2 3 5 2" xfId="18244"/>
    <cellStyle name="Normal 7 2 3 6" xfId="18245"/>
    <cellStyle name="Normal 7 2 3 6 2" xfId="18246"/>
    <cellStyle name="Normal 7 2 3 7" xfId="18247"/>
    <cellStyle name="Normal 7 2 3 7 2" xfId="18248"/>
    <cellStyle name="Normal 7 2 3 8" xfId="18249"/>
    <cellStyle name="Normal 7 2 3 8 2" xfId="18250"/>
    <cellStyle name="Normal 7 2 3 9" xfId="18251"/>
    <cellStyle name="Normal 7 2 3 9 2" xfId="18252"/>
    <cellStyle name="Normal 7 2 4" xfId="18253"/>
    <cellStyle name="Normal 7 2 4 2" xfId="18254"/>
    <cellStyle name="Normal 7 2 4 2 2" xfId="18255"/>
    <cellStyle name="Normal 7 2 4 2 2 2" xfId="18256"/>
    <cellStyle name="Normal 7 2 5" xfId="18257"/>
    <cellStyle name="Normal 7 2 5 2" xfId="18258"/>
    <cellStyle name="Normal 7 2 5 2 2" xfId="18259"/>
    <cellStyle name="Normal 7 2 5 3" xfId="18260"/>
    <cellStyle name="Normal 7 2 5 3 2" xfId="18261"/>
    <cellStyle name="Normal 7 2 5 4" xfId="18262"/>
    <cellStyle name="Normal 7 2 6" xfId="18263"/>
    <cellStyle name="Normal 7 2 6 2" xfId="18264"/>
    <cellStyle name="Normal 7 2 6 2 2" xfId="18265"/>
    <cellStyle name="Normal 7 2 7" xfId="18266"/>
    <cellStyle name="Normal 7 2 8" xfId="18267"/>
    <cellStyle name="Normal 7 2 8 2" xfId="18268"/>
    <cellStyle name="Normal 7 2 9" xfId="18269"/>
    <cellStyle name="Normal 7 2 9 2" xfId="18270"/>
    <cellStyle name="Normal 7 20" xfId="18271"/>
    <cellStyle name="Normal 7 20 10" xfId="18272"/>
    <cellStyle name="Normal 7 20 2" xfId="18273"/>
    <cellStyle name="Normal 7 20 2 2" xfId="18274"/>
    <cellStyle name="Normal 7 20 2 2 2" xfId="18275"/>
    <cellStyle name="Normal 7 20 2 2 2 2" xfId="18276"/>
    <cellStyle name="Normal 7 20 2 3" xfId="18277"/>
    <cellStyle name="Normal 7 20 2 3 2" xfId="18278"/>
    <cellStyle name="Normal 7 20 2 3 2 2" xfId="18279"/>
    <cellStyle name="Normal 7 20 2 3 3" xfId="18280"/>
    <cellStyle name="Normal 7 20 2 4" xfId="18281"/>
    <cellStyle name="Normal 7 20 2 4 2" xfId="18282"/>
    <cellStyle name="Normal 7 20 2 5" xfId="18283"/>
    <cellStyle name="Normal 7 20 2 5 2" xfId="18284"/>
    <cellStyle name="Normal 7 20 2 6" xfId="18285"/>
    <cellStyle name="Normal 7 20 3" xfId="18286"/>
    <cellStyle name="Normal 7 20 3 2" xfId="18287"/>
    <cellStyle name="Normal 7 20 3 2 2" xfId="18288"/>
    <cellStyle name="Normal 7 20 4" xfId="18289"/>
    <cellStyle name="Normal 7 20 4 2" xfId="18290"/>
    <cellStyle name="Normal 7 20 4 2 2" xfId="18291"/>
    <cellStyle name="Normal 7 20 4 3" xfId="18292"/>
    <cellStyle name="Normal 7 20 5" xfId="18293"/>
    <cellStyle name="Normal 7 20 5 2" xfId="18294"/>
    <cellStyle name="Normal 7 20 6" xfId="18295"/>
    <cellStyle name="Normal 7 20 6 2" xfId="18296"/>
    <cellStyle name="Normal 7 20 7" xfId="18297"/>
    <cellStyle name="Normal 7 20 7 2" xfId="18298"/>
    <cellStyle name="Normal 7 20 8" xfId="18299"/>
    <cellStyle name="Normal 7 20 8 2" xfId="18300"/>
    <cellStyle name="Normal 7 20 9" xfId="18301"/>
    <cellStyle name="Normal 7 20 9 2" xfId="18302"/>
    <cellStyle name="Normal 7 21" xfId="18303"/>
    <cellStyle name="Normal 7 21 2" xfId="18304"/>
    <cellStyle name="Normal 7 21 2 2" xfId="18305"/>
    <cellStyle name="Normal 7 21 3" xfId="18306"/>
    <cellStyle name="Normal 7 21 3 2" xfId="18307"/>
    <cellStyle name="Normal 7 21 4" xfId="18308"/>
    <cellStyle name="Normal 7 22" xfId="18309"/>
    <cellStyle name="Normal 7 22 2" xfId="18310"/>
    <cellStyle name="Normal 7 22 2 2" xfId="18311"/>
    <cellStyle name="Normal 7 23" xfId="18312"/>
    <cellStyle name="Normal 7 23 2" xfId="18313"/>
    <cellStyle name="Normal 7 24" xfId="18314"/>
    <cellStyle name="Normal 7 24 2" xfId="18315"/>
    <cellStyle name="Normal 7 25" xfId="18316"/>
    <cellStyle name="Normal 7 3" xfId="18317"/>
    <cellStyle name="Normal 7 3 2" xfId="18318"/>
    <cellStyle name="Normal 7 3 2 10" xfId="18319"/>
    <cellStyle name="Normal 7 3 2 11" xfId="18320"/>
    <cellStyle name="Normal 7 3 2 2" xfId="18321"/>
    <cellStyle name="Normal 7 3 2 2 2" xfId="18322"/>
    <cellStyle name="Normal 7 3 2 2 2 2" xfId="18323"/>
    <cellStyle name="Normal 7 3 2 2 2 2 2" xfId="18324"/>
    <cellStyle name="Normal 7 3 2 2 3" xfId="18325"/>
    <cellStyle name="Normal 7 3 2 2 3 2" xfId="18326"/>
    <cellStyle name="Normal 7 3 2 2 3 2 2" xfId="18327"/>
    <cellStyle name="Normal 7 3 2 2 3 3" xfId="18328"/>
    <cellStyle name="Normal 7 3 2 2 4" xfId="18329"/>
    <cellStyle name="Normal 7 3 2 2 4 2" xfId="18330"/>
    <cellStyle name="Normal 7 3 2 2 5" xfId="18331"/>
    <cellStyle name="Normal 7 3 2 2 5 2" xfId="18332"/>
    <cellStyle name="Normal 7 3 2 2 6" xfId="18333"/>
    <cellStyle name="Normal 7 3 2 3" xfId="18334"/>
    <cellStyle name="Normal 7 3 2 3 2" xfId="18335"/>
    <cellStyle name="Normal 7 3 2 3 2 2" xfId="18336"/>
    <cellStyle name="Normal 7 3 2 4" xfId="18337"/>
    <cellStyle name="Normal 7 3 2 4 2" xfId="18338"/>
    <cellStyle name="Normal 7 3 2 4 2 2" xfId="18339"/>
    <cellStyle name="Normal 7 3 2 4 3" xfId="18340"/>
    <cellStyle name="Normal 7 3 2 5" xfId="18341"/>
    <cellStyle name="Normal 7 3 2 5 2" xfId="18342"/>
    <cellStyle name="Normal 7 3 2 6" xfId="18343"/>
    <cellStyle name="Normal 7 3 2 6 2" xfId="18344"/>
    <cellStyle name="Normal 7 3 2 7" xfId="18345"/>
    <cellStyle name="Normal 7 3 2 7 2" xfId="18346"/>
    <cellStyle name="Normal 7 3 2 8" xfId="18347"/>
    <cellStyle name="Normal 7 3 2 8 2" xfId="18348"/>
    <cellStyle name="Normal 7 3 2 9" xfId="18349"/>
    <cellStyle name="Normal 7 3 2 9 2" xfId="18350"/>
    <cellStyle name="Normal 7 3 3" xfId="18351"/>
    <cellStyle name="Normal 7 3 3 2" xfId="18352"/>
    <cellStyle name="Normal 7 3 3 2 2" xfId="18353"/>
    <cellStyle name="Normal 7 3 3 2 2 2" xfId="18354"/>
    <cellStyle name="Normal 7 3 4" xfId="18355"/>
    <cellStyle name="Normal 7 3 4 2" xfId="18356"/>
    <cellStyle name="Normal 7 3 4 2 2" xfId="18357"/>
    <cellStyle name="Normal 7 3 4 3" xfId="18358"/>
    <cellStyle name="Normal 7 3 4 3 2" xfId="18359"/>
    <cellStyle name="Normal 7 3 4 4" xfId="18360"/>
    <cellStyle name="Normal 7 3 5" xfId="18361"/>
    <cellStyle name="Normal 7 3 5 2" xfId="18362"/>
    <cellStyle name="Normal 7 3 5 2 2" xfId="18363"/>
    <cellStyle name="Normal 7 3 6" xfId="18364"/>
    <cellStyle name="Normal 7 3 7" xfId="18365"/>
    <cellStyle name="Normal 7 3 7 2" xfId="18366"/>
    <cellStyle name="Normal 7 3 8" xfId="18367"/>
    <cellStyle name="Normal 7 3 8 2" xfId="18368"/>
    <cellStyle name="Normal 7 3 9" xfId="18369"/>
    <cellStyle name="Normal 7 4" xfId="18370"/>
    <cellStyle name="Normal 7 4 2" xfId="18371"/>
    <cellStyle name="Normal 7 4 2 2" xfId="18372"/>
    <cellStyle name="Normal 7 4 2 2 2" xfId="18373"/>
    <cellStyle name="Normal 7 5" xfId="18374"/>
    <cellStyle name="Normal 7 5 2" xfId="18375"/>
    <cellStyle name="Normal 7 5 2 2" xfId="18376"/>
    <cellStyle name="Normal 7 5 2 2 2" xfId="18377"/>
    <cellStyle name="Normal 7 5 2 2 2 2" xfId="18378"/>
    <cellStyle name="Normal 7 5 3" xfId="18379"/>
    <cellStyle name="Normal 7 5 3 2" xfId="18380"/>
    <cellStyle name="Normal 7 5 3 2 2" xfId="18381"/>
    <cellStyle name="Normal 7 5 3 2 2 2" xfId="18382"/>
    <cellStyle name="Normal 7 5 4" xfId="18383"/>
    <cellStyle name="Normal 7 5 5" xfId="18384"/>
    <cellStyle name="Normal 7 5 5 2" xfId="18385"/>
    <cellStyle name="Normal 7 5 5 2 2" xfId="18386"/>
    <cellStyle name="Normal 7 5 6" xfId="18387"/>
    <cellStyle name="Normal 7 6" xfId="18388"/>
    <cellStyle name="Normal 7 6 2" xfId="18389"/>
    <cellStyle name="Normal 7 6 2 2" xfId="18390"/>
    <cellStyle name="Normal 7 6 2 2 2" xfId="18391"/>
    <cellStyle name="Normal 7 6 2 2 2 2" xfId="18392"/>
    <cellStyle name="Normal 7 6 3" xfId="18393"/>
    <cellStyle name="Normal 7 6 3 2" xfId="18394"/>
    <cellStyle name="Normal 7 6 3 2 2" xfId="18395"/>
    <cellStyle name="Normal 7 6 3 3" xfId="18396"/>
    <cellStyle name="Normal 7 6 3 3 2" xfId="18397"/>
    <cellStyle name="Normal 7 6 3 4" xfId="18398"/>
    <cellStyle name="Normal 7 6 4" xfId="18399"/>
    <cellStyle name="Normal 7 6 4 2" xfId="18400"/>
    <cellStyle name="Normal 7 6 4 2 2" xfId="18401"/>
    <cellStyle name="Normal 7 6 5" xfId="18402"/>
    <cellStyle name="Normal 7 6 5 2" xfId="18403"/>
    <cellStyle name="Normal 7 6 6" xfId="18404"/>
    <cellStyle name="Normal 7 7" xfId="18405"/>
    <cellStyle name="Normal 7 7 2" xfId="18406"/>
    <cellStyle name="Normal 7 7 2 2" xfId="18407"/>
    <cellStyle name="Normal 7 7 2 2 2" xfId="18408"/>
    <cellStyle name="Normal 7 8" xfId="18409"/>
    <cellStyle name="Normal 7 8 2" xfId="18410"/>
    <cellStyle name="Normal 7 8 2 2" xfId="18411"/>
    <cellStyle name="Normal 7 8 2 2 2" xfId="18412"/>
    <cellStyle name="Normal 7 9" xfId="18413"/>
    <cellStyle name="Normal 7 9 2" xfId="18414"/>
    <cellStyle name="Normal 7 9 2 2" xfId="18415"/>
    <cellStyle name="Normal 7 9 2 2 2" xfId="18416"/>
    <cellStyle name="Normal 7_Schedule May 2011" xfId="18417"/>
    <cellStyle name="Normal 70" xfId="18418"/>
    <cellStyle name="Normal 70 2" xfId="18419"/>
    <cellStyle name="Normal 70 2 2" xfId="18420"/>
    <cellStyle name="Normal 70 2 2 2" xfId="18421"/>
    <cellStyle name="Normal 70 2 2 2 2" xfId="18422"/>
    <cellStyle name="Normal 70 3" xfId="18423"/>
    <cellStyle name="Normal 70 3 2" xfId="18424"/>
    <cellStyle name="Normal 70 3 2 2" xfId="18425"/>
    <cellStyle name="Normal 70 3 2 2 2" xfId="18426"/>
    <cellStyle name="Normal 70 4" xfId="18427"/>
    <cellStyle name="Normal 70 5" xfId="18428"/>
    <cellStyle name="Normal 70 5 2" xfId="18429"/>
    <cellStyle name="Normal 70 5 2 2" xfId="18430"/>
    <cellStyle name="Normal 70 6" xfId="18431"/>
    <cellStyle name="Normal 71" xfId="18432"/>
    <cellStyle name="Normal 71 2" xfId="18433"/>
    <cellStyle name="Normal 71 2 2" xfId="18434"/>
    <cellStyle name="Normal 71 2 2 2" xfId="18435"/>
    <cellStyle name="Normal 72" xfId="18436"/>
    <cellStyle name="Normal 72 2" xfId="18437"/>
    <cellStyle name="Normal 72 2 2" xfId="18438"/>
    <cellStyle name="Normal 72 2 2 2" xfId="18439"/>
    <cellStyle name="Normal 72 2 2 2 2" xfId="18440"/>
    <cellStyle name="Normal 72 3" xfId="18441"/>
    <cellStyle name="Normal 72 3 2" xfId="18442"/>
    <cellStyle name="Normal 72 3 2 2" xfId="18443"/>
    <cellStyle name="Normal 72 3 2 2 2" xfId="18444"/>
    <cellStyle name="Normal 72 4" xfId="18445"/>
    <cellStyle name="Normal 72 5" xfId="18446"/>
    <cellStyle name="Normal 72 5 2" xfId="18447"/>
    <cellStyle name="Normal 72 5 2 2" xfId="18448"/>
    <cellStyle name="Normal 72 6" xfId="18449"/>
    <cellStyle name="Normal 73" xfId="18450"/>
    <cellStyle name="Normal 73 2" xfId="18451"/>
    <cellStyle name="Normal 73 2 2" xfId="18452"/>
    <cellStyle name="Normal 73 2 2 2" xfId="18453"/>
    <cellStyle name="Normal 73 2 2 2 2" xfId="18454"/>
    <cellStyle name="Normal 73 3" xfId="18455"/>
    <cellStyle name="Normal 73 3 2" xfId="18456"/>
    <cellStyle name="Normal 73 3 2 2" xfId="18457"/>
    <cellStyle name="Normal 73 3 2 2 2" xfId="18458"/>
    <cellStyle name="Normal 73 4" xfId="18459"/>
    <cellStyle name="Normal 73 5" xfId="18460"/>
    <cellStyle name="Normal 73 5 2" xfId="18461"/>
    <cellStyle name="Normal 73 5 2 2" xfId="18462"/>
    <cellStyle name="Normal 73 6" xfId="18463"/>
    <cellStyle name="Normal 74" xfId="18464"/>
    <cellStyle name="Normal 74 2" xfId="18465"/>
    <cellStyle name="Normal 74 2 2" xfId="18466"/>
    <cellStyle name="Normal 74 2 2 2" xfId="18467"/>
    <cellStyle name="Normal 74 2 2 2 2" xfId="18468"/>
    <cellStyle name="Normal 74 3" xfId="18469"/>
    <cellStyle name="Normal 74 3 2" xfId="18470"/>
    <cellStyle name="Normal 74 3 2 2" xfId="18471"/>
    <cellStyle name="Normal 74 3 2 2 2" xfId="18472"/>
    <cellStyle name="Normal 74 4" xfId="18473"/>
    <cellStyle name="Normal 74 5" xfId="18474"/>
    <cellStyle name="Normal 74 5 2" xfId="18475"/>
    <cellStyle name="Normal 74 5 2 2" xfId="18476"/>
    <cellStyle name="Normal 74 6" xfId="18477"/>
    <cellStyle name="Normal 75" xfId="18478"/>
    <cellStyle name="Normal 75 2" xfId="18479"/>
    <cellStyle name="Normal 75 2 2" xfId="18480"/>
    <cellStyle name="Normal 75 2 2 2" xfId="18481"/>
    <cellStyle name="Normal 75 2 2 2 2" xfId="18482"/>
    <cellStyle name="Normal 75 3" xfId="18483"/>
    <cellStyle name="Normal 75 3 2" xfId="18484"/>
    <cellStyle name="Normal 75 3 2 2" xfId="18485"/>
    <cellStyle name="Normal 75 3 2 2 2" xfId="18486"/>
    <cellStyle name="Normal 75 4" xfId="18487"/>
    <cellStyle name="Normal 75 5" xfId="18488"/>
    <cellStyle name="Normal 75 5 2" xfId="18489"/>
    <cellStyle name="Normal 75 5 2 2" xfId="18490"/>
    <cellStyle name="Normal 75 6" xfId="18491"/>
    <cellStyle name="Normal 76" xfId="18492"/>
    <cellStyle name="Normal 76 2" xfId="18493"/>
    <cellStyle name="Normal 76 2 2" xfId="18494"/>
    <cellStyle name="Normal 76 2 2 2" xfId="18495"/>
    <cellStyle name="Normal 76 2 2 2 2" xfId="18496"/>
    <cellStyle name="Normal 76 3" xfId="18497"/>
    <cellStyle name="Normal 76 3 2" xfId="18498"/>
    <cellStyle name="Normal 76 3 2 2" xfId="18499"/>
    <cellStyle name="Normal 76 3 2 2 2" xfId="18500"/>
    <cellStyle name="Normal 76 4" xfId="18501"/>
    <cellStyle name="Normal 76 5" xfId="18502"/>
    <cellStyle name="Normal 76 5 2" xfId="18503"/>
    <cellStyle name="Normal 76 5 2 2" xfId="18504"/>
    <cellStyle name="Normal 76 6" xfId="18505"/>
    <cellStyle name="Normal 77" xfId="18506"/>
    <cellStyle name="Normal 77 2" xfId="18507"/>
    <cellStyle name="Normal 77 2 2" xfId="18508"/>
    <cellStyle name="Normal 77 2 2 2" xfId="18509"/>
    <cellStyle name="Normal 77 2 2 2 2" xfId="18510"/>
    <cellStyle name="Normal 77 3" xfId="18511"/>
    <cellStyle name="Normal 77 3 2" xfId="18512"/>
    <cellStyle name="Normal 77 3 2 2" xfId="18513"/>
    <cellStyle name="Normal 77 3 2 2 2" xfId="18514"/>
    <cellStyle name="Normal 77 4" xfId="18515"/>
    <cellStyle name="Normal 77 5" xfId="18516"/>
    <cellStyle name="Normal 77 5 2" xfId="18517"/>
    <cellStyle name="Normal 77 5 2 2" xfId="18518"/>
    <cellStyle name="Normal 77 6" xfId="18519"/>
    <cellStyle name="Normal 78" xfId="18520"/>
    <cellStyle name="Normal 78 2" xfId="18521"/>
    <cellStyle name="Normal 78 2 2" xfId="18522"/>
    <cellStyle name="Normal 78 2 2 2" xfId="18523"/>
    <cellStyle name="Normal 78 2 2 2 2" xfId="18524"/>
    <cellStyle name="Normal 78 3" xfId="18525"/>
    <cellStyle name="Normal 78 3 2" xfId="18526"/>
    <cellStyle name="Normal 78 3 2 2" xfId="18527"/>
    <cellStyle name="Normal 78 3 2 2 2" xfId="18528"/>
    <cellStyle name="Normal 78 4" xfId="18529"/>
    <cellStyle name="Normal 78 5" xfId="18530"/>
    <cellStyle name="Normal 78 5 2" xfId="18531"/>
    <cellStyle name="Normal 78 5 2 2" xfId="18532"/>
    <cellStyle name="Normal 78 6" xfId="18533"/>
    <cellStyle name="Normal 79" xfId="18534"/>
    <cellStyle name="Normal 79 2" xfId="18535"/>
    <cellStyle name="Normal 79 2 2" xfId="18536"/>
    <cellStyle name="Normal 79 2 2 2" xfId="18537"/>
    <cellStyle name="Normal 79 2 2 2 2" xfId="18538"/>
    <cellStyle name="Normal 79 3" xfId="18539"/>
    <cellStyle name="Normal 79 3 2" xfId="18540"/>
    <cellStyle name="Normal 79 3 2 2" xfId="18541"/>
    <cellStyle name="Normal 79 3 2 2 2" xfId="18542"/>
    <cellStyle name="Normal 79 4" xfId="18543"/>
    <cellStyle name="Normal 79 5" xfId="18544"/>
    <cellStyle name="Normal 79 5 2" xfId="18545"/>
    <cellStyle name="Normal 79 5 2 2" xfId="18546"/>
    <cellStyle name="Normal 79 6" xfId="18547"/>
    <cellStyle name="Normal 8" xfId="18548"/>
    <cellStyle name="Normal 8 10" xfId="18549"/>
    <cellStyle name="Normal 8 10 2" xfId="18550"/>
    <cellStyle name="Normal 8 10 2 2" xfId="18551"/>
    <cellStyle name="Normal 8 10 2 2 2" xfId="18552"/>
    <cellStyle name="Normal 8 11" xfId="18553"/>
    <cellStyle name="Normal 8 11 2" xfId="18554"/>
    <cellStyle name="Normal 8 11 2 2" xfId="18555"/>
    <cellStyle name="Normal 8 11 2 2 2" xfId="18556"/>
    <cellStyle name="Normal 8 12" xfId="18557"/>
    <cellStyle name="Normal 8 12 2" xfId="18558"/>
    <cellStyle name="Normal 8 12 2 2" xfId="18559"/>
    <cellStyle name="Normal 8 12 2 2 2" xfId="18560"/>
    <cellStyle name="Normal 8 13" xfId="18561"/>
    <cellStyle name="Normal 8 13 2" xfId="18562"/>
    <cellStyle name="Normal 8 13 2 2" xfId="18563"/>
    <cellStyle name="Normal 8 13 2 2 2" xfId="18564"/>
    <cellStyle name="Normal 8 14" xfId="18565"/>
    <cellStyle name="Normal 8 14 2" xfId="18566"/>
    <cellStyle name="Normal 8 14 2 2" xfId="18567"/>
    <cellStyle name="Normal 8 14 2 2 2" xfId="18568"/>
    <cellStyle name="Normal 8 15" xfId="18569"/>
    <cellStyle name="Normal 8 15 2" xfId="18570"/>
    <cellStyle name="Normal 8 15 2 2" xfId="18571"/>
    <cellStyle name="Normal 8 15 2 2 2" xfId="18572"/>
    <cellStyle name="Normal 8 16" xfId="18573"/>
    <cellStyle name="Normal 8 16 2" xfId="18574"/>
    <cellStyle name="Normal 8 16 2 2" xfId="18575"/>
    <cellStyle name="Normal 8 16 2 2 2" xfId="18576"/>
    <cellStyle name="Normal 8 17" xfId="18577"/>
    <cellStyle name="Normal 8 17 2" xfId="18578"/>
    <cellStyle name="Normal 8 17 2 2" xfId="18579"/>
    <cellStyle name="Normal 8 17 2 2 2" xfId="18580"/>
    <cellStyle name="Normal 8 18" xfId="18581"/>
    <cellStyle name="Normal 8 18 2" xfId="18582"/>
    <cellStyle name="Normal 8 18 2 2" xfId="18583"/>
    <cellStyle name="Normal 8 2" xfId="18584"/>
    <cellStyle name="Normal 8 2 10" xfId="18585"/>
    <cellStyle name="Normal 8 2 2" xfId="18586"/>
    <cellStyle name="Normal 8 2 2 2" xfId="18587"/>
    <cellStyle name="Normal 8 2 2 2 10" xfId="18588"/>
    <cellStyle name="Normal 8 2 2 2 2" xfId="18589"/>
    <cellStyle name="Normal 8 2 2 2 2 2" xfId="18590"/>
    <cellStyle name="Normal 8 2 2 2 2 2 2" xfId="18591"/>
    <cellStyle name="Normal 8 2 2 2 2 2 2 2" xfId="18592"/>
    <cellStyle name="Normal 8 2 2 2 2 3" xfId="18593"/>
    <cellStyle name="Normal 8 2 2 2 2 3 2" xfId="18594"/>
    <cellStyle name="Normal 8 2 2 2 2 3 2 2" xfId="18595"/>
    <cellStyle name="Normal 8 2 2 2 2 3 3" xfId="18596"/>
    <cellStyle name="Normal 8 2 2 2 2 4" xfId="18597"/>
    <cellStyle name="Normal 8 2 2 2 2 4 2" xfId="18598"/>
    <cellStyle name="Normal 8 2 2 2 2 5" xfId="18599"/>
    <cellStyle name="Normal 8 2 2 2 2 5 2" xfId="18600"/>
    <cellStyle name="Normal 8 2 2 2 2 6" xfId="18601"/>
    <cellStyle name="Normal 8 2 2 2 3" xfId="18602"/>
    <cellStyle name="Normal 8 2 2 2 3 2" xfId="18603"/>
    <cellStyle name="Normal 8 2 2 2 3 2 2" xfId="18604"/>
    <cellStyle name="Normal 8 2 2 2 4" xfId="18605"/>
    <cellStyle name="Normal 8 2 2 2 4 2" xfId="18606"/>
    <cellStyle name="Normal 8 2 2 2 4 2 2" xfId="18607"/>
    <cellStyle name="Normal 8 2 2 2 4 3" xfId="18608"/>
    <cellStyle name="Normal 8 2 2 2 5" xfId="18609"/>
    <cellStyle name="Normal 8 2 2 2 5 2" xfId="18610"/>
    <cellStyle name="Normal 8 2 2 2 6" xfId="18611"/>
    <cellStyle name="Normal 8 2 2 2 6 2" xfId="18612"/>
    <cellStyle name="Normal 8 2 2 2 7" xfId="18613"/>
    <cellStyle name="Normal 8 2 2 2 7 2" xfId="18614"/>
    <cellStyle name="Normal 8 2 2 2 8" xfId="18615"/>
    <cellStyle name="Normal 8 2 2 2 8 2" xfId="18616"/>
    <cellStyle name="Normal 8 2 2 2 9" xfId="18617"/>
    <cellStyle name="Normal 8 2 2 2 9 2" xfId="18618"/>
    <cellStyle name="Normal 8 2 2 3" xfId="18619"/>
    <cellStyle name="Normal 8 2 2 3 2" xfId="18620"/>
    <cellStyle name="Normal 8 2 2 3 2 2" xfId="18621"/>
    <cellStyle name="Normal 8 2 2 3 2 2 2" xfId="18622"/>
    <cellStyle name="Normal 8 2 2 4" xfId="18623"/>
    <cellStyle name="Normal 8 2 2 4 2" xfId="18624"/>
    <cellStyle name="Normal 8 2 2 4 2 2" xfId="18625"/>
    <cellStyle name="Normal 8 2 2 4 3" xfId="18626"/>
    <cellStyle name="Normal 8 2 2 4 3 2" xfId="18627"/>
    <cellStyle name="Normal 8 2 2 4 4" xfId="18628"/>
    <cellStyle name="Normal 8 2 2 5" xfId="18629"/>
    <cellStyle name="Normal 8 2 2 5 2" xfId="18630"/>
    <cellStyle name="Normal 8 2 2 5 2 2" xfId="18631"/>
    <cellStyle name="Normal 8 2 2 6" xfId="18632"/>
    <cellStyle name="Normal 8 2 2 6 2" xfId="18633"/>
    <cellStyle name="Normal 8 2 2 7" xfId="18634"/>
    <cellStyle name="Normal 8 2 2 7 2" xfId="18635"/>
    <cellStyle name="Normal 8 2 3" xfId="18636"/>
    <cellStyle name="Normal 8 2 3 10" xfId="18637"/>
    <cellStyle name="Normal 8 2 3 2" xfId="18638"/>
    <cellStyle name="Normal 8 2 3 2 2" xfId="18639"/>
    <cellStyle name="Normal 8 2 3 2 2 2" xfId="18640"/>
    <cellStyle name="Normal 8 2 3 2 2 2 2" xfId="18641"/>
    <cellStyle name="Normal 8 2 3 2 3" xfId="18642"/>
    <cellStyle name="Normal 8 2 3 2 3 2" xfId="18643"/>
    <cellStyle name="Normal 8 2 3 2 3 2 2" xfId="18644"/>
    <cellStyle name="Normal 8 2 3 2 3 3" xfId="18645"/>
    <cellStyle name="Normal 8 2 3 2 4" xfId="18646"/>
    <cellStyle name="Normal 8 2 3 2 4 2" xfId="18647"/>
    <cellStyle name="Normal 8 2 3 2 5" xfId="18648"/>
    <cellStyle name="Normal 8 2 3 2 5 2" xfId="18649"/>
    <cellStyle name="Normal 8 2 3 2 6" xfId="18650"/>
    <cellStyle name="Normal 8 2 3 3" xfId="18651"/>
    <cellStyle name="Normal 8 2 3 3 2" xfId="18652"/>
    <cellStyle name="Normal 8 2 3 3 2 2" xfId="18653"/>
    <cellStyle name="Normal 8 2 3 4" xfId="18654"/>
    <cellStyle name="Normal 8 2 3 4 2" xfId="18655"/>
    <cellStyle name="Normal 8 2 3 4 2 2" xfId="18656"/>
    <cellStyle name="Normal 8 2 3 4 3" xfId="18657"/>
    <cellStyle name="Normal 8 2 3 5" xfId="18658"/>
    <cellStyle name="Normal 8 2 3 5 2" xfId="18659"/>
    <cellStyle name="Normal 8 2 3 6" xfId="18660"/>
    <cellStyle name="Normal 8 2 3 6 2" xfId="18661"/>
    <cellStyle name="Normal 8 2 3 7" xfId="18662"/>
    <cellStyle name="Normal 8 2 3 7 2" xfId="18663"/>
    <cellStyle name="Normal 8 2 3 8" xfId="18664"/>
    <cellStyle name="Normal 8 2 3 8 2" xfId="18665"/>
    <cellStyle name="Normal 8 2 3 9" xfId="18666"/>
    <cellStyle name="Normal 8 2 3 9 2" xfId="18667"/>
    <cellStyle name="Normal 8 2 4" xfId="18668"/>
    <cellStyle name="Normal 8 2 4 2" xfId="18669"/>
    <cellStyle name="Normal 8 2 4 2 2" xfId="18670"/>
    <cellStyle name="Normal 8 2 4 2 2 2" xfId="18671"/>
    <cellStyle name="Normal 8 2 5" xfId="18672"/>
    <cellStyle name="Normal 8 2 5 2" xfId="18673"/>
    <cellStyle name="Normal 8 2 5 2 2" xfId="18674"/>
    <cellStyle name="Normal 8 2 5 3" xfId="18675"/>
    <cellStyle name="Normal 8 2 5 3 2" xfId="18676"/>
    <cellStyle name="Normal 8 2 5 4" xfId="18677"/>
    <cellStyle name="Normal 8 2 6" xfId="18678"/>
    <cellStyle name="Normal 8 2 6 2" xfId="18679"/>
    <cellStyle name="Normal 8 2 6 2 2" xfId="18680"/>
    <cellStyle name="Normal 8 2 7" xfId="18681"/>
    <cellStyle name="Normal 8 2 8" xfId="18682"/>
    <cellStyle name="Normal 8 2 8 2" xfId="18683"/>
    <cellStyle name="Normal 8 2 9" xfId="18684"/>
    <cellStyle name="Normal 8 2 9 2" xfId="18685"/>
    <cellStyle name="Normal 8 3" xfId="18686"/>
    <cellStyle name="Normal 8 3 10" xfId="18687"/>
    <cellStyle name="Normal 8 3 2" xfId="18688"/>
    <cellStyle name="Normal 8 3 2 10" xfId="18689"/>
    <cellStyle name="Normal 8 3 2 10 2" xfId="18690"/>
    <cellStyle name="Normal 8 3 2 11" xfId="18691"/>
    <cellStyle name="Normal 8 3 2 12" xfId="18692"/>
    <cellStyle name="Normal 8 3 2 2" xfId="18693"/>
    <cellStyle name="Normal 8 3 2 2 2" xfId="18694"/>
    <cellStyle name="Normal 8 3 2 2 2 2" xfId="18695"/>
    <cellStyle name="Normal 8 3 2 2 2 2 2" xfId="18696"/>
    <cellStyle name="Normal 8 3 2 2 3" xfId="18697"/>
    <cellStyle name="Normal 8 3 2 2 3 2" xfId="18698"/>
    <cellStyle name="Normal 8 3 2 2 3 2 2" xfId="18699"/>
    <cellStyle name="Normal 8 3 2 2 3 3" xfId="18700"/>
    <cellStyle name="Normal 8 3 2 2 4" xfId="18701"/>
    <cellStyle name="Normal 8 3 2 2 4 2" xfId="18702"/>
    <cellStyle name="Normal 8 3 2 2 5" xfId="18703"/>
    <cellStyle name="Normal 8 3 2 2 5 2" xfId="18704"/>
    <cellStyle name="Normal 8 3 2 2 6" xfId="18705"/>
    <cellStyle name="Normal 8 3 2 3" xfId="18706"/>
    <cellStyle name="Normal 8 3 2 3 2" xfId="18707"/>
    <cellStyle name="Normal 8 3 2 3 2 2" xfId="18708"/>
    <cellStyle name="Normal 8 3 2 3 2 2 2" xfId="18709"/>
    <cellStyle name="Normal 8 3 2 3 3" xfId="18710"/>
    <cellStyle name="Normal 8 3 2 3 3 2" xfId="18711"/>
    <cellStyle name="Normal 8 3 2 3 3 2 2" xfId="18712"/>
    <cellStyle name="Normal 8 3 2 3 3 3" xfId="18713"/>
    <cellStyle name="Normal 8 3 2 3 4" xfId="18714"/>
    <cellStyle name="Normal 8 3 2 3 4 2" xfId="18715"/>
    <cellStyle name="Normal 8 3 2 3 5" xfId="18716"/>
    <cellStyle name="Normal 8 3 2 3 5 2" xfId="18717"/>
    <cellStyle name="Normal 8 3 2 3 6" xfId="18718"/>
    <cellStyle name="Normal 8 3 2 4" xfId="18719"/>
    <cellStyle name="Normal 8 3 2 4 2" xfId="18720"/>
    <cellStyle name="Normal 8 3 2 4 2 2" xfId="18721"/>
    <cellStyle name="Normal 8 3 2 4 2 2 2" xfId="18722"/>
    <cellStyle name="Normal 8 3 2 4 3" xfId="18723"/>
    <cellStyle name="Normal 8 3 2 4 3 2" xfId="18724"/>
    <cellStyle name="Normal 8 3 2 4 4" xfId="18725"/>
    <cellStyle name="Normal 8 3 2 5" xfId="18726"/>
    <cellStyle name="Normal 8 3 2 5 2" xfId="18727"/>
    <cellStyle name="Normal 8 3 2 6" xfId="18728"/>
    <cellStyle name="Normal 8 3 2 6 2" xfId="18729"/>
    <cellStyle name="Normal 8 3 2 7" xfId="18730"/>
    <cellStyle name="Normal 8 3 2 7 2" xfId="18731"/>
    <cellStyle name="Normal 8 3 2 8" xfId="18732"/>
    <cellStyle name="Normal 8 3 2 8 2" xfId="18733"/>
    <cellStyle name="Normal 8 3 2 9" xfId="18734"/>
    <cellStyle name="Normal 8 3 2 9 2" xfId="18735"/>
    <cellStyle name="Normal 8 3 3" xfId="18736"/>
    <cellStyle name="Normal 8 3 3 10" xfId="18737"/>
    <cellStyle name="Normal 8 3 3 2" xfId="18738"/>
    <cellStyle name="Normal 8 3 3 2 2" xfId="18739"/>
    <cellStyle name="Normal 8 3 3 2 2 2" xfId="18740"/>
    <cellStyle name="Normal 8 3 3 2 2 2 2" xfId="18741"/>
    <cellStyle name="Normal 8 3 3 2 3" xfId="18742"/>
    <cellStyle name="Normal 8 3 3 2 3 2" xfId="18743"/>
    <cellStyle name="Normal 8 3 3 2 3 2 2" xfId="18744"/>
    <cellStyle name="Normal 8 3 3 2 3 3" xfId="18745"/>
    <cellStyle name="Normal 8 3 3 2 4" xfId="18746"/>
    <cellStyle name="Normal 8 3 3 2 4 2" xfId="18747"/>
    <cellStyle name="Normal 8 3 3 2 5" xfId="18748"/>
    <cellStyle name="Normal 8 3 3 2 5 2" xfId="18749"/>
    <cellStyle name="Normal 8 3 3 2 6" xfId="18750"/>
    <cellStyle name="Normal 8 3 3 3" xfId="18751"/>
    <cellStyle name="Normal 8 3 3 3 2" xfId="18752"/>
    <cellStyle name="Normal 8 3 3 3 2 2" xfId="18753"/>
    <cellStyle name="Normal 8 3 3 4" xfId="18754"/>
    <cellStyle name="Normal 8 3 3 4 2" xfId="18755"/>
    <cellStyle name="Normal 8 3 3 4 2 2" xfId="18756"/>
    <cellStyle name="Normal 8 3 3 4 3" xfId="18757"/>
    <cellStyle name="Normal 8 3 3 5" xfId="18758"/>
    <cellStyle name="Normal 8 3 3 5 2" xfId="18759"/>
    <cellStyle name="Normal 8 3 3 6" xfId="18760"/>
    <cellStyle name="Normal 8 3 3 6 2" xfId="18761"/>
    <cellStyle name="Normal 8 3 3 7" xfId="18762"/>
    <cellStyle name="Normal 8 3 3 7 2" xfId="18763"/>
    <cellStyle name="Normal 8 3 3 8" xfId="18764"/>
    <cellStyle name="Normal 8 3 3 8 2" xfId="18765"/>
    <cellStyle name="Normal 8 3 3 9" xfId="18766"/>
    <cellStyle name="Normal 8 3 3 9 2" xfId="18767"/>
    <cellStyle name="Normal 8 3 4" xfId="18768"/>
    <cellStyle name="Normal 8 3 4 2" xfId="18769"/>
    <cellStyle name="Normal 8 3 4 2 2" xfId="18770"/>
    <cellStyle name="Normal 8 3 4 2 2 2" xfId="18771"/>
    <cellStyle name="Normal 8 3 5" xfId="18772"/>
    <cellStyle name="Normal 8 3 5 2" xfId="18773"/>
    <cellStyle name="Normal 8 3 5 2 2" xfId="18774"/>
    <cellStyle name="Normal 8 3 5 3" xfId="18775"/>
    <cellStyle name="Normal 8 3 5 3 2" xfId="18776"/>
    <cellStyle name="Normal 8 3 5 4" xfId="18777"/>
    <cellStyle name="Normal 8 3 6" xfId="18778"/>
    <cellStyle name="Normal 8 3 6 2" xfId="18779"/>
    <cellStyle name="Normal 8 3 6 2 2" xfId="18780"/>
    <cellStyle name="Normal 8 3 7" xfId="18781"/>
    <cellStyle name="Normal 8 3 8" xfId="18782"/>
    <cellStyle name="Normal 8 3 8 2" xfId="18783"/>
    <cellStyle name="Normal 8 3 9" xfId="18784"/>
    <cellStyle name="Normal 8 3 9 2" xfId="18785"/>
    <cellStyle name="Normal 8 4" xfId="18786"/>
    <cellStyle name="Normal 8 4 2" xfId="18787"/>
    <cellStyle name="Normal 8 4 2 2" xfId="18788"/>
    <cellStyle name="Normal 8 4 2 2 2" xfId="18789"/>
    <cellStyle name="Normal 8 4 2 2 2 2" xfId="18790"/>
    <cellStyle name="Normal 8 4 3" xfId="18791"/>
    <cellStyle name="Normal 8 4 3 2" xfId="18792"/>
    <cellStyle name="Normal 8 4 3 2 2" xfId="18793"/>
    <cellStyle name="Normal 8 4 3 2 2 2" xfId="18794"/>
    <cellStyle name="Normal 8 4 4" xfId="18795"/>
    <cellStyle name="Normal 8 4 5" xfId="18796"/>
    <cellStyle name="Normal 8 4 5 2" xfId="18797"/>
    <cellStyle name="Normal 8 4 5 2 2" xfId="18798"/>
    <cellStyle name="Normal 8 4 6" xfId="18799"/>
    <cellStyle name="Normal 8 5" xfId="18800"/>
    <cellStyle name="Normal 8 5 2" xfId="18801"/>
    <cellStyle name="Normal 8 5 2 2" xfId="18802"/>
    <cellStyle name="Normal 8 5 2 2 2" xfId="18803"/>
    <cellStyle name="Normal 8 6" xfId="18804"/>
    <cellStyle name="Normal 8 6 2" xfId="18805"/>
    <cellStyle name="Normal 8 6 2 2" xfId="18806"/>
    <cellStyle name="Normal 8 6 2 2 2" xfId="18807"/>
    <cellStyle name="Normal 8 7" xfId="18808"/>
    <cellStyle name="Normal 8 7 2" xfId="18809"/>
    <cellStyle name="Normal 8 7 2 2" xfId="18810"/>
    <cellStyle name="Normal 8 7 2 2 2" xfId="18811"/>
    <cellStyle name="Normal 8 8" xfId="18812"/>
    <cellStyle name="Normal 8 8 2" xfId="18813"/>
    <cellStyle name="Normal 8 8 2 2" xfId="18814"/>
    <cellStyle name="Normal 8 8 2 2 2" xfId="18815"/>
    <cellStyle name="Normal 8 9" xfId="18816"/>
    <cellStyle name="Normal 8 9 2" xfId="18817"/>
    <cellStyle name="Normal 8 9 2 2" xfId="18818"/>
    <cellStyle name="Normal 8 9 2 2 2" xfId="18819"/>
    <cellStyle name="Normal 80" xfId="18820"/>
    <cellStyle name="Normal 80 2" xfId="18821"/>
    <cellStyle name="Normal 80 2 2" xfId="18822"/>
    <cellStyle name="Normal 80 2 2 2" xfId="18823"/>
    <cellStyle name="Normal 80 2 2 2 2" xfId="18824"/>
    <cellStyle name="Normal 80 3" xfId="18825"/>
    <cellStyle name="Normal 80 3 2" xfId="18826"/>
    <cellStyle name="Normal 80 3 2 2" xfId="18827"/>
    <cellStyle name="Normal 80 3 2 2 2" xfId="18828"/>
    <cellStyle name="Normal 80 4" xfId="18829"/>
    <cellStyle name="Normal 80 5" xfId="18830"/>
    <cellStyle name="Normal 80 5 2" xfId="18831"/>
    <cellStyle name="Normal 80 5 2 2" xfId="18832"/>
    <cellStyle name="Normal 80 6" xfId="18833"/>
    <cellStyle name="Normal 81" xfId="18834"/>
    <cellStyle name="Normal 81 2" xfId="18835"/>
    <cellStyle name="Normal 81 2 2" xfId="18836"/>
    <cellStyle name="Normal 81 2 2 2" xfId="18837"/>
    <cellStyle name="Normal 81 2 2 2 2" xfId="18838"/>
    <cellStyle name="Normal 81 3" xfId="18839"/>
    <cellStyle name="Normal 81 3 2" xfId="18840"/>
    <cellStyle name="Normal 81 3 2 2" xfId="18841"/>
    <cellStyle name="Normal 81 3 2 2 2" xfId="18842"/>
    <cellStyle name="Normal 81 4" xfId="18843"/>
    <cellStyle name="Normal 81 5" xfId="18844"/>
    <cellStyle name="Normal 81 5 2" xfId="18845"/>
    <cellStyle name="Normal 81 5 2 2" xfId="18846"/>
    <cellStyle name="Normal 81 6" xfId="18847"/>
    <cellStyle name="Normal 82" xfId="18848"/>
    <cellStyle name="Normal 82 2" xfId="18849"/>
    <cellStyle name="Normal 82 2 2" xfId="18850"/>
    <cellStyle name="Normal 82 2 2 2" xfId="18851"/>
    <cellStyle name="Normal 82 2 2 2 2" xfId="18852"/>
    <cellStyle name="Normal 82 3" xfId="18853"/>
    <cellStyle name="Normal 82 3 2" xfId="18854"/>
    <cellStyle name="Normal 82 3 2 2" xfId="18855"/>
    <cellStyle name="Normal 82 3 2 2 2" xfId="18856"/>
    <cellStyle name="Normal 82 4" xfId="18857"/>
    <cellStyle name="Normal 82 5" xfId="18858"/>
    <cellStyle name="Normal 82 5 2" xfId="18859"/>
    <cellStyle name="Normal 82 5 2 2" xfId="18860"/>
    <cellStyle name="Normal 82 6" xfId="18861"/>
    <cellStyle name="Normal 83" xfId="18862"/>
    <cellStyle name="Normal 83 2" xfId="18863"/>
    <cellStyle name="Normal 83 2 2" xfId="18864"/>
    <cellStyle name="Normal 83 2 2 2" xfId="18865"/>
    <cellStyle name="Normal 83 2 2 2 2" xfId="18866"/>
    <cellStyle name="Normal 83 3" xfId="18867"/>
    <cellStyle name="Normal 83 3 2" xfId="18868"/>
    <cellStyle name="Normal 83 3 2 2" xfId="18869"/>
    <cellStyle name="Normal 83 3 2 2 2" xfId="18870"/>
    <cellStyle name="Normal 83 4" xfId="18871"/>
    <cellStyle name="Normal 83 5" xfId="18872"/>
    <cellStyle name="Normal 83 5 2" xfId="18873"/>
    <cellStyle name="Normal 83 5 2 2" xfId="18874"/>
    <cellStyle name="Normal 83 6" xfId="18875"/>
    <cellStyle name="Normal 84" xfId="18876"/>
    <cellStyle name="Normal 84 2" xfId="18877"/>
    <cellStyle name="Normal 84 2 2" xfId="18878"/>
    <cellStyle name="Normal 84 2 2 2" xfId="18879"/>
    <cellStyle name="Normal 84 2 2 2 2" xfId="18880"/>
    <cellStyle name="Normal 84 3" xfId="18881"/>
    <cellStyle name="Normal 84 3 2" xfId="18882"/>
    <cellStyle name="Normal 84 3 2 2" xfId="18883"/>
    <cellStyle name="Normal 84 3 2 2 2" xfId="18884"/>
    <cellStyle name="Normal 84 4" xfId="18885"/>
    <cellStyle name="Normal 84 5" xfId="18886"/>
    <cellStyle name="Normal 84 5 2" xfId="18887"/>
    <cellStyle name="Normal 84 5 2 2" xfId="18888"/>
    <cellStyle name="Normal 84 6" xfId="18889"/>
    <cellStyle name="Normal 85" xfId="18890"/>
    <cellStyle name="Normal 85 2" xfId="18891"/>
    <cellStyle name="Normal 85 2 2" xfId="18892"/>
    <cellStyle name="Normal 85 2 2 2" xfId="18893"/>
    <cellStyle name="Normal 85 2 2 2 2" xfId="18894"/>
    <cellStyle name="Normal 85 3" xfId="18895"/>
    <cellStyle name="Normal 85 3 2" xfId="18896"/>
    <cellStyle name="Normal 85 3 2 2" xfId="18897"/>
    <cellStyle name="Normal 85 3 2 2 2" xfId="18898"/>
    <cellStyle name="Normal 85 4" xfId="18899"/>
    <cellStyle name="Normal 85 5" xfId="18900"/>
    <cellStyle name="Normal 85 5 2" xfId="18901"/>
    <cellStyle name="Normal 85 5 2 2" xfId="18902"/>
    <cellStyle name="Normal 85 6" xfId="18903"/>
    <cellStyle name="Normal 86" xfId="18904"/>
    <cellStyle name="Normal 86 2" xfId="18905"/>
    <cellStyle name="Normal 86 2 2" xfId="18906"/>
    <cellStyle name="Normal 86 2 2 2" xfId="18907"/>
    <cellStyle name="Normal 86 2 2 2 2" xfId="18908"/>
    <cellStyle name="Normal 86 3" xfId="18909"/>
    <cellStyle name="Normal 86 3 2" xfId="18910"/>
    <cellStyle name="Normal 86 3 2 2" xfId="18911"/>
    <cellStyle name="Normal 86 3 2 2 2" xfId="18912"/>
    <cellStyle name="Normal 86 4" xfId="18913"/>
    <cellStyle name="Normal 86 5" xfId="18914"/>
    <cellStyle name="Normal 86 5 2" xfId="18915"/>
    <cellStyle name="Normal 86 5 2 2" xfId="18916"/>
    <cellStyle name="Normal 86 6" xfId="18917"/>
    <cellStyle name="Normal 87" xfId="18918"/>
    <cellStyle name="Normal 87 2" xfId="18919"/>
    <cellStyle name="Normal 87 2 2" xfId="18920"/>
    <cellStyle name="Normal 87 2 2 2" xfId="18921"/>
    <cellStyle name="Normal 87 2 2 2 2" xfId="18922"/>
    <cellStyle name="Normal 87 3" xfId="18923"/>
    <cellStyle name="Normal 87 3 2" xfId="18924"/>
    <cellStyle name="Normal 87 3 2 2" xfId="18925"/>
    <cellStyle name="Normal 87 3 2 2 2" xfId="18926"/>
    <cellStyle name="Normal 87 4" xfId="18927"/>
    <cellStyle name="Normal 87 5" xfId="18928"/>
    <cellStyle name="Normal 87 5 2" xfId="18929"/>
    <cellStyle name="Normal 87 5 2 2" xfId="18930"/>
    <cellStyle name="Normal 87 6" xfId="18931"/>
    <cellStyle name="Normal 88" xfId="18932"/>
    <cellStyle name="Normal 88 2" xfId="18933"/>
    <cellStyle name="Normal 88 2 2" xfId="18934"/>
    <cellStyle name="Normal 88 2 2 2" xfId="18935"/>
    <cellStyle name="Normal 88 2 2 2 2" xfId="18936"/>
    <cellStyle name="Normal 88 3" xfId="18937"/>
    <cellStyle name="Normal 88 3 2" xfId="18938"/>
    <cellStyle name="Normal 88 3 2 2" xfId="18939"/>
    <cellStyle name="Normal 88 3 2 2 2" xfId="18940"/>
    <cellStyle name="Normal 88 4" xfId="18941"/>
    <cellStyle name="Normal 88 5" xfId="18942"/>
    <cellStyle name="Normal 88 5 2" xfId="18943"/>
    <cellStyle name="Normal 88 5 2 2" xfId="18944"/>
    <cellStyle name="Normal 88 6" xfId="18945"/>
    <cellStyle name="Normal 89" xfId="18946"/>
    <cellStyle name="Normal 89 2" xfId="18947"/>
    <cellStyle name="Normal 89 2 2" xfId="18948"/>
    <cellStyle name="Normal 89 2 2 2" xfId="18949"/>
    <cellStyle name="Normal 89 2 2 2 2" xfId="18950"/>
    <cellStyle name="Normal 89 3" xfId="18951"/>
    <cellStyle name="Normal 89 3 2" xfId="18952"/>
    <cellStyle name="Normal 89 3 2 2" xfId="18953"/>
    <cellStyle name="Normal 89 3 2 2 2" xfId="18954"/>
    <cellStyle name="Normal 89 4" xfId="18955"/>
    <cellStyle name="Normal 89 5" xfId="18956"/>
    <cellStyle name="Normal 89 5 2" xfId="18957"/>
    <cellStyle name="Normal 89 5 2 2" xfId="18958"/>
    <cellStyle name="Normal 89 6" xfId="18959"/>
    <cellStyle name="Normal 9" xfId="18960"/>
    <cellStyle name="Normal 9 10" xfId="18961"/>
    <cellStyle name="Normal 9 10 2" xfId="18962"/>
    <cellStyle name="Normal 9 10 2 2" xfId="18963"/>
    <cellStyle name="Normal 9 10 2 2 2" xfId="18964"/>
    <cellStyle name="Normal 9 11" xfId="18965"/>
    <cellStyle name="Normal 9 11 2" xfId="18966"/>
    <cellStyle name="Normal 9 11 2 2" xfId="18967"/>
    <cellStyle name="Normal 9 11 2 2 2" xfId="18968"/>
    <cellStyle name="Normal 9 12" xfId="18969"/>
    <cellStyle name="Normal 9 12 2" xfId="18970"/>
    <cellStyle name="Normal 9 12 2 2" xfId="18971"/>
    <cellStyle name="Normal 9 12 2 2 2" xfId="18972"/>
    <cellStyle name="Normal 9 13" xfId="18973"/>
    <cellStyle name="Normal 9 13 2" xfId="18974"/>
    <cellStyle name="Normal 9 13 2 2" xfId="18975"/>
    <cellStyle name="Normal 9 13 2 2 2" xfId="18976"/>
    <cellStyle name="Normal 9 14" xfId="18977"/>
    <cellStyle name="Normal 9 14 2" xfId="18978"/>
    <cellStyle name="Normal 9 14 2 2" xfId="18979"/>
    <cellStyle name="Normal 9 14 2 2 2" xfId="18980"/>
    <cellStyle name="Normal 9 15" xfId="18981"/>
    <cellStyle name="Normal 9 15 2" xfId="18982"/>
    <cellStyle name="Normal 9 15 2 2" xfId="18983"/>
    <cellStyle name="Normal 9 15 2 2 2" xfId="18984"/>
    <cellStyle name="Normal 9 16" xfId="18985"/>
    <cellStyle name="Normal 9 16 2" xfId="18986"/>
    <cellStyle name="Normal 9 16 2 2" xfId="18987"/>
    <cellStyle name="Normal 9 16 2 2 2" xfId="18988"/>
    <cellStyle name="Normal 9 16 2 2 2 2" xfId="18989"/>
    <cellStyle name="Normal 9 16 3" xfId="18990"/>
    <cellStyle name="Normal 9 16 3 2" xfId="18991"/>
    <cellStyle name="Normal 9 16 3 2 2" xfId="18992"/>
    <cellStyle name="Normal 9 17" xfId="18993"/>
    <cellStyle name="Normal 9 17 2" xfId="18994"/>
    <cellStyle name="Normal 9 17 2 2" xfId="18995"/>
    <cellStyle name="Normal 9 17 2 2 2" xfId="18996"/>
    <cellStyle name="Normal 9 18" xfId="18997"/>
    <cellStyle name="Normal 9 18 10" xfId="18998"/>
    <cellStyle name="Normal 9 18 2" xfId="18999"/>
    <cellStyle name="Normal 9 18 2 2" xfId="19000"/>
    <cellStyle name="Normal 9 18 2 2 2" xfId="19001"/>
    <cellStyle name="Normal 9 18 2 2 2 2" xfId="19002"/>
    <cellStyle name="Normal 9 18 2 3" xfId="19003"/>
    <cellStyle name="Normal 9 18 2 3 2" xfId="19004"/>
    <cellStyle name="Normal 9 18 2 3 2 2" xfId="19005"/>
    <cellStyle name="Normal 9 18 2 3 3" xfId="19006"/>
    <cellStyle name="Normal 9 18 2 4" xfId="19007"/>
    <cellStyle name="Normal 9 18 2 4 2" xfId="19008"/>
    <cellStyle name="Normal 9 18 2 5" xfId="19009"/>
    <cellStyle name="Normal 9 18 2 5 2" xfId="19010"/>
    <cellStyle name="Normal 9 18 2 6" xfId="19011"/>
    <cellStyle name="Normal 9 18 3" xfId="19012"/>
    <cellStyle name="Normal 9 18 3 2" xfId="19013"/>
    <cellStyle name="Normal 9 18 3 2 2" xfId="19014"/>
    <cellStyle name="Normal 9 18 4" xfId="19015"/>
    <cellStyle name="Normal 9 18 4 2" xfId="19016"/>
    <cellStyle name="Normal 9 18 4 2 2" xfId="19017"/>
    <cellStyle name="Normal 9 18 4 3" xfId="19018"/>
    <cellStyle name="Normal 9 18 5" xfId="19019"/>
    <cellStyle name="Normal 9 18 5 2" xfId="19020"/>
    <cellStyle name="Normal 9 18 6" xfId="19021"/>
    <cellStyle name="Normal 9 18 6 2" xfId="19022"/>
    <cellStyle name="Normal 9 18 7" xfId="19023"/>
    <cellStyle name="Normal 9 18 7 2" xfId="19024"/>
    <cellStyle name="Normal 9 18 8" xfId="19025"/>
    <cellStyle name="Normal 9 18 8 2" xfId="19026"/>
    <cellStyle name="Normal 9 18 9" xfId="19027"/>
    <cellStyle name="Normal 9 18 9 2" xfId="19028"/>
    <cellStyle name="Normal 9 19" xfId="19029"/>
    <cellStyle name="Normal 9 19 2" xfId="19030"/>
    <cellStyle name="Normal 9 19 2 2" xfId="19031"/>
    <cellStyle name="Normal 9 19 3" xfId="19032"/>
    <cellStyle name="Normal 9 19 3 2" xfId="19033"/>
    <cellStyle name="Normal 9 19 4" xfId="19034"/>
    <cellStyle name="Normal 9 2" xfId="19035"/>
    <cellStyle name="Normal 9 2 2" xfId="19036"/>
    <cellStyle name="Normal 9 2 2 2" xfId="19037"/>
    <cellStyle name="Normal 9 2 2 2 2" xfId="19038"/>
    <cellStyle name="Normal 9 2 3" xfId="19039"/>
    <cellStyle name="Normal 9 2 4" xfId="19040"/>
    <cellStyle name="Normal 9 20" xfId="19041"/>
    <cellStyle name="Normal 9 20 2" xfId="19042"/>
    <cellStyle name="Normal 9 20 2 2" xfId="19043"/>
    <cellStyle name="Normal 9 21" xfId="19044"/>
    <cellStyle name="Normal 9 21 2" xfId="19045"/>
    <cellStyle name="Normal 9 22" xfId="19046"/>
    <cellStyle name="Normal 9 22 2" xfId="19047"/>
    <cellStyle name="Normal 9 23" xfId="19048"/>
    <cellStyle name="Normal 9 3" xfId="19049"/>
    <cellStyle name="Normal 9 3 2" xfId="19050"/>
    <cellStyle name="Normal 9 3 2 10" xfId="19051"/>
    <cellStyle name="Normal 9 3 2 11" xfId="19052"/>
    <cellStyle name="Normal 9 3 2 2" xfId="19053"/>
    <cellStyle name="Normal 9 3 2 2 2" xfId="19054"/>
    <cellStyle name="Normal 9 3 2 2 2 2" xfId="19055"/>
    <cellStyle name="Normal 9 3 2 2 2 2 2" xfId="19056"/>
    <cellStyle name="Normal 9 3 2 2 3" xfId="19057"/>
    <cellStyle name="Normal 9 3 2 2 3 2" xfId="19058"/>
    <cellStyle name="Normal 9 3 2 2 3 2 2" xfId="19059"/>
    <cellStyle name="Normal 9 3 2 2 3 3" xfId="19060"/>
    <cellStyle name="Normal 9 3 2 2 4" xfId="19061"/>
    <cellStyle name="Normal 9 3 2 2 4 2" xfId="19062"/>
    <cellStyle name="Normal 9 3 2 2 5" xfId="19063"/>
    <cellStyle name="Normal 9 3 2 2 5 2" xfId="19064"/>
    <cellStyle name="Normal 9 3 2 2 6" xfId="19065"/>
    <cellStyle name="Normal 9 3 2 3" xfId="19066"/>
    <cellStyle name="Normal 9 3 2 3 2" xfId="19067"/>
    <cellStyle name="Normal 9 3 2 3 2 2" xfId="19068"/>
    <cellStyle name="Normal 9 3 2 4" xfId="19069"/>
    <cellStyle name="Normal 9 3 2 4 2" xfId="19070"/>
    <cellStyle name="Normal 9 3 2 4 2 2" xfId="19071"/>
    <cellStyle name="Normal 9 3 2 4 3" xfId="19072"/>
    <cellStyle name="Normal 9 3 2 5" xfId="19073"/>
    <cellStyle name="Normal 9 3 2 5 2" xfId="19074"/>
    <cellStyle name="Normal 9 3 2 6" xfId="19075"/>
    <cellStyle name="Normal 9 3 2 6 2" xfId="19076"/>
    <cellStyle name="Normal 9 3 2 7" xfId="19077"/>
    <cellStyle name="Normal 9 3 2 7 2" xfId="19078"/>
    <cellStyle name="Normal 9 3 2 8" xfId="19079"/>
    <cellStyle name="Normal 9 3 2 8 2" xfId="19080"/>
    <cellStyle name="Normal 9 3 2 9" xfId="19081"/>
    <cellStyle name="Normal 9 3 2 9 2" xfId="19082"/>
    <cellStyle name="Normal 9 3 3" xfId="19083"/>
    <cellStyle name="Normal 9 3 3 2" xfId="19084"/>
    <cellStyle name="Normal 9 3 3 2 2" xfId="19085"/>
    <cellStyle name="Normal 9 3 3 2 2 2" xfId="19086"/>
    <cellStyle name="Normal 9 3 4" xfId="19087"/>
    <cellStyle name="Normal 9 3 4 2" xfId="19088"/>
    <cellStyle name="Normal 9 3 4 2 2" xfId="19089"/>
    <cellStyle name="Normal 9 3 4 3" xfId="19090"/>
    <cellStyle name="Normal 9 3 4 3 2" xfId="19091"/>
    <cellStyle name="Normal 9 3 4 4" xfId="19092"/>
    <cellStyle name="Normal 9 3 5" xfId="19093"/>
    <cellStyle name="Normal 9 3 5 2" xfId="19094"/>
    <cellStyle name="Normal 9 3 5 2 2" xfId="19095"/>
    <cellStyle name="Normal 9 3 6" xfId="19096"/>
    <cellStyle name="Normal 9 3 7" xfId="19097"/>
    <cellStyle name="Normal 9 3 7 2" xfId="19098"/>
    <cellStyle name="Normal 9 3 8" xfId="19099"/>
    <cellStyle name="Normal 9 3 8 2" xfId="19100"/>
    <cellStyle name="Normal 9 3 9" xfId="19101"/>
    <cellStyle name="Normal 9 4" xfId="19102"/>
    <cellStyle name="Normal 9 4 2" xfId="19103"/>
    <cellStyle name="Normal 9 4 2 2" xfId="19104"/>
    <cellStyle name="Normal 9 4 2 2 2" xfId="19105"/>
    <cellStyle name="Normal 9 4 2 2 2 2" xfId="19106"/>
    <cellStyle name="Normal 9 4 3" xfId="19107"/>
    <cellStyle name="Normal 9 4 3 2" xfId="19108"/>
    <cellStyle name="Normal 9 4 3 2 2" xfId="19109"/>
    <cellStyle name="Normal 9 4 3 2 2 2" xfId="19110"/>
    <cellStyle name="Normal 9 4 4" xfId="19111"/>
    <cellStyle name="Normal 9 4 5" xfId="19112"/>
    <cellStyle name="Normal 9 4 5 2" xfId="19113"/>
    <cellStyle name="Normal 9 4 5 2 2" xfId="19114"/>
    <cellStyle name="Normal 9 4 6" xfId="19115"/>
    <cellStyle name="Normal 9 5" xfId="19116"/>
    <cellStyle name="Normal 9 5 2" xfId="19117"/>
    <cellStyle name="Normal 9 5 2 2" xfId="19118"/>
    <cellStyle name="Normal 9 5 2 2 2" xfId="19119"/>
    <cellStyle name="Normal 9 5 2 2 2 2" xfId="19120"/>
    <cellStyle name="Normal 9 5 3" xfId="19121"/>
    <cellStyle name="Normal 9 5 3 2" xfId="19122"/>
    <cellStyle name="Normal 9 5 3 2 2" xfId="19123"/>
    <cellStyle name="Normal 9 5 3 3" xfId="19124"/>
    <cellStyle name="Normal 9 5 3 3 2" xfId="19125"/>
    <cellStyle name="Normal 9 5 3 4" xfId="19126"/>
    <cellStyle name="Normal 9 5 4" xfId="19127"/>
    <cellStyle name="Normal 9 5 4 2" xfId="19128"/>
    <cellStyle name="Normal 9 5 4 2 2" xfId="19129"/>
    <cellStyle name="Normal 9 5 5" xfId="19130"/>
    <cellStyle name="Normal 9 5 5 2" xfId="19131"/>
    <cellStyle name="Normal 9 5 6" xfId="19132"/>
    <cellStyle name="Normal 9 6" xfId="19133"/>
    <cellStyle name="Normal 9 6 2" xfId="19134"/>
    <cellStyle name="Normal 9 6 2 2" xfId="19135"/>
    <cellStyle name="Normal 9 6 2 2 2" xfId="19136"/>
    <cellStyle name="Normal 9 7" xfId="19137"/>
    <cellStyle name="Normal 9 7 2" xfId="19138"/>
    <cellStyle name="Normal 9 7 2 2" xfId="19139"/>
    <cellStyle name="Normal 9 7 2 2 2" xfId="19140"/>
    <cellStyle name="Normal 9 8" xfId="19141"/>
    <cellStyle name="Normal 9 8 2" xfId="19142"/>
    <cellStyle name="Normal 9 8 2 2" xfId="19143"/>
    <cellStyle name="Normal 9 8 2 2 2" xfId="19144"/>
    <cellStyle name="Normal 9 9" xfId="19145"/>
    <cellStyle name="Normal 9 9 2" xfId="19146"/>
    <cellStyle name="Normal 9 9 2 2" xfId="19147"/>
    <cellStyle name="Normal 9 9 2 2 2" xfId="19148"/>
    <cellStyle name="Normal 9_Schedule May 2011" xfId="19149"/>
    <cellStyle name="Normal 90" xfId="19150"/>
    <cellStyle name="Normal 90 2" xfId="19151"/>
    <cellStyle name="Normal 90 2 2" xfId="19152"/>
    <cellStyle name="Normal 90 2 2 2" xfId="19153"/>
    <cellStyle name="Normal 90 2 2 2 2" xfId="19154"/>
    <cellStyle name="Normal 90 3" xfId="19155"/>
    <cellStyle name="Normal 90 3 2" xfId="19156"/>
    <cellStyle name="Normal 90 3 2 2" xfId="19157"/>
    <cellStyle name="Normal 90 3 2 2 2" xfId="19158"/>
    <cellStyle name="Normal 90 4" xfId="19159"/>
    <cellStyle name="Normal 90 5" xfId="19160"/>
    <cellStyle name="Normal 90 5 2" xfId="19161"/>
    <cellStyle name="Normal 90 5 2 2" xfId="19162"/>
    <cellStyle name="Normal 90 6" xfId="19163"/>
    <cellStyle name="Normal 91" xfId="19164"/>
    <cellStyle name="Normal 91 2" xfId="19165"/>
    <cellStyle name="Normal 91 2 2" xfId="19166"/>
    <cellStyle name="Normal 91 2 2 2" xfId="19167"/>
    <cellStyle name="Normal 91 2 2 2 2" xfId="19168"/>
    <cellStyle name="Normal 91 3" xfId="19169"/>
    <cellStyle name="Normal 91 3 2" xfId="19170"/>
    <cellStyle name="Normal 91 3 2 2" xfId="19171"/>
    <cellStyle name="Normal 91 3 2 2 2" xfId="19172"/>
    <cellStyle name="Normal 91 4" xfId="19173"/>
    <cellStyle name="Normal 91 5" xfId="19174"/>
    <cellStyle name="Normal 91 5 2" xfId="19175"/>
    <cellStyle name="Normal 91 5 2 2" xfId="19176"/>
    <cellStyle name="Normal 91 6" xfId="19177"/>
    <cellStyle name="Normal 92" xfId="19178"/>
    <cellStyle name="Normal 92 2" xfId="19179"/>
    <cellStyle name="Normal 92 2 2" xfId="19180"/>
    <cellStyle name="Normal 92 2 2 2" xfId="19181"/>
    <cellStyle name="Normal 92 2 2 2 2" xfId="19182"/>
    <cellStyle name="Normal 92 3" xfId="19183"/>
    <cellStyle name="Normal 92 3 2" xfId="19184"/>
    <cellStyle name="Normal 92 3 2 2" xfId="19185"/>
    <cellStyle name="Normal 92 3 2 2 2" xfId="19186"/>
    <cellStyle name="Normal 92 4" xfId="19187"/>
    <cellStyle name="Normal 92 5" xfId="19188"/>
    <cellStyle name="Normal 92 5 2" xfId="19189"/>
    <cellStyle name="Normal 92 5 2 2" xfId="19190"/>
    <cellStyle name="Normal 92 6" xfId="19191"/>
    <cellStyle name="Normal 93" xfId="19192"/>
    <cellStyle name="Normal 93 2" xfId="19193"/>
    <cellStyle name="Normal 93 2 2" xfId="19194"/>
    <cellStyle name="Normal 93 2 2 2" xfId="19195"/>
    <cellStyle name="Normal 93 2 2 2 2" xfId="19196"/>
    <cellStyle name="Normal 93 3" xfId="19197"/>
    <cellStyle name="Normal 93 3 2" xfId="19198"/>
    <cellStyle name="Normal 93 3 2 2" xfId="19199"/>
    <cellStyle name="Normal 93 3 2 2 2" xfId="19200"/>
    <cellStyle name="Normal 93 4" xfId="19201"/>
    <cellStyle name="Normal 93 5" xfId="19202"/>
    <cellStyle name="Normal 93 5 2" xfId="19203"/>
    <cellStyle name="Normal 93 5 2 2" xfId="19204"/>
    <cellStyle name="Normal 93 6" xfId="19205"/>
    <cellStyle name="Normal 94" xfId="19206"/>
    <cellStyle name="Normal 94 2" xfId="19207"/>
    <cellStyle name="Normal 94 2 10" xfId="19208"/>
    <cellStyle name="Normal 94 2 2" xfId="19209"/>
    <cellStyle name="Normal 94 2 2 2" xfId="19210"/>
    <cellStyle name="Normal 94 2 2 2 2" xfId="19211"/>
    <cellStyle name="Normal 94 2 2 2 2 2" xfId="19212"/>
    <cellStyle name="Normal 94 2 2 3" xfId="19213"/>
    <cellStyle name="Normal 94 2 2 3 2" xfId="19214"/>
    <cellStyle name="Normal 94 2 2 3 2 2" xfId="19215"/>
    <cellStyle name="Normal 94 2 2 3 3" xfId="19216"/>
    <cellStyle name="Normal 94 2 2 4" xfId="19217"/>
    <cellStyle name="Normal 94 2 2 4 2" xfId="19218"/>
    <cellStyle name="Normal 94 2 2 5" xfId="19219"/>
    <cellStyle name="Normal 94 2 2 5 2" xfId="19220"/>
    <cellStyle name="Normal 94 2 2 6" xfId="19221"/>
    <cellStyle name="Normal 94 2 3" xfId="19222"/>
    <cellStyle name="Normal 94 2 3 2" xfId="19223"/>
    <cellStyle name="Normal 94 2 3 2 2" xfId="19224"/>
    <cellStyle name="Normal 94 2 4" xfId="19225"/>
    <cellStyle name="Normal 94 2 4 2" xfId="19226"/>
    <cellStyle name="Normal 94 2 4 2 2" xfId="19227"/>
    <cellStyle name="Normal 94 2 4 3" xfId="19228"/>
    <cellStyle name="Normal 94 2 5" xfId="19229"/>
    <cellStyle name="Normal 94 2 5 2" xfId="19230"/>
    <cellStyle name="Normal 94 2 6" xfId="19231"/>
    <cellStyle name="Normal 94 2 6 2" xfId="19232"/>
    <cellStyle name="Normal 94 2 7" xfId="19233"/>
    <cellStyle name="Normal 94 2 7 2" xfId="19234"/>
    <cellStyle name="Normal 94 2 8" xfId="19235"/>
    <cellStyle name="Normal 94 2 8 2" xfId="19236"/>
    <cellStyle name="Normal 94 2 9" xfId="19237"/>
    <cellStyle name="Normal 94 2 9 2" xfId="19238"/>
    <cellStyle name="Normal 94 3" xfId="19239"/>
    <cellStyle name="Normal 94 3 2" xfId="19240"/>
    <cellStyle name="Normal 94 3 2 2" xfId="19241"/>
    <cellStyle name="Normal 94 3 2 2 2" xfId="19242"/>
    <cellStyle name="Normal 94 4" xfId="19243"/>
    <cellStyle name="Normal 94 4 2" xfId="19244"/>
    <cellStyle name="Normal 94 4 2 2" xfId="19245"/>
    <cellStyle name="Normal 94 4 3" xfId="19246"/>
    <cellStyle name="Normal 94 4 3 2" xfId="19247"/>
    <cellStyle name="Normal 94 4 4" xfId="19248"/>
    <cellStyle name="Normal 94 5" xfId="19249"/>
    <cellStyle name="Normal 94 5 2" xfId="19250"/>
    <cellStyle name="Normal 94 5 2 2" xfId="19251"/>
    <cellStyle name="Normal 94 6" xfId="19252"/>
    <cellStyle name="Normal 94 6 2" xfId="19253"/>
    <cellStyle name="Normal 94 7" xfId="19254"/>
    <cellStyle name="Normal 94 7 2" xfId="19255"/>
    <cellStyle name="Normal 94 8" xfId="19256"/>
    <cellStyle name="Normal 95" xfId="19257"/>
    <cellStyle name="Normal 95 2" xfId="19258"/>
    <cellStyle name="Normal 95 2 10" xfId="19259"/>
    <cellStyle name="Normal 95 2 2" xfId="19260"/>
    <cellStyle name="Normal 95 2 2 2" xfId="19261"/>
    <cellStyle name="Normal 95 2 2 2 2" xfId="19262"/>
    <cellStyle name="Normal 95 2 2 2 2 2" xfId="19263"/>
    <cellStyle name="Normal 95 2 2 3" xfId="19264"/>
    <cellStyle name="Normal 95 2 2 3 2" xfId="19265"/>
    <cellStyle name="Normal 95 2 2 3 2 2" xfId="19266"/>
    <cellStyle name="Normal 95 2 2 3 3" xfId="19267"/>
    <cellStyle name="Normal 95 2 2 4" xfId="19268"/>
    <cellStyle name="Normal 95 2 2 4 2" xfId="19269"/>
    <cellStyle name="Normal 95 2 2 5" xfId="19270"/>
    <cellStyle name="Normal 95 2 2 5 2" xfId="19271"/>
    <cellStyle name="Normal 95 2 2 6" xfId="19272"/>
    <cellStyle name="Normal 95 2 3" xfId="19273"/>
    <cellStyle name="Normal 95 2 3 2" xfId="19274"/>
    <cellStyle name="Normal 95 2 3 2 2" xfId="19275"/>
    <cellStyle name="Normal 95 2 4" xfId="19276"/>
    <cellStyle name="Normal 95 2 4 2" xfId="19277"/>
    <cellStyle name="Normal 95 2 4 2 2" xfId="19278"/>
    <cellStyle name="Normal 95 2 4 3" xfId="19279"/>
    <cellStyle name="Normal 95 2 5" xfId="19280"/>
    <cellStyle name="Normal 95 2 5 2" xfId="19281"/>
    <cellStyle name="Normal 95 2 6" xfId="19282"/>
    <cellStyle name="Normal 95 2 6 2" xfId="19283"/>
    <cellStyle name="Normal 95 2 7" xfId="19284"/>
    <cellStyle name="Normal 95 2 7 2" xfId="19285"/>
    <cellStyle name="Normal 95 2 8" xfId="19286"/>
    <cellStyle name="Normal 95 2 8 2" xfId="19287"/>
    <cellStyle name="Normal 95 2 9" xfId="19288"/>
    <cellStyle name="Normal 95 2 9 2" xfId="19289"/>
    <cellStyle name="Normal 95 3" xfId="19290"/>
    <cellStyle name="Normal 95 3 2" xfId="19291"/>
    <cellStyle name="Normal 95 3 2 2" xfId="19292"/>
    <cellStyle name="Normal 95 3 2 2 2" xfId="19293"/>
    <cellStyle name="Normal 95 4" xfId="19294"/>
    <cellStyle name="Normal 95 4 2" xfId="19295"/>
    <cellStyle name="Normal 95 4 2 2" xfId="19296"/>
    <cellStyle name="Normal 95 4 3" xfId="19297"/>
    <cellStyle name="Normal 95 4 3 2" xfId="19298"/>
    <cellStyle name="Normal 95 4 4" xfId="19299"/>
    <cellStyle name="Normal 95 5" xfId="19300"/>
    <cellStyle name="Normal 95 5 2" xfId="19301"/>
    <cellStyle name="Normal 95 5 2 2" xfId="19302"/>
    <cellStyle name="Normal 95 6" xfId="19303"/>
    <cellStyle name="Normal 95 6 2" xfId="19304"/>
    <cellStyle name="Normal 95 7" xfId="19305"/>
    <cellStyle name="Normal 95 7 2" xfId="19306"/>
    <cellStyle name="Normal 95 8" xfId="19307"/>
    <cellStyle name="Normal 96" xfId="19308"/>
    <cellStyle name="Normal 96 2" xfId="19309"/>
    <cellStyle name="Normal 96 2 2" xfId="19310"/>
    <cellStyle name="Normal 96 2 2 2" xfId="19311"/>
    <cellStyle name="Normal 97" xfId="19312"/>
    <cellStyle name="Normal 97 2" xfId="19313"/>
    <cellStyle name="Normal 97 2 2" xfId="19314"/>
    <cellStyle name="Normal 97 2 2 2" xfId="19315"/>
    <cellStyle name="Normal 98" xfId="19316"/>
    <cellStyle name="Normal 98 2" xfId="19317"/>
    <cellStyle name="Normal 98 2 2" xfId="19318"/>
    <cellStyle name="Normal 98 2 2 2" xfId="19319"/>
    <cellStyle name="Normal 99" xfId="19320"/>
    <cellStyle name="Normal 99 2" xfId="19321"/>
    <cellStyle name="Normal 99 2 2" xfId="19322"/>
    <cellStyle name="Normal 99 2 2 2" xfId="19323"/>
    <cellStyle name="Normal Bold" xfId="19324"/>
    <cellStyle name="Normal Bold 2" xfId="19325"/>
    <cellStyle name="Normal Bold 2 2" xfId="19326"/>
    <cellStyle name="Normal Bold 2 2 2" xfId="19327"/>
    <cellStyle name="Normal8" xfId="19328"/>
    <cellStyle name="Normal8 10" xfId="19329"/>
    <cellStyle name="Normal8 10 2" xfId="19330"/>
    <cellStyle name="Normal8 10 2 2" xfId="19331"/>
    <cellStyle name="Normal8 2" xfId="19332"/>
    <cellStyle name="Normal8 2 2" xfId="19333"/>
    <cellStyle name="Normal8 2 2 2" xfId="19334"/>
    <cellStyle name="Normal8 2 2 2 2" xfId="19335"/>
    <cellStyle name="Normal8 2 2 2 2 2" xfId="19336"/>
    <cellStyle name="Normal8 2 3" xfId="19337"/>
    <cellStyle name="Normal8 2 3 2" xfId="19338"/>
    <cellStyle name="Normal8 2 3 2 2" xfId="19339"/>
    <cellStyle name="Normal8 3" xfId="19340"/>
    <cellStyle name="Normal8 3 2" xfId="19341"/>
    <cellStyle name="Normal8 3 2 2" xfId="19342"/>
    <cellStyle name="Normal8 3 2 2 2" xfId="19343"/>
    <cellStyle name="Normal8 3 2 2 2 2" xfId="19344"/>
    <cellStyle name="Normal8 3 3" xfId="19345"/>
    <cellStyle name="Normal8 3 3 2" xfId="19346"/>
    <cellStyle name="Normal8 3 3 2 2" xfId="19347"/>
    <cellStyle name="Normal8 4" xfId="19348"/>
    <cellStyle name="Normal8 4 2" xfId="19349"/>
    <cellStyle name="Normal8 4 2 2" xfId="19350"/>
    <cellStyle name="Normal8 4 2 2 2" xfId="19351"/>
    <cellStyle name="Normal8 5" xfId="19352"/>
    <cellStyle name="Normal8 5 2" xfId="19353"/>
    <cellStyle name="Normal8 5 2 2" xfId="19354"/>
    <cellStyle name="Normal8 5 2 2 2" xfId="19355"/>
    <cellStyle name="Normal8 6" xfId="19356"/>
    <cellStyle name="Normal8 6 2" xfId="19357"/>
    <cellStyle name="Normal8 6 2 2" xfId="19358"/>
    <cellStyle name="Normal8 6 2 2 2" xfId="19359"/>
    <cellStyle name="Normal8 7" xfId="19360"/>
    <cellStyle name="Normal8 7 2" xfId="19361"/>
    <cellStyle name="Normal8 7 2 2" xfId="19362"/>
    <cellStyle name="Normal8 7 2 2 2" xfId="19363"/>
    <cellStyle name="Normal8 8" xfId="19364"/>
    <cellStyle name="Normal8 8 2" xfId="19365"/>
    <cellStyle name="Normal8 8 2 2" xfId="19366"/>
    <cellStyle name="Normal8 8 2 2 2" xfId="19367"/>
    <cellStyle name="Normal8 9" xfId="19368"/>
    <cellStyle name="Normal8_2011 Q2 CAM True Up - comparison btwn 12Sep11 and 21June11" xfId="19369"/>
    <cellStyle name="Note 10" xfId="19370"/>
    <cellStyle name="Note 10 2" xfId="19371"/>
    <cellStyle name="Note 10 2 2" xfId="19372"/>
    <cellStyle name="Note 10 2 2 2" xfId="19373"/>
    <cellStyle name="Note 10 3" xfId="19374"/>
    <cellStyle name="Note 11" xfId="19375"/>
    <cellStyle name="Note 11 2" xfId="19376"/>
    <cellStyle name="Note 11 2 2" xfId="19377"/>
    <cellStyle name="Note 11 2 2 2" xfId="19378"/>
    <cellStyle name="Note 11 3" xfId="19379"/>
    <cellStyle name="Note 12" xfId="19380"/>
    <cellStyle name="Note 12 2" xfId="19381"/>
    <cellStyle name="Note 12 2 2" xfId="19382"/>
    <cellStyle name="Note 12 2 2 2" xfId="19383"/>
    <cellStyle name="Note 12 3" xfId="19384"/>
    <cellStyle name="Note 13" xfId="19385"/>
    <cellStyle name="Note 13 2" xfId="19386"/>
    <cellStyle name="Note 13 2 2" xfId="19387"/>
    <cellStyle name="Note 13 2 2 2" xfId="19388"/>
    <cellStyle name="Note 13 3" xfId="19389"/>
    <cellStyle name="Note 14" xfId="19390"/>
    <cellStyle name="Note 14 2" xfId="19391"/>
    <cellStyle name="Note 14 2 2" xfId="19392"/>
    <cellStyle name="Note 14 2 2 2" xfId="19393"/>
    <cellStyle name="Note 14 3" xfId="19394"/>
    <cellStyle name="Note 15" xfId="19395"/>
    <cellStyle name="Note 15 2" xfId="19396"/>
    <cellStyle name="Note 15 2 2" xfId="19397"/>
    <cellStyle name="Note 15 2 2 2" xfId="19398"/>
    <cellStyle name="Note 15 3" xfId="19399"/>
    <cellStyle name="Note 16" xfId="19400"/>
    <cellStyle name="Note 16 2" xfId="19401"/>
    <cellStyle name="Note 16 2 2" xfId="19402"/>
    <cellStyle name="Note 16 2 2 2" xfId="19403"/>
    <cellStyle name="Note 16 3" xfId="19404"/>
    <cellStyle name="Note 17" xfId="19405"/>
    <cellStyle name="Note 17 2" xfId="19406"/>
    <cellStyle name="Note 17 2 2" xfId="19407"/>
    <cellStyle name="Note 17 2 2 2" xfId="19408"/>
    <cellStyle name="Note 17 3" xfId="19409"/>
    <cellStyle name="Note 18" xfId="19410"/>
    <cellStyle name="Note 18 2" xfId="19411"/>
    <cellStyle name="Note 18 2 2" xfId="19412"/>
    <cellStyle name="Note 18 2 2 2" xfId="19413"/>
    <cellStyle name="Note 18 3" xfId="19414"/>
    <cellStyle name="Note 19" xfId="19415"/>
    <cellStyle name="Note 19 2" xfId="19416"/>
    <cellStyle name="Note 19 2 2" xfId="19417"/>
    <cellStyle name="Note 19 2 2 2" xfId="19418"/>
    <cellStyle name="Note 19 3" xfId="19419"/>
    <cellStyle name="Note 2" xfId="19420"/>
    <cellStyle name="Note 2 2" xfId="19421"/>
    <cellStyle name="Note 2 2 10" xfId="19422"/>
    <cellStyle name="Note 2 2 10 2" xfId="19423"/>
    <cellStyle name="Note 2 2 11" xfId="19424"/>
    <cellStyle name="Note 2 2 11 2" xfId="19425"/>
    <cellStyle name="Note 2 2 12" xfId="19426"/>
    <cellStyle name="Note 2 2 13" xfId="19427"/>
    <cellStyle name="Note 2 2 14" xfId="19428"/>
    <cellStyle name="Note 2 2 2" xfId="19429"/>
    <cellStyle name="Note 2 2 2 2" xfId="19430"/>
    <cellStyle name="Note 2 2 2 2 2" xfId="19431"/>
    <cellStyle name="Note 2 2 2 2 2 2" xfId="19432"/>
    <cellStyle name="Note 2 2 2 2 2 2 2" xfId="19433"/>
    <cellStyle name="Note 2 2 2 2 2 2 3" xfId="19434"/>
    <cellStyle name="Note 2 2 2 2 2 3" xfId="19435"/>
    <cellStyle name="Note 2 2 2 2 3" xfId="19436"/>
    <cellStyle name="Note 2 2 2 2 3 2" xfId="19437"/>
    <cellStyle name="Note 2 2 2 2 4" xfId="19438"/>
    <cellStyle name="Note 2 2 2 3" xfId="19439"/>
    <cellStyle name="Note 2 2 2 3 2" xfId="19440"/>
    <cellStyle name="Note 2 2 2 3 2 2" xfId="19441"/>
    <cellStyle name="Note 2 2 2 3 2 2 2" xfId="19442"/>
    <cellStyle name="Note 2 2 2 3 2 2 3" xfId="19443"/>
    <cellStyle name="Note 2 2 2 3 2 3" xfId="19444"/>
    <cellStyle name="Note 2 2 2 3 3" xfId="19445"/>
    <cellStyle name="Note 2 2 2 3 3 2" xfId="19446"/>
    <cellStyle name="Note 2 2 2 3 3 2 2" xfId="19447"/>
    <cellStyle name="Note 2 2 2 3 3 3" xfId="19448"/>
    <cellStyle name="Note 2 2 2 3 3 4" xfId="19449"/>
    <cellStyle name="Note 2 2 2 3 4" xfId="19450"/>
    <cellStyle name="Note 2 2 2 3 4 2" xfId="19451"/>
    <cellStyle name="Note 2 2 2 3 5" xfId="19452"/>
    <cellStyle name="Note 2 2 2 3 5 2" xfId="19453"/>
    <cellStyle name="Note 2 2 2 3 6" xfId="19454"/>
    <cellStyle name="Note 2 2 2 3 7" xfId="19455"/>
    <cellStyle name="Note 2 2 2 4" xfId="19456"/>
    <cellStyle name="Note 2 2 2 4 2" xfId="19457"/>
    <cellStyle name="Note 2 2 2 4 2 2" xfId="19458"/>
    <cellStyle name="Note 2 2 2 4 2 2 2" xfId="19459"/>
    <cellStyle name="Note 2 2 2 4 2 3" xfId="19460"/>
    <cellStyle name="Note 2 2 2 4 3" xfId="19461"/>
    <cellStyle name="Note 2 2 2 5" xfId="19462"/>
    <cellStyle name="Note 2 2 2 5 2" xfId="19463"/>
    <cellStyle name="Note 2 2 2 5 2 2" xfId="19464"/>
    <cellStyle name="Note 2 2 2 5 2 2 2" xfId="19465"/>
    <cellStyle name="Note 2 2 2 5 2 3" xfId="19466"/>
    <cellStyle name="Note 2 2 2 5 3" xfId="19467"/>
    <cellStyle name="Note 2 2 2 5 3 2" xfId="19468"/>
    <cellStyle name="Note 2 2 2 5 4" xfId="19469"/>
    <cellStyle name="Note 2 2 2 5 5" xfId="19470"/>
    <cellStyle name="Note 2 2 2 6" xfId="19471"/>
    <cellStyle name="Note 2 2 2 6 2" xfId="19472"/>
    <cellStyle name="Note 2 2 2 7" xfId="19473"/>
    <cellStyle name="Note 2 2 2 7 2" xfId="19474"/>
    <cellStyle name="Note 2 2 2 8" xfId="19475"/>
    <cellStyle name="Note 2 2 3" xfId="19476"/>
    <cellStyle name="Note 2 2 3 2" xfId="19477"/>
    <cellStyle name="Note 2 2 3 2 2" xfId="19478"/>
    <cellStyle name="Note 2 2 3 2 2 2" xfId="19479"/>
    <cellStyle name="Note 2 2 3 2 2 2 2" xfId="19480"/>
    <cellStyle name="Note 2 2 3 2 2 3" xfId="19481"/>
    <cellStyle name="Note 2 2 3 2 3" xfId="19482"/>
    <cellStyle name="Note 2 2 3 3" xfId="19483"/>
    <cellStyle name="Note 2 2 3 3 2" xfId="19484"/>
    <cellStyle name="Note 2 2 3 3 2 2" xfId="19485"/>
    <cellStyle name="Note 2 2 3 3 2 3" xfId="19486"/>
    <cellStyle name="Note 2 2 3 3 3" xfId="19487"/>
    <cellStyle name="Note 2 2 3 4" xfId="19488"/>
    <cellStyle name="Note 2 2 3 5" xfId="19489"/>
    <cellStyle name="Note 2 2 4" xfId="19490"/>
    <cellStyle name="Note 2 2 4 2" xfId="19491"/>
    <cellStyle name="Note 2 2 4 2 2" xfId="19492"/>
    <cellStyle name="Note 2 2 4 2 2 2" xfId="19493"/>
    <cellStyle name="Note 2 2 4 2 2 3" xfId="19494"/>
    <cellStyle name="Note 2 2 4 2 3" xfId="19495"/>
    <cellStyle name="Note 2 2 4 3" xfId="19496"/>
    <cellStyle name="Note 2 2 4 3 2" xfId="19497"/>
    <cellStyle name="Note 2 2 4 3 2 2" xfId="19498"/>
    <cellStyle name="Note 2 2 4 3 3" xfId="19499"/>
    <cellStyle name="Note 2 2 4 3 4" xfId="19500"/>
    <cellStyle name="Note 2 2 4 4" xfId="19501"/>
    <cellStyle name="Note 2 2 4 4 2" xfId="19502"/>
    <cellStyle name="Note 2 2 4 5" xfId="19503"/>
    <cellStyle name="Note 2 2 4 5 2" xfId="19504"/>
    <cellStyle name="Note 2 2 4 6" xfId="19505"/>
    <cellStyle name="Note 2 2 4 7" xfId="19506"/>
    <cellStyle name="Note 2 2 5" xfId="19507"/>
    <cellStyle name="Note 2 2 5 2" xfId="19508"/>
    <cellStyle name="Note 2 2 5 2 2" xfId="19509"/>
    <cellStyle name="Note 2 2 5 2 2 2" xfId="19510"/>
    <cellStyle name="Note 2 2 5 2 2 3" xfId="19511"/>
    <cellStyle name="Note 2 2 5 2 3" xfId="19512"/>
    <cellStyle name="Note 2 2 5 3" xfId="19513"/>
    <cellStyle name="Note 2 2 6" xfId="19514"/>
    <cellStyle name="Note 2 2 6 2" xfId="19515"/>
    <cellStyle name="Note 2 2 6 2 2" xfId="19516"/>
    <cellStyle name="Note 2 2 6 3" xfId="19517"/>
    <cellStyle name="Note 2 2 6 3 2" xfId="19518"/>
    <cellStyle name="Note 2 2 6 4" xfId="19519"/>
    <cellStyle name="Note 2 2 6 5" xfId="19520"/>
    <cellStyle name="Note 2 2 7" xfId="19521"/>
    <cellStyle name="Note 2 2 7 2" xfId="19522"/>
    <cellStyle name="Note 2 2 7 2 2" xfId="19523"/>
    <cellStyle name="Note 2 2 7 2 3" xfId="19524"/>
    <cellStyle name="Note 2 2 7 3" xfId="19525"/>
    <cellStyle name="Note 2 2 8" xfId="19526"/>
    <cellStyle name="Note 2 2 8 2" xfId="19527"/>
    <cellStyle name="Note 2 2 9" xfId="19528"/>
    <cellStyle name="Note 2 2 9 2" xfId="19529"/>
    <cellStyle name="Note 2 3" xfId="19530"/>
    <cellStyle name="Note 2 3 2" xfId="19531"/>
    <cellStyle name="Note 2 3 2 2" xfId="19532"/>
    <cellStyle name="Note 2 3 2 2 2" xfId="19533"/>
    <cellStyle name="Note 2 3 2 2 2 2" xfId="19534"/>
    <cellStyle name="Note 2 3 2 2 3" xfId="19535"/>
    <cellStyle name="Note 2 3 2 3" xfId="19536"/>
    <cellStyle name="Note 2 3 2 4" xfId="19537"/>
    <cellStyle name="Note 2 3 3" xfId="19538"/>
    <cellStyle name="Note 2 3 3 2" xfId="19539"/>
    <cellStyle name="Note 2 3 3 2 2" xfId="19540"/>
    <cellStyle name="Note 2 3 3 3" xfId="19541"/>
    <cellStyle name="Note 2 3 4" xfId="19542"/>
    <cellStyle name="Note 2 3 4 2" xfId="19543"/>
    <cellStyle name="Note 2 3 5" xfId="19544"/>
    <cellStyle name="Note 2 3 5 2" xfId="19545"/>
    <cellStyle name="Note 2 3 6" xfId="19546"/>
    <cellStyle name="Note 2 3 6 2" xfId="19547"/>
    <cellStyle name="Note 2 3 7" xfId="19548"/>
    <cellStyle name="Note 2 3 7 2" xfId="19549"/>
    <cellStyle name="Note 2 3 8" xfId="19550"/>
    <cellStyle name="Note 2 4" xfId="19551"/>
    <cellStyle name="Note 2 4 2" xfId="19552"/>
    <cellStyle name="Note 2 4 2 2" xfId="19553"/>
    <cellStyle name="Note 2 4 2 2 2" xfId="19554"/>
    <cellStyle name="Note 2 5" xfId="19555"/>
    <cellStyle name="Note 2 5 2" xfId="19556"/>
    <cellStyle name="Note 2 5 2 2" xfId="19557"/>
    <cellStyle name="Note 2 5 2 2 2" xfId="19558"/>
    <cellStyle name="Note 2 5 2 2 2 2" xfId="19559"/>
    <cellStyle name="Note 2 5 2 2 3" xfId="19560"/>
    <cellStyle name="Note 2 5 2 3" xfId="19561"/>
    <cellStyle name="Note 2 5 2 4" xfId="19562"/>
    <cellStyle name="Note 2 5 3" xfId="19563"/>
    <cellStyle name="Note 2 5 3 2" xfId="19564"/>
    <cellStyle name="Note 2 5 3 2 2" xfId="19565"/>
    <cellStyle name="Note 2 5 3 3" xfId="19566"/>
    <cellStyle name="Note 2 5 3 4" xfId="19567"/>
    <cellStyle name="Note 2 5 4" xfId="19568"/>
    <cellStyle name="Note 2 5 4 2" xfId="19569"/>
    <cellStyle name="Note 2 5 5" xfId="19570"/>
    <cellStyle name="Note 2 5 5 2" xfId="19571"/>
    <cellStyle name="Note 2 5 6" xfId="19572"/>
    <cellStyle name="Note 2 5 6 2" xfId="19573"/>
    <cellStyle name="Note 2 5 7" xfId="19574"/>
    <cellStyle name="Note 2 5 7 2" xfId="19575"/>
    <cellStyle name="Note 2 5 8" xfId="19576"/>
    <cellStyle name="Note 2 5 9" xfId="19577"/>
    <cellStyle name="Note 2 6" xfId="19578"/>
    <cellStyle name="Note 2 6 2" xfId="19579"/>
    <cellStyle name="Note 2 6 2 2" xfId="19580"/>
    <cellStyle name="Note 2 6 2 3" xfId="19581"/>
    <cellStyle name="Note 2 6 3" xfId="19582"/>
    <cellStyle name="Note 2 6 3 2" xfId="19583"/>
    <cellStyle name="Note 2 6 4" xfId="19584"/>
    <cellStyle name="Note 2 6 5" xfId="19585"/>
    <cellStyle name="Note 2 7" xfId="19586"/>
    <cellStyle name="Note 2 7 2" xfId="19587"/>
    <cellStyle name="Note 2 7 2 2" xfId="19588"/>
    <cellStyle name="Note 2 7 3" xfId="19589"/>
    <cellStyle name="Note 2 8" xfId="19590"/>
    <cellStyle name="Note 2 8 2" xfId="19591"/>
    <cellStyle name="Note 2_Sheet2" xfId="19592"/>
    <cellStyle name="Note 20" xfId="19593"/>
    <cellStyle name="Note 20 2" xfId="19594"/>
    <cellStyle name="Note 20 2 2" xfId="19595"/>
    <cellStyle name="Note 20 2 2 2" xfId="19596"/>
    <cellStyle name="Note 20 3" xfId="19597"/>
    <cellStyle name="Note 21" xfId="19598"/>
    <cellStyle name="Note 21 2" xfId="19599"/>
    <cellStyle name="Note 21 2 2" xfId="19600"/>
    <cellStyle name="Note 21 2 2 2" xfId="19601"/>
    <cellStyle name="Note 21 3" xfId="19602"/>
    <cellStyle name="Note 22" xfId="19603"/>
    <cellStyle name="Note 22 2" xfId="19604"/>
    <cellStyle name="Note 22 2 2" xfId="19605"/>
    <cellStyle name="Note 22 2 2 2" xfId="19606"/>
    <cellStyle name="Note 22 2 2 2 2" xfId="19607"/>
    <cellStyle name="Note 22 2 3" xfId="19608"/>
    <cellStyle name="Note 22 3" xfId="19609"/>
    <cellStyle name="Note 22 3 2" xfId="19610"/>
    <cellStyle name="Note 22 3 2 2" xfId="19611"/>
    <cellStyle name="Note 22 4" xfId="19612"/>
    <cellStyle name="Note 23" xfId="19613"/>
    <cellStyle name="Note 23 2" xfId="19614"/>
    <cellStyle name="Note 23 2 2" xfId="19615"/>
    <cellStyle name="Note 23 2 2 2" xfId="19616"/>
    <cellStyle name="Note 23 2 2 2 2" xfId="19617"/>
    <cellStyle name="Note 23 2 3" xfId="19618"/>
    <cellStyle name="Note 23 3" xfId="19619"/>
    <cellStyle name="Note 23 3 2" xfId="19620"/>
    <cellStyle name="Note 23 3 2 2" xfId="19621"/>
    <cellStyle name="Note 23 4" xfId="19622"/>
    <cellStyle name="Note 24" xfId="19623"/>
    <cellStyle name="Note 24 2" xfId="19624"/>
    <cellStyle name="Note 24 2 2" xfId="19625"/>
    <cellStyle name="Note 24 2 2 2" xfId="19626"/>
    <cellStyle name="Note 24 2 2 2 2" xfId="19627"/>
    <cellStyle name="Note 24 2 3" xfId="19628"/>
    <cellStyle name="Note 24 3" xfId="19629"/>
    <cellStyle name="Note 24 3 2" xfId="19630"/>
    <cellStyle name="Note 24 3 2 2" xfId="19631"/>
    <cellStyle name="Note 24 4" xfId="19632"/>
    <cellStyle name="Note 25" xfId="19633"/>
    <cellStyle name="Note 25 2" xfId="19634"/>
    <cellStyle name="Note 25 2 2" xfId="19635"/>
    <cellStyle name="Note 25 2 2 2" xfId="19636"/>
    <cellStyle name="Note 25 2 2 2 2" xfId="19637"/>
    <cellStyle name="Note 25 2 3" xfId="19638"/>
    <cellStyle name="Note 25 3" xfId="19639"/>
    <cellStyle name="Note 25 3 2" xfId="19640"/>
    <cellStyle name="Note 25 3 2 2" xfId="19641"/>
    <cellStyle name="Note 25 4" xfId="19642"/>
    <cellStyle name="Note 26" xfId="19643"/>
    <cellStyle name="Note 26 2" xfId="19644"/>
    <cellStyle name="Note 26 2 2" xfId="19645"/>
    <cellStyle name="Note 26 2 2 2" xfId="19646"/>
    <cellStyle name="Note 26 2 2 2 2" xfId="19647"/>
    <cellStyle name="Note 26 2 3" xfId="19648"/>
    <cellStyle name="Note 26 3" xfId="19649"/>
    <cellStyle name="Note 26 3 2" xfId="19650"/>
    <cellStyle name="Note 26 3 2 2" xfId="19651"/>
    <cellStyle name="Note 26 4" xfId="19652"/>
    <cellStyle name="Note 27" xfId="19653"/>
    <cellStyle name="Note 27 2" xfId="19654"/>
    <cellStyle name="Note 27 2 2" xfId="19655"/>
    <cellStyle name="Note 27 2 2 2" xfId="19656"/>
    <cellStyle name="Note 27 2 2 2 2" xfId="19657"/>
    <cellStyle name="Note 27 2 3" xfId="19658"/>
    <cellStyle name="Note 27 3" xfId="19659"/>
    <cellStyle name="Note 27 3 2" xfId="19660"/>
    <cellStyle name="Note 27 3 2 2" xfId="19661"/>
    <cellStyle name="Note 27 4" xfId="19662"/>
    <cellStyle name="Note 28" xfId="19663"/>
    <cellStyle name="Note 28 2" xfId="19664"/>
    <cellStyle name="Note 28 2 2" xfId="19665"/>
    <cellStyle name="Note 28 2 2 2" xfId="19666"/>
    <cellStyle name="Note 28 2 2 2 2" xfId="19667"/>
    <cellStyle name="Note 28 2 3" xfId="19668"/>
    <cellStyle name="Note 28 3" xfId="19669"/>
    <cellStyle name="Note 28 3 2" xfId="19670"/>
    <cellStyle name="Note 28 3 2 2" xfId="19671"/>
    <cellStyle name="Note 28 4" xfId="19672"/>
    <cellStyle name="Note 29" xfId="19673"/>
    <cellStyle name="Note 29 2" xfId="19674"/>
    <cellStyle name="Note 29 2 2" xfId="19675"/>
    <cellStyle name="Note 29 2 2 2" xfId="19676"/>
    <cellStyle name="Note 29 2 2 2 2" xfId="19677"/>
    <cellStyle name="Note 29 2 3" xfId="19678"/>
    <cellStyle name="Note 29 3" xfId="19679"/>
    <cellStyle name="Note 29 3 2" xfId="19680"/>
    <cellStyle name="Note 29 3 2 2" xfId="19681"/>
    <cellStyle name="Note 29 4" xfId="19682"/>
    <cellStyle name="Note 3" xfId="19683"/>
    <cellStyle name="Note 3 10" xfId="19684"/>
    <cellStyle name="Note 3 10 2" xfId="19685"/>
    <cellStyle name="Note 3 11" xfId="19686"/>
    <cellStyle name="Note 3 12" xfId="19687"/>
    <cellStyle name="Note 3 13" xfId="19688"/>
    <cellStyle name="Note 3 2" xfId="19689"/>
    <cellStyle name="Note 3 2 10" xfId="19690"/>
    <cellStyle name="Note 3 2 2" xfId="19691"/>
    <cellStyle name="Note 3 2 2 2" xfId="19692"/>
    <cellStyle name="Note 3 2 2 2 2" xfId="19693"/>
    <cellStyle name="Note 3 2 2 2 2 2" xfId="19694"/>
    <cellStyle name="Note 3 2 2 2 2 2 2" xfId="19695"/>
    <cellStyle name="Note 3 2 2 2 2 3" xfId="19696"/>
    <cellStyle name="Note 3 2 2 2 3" xfId="19697"/>
    <cellStyle name="Note 3 2 2 2 4" xfId="19698"/>
    <cellStyle name="Note 3 2 2 3" xfId="19699"/>
    <cellStyle name="Note 3 2 2 3 2" xfId="19700"/>
    <cellStyle name="Note 3 2 2 3 2 2" xfId="19701"/>
    <cellStyle name="Note 3 2 2 3 2 2 2" xfId="19702"/>
    <cellStyle name="Note 3 2 2 3 3" xfId="19703"/>
    <cellStyle name="Note 3 2 2 3 3 2" xfId="19704"/>
    <cellStyle name="Note 3 2 2 3 3 2 2" xfId="19705"/>
    <cellStyle name="Note 3 2 2 3 3 3" xfId="19706"/>
    <cellStyle name="Note 3 2 2 3 4" xfId="19707"/>
    <cellStyle name="Note 3 2 2 3 4 2" xfId="19708"/>
    <cellStyle name="Note 3 2 2 3 5" xfId="19709"/>
    <cellStyle name="Note 3 2 2 3 5 2" xfId="19710"/>
    <cellStyle name="Note 3 2 2 3 6" xfId="19711"/>
    <cellStyle name="Note 3 2 2 3 7" xfId="19712"/>
    <cellStyle name="Note 3 2 2 4" xfId="19713"/>
    <cellStyle name="Note 3 2 2 4 2" xfId="19714"/>
    <cellStyle name="Note 3 2 2 4 2 2" xfId="19715"/>
    <cellStyle name="Note 3 2 2 4 2 2 2" xfId="19716"/>
    <cellStyle name="Note 3 2 2 5" xfId="19717"/>
    <cellStyle name="Note 3 2 2 5 2" xfId="19718"/>
    <cellStyle name="Note 3 2 2 5 2 2" xfId="19719"/>
    <cellStyle name="Note 3 2 2 5 2 2 2" xfId="19720"/>
    <cellStyle name="Note 3 2 2 5 3" xfId="19721"/>
    <cellStyle name="Note 3 2 2 5 3 2" xfId="19722"/>
    <cellStyle name="Note 3 2 2 5 4" xfId="19723"/>
    <cellStyle name="Note 3 2 2 6" xfId="19724"/>
    <cellStyle name="Note 3 2 3" xfId="19725"/>
    <cellStyle name="Note 3 2 3 2" xfId="19726"/>
    <cellStyle name="Note 3 2 3 2 2" xfId="19727"/>
    <cellStyle name="Note 3 2 3 2 2 2" xfId="19728"/>
    <cellStyle name="Note 3 2 3 2 2 3" xfId="19729"/>
    <cellStyle name="Note 3 2 3 2 3" xfId="19730"/>
    <cellStyle name="Note 3 2 3 3" xfId="19731"/>
    <cellStyle name="Note 3 2 3 3 2" xfId="19732"/>
    <cellStyle name="Note 3 2 3 4" xfId="19733"/>
    <cellStyle name="Note 3 2 4" xfId="19734"/>
    <cellStyle name="Note 3 2 4 2" xfId="19735"/>
    <cellStyle name="Note 3 2 4 2 2" xfId="19736"/>
    <cellStyle name="Note 3 2 4 2 2 2" xfId="19737"/>
    <cellStyle name="Note 3 2 4 2 3" xfId="19738"/>
    <cellStyle name="Note 3 2 4 3" xfId="19739"/>
    <cellStyle name="Note 3 2 4 3 2" xfId="19740"/>
    <cellStyle name="Note 3 2 4 3 2 2" xfId="19741"/>
    <cellStyle name="Note 3 2 4 3 3" xfId="19742"/>
    <cellStyle name="Note 3 2 4 4" xfId="19743"/>
    <cellStyle name="Note 3 2 4 4 2" xfId="19744"/>
    <cellStyle name="Note 3 2 4 5" xfId="19745"/>
    <cellStyle name="Note 3 2 4 5 2" xfId="19746"/>
    <cellStyle name="Note 3 2 4 6" xfId="19747"/>
    <cellStyle name="Note 3 2 4 7" xfId="19748"/>
    <cellStyle name="Note 3 2 5" xfId="19749"/>
    <cellStyle name="Note 3 2 5 2" xfId="19750"/>
    <cellStyle name="Note 3 2 5 2 2" xfId="19751"/>
    <cellStyle name="Note 3 2 5 2 2 2" xfId="19752"/>
    <cellStyle name="Note 3 2 5 2 3" xfId="19753"/>
    <cellStyle name="Note 3 2 5 3" xfId="19754"/>
    <cellStyle name="Note 3 2 6" xfId="19755"/>
    <cellStyle name="Note 3 2 6 2" xfId="19756"/>
    <cellStyle name="Note 3 2 6 2 2" xfId="19757"/>
    <cellStyle name="Note 3 2 6 2 2 2" xfId="19758"/>
    <cellStyle name="Note 3 2 6 2 3" xfId="19759"/>
    <cellStyle name="Note 3 2 6 3" xfId="19760"/>
    <cellStyle name="Note 3 2 6 3 2" xfId="19761"/>
    <cellStyle name="Note 3 2 6 4" xfId="19762"/>
    <cellStyle name="Note 3 2 6 5" xfId="19763"/>
    <cellStyle name="Note 3 2 7" xfId="19764"/>
    <cellStyle name="Note 3 2 7 2" xfId="19765"/>
    <cellStyle name="Note 3 2 8" xfId="19766"/>
    <cellStyle name="Note 3 2 8 2" xfId="19767"/>
    <cellStyle name="Note 3 2 9" xfId="19768"/>
    <cellStyle name="Note 3 3" xfId="19769"/>
    <cellStyle name="Note 3 3 2" xfId="19770"/>
    <cellStyle name="Note 3 3 2 2" xfId="19771"/>
    <cellStyle name="Note 3 3 2 2 2" xfId="19772"/>
    <cellStyle name="Note 3 3 2 2 2 2" xfId="19773"/>
    <cellStyle name="Note 3 3 2 2 3" xfId="19774"/>
    <cellStyle name="Note 3 3 2 3" xfId="19775"/>
    <cellStyle name="Note 3 3 2 4" xfId="19776"/>
    <cellStyle name="Note 3 3 3" xfId="19777"/>
    <cellStyle name="Note 3 3 3 2" xfId="19778"/>
    <cellStyle name="Note 3 3 3 2 2" xfId="19779"/>
    <cellStyle name="Note 3 3 3 3" xfId="19780"/>
    <cellStyle name="Note 3 3 4" xfId="19781"/>
    <cellStyle name="Note 3 3 4 2" xfId="19782"/>
    <cellStyle name="Note 3 3 4 3" xfId="19783"/>
    <cellStyle name="Note 3 3 5" xfId="19784"/>
    <cellStyle name="Note 3 3 5 2" xfId="19785"/>
    <cellStyle name="Note 3 3 6" xfId="19786"/>
    <cellStyle name="Note 3 3 6 2" xfId="19787"/>
    <cellStyle name="Note 3 3 7" xfId="19788"/>
    <cellStyle name="Note 3 3 7 2" xfId="19789"/>
    <cellStyle name="Note 3 3 8" xfId="19790"/>
    <cellStyle name="Note 3 4" xfId="19791"/>
    <cellStyle name="Note 3 4 2" xfId="19792"/>
    <cellStyle name="Note 3 4 2 2" xfId="19793"/>
    <cellStyle name="Note 3 4 2 2 2" xfId="19794"/>
    <cellStyle name="Note 3 4 2 2 3" xfId="19795"/>
    <cellStyle name="Note 3 4 2 3" xfId="19796"/>
    <cellStyle name="Note 3 4 3" xfId="19797"/>
    <cellStyle name="Note 3 4 3 2" xfId="19798"/>
    <cellStyle name="Note 3 4 4" xfId="19799"/>
    <cellStyle name="Note 3 5" xfId="19800"/>
    <cellStyle name="Note 3 5 2" xfId="19801"/>
    <cellStyle name="Note 3 5 2 2" xfId="19802"/>
    <cellStyle name="Note 3 5 2 3" xfId="19803"/>
    <cellStyle name="Note 3 5 3" xfId="19804"/>
    <cellStyle name="Note 3 5 4" xfId="19805"/>
    <cellStyle name="Note 3 6" xfId="19806"/>
    <cellStyle name="Note 3 6 2" xfId="19807"/>
    <cellStyle name="Note 3 6 2 2" xfId="19808"/>
    <cellStyle name="Note 3 6 2 2 2" xfId="19809"/>
    <cellStyle name="Note 3 6 2 3" xfId="19810"/>
    <cellStyle name="Note 3 6 3" xfId="19811"/>
    <cellStyle name="Note 3 6 4" xfId="19812"/>
    <cellStyle name="Note 3 7" xfId="19813"/>
    <cellStyle name="Note 3 7 2" xfId="19814"/>
    <cellStyle name="Note 3 7 3" xfId="19815"/>
    <cellStyle name="Note 3 8" xfId="19816"/>
    <cellStyle name="Note 3 8 2" xfId="19817"/>
    <cellStyle name="Note 3 9" xfId="19818"/>
    <cellStyle name="Note 3 9 2" xfId="19819"/>
    <cellStyle name="Note 3_Sheet2" xfId="19820"/>
    <cellStyle name="Note 30" xfId="19821"/>
    <cellStyle name="Note 30 2" xfId="19822"/>
    <cellStyle name="Note 30 2 2" xfId="19823"/>
    <cellStyle name="Note 30 2 2 2" xfId="19824"/>
    <cellStyle name="Note 30 2 2 2 2" xfId="19825"/>
    <cellStyle name="Note 30 2 3" xfId="19826"/>
    <cellStyle name="Note 30 3" xfId="19827"/>
    <cellStyle name="Note 30 3 2" xfId="19828"/>
    <cellStyle name="Note 30 3 2 2" xfId="19829"/>
    <cellStyle name="Note 30 4" xfId="19830"/>
    <cellStyle name="Note 31" xfId="19831"/>
    <cellStyle name="Note 31 2" xfId="19832"/>
    <cellStyle name="Note 31 2 2" xfId="19833"/>
    <cellStyle name="Note 31 2 2 2" xfId="19834"/>
    <cellStyle name="Note 31 2 2 2 2" xfId="19835"/>
    <cellStyle name="Note 31 2 3" xfId="19836"/>
    <cellStyle name="Note 31 3" xfId="19837"/>
    <cellStyle name="Note 31 3 2" xfId="19838"/>
    <cellStyle name="Note 31 3 2 2" xfId="19839"/>
    <cellStyle name="Note 31 4" xfId="19840"/>
    <cellStyle name="Note 32" xfId="19841"/>
    <cellStyle name="Note 32 2" xfId="19842"/>
    <cellStyle name="Note 32 2 2" xfId="19843"/>
    <cellStyle name="Note 32 2 2 2" xfId="19844"/>
    <cellStyle name="Note 32 2 2 2 2" xfId="19845"/>
    <cellStyle name="Note 32 2 3" xfId="19846"/>
    <cellStyle name="Note 32 3" xfId="19847"/>
    <cellStyle name="Note 32 3 2" xfId="19848"/>
    <cellStyle name="Note 32 3 2 2" xfId="19849"/>
    <cellStyle name="Note 32 4" xfId="19850"/>
    <cellStyle name="Note 33" xfId="19851"/>
    <cellStyle name="Note 33 2" xfId="19852"/>
    <cellStyle name="Note 33 2 2" xfId="19853"/>
    <cellStyle name="Note 33 2 2 2" xfId="19854"/>
    <cellStyle name="Note 33 2 2 2 2" xfId="19855"/>
    <cellStyle name="Note 33 2 3" xfId="19856"/>
    <cellStyle name="Note 33 3" xfId="19857"/>
    <cellStyle name="Note 33 3 2" xfId="19858"/>
    <cellStyle name="Note 33 3 2 2" xfId="19859"/>
    <cellStyle name="Note 33 4" xfId="19860"/>
    <cellStyle name="Note 34" xfId="19861"/>
    <cellStyle name="Note 34 2" xfId="19862"/>
    <cellStyle name="Note 34 2 2" xfId="19863"/>
    <cellStyle name="Note 34 2 2 2" xfId="19864"/>
    <cellStyle name="Note 34 2 2 2 2" xfId="19865"/>
    <cellStyle name="Note 34 2 3" xfId="19866"/>
    <cellStyle name="Note 34 3" xfId="19867"/>
    <cellStyle name="Note 34 3 2" xfId="19868"/>
    <cellStyle name="Note 34 3 2 2" xfId="19869"/>
    <cellStyle name="Note 34 4" xfId="19870"/>
    <cellStyle name="Note 35" xfId="19871"/>
    <cellStyle name="Note 35 2" xfId="19872"/>
    <cellStyle name="Note 35 2 2" xfId="19873"/>
    <cellStyle name="Note 35 2 2 2" xfId="19874"/>
    <cellStyle name="Note 35 2 2 2 2" xfId="19875"/>
    <cellStyle name="Note 35 2 3" xfId="19876"/>
    <cellStyle name="Note 35 3" xfId="19877"/>
    <cellStyle name="Note 35 3 2" xfId="19878"/>
    <cellStyle name="Note 35 3 2 2" xfId="19879"/>
    <cellStyle name="Note 35 4" xfId="19880"/>
    <cellStyle name="Note 36" xfId="19881"/>
    <cellStyle name="Note 36 2" xfId="19882"/>
    <cellStyle name="Note 36 2 2" xfId="19883"/>
    <cellStyle name="Note 36 2 2 2" xfId="19884"/>
    <cellStyle name="Note 36 2 2 2 2" xfId="19885"/>
    <cellStyle name="Note 36 2 3" xfId="19886"/>
    <cellStyle name="Note 36 3" xfId="19887"/>
    <cellStyle name="Note 36 3 2" xfId="19888"/>
    <cellStyle name="Note 36 3 2 2" xfId="19889"/>
    <cellStyle name="Note 36 4" xfId="19890"/>
    <cellStyle name="Note 37" xfId="19891"/>
    <cellStyle name="Note 37 2" xfId="19892"/>
    <cellStyle name="Note 37 2 2" xfId="19893"/>
    <cellStyle name="Note 37 2 2 2" xfId="19894"/>
    <cellStyle name="Note 37 2 2 2 2" xfId="19895"/>
    <cellStyle name="Note 37 2 3" xfId="19896"/>
    <cellStyle name="Note 37 3" xfId="19897"/>
    <cellStyle name="Note 37 3 2" xfId="19898"/>
    <cellStyle name="Note 37 3 2 2" xfId="19899"/>
    <cellStyle name="Note 37 3 2 2 2" xfId="19900"/>
    <cellStyle name="Note 37 3 3" xfId="19901"/>
    <cellStyle name="Note 37 3 3 2" xfId="19902"/>
    <cellStyle name="Note 37 3 3 2 2" xfId="19903"/>
    <cellStyle name="Note 37 3 3 3" xfId="19904"/>
    <cellStyle name="Note 37 3 4" xfId="19905"/>
    <cellStyle name="Note 37 3 4 2" xfId="19906"/>
    <cellStyle name="Note 37 3 5" xfId="19907"/>
    <cellStyle name="Note 37 3 5 2" xfId="19908"/>
    <cellStyle name="Note 37 3 6" xfId="19909"/>
    <cellStyle name="Note 37 4" xfId="19910"/>
    <cellStyle name="Note 37 4 2" xfId="19911"/>
    <cellStyle name="Note 37 4 2 2" xfId="19912"/>
    <cellStyle name="Note 37 4 2 2 2" xfId="19913"/>
    <cellStyle name="Note 37 5" xfId="19914"/>
    <cellStyle name="Note 37 5 2" xfId="19915"/>
    <cellStyle name="Note 37 5 2 2" xfId="19916"/>
    <cellStyle name="Note 37 5 2 2 2" xfId="19917"/>
    <cellStyle name="Note 37 5 3" xfId="19918"/>
    <cellStyle name="Note 37 5 3 2" xfId="19919"/>
    <cellStyle name="Note 37 5 4" xfId="19920"/>
    <cellStyle name="Note 38" xfId="19921"/>
    <cellStyle name="Note 38 2" xfId="19922"/>
    <cellStyle name="Note 38 2 2" xfId="19923"/>
    <cellStyle name="Note 38 2 2 2" xfId="19924"/>
    <cellStyle name="Note 38 2 2 2 2" xfId="19925"/>
    <cellStyle name="Note 38 2 3" xfId="19926"/>
    <cellStyle name="Note 38 3" xfId="19927"/>
    <cellStyle name="Note 38 3 2" xfId="19928"/>
    <cellStyle name="Note 38 3 2 2" xfId="19929"/>
    <cellStyle name="Note 38 3 2 2 2" xfId="19930"/>
    <cellStyle name="Note 38 3 3" xfId="19931"/>
    <cellStyle name="Note 38 3 3 2" xfId="19932"/>
    <cellStyle name="Note 38 3 3 2 2" xfId="19933"/>
    <cellStyle name="Note 38 3 3 3" xfId="19934"/>
    <cellStyle name="Note 38 3 4" xfId="19935"/>
    <cellStyle name="Note 38 3 4 2" xfId="19936"/>
    <cellStyle name="Note 38 3 5" xfId="19937"/>
    <cellStyle name="Note 38 3 5 2" xfId="19938"/>
    <cellStyle name="Note 38 3 6" xfId="19939"/>
    <cellStyle name="Note 38 4" xfId="19940"/>
    <cellStyle name="Note 38 4 2" xfId="19941"/>
    <cellStyle name="Note 38 4 2 2" xfId="19942"/>
    <cellStyle name="Note 38 4 2 2 2" xfId="19943"/>
    <cellStyle name="Note 38 5" xfId="19944"/>
    <cellStyle name="Note 38 5 2" xfId="19945"/>
    <cellStyle name="Note 38 5 2 2" xfId="19946"/>
    <cellStyle name="Note 38 5 2 2 2" xfId="19947"/>
    <cellStyle name="Note 38 5 3" xfId="19948"/>
    <cellStyle name="Note 38 5 3 2" xfId="19949"/>
    <cellStyle name="Note 38 5 4" xfId="19950"/>
    <cellStyle name="Note 39" xfId="19951"/>
    <cellStyle name="Note 39 2" xfId="19952"/>
    <cellStyle name="Note 39 2 2" xfId="19953"/>
    <cellStyle name="Note 39 2 2 2" xfId="19954"/>
    <cellStyle name="Note 39 2 2 2 2" xfId="19955"/>
    <cellStyle name="Note 39 2 3" xfId="19956"/>
    <cellStyle name="Note 39 3" xfId="19957"/>
    <cellStyle name="Note 39 3 2" xfId="19958"/>
    <cellStyle name="Note 39 3 2 2" xfId="19959"/>
    <cellStyle name="Note 39 3 2 2 2" xfId="19960"/>
    <cellStyle name="Note 39 3 3" xfId="19961"/>
    <cellStyle name="Note 39 3 3 2" xfId="19962"/>
    <cellStyle name="Note 39 3 3 2 2" xfId="19963"/>
    <cellStyle name="Note 39 3 3 3" xfId="19964"/>
    <cellStyle name="Note 39 3 4" xfId="19965"/>
    <cellStyle name="Note 39 3 4 2" xfId="19966"/>
    <cellStyle name="Note 39 3 5" xfId="19967"/>
    <cellStyle name="Note 39 3 5 2" xfId="19968"/>
    <cellStyle name="Note 39 3 6" xfId="19969"/>
    <cellStyle name="Note 39 4" xfId="19970"/>
    <cellStyle name="Note 39 4 2" xfId="19971"/>
    <cellStyle name="Note 39 4 2 2" xfId="19972"/>
    <cellStyle name="Note 39 4 2 2 2" xfId="19973"/>
    <cellStyle name="Note 39 5" xfId="19974"/>
    <cellStyle name="Note 39 5 2" xfId="19975"/>
    <cellStyle name="Note 39 5 2 2" xfId="19976"/>
    <cellStyle name="Note 39 5 2 2 2" xfId="19977"/>
    <cellStyle name="Note 39 5 3" xfId="19978"/>
    <cellStyle name="Note 39 5 3 2" xfId="19979"/>
    <cellStyle name="Note 39 5 4" xfId="19980"/>
    <cellStyle name="Note 4" xfId="19981"/>
    <cellStyle name="Note 4 10" xfId="19982"/>
    <cellStyle name="Note 4 10 2" xfId="19983"/>
    <cellStyle name="Note 4 11" xfId="19984"/>
    <cellStyle name="Note 4 2" xfId="19985"/>
    <cellStyle name="Note 4 2 2" xfId="19986"/>
    <cellStyle name="Note 4 2 2 2" xfId="19987"/>
    <cellStyle name="Note 4 2 2 2 2" xfId="19988"/>
    <cellStyle name="Note 4 2 2 2 2 2" xfId="19989"/>
    <cellStyle name="Note 4 2 2 2 2 2 2" xfId="19990"/>
    <cellStyle name="Note 4 2 2 2 2 2 3" xfId="19991"/>
    <cellStyle name="Note 4 2 2 2 2 3" xfId="19992"/>
    <cellStyle name="Note 4 2 2 2 3" xfId="19993"/>
    <cellStyle name="Note 4 2 2 2 3 2" xfId="19994"/>
    <cellStyle name="Note 4 2 2 2 4" xfId="19995"/>
    <cellStyle name="Note 4 2 2 3" xfId="19996"/>
    <cellStyle name="Note 4 2 2 3 2" xfId="19997"/>
    <cellStyle name="Note 4 2 2 3 2 2" xfId="19998"/>
    <cellStyle name="Note 4 2 2 3 2 2 2" xfId="19999"/>
    <cellStyle name="Note 4 2 2 3 2 2 3" xfId="20000"/>
    <cellStyle name="Note 4 2 2 3 2 3" xfId="20001"/>
    <cellStyle name="Note 4 2 2 3 3" xfId="20002"/>
    <cellStyle name="Note 4 2 2 3 3 2" xfId="20003"/>
    <cellStyle name="Note 4 2 2 3 3 2 2" xfId="20004"/>
    <cellStyle name="Note 4 2 2 3 3 3" xfId="20005"/>
    <cellStyle name="Note 4 2 2 3 3 4" xfId="20006"/>
    <cellStyle name="Note 4 2 2 3 4" xfId="20007"/>
    <cellStyle name="Note 4 2 2 3 4 2" xfId="20008"/>
    <cellStyle name="Note 4 2 2 3 5" xfId="20009"/>
    <cellStyle name="Note 4 2 2 3 5 2" xfId="20010"/>
    <cellStyle name="Note 4 2 2 3 6" xfId="20011"/>
    <cellStyle name="Note 4 2 2 3 7" xfId="20012"/>
    <cellStyle name="Note 4 2 2 4" xfId="20013"/>
    <cellStyle name="Note 4 2 2 4 2" xfId="20014"/>
    <cellStyle name="Note 4 2 2 4 2 2" xfId="20015"/>
    <cellStyle name="Note 4 2 2 4 2 2 2" xfId="20016"/>
    <cellStyle name="Note 4 2 2 4 2 3" xfId="20017"/>
    <cellStyle name="Note 4 2 2 4 3" xfId="20018"/>
    <cellStyle name="Note 4 2 2 5" xfId="20019"/>
    <cellStyle name="Note 4 2 2 5 2" xfId="20020"/>
    <cellStyle name="Note 4 2 2 5 2 2" xfId="20021"/>
    <cellStyle name="Note 4 2 2 5 2 2 2" xfId="20022"/>
    <cellStyle name="Note 4 2 2 5 2 3" xfId="20023"/>
    <cellStyle name="Note 4 2 2 5 3" xfId="20024"/>
    <cellStyle name="Note 4 2 2 5 3 2" xfId="20025"/>
    <cellStyle name="Note 4 2 2 5 4" xfId="20026"/>
    <cellStyle name="Note 4 2 2 5 5" xfId="20027"/>
    <cellStyle name="Note 4 2 2 6" xfId="20028"/>
    <cellStyle name="Note 4 2 2 6 2" xfId="20029"/>
    <cellStyle name="Note 4 2 2 7" xfId="20030"/>
    <cellStyle name="Note 4 2 2 7 2" xfId="20031"/>
    <cellStyle name="Note 4 2 2 8" xfId="20032"/>
    <cellStyle name="Note 4 2 3" xfId="20033"/>
    <cellStyle name="Note 4 2 3 2" xfId="20034"/>
    <cellStyle name="Note 4 2 3 2 2" xfId="20035"/>
    <cellStyle name="Note 4 2 3 2 2 2" xfId="20036"/>
    <cellStyle name="Note 4 2 3 2 2 3" xfId="20037"/>
    <cellStyle name="Note 4 2 3 2 3" xfId="20038"/>
    <cellStyle name="Note 4 2 3 3" xfId="20039"/>
    <cellStyle name="Note 4 2 3 3 2" xfId="20040"/>
    <cellStyle name="Note 4 2 3 4" xfId="20041"/>
    <cellStyle name="Note 4 2 4" xfId="20042"/>
    <cellStyle name="Note 4 2 4 2" xfId="20043"/>
    <cellStyle name="Note 4 2 4 2 2" xfId="20044"/>
    <cellStyle name="Note 4 2 4 2 2 2" xfId="20045"/>
    <cellStyle name="Note 4 2 4 2 2 3" xfId="20046"/>
    <cellStyle name="Note 4 2 4 2 3" xfId="20047"/>
    <cellStyle name="Note 4 2 4 3" xfId="20048"/>
    <cellStyle name="Note 4 2 4 3 2" xfId="20049"/>
    <cellStyle name="Note 4 2 4 3 2 2" xfId="20050"/>
    <cellStyle name="Note 4 2 4 3 3" xfId="20051"/>
    <cellStyle name="Note 4 2 4 3 4" xfId="20052"/>
    <cellStyle name="Note 4 2 4 4" xfId="20053"/>
    <cellStyle name="Note 4 2 4 4 2" xfId="20054"/>
    <cellStyle name="Note 4 2 4 5" xfId="20055"/>
    <cellStyle name="Note 4 2 4 5 2" xfId="20056"/>
    <cellStyle name="Note 4 2 4 6" xfId="20057"/>
    <cellStyle name="Note 4 2 4 7" xfId="20058"/>
    <cellStyle name="Note 4 2 5" xfId="20059"/>
    <cellStyle name="Note 4 2 5 2" xfId="20060"/>
    <cellStyle name="Note 4 2 5 2 2" xfId="20061"/>
    <cellStyle name="Note 4 2 5 2 2 2" xfId="20062"/>
    <cellStyle name="Note 4 2 5 2 3" xfId="20063"/>
    <cellStyle name="Note 4 2 5 3" xfId="20064"/>
    <cellStyle name="Note 4 2 6" xfId="20065"/>
    <cellStyle name="Note 4 2 6 2" xfId="20066"/>
    <cellStyle name="Note 4 2 6 2 2" xfId="20067"/>
    <cellStyle name="Note 4 2 6 2 2 2" xfId="20068"/>
    <cellStyle name="Note 4 2 6 2 3" xfId="20069"/>
    <cellStyle name="Note 4 2 6 3" xfId="20070"/>
    <cellStyle name="Note 4 2 6 3 2" xfId="20071"/>
    <cellStyle name="Note 4 2 6 4" xfId="20072"/>
    <cellStyle name="Note 4 2 6 5" xfId="20073"/>
    <cellStyle name="Note 4 2 7" xfId="20074"/>
    <cellStyle name="Note 4 2 7 2" xfId="20075"/>
    <cellStyle name="Note 4 2 8" xfId="20076"/>
    <cellStyle name="Note 4 2 8 2" xfId="20077"/>
    <cellStyle name="Note 4 2 9" xfId="20078"/>
    <cellStyle name="Note 4 3" xfId="20079"/>
    <cellStyle name="Note 4 3 2" xfId="20080"/>
    <cellStyle name="Note 4 3 2 2" xfId="20081"/>
    <cellStyle name="Note 4 3 2 2 2" xfId="20082"/>
    <cellStyle name="Note 4 3 2 2 2 2" xfId="20083"/>
    <cellStyle name="Note 4 3 2 2 3" xfId="20084"/>
    <cellStyle name="Note 4 3 2 3" xfId="20085"/>
    <cellStyle name="Note 4 3 2 4" xfId="20086"/>
    <cellStyle name="Note 4 3 3" xfId="20087"/>
    <cellStyle name="Note 4 3 3 2" xfId="20088"/>
    <cellStyle name="Note 4 3 3 2 2" xfId="20089"/>
    <cellStyle name="Note 4 3 3 3" xfId="20090"/>
    <cellStyle name="Note 4 3 4" xfId="20091"/>
    <cellStyle name="Note 4 3 4 2" xfId="20092"/>
    <cellStyle name="Note 4 3 4 3" xfId="20093"/>
    <cellStyle name="Note 4 3 5" xfId="20094"/>
    <cellStyle name="Note 4 3 5 2" xfId="20095"/>
    <cellStyle name="Note 4 3 6" xfId="20096"/>
    <cellStyle name="Note 4 3 6 2" xfId="20097"/>
    <cellStyle name="Note 4 3 7" xfId="20098"/>
    <cellStyle name="Note 4 3 7 2" xfId="20099"/>
    <cellStyle name="Note 4 3 8" xfId="20100"/>
    <cellStyle name="Note 4 4" xfId="20101"/>
    <cellStyle name="Note 4 4 2" xfId="20102"/>
    <cellStyle name="Note 4 4 2 2" xfId="20103"/>
    <cellStyle name="Note 4 4 2 2 2" xfId="20104"/>
    <cellStyle name="Note 4 4 2 2 2 2" xfId="20105"/>
    <cellStyle name="Note 4 4 2 2 3" xfId="20106"/>
    <cellStyle name="Note 4 4 2 3" xfId="20107"/>
    <cellStyle name="Note 4 4 2 4" xfId="20108"/>
    <cellStyle name="Note 4 4 3" xfId="20109"/>
    <cellStyle name="Note 4 4 3 2" xfId="20110"/>
    <cellStyle name="Note 4 4 3 2 2" xfId="20111"/>
    <cellStyle name="Note 4 4 3 3" xfId="20112"/>
    <cellStyle name="Note 4 4 4" xfId="20113"/>
    <cellStyle name="Note 4 4 4 2" xfId="20114"/>
    <cellStyle name="Note 4 4 5" xfId="20115"/>
    <cellStyle name="Note 4 4 5 2" xfId="20116"/>
    <cellStyle name="Note 4 4 6" xfId="20117"/>
    <cellStyle name="Note 4 4 6 2" xfId="20118"/>
    <cellStyle name="Note 4 4 7" xfId="20119"/>
    <cellStyle name="Note 4 4 7 2" xfId="20120"/>
    <cellStyle name="Note 4 4 8" xfId="20121"/>
    <cellStyle name="Note 4 5" xfId="20122"/>
    <cellStyle name="Note 4 5 2" xfId="20123"/>
    <cellStyle name="Note 4 5 2 2" xfId="20124"/>
    <cellStyle name="Note 4 5 2 3" xfId="20125"/>
    <cellStyle name="Note 4 5 3" xfId="20126"/>
    <cellStyle name="Note 4 5 4" xfId="20127"/>
    <cellStyle name="Note 4 6" xfId="20128"/>
    <cellStyle name="Note 4 6 2" xfId="20129"/>
    <cellStyle name="Note 4 6 2 2" xfId="20130"/>
    <cellStyle name="Note 4 6 2 2 2" xfId="20131"/>
    <cellStyle name="Note 4 6 2 3" xfId="20132"/>
    <cellStyle name="Note 4 6 3" xfId="20133"/>
    <cellStyle name="Note 4 6 4" xfId="20134"/>
    <cellStyle name="Note 4 7" xfId="20135"/>
    <cellStyle name="Note 4 7 2" xfId="20136"/>
    <cellStyle name="Note 4 8" xfId="20137"/>
    <cellStyle name="Note 4 8 2" xfId="20138"/>
    <cellStyle name="Note 4 8 3" xfId="20139"/>
    <cellStyle name="Note 4 9" xfId="20140"/>
    <cellStyle name="Note 4 9 2" xfId="20141"/>
    <cellStyle name="Note 4_Sheet2" xfId="20142"/>
    <cellStyle name="Note 40" xfId="20143"/>
    <cellStyle name="Note 40 2" xfId="20144"/>
    <cellStyle name="Note 40 2 2" xfId="20145"/>
    <cellStyle name="Note 40 2 2 2" xfId="20146"/>
    <cellStyle name="Note 40 2 2 2 2" xfId="20147"/>
    <cellStyle name="Note 40 2 3" xfId="20148"/>
    <cellStyle name="Note 40 3" xfId="20149"/>
    <cellStyle name="Note 40 3 2" xfId="20150"/>
    <cellStyle name="Note 40 3 2 2" xfId="20151"/>
    <cellStyle name="Note 40 3 2 2 2" xfId="20152"/>
    <cellStyle name="Note 40 3 3" xfId="20153"/>
    <cellStyle name="Note 40 3 3 2" xfId="20154"/>
    <cellStyle name="Note 40 3 3 2 2" xfId="20155"/>
    <cellStyle name="Note 40 3 3 3" xfId="20156"/>
    <cellStyle name="Note 40 3 4" xfId="20157"/>
    <cellStyle name="Note 40 3 4 2" xfId="20158"/>
    <cellStyle name="Note 40 3 5" xfId="20159"/>
    <cellStyle name="Note 40 3 5 2" xfId="20160"/>
    <cellStyle name="Note 40 3 6" xfId="20161"/>
    <cellStyle name="Note 40 4" xfId="20162"/>
    <cellStyle name="Note 40 4 2" xfId="20163"/>
    <cellStyle name="Note 40 4 2 2" xfId="20164"/>
    <cellStyle name="Note 40 4 2 2 2" xfId="20165"/>
    <cellStyle name="Note 40 5" xfId="20166"/>
    <cellStyle name="Note 40 5 2" xfId="20167"/>
    <cellStyle name="Note 40 5 2 2" xfId="20168"/>
    <cellStyle name="Note 40 5 2 2 2" xfId="20169"/>
    <cellStyle name="Note 40 5 3" xfId="20170"/>
    <cellStyle name="Note 40 5 3 2" xfId="20171"/>
    <cellStyle name="Note 40 5 4" xfId="20172"/>
    <cellStyle name="Note 41" xfId="20173"/>
    <cellStyle name="Note 41 2" xfId="20174"/>
    <cellStyle name="Note 41 2 2" xfId="20175"/>
    <cellStyle name="Note 41 2 2 2" xfId="20176"/>
    <cellStyle name="Note 41 2 2 2 2" xfId="20177"/>
    <cellStyle name="Note 41 2 3" xfId="20178"/>
    <cellStyle name="Note 41 3" xfId="20179"/>
    <cellStyle name="Note 41 3 2" xfId="20180"/>
    <cellStyle name="Note 41 3 2 2" xfId="20181"/>
    <cellStyle name="Note 41 3 2 2 2" xfId="20182"/>
    <cellStyle name="Note 41 3 3" xfId="20183"/>
    <cellStyle name="Note 41 3 3 2" xfId="20184"/>
    <cellStyle name="Note 41 3 3 2 2" xfId="20185"/>
    <cellStyle name="Note 41 3 3 3" xfId="20186"/>
    <cellStyle name="Note 41 3 4" xfId="20187"/>
    <cellStyle name="Note 41 3 4 2" xfId="20188"/>
    <cellStyle name="Note 41 3 5" xfId="20189"/>
    <cellStyle name="Note 41 3 5 2" xfId="20190"/>
    <cellStyle name="Note 41 3 6" xfId="20191"/>
    <cellStyle name="Note 41 4" xfId="20192"/>
    <cellStyle name="Note 41 4 2" xfId="20193"/>
    <cellStyle name="Note 41 4 2 2" xfId="20194"/>
    <cellStyle name="Note 41 4 2 2 2" xfId="20195"/>
    <cellStyle name="Note 41 5" xfId="20196"/>
    <cellStyle name="Note 41 5 2" xfId="20197"/>
    <cellStyle name="Note 41 5 2 2" xfId="20198"/>
    <cellStyle name="Note 41 5 2 2 2" xfId="20199"/>
    <cellStyle name="Note 41 5 3" xfId="20200"/>
    <cellStyle name="Note 41 5 3 2" xfId="20201"/>
    <cellStyle name="Note 41 5 4" xfId="20202"/>
    <cellStyle name="Note 42" xfId="20203"/>
    <cellStyle name="Note 42 2" xfId="20204"/>
    <cellStyle name="Note 42 2 2" xfId="20205"/>
    <cellStyle name="Note 42 2 2 2" xfId="20206"/>
    <cellStyle name="Note 42 3" xfId="20207"/>
    <cellStyle name="Note 43" xfId="20208"/>
    <cellStyle name="Note 43 2" xfId="20209"/>
    <cellStyle name="Note 43 2 2" xfId="20210"/>
    <cellStyle name="Note 43 2 2 2" xfId="20211"/>
    <cellStyle name="Note 43 3" xfId="20212"/>
    <cellStyle name="Note 44" xfId="20213"/>
    <cellStyle name="Note 44 2" xfId="20214"/>
    <cellStyle name="Note 44 2 2" xfId="20215"/>
    <cellStyle name="Note 44 2 2 2" xfId="20216"/>
    <cellStyle name="Note 44 3" xfId="20217"/>
    <cellStyle name="Note 45" xfId="20218"/>
    <cellStyle name="Note 45 2" xfId="20219"/>
    <cellStyle name="Note 45 2 2" xfId="20220"/>
    <cellStyle name="Note 45 2 2 2" xfId="20221"/>
    <cellStyle name="Note 45 3" xfId="20222"/>
    <cellStyle name="Note 46" xfId="20223"/>
    <cellStyle name="Note 46 2" xfId="20224"/>
    <cellStyle name="Note 46 2 2" xfId="20225"/>
    <cellStyle name="Note 46 2 2 2" xfId="20226"/>
    <cellStyle name="Note 46 3" xfId="20227"/>
    <cellStyle name="Note 47" xfId="20228"/>
    <cellStyle name="Note 47 2" xfId="20229"/>
    <cellStyle name="Note 47 2 2" xfId="20230"/>
    <cellStyle name="Note 47 2 2 2" xfId="20231"/>
    <cellStyle name="Note 47 3" xfId="20232"/>
    <cellStyle name="Note 48" xfId="20233"/>
    <cellStyle name="Note 48 2" xfId="20234"/>
    <cellStyle name="Note 48 2 2" xfId="20235"/>
    <cellStyle name="Note 48 2 2 2" xfId="20236"/>
    <cellStyle name="Note 48 3" xfId="20237"/>
    <cellStyle name="Note 49" xfId="20238"/>
    <cellStyle name="Note 49 2" xfId="20239"/>
    <cellStyle name="Note 49 2 2" xfId="20240"/>
    <cellStyle name="Note 49 2 2 2" xfId="20241"/>
    <cellStyle name="Note 49 3" xfId="20242"/>
    <cellStyle name="Note 5" xfId="20243"/>
    <cellStyle name="Note 5 10" xfId="20244"/>
    <cellStyle name="Note 5 10 2" xfId="20245"/>
    <cellStyle name="Note 5 11" xfId="20246"/>
    <cellStyle name="Note 5 2" xfId="20247"/>
    <cellStyle name="Note 5 2 2" xfId="20248"/>
    <cellStyle name="Note 5 2 2 2" xfId="20249"/>
    <cellStyle name="Note 5 2 2 2 2" xfId="20250"/>
    <cellStyle name="Note 5 2 2 2 2 2" xfId="20251"/>
    <cellStyle name="Note 5 2 2 2 3" xfId="20252"/>
    <cellStyle name="Note 5 2 2 3" xfId="20253"/>
    <cellStyle name="Note 5 2 2 3 2" xfId="20254"/>
    <cellStyle name="Note 5 2 2 3 2 2" xfId="20255"/>
    <cellStyle name="Note 5 2 2 3 2 3" xfId="20256"/>
    <cellStyle name="Note 5 2 2 3 3" xfId="20257"/>
    <cellStyle name="Note 5 2 2 3 4" xfId="20258"/>
    <cellStyle name="Note 5 2 2 4" xfId="20259"/>
    <cellStyle name="Note 5 2 2 4 2" xfId="20260"/>
    <cellStyle name="Note 5 2 2 5" xfId="20261"/>
    <cellStyle name="Note 5 2 2 5 2" xfId="20262"/>
    <cellStyle name="Note 5 2 2 6" xfId="20263"/>
    <cellStyle name="Note 5 2 2 6 2" xfId="20264"/>
    <cellStyle name="Note 5 2 2 7" xfId="20265"/>
    <cellStyle name="Note 5 2 2 7 2" xfId="20266"/>
    <cellStyle name="Note 5 2 2 8" xfId="20267"/>
    <cellStyle name="Note 5 2 3" xfId="20268"/>
    <cellStyle name="Note 5 2 3 2" xfId="20269"/>
    <cellStyle name="Note 5 2 3 2 2" xfId="20270"/>
    <cellStyle name="Note 5 2 3 3" xfId="20271"/>
    <cellStyle name="Note 5 2 4" xfId="20272"/>
    <cellStyle name="Note 5 2 4 2" xfId="20273"/>
    <cellStyle name="Note 5 2 4 2 2" xfId="20274"/>
    <cellStyle name="Note 5 2 4 3" xfId="20275"/>
    <cellStyle name="Note 5 2 4 4" xfId="20276"/>
    <cellStyle name="Note 5 2 5" xfId="20277"/>
    <cellStyle name="Note 5 2 5 2" xfId="20278"/>
    <cellStyle name="Note 5 2 6" xfId="20279"/>
    <cellStyle name="Note 5 2 6 2" xfId="20280"/>
    <cellStyle name="Note 5 2 7" xfId="20281"/>
    <cellStyle name="Note 5 2 7 2" xfId="20282"/>
    <cellStyle name="Note 5 2 8" xfId="20283"/>
    <cellStyle name="Note 5 2 8 2" xfId="20284"/>
    <cellStyle name="Note 5 2 9" xfId="20285"/>
    <cellStyle name="Note 5 3" xfId="20286"/>
    <cellStyle name="Note 5 3 2" xfId="20287"/>
    <cellStyle name="Note 5 3 2 2" xfId="20288"/>
    <cellStyle name="Note 5 3 2 2 2" xfId="20289"/>
    <cellStyle name="Note 5 3 2 2 2 2" xfId="20290"/>
    <cellStyle name="Note 5 3 2 2 3" xfId="20291"/>
    <cellStyle name="Note 5 3 2 3" xfId="20292"/>
    <cellStyle name="Note 5 3 2 4" xfId="20293"/>
    <cellStyle name="Note 5 3 3" xfId="20294"/>
    <cellStyle name="Note 5 3 3 2" xfId="20295"/>
    <cellStyle name="Note 5 3 3 2 2" xfId="20296"/>
    <cellStyle name="Note 5 3 3 3" xfId="20297"/>
    <cellStyle name="Note 5 3 4" xfId="20298"/>
    <cellStyle name="Note 5 3 4 2" xfId="20299"/>
    <cellStyle name="Note 5 3 5" xfId="20300"/>
    <cellStyle name="Note 5 3 5 2" xfId="20301"/>
    <cellStyle name="Note 5 3 6" xfId="20302"/>
    <cellStyle name="Note 5 3 6 2" xfId="20303"/>
    <cellStyle name="Note 5 3 7" xfId="20304"/>
    <cellStyle name="Note 5 3 7 2" xfId="20305"/>
    <cellStyle name="Note 5 3 8" xfId="20306"/>
    <cellStyle name="Note 5 4" xfId="20307"/>
    <cellStyle name="Note 5 4 2" xfId="20308"/>
    <cellStyle name="Note 5 4 2 2" xfId="20309"/>
    <cellStyle name="Note 5 4 2 3" xfId="20310"/>
    <cellStyle name="Note 5 4 3" xfId="20311"/>
    <cellStyle name="Note 5 4 3 2" xfId="20312"/>
    <cellStyle name="Note 5 4 4" xfId="20313"/>
    <cellStyle name="Note 5 4 5" xfId="20314"/>
    <cellStyle name="Note 5 5" xfId="20315"/>
    <cellStyle name="Note 5 5 2" xfId="20316"/>
    <cellStyle name="Note 5 5 2 2" xfId="20317"/>
    <cellStyle name="Note 5 5 2 2 2" xfId="20318"/>
    <cellStyle name="Note 5 5 2 3" xfId="20319"/>
    <cellStyle name="Note 5 5 3" xfId="20320"/>
    <cellStyle name="Note 5 5 4" xfId="20321"/>
    <cellStyle name="Note 5 6" xfId="20322"/>
    <cellStyle name="Note 5 6 2" xfId="20323"/>
    <cellStyle name="Note 5 6 2 2" xfId="20324"/>
    <cellStyle name="Note 5 6 3" xfId="20325"/>
    <cellStyle name="Note 5 7" xfId="20326"/>
    <cellStyle name="Note 5 7 2" xfId="20327"/>
    <cellStyle name="Note 5 7 3" xfId="20328"/>
    <cellStyle name="Note 5 8" xfId="20329"/>
    <cellStyle name="Note 5 8 2" xfId="20330"/>
    <cellStyle name="Note 5 9" xfId="20331"/>
    <cellStyle name="Note 5 9 2" xfId="20332"/>
    <cellStyle name="Note 50" xfId="20333"/>
    <cellStyle name="Note 50 2" xfId="20334"/>
    <cellStyle name="Note 50 2 2" xfId="20335"/>
    <cellStyle name="Note 50 2 2 2" xfId="20336"/>
    <cellStyle name="Note 50 3" xfId="20337"/>
    <cellStyle name="Note 51" xfId="20338"/>
    <cellStyle name="Note 51 2" xfId="20339"/>
    <cellStyle name="Note 51 2 2" xfId="20340"/>
    <cellStyle name="Note 51 2 2 2" xfId="20341"/>
    <cellStyle name="Note 51 3" xfId="20342"/>
    <cellStyle name="Note 52" xfId="20343"/>
    <cellStyle name="Note 52 2" xfId="20344"/>
    <cellStyle name="Note 52 2 2" xfId="20345"/>
    <cellStyle name="Note 52 2 2 2" xfId="20346"/>
    <cellStyle name="Note 52 3" xfId="20347"/>
    <cellStyle name="Note 53" xfId="20348"/>
    <cellStyle name="Note 53 2" xfId="20349"/>
    <cellStyle name="Note 53 2 2" xfId="20350"/>
    <cellStyle name="Note 53 2 2 2" xfId="20351"/>
    <cellStyle name="Note 53 3" xfId="20352"/>
    <cellStyle name="Note 54" xfId="20353"/>
    <cellStyle name="Note 54 2" xfId="20354"/>
    <cellStyle name="Note 54 2 2" xfId="20355"/>
    <cellStyle name="Note 54 2 2 2" xfId="20356"/>
    <cellStyle name="Note 54 3" xfId="20357"/>
    <cellStyle name="Note 55" xfId="20358"/>
    <cellStyle name="Note 55 2" xfId="20359"/>
    <cellStyle name="Note 55 2 2" xfId="20360"/>
    <cellStyle name="Note 55 2 2 2" xfId="20361"/>
    <cellStyle name="Note 55 3" xfId="20362"/>
    <cellStyle name="Note 56" xfId="20363"/>
    <cellStyle name="Note 56 2" xfId="20364"/>
    <cellStyle name="Note 56 2 2" xfId="20365"/>
    <cellStyle name="Note 56 2 2 2" xfId="20366"/>
    <cellStyle name="Note 56 3" xfId="20367"/>
    <cellStyle name="Note 57" xfId="20368"/>
    <cellStyle name="Note 57 2" xfId="20369"/>
    <cellStyle name="Note 57 2 2" xfId="20370"/>
    <cellStyle name="Note 57 2 2 2" xfId="20371"/>
    <cellStyle name="Note 57 3" xfId="20372"/>
    <cellStyle name="Note 58" xfId="20373"/>
    <cellStyle name="Note 58 2" xfId="20374"/>
    <cellStyle name="Note 58 2 2" xfId="20375"/>
    <cellStyle name="Note 58 2 2 2" xfId="20376"/>
    <cellStyle name="Note 58 3" xfId="20377"/>
    <cellStyle name="Note 59" xfId="20378"/>
    <cellStyle name="Note 59 2" xfId="20379"/>
    <cellStyle name="Note 59 2 2" xfId="20380"/>
    <cellStyle name="Note 59 2 2 2" xfId="20381"/>
    <cellStyle name="Note 59 3" xfId="20382"/>
    <cellStyle name="Note 6" xfId="20383"/>
    <cellStyle name="Note 6 2" xfId="20384"/>
    <cellStyle name="Note 6 2 2" xfId="20385"/>
    <cellStyle name="Note 6 2 2 2" xfId="20386"/>
    <cellStyle name="Note 6 2 2 3" xfId="20387"/>
    <cellStyle name="Note 6 2 3" xfId="20388"/>
    <cellStyle name="Note 6 3" xfId="20389"/>
    <cellStyle name="Note 6 3 2" xfId="20390"/>
    <cellStyle name="Note 6 3 2 2" xfId="20391"/>
    <cellStyle name="Note 6 3 3" xfId="20392"/>
    <cellStyle name="Note 6 4" xfId="20393"/>
    <cellStyle name="Note 6 4 2" xfId="20394"/>
    <cellStyle name="Note 6 5" xfId="20395"/>
    <cellStyle name="Note 6 6" xfId="20396"/>
    <cellStyle name="Note 60" xfId="20397"/>
    <cellStyle name="Note 60 2" xfId="20398"/>
    <cellStyle name="Note 60 2 2" xfId="20399"/>
    <cellStyle name="Note 60 2 2 2" xfId="20400"/>
    <cellStyle name="Note 60 3" xfId="20401"/>
    <cellStyle name="Note 61" xfId="20402"/>
    <cellStyle name="Note 61 2" xfId="20403"/>
    <cellStyle name="Note 61 2 2" xfId="20404"/>
    <cellStyle name="Note 61 2 2 2" xfId="20405"/>
    <cellStyle name="Note 61 3" xfId="20406"/>
    <cellStyle name="Note 62" xfId="20407"/>
    <cellStyle name="Note 62 2" xfId="20408"/>
    <cellStyle name="Note 62 2 2" xfId="20409"/>
    <cellStyle name="Note 62 2 2 2" xfId="20410"/>
    <cellStyle name="Note 62 3" xfId="20411"/>
    <cellStyle name="Note 63" xfId="20412"/>
    <cellStyle name="Note 63 2" xfId="20413"/>
    <cellStyle name="Note 63 2 2" xfId="20414"/>
    <cellStyle name="Note 63 2 2 2" xfId="20415"/>
    <cellStyle name="Note 63 3" xfId="20416"/>
    <cellStyle name="Note 64" xfId="20417"/>
    <cellStyle name="Note 64 2" xfId="20418"/>
    <cellStyle name="Note 64 2 2" xfId="20419"/>
    <cellStyle name="Note 64 2 2 2" xfId="20420"/>
    <cellStyle name="Note 64 3" xfId="20421"/>
    <cellStyle name="Note 65" xfId="20422"/>
    <cellStyle name="Note 65 2" xfId="20423"/>
    <cellStyle name="Note 65 2 2" xfId="20424"/>
    <cellStyle name="Note 65 2 2 2" xfId="20425"/>
    <cellStyle name="Note 66" xfId="20426"/>
    <cellStyle name="Note 66 2" xfId="20427"/>
    <cellStyle name="Note 66 2 2" xfId="20428"/>
    <cellStyle name="Note 66 2 2 2" xfId="20429"/>
    <cellStyle name="Note 67" xfId="20430"/>
    <cellStyle name="Note 7" xfId="20431"/>
    <cellStyle name="Note 7 2" xfId="20432"/>
    <cellStyle name="Note 7 2 2" xfId="20433"/>
    <cellStyle name="Note 7 2 2 2" xfId="20434"/>
    <cellStyle name="Note 7 3" xfId="20435"/>
    <cellStyle name="Note 7 4" xfId="20436"/>
    <cellStyle name="Note 8" xfId="20437"/>
    <cellStyle name="Note 8 2" xfId="20438"/>
    <cellStyle name="Note 8 2 2" xfId="20439"/>
    <cellStyle name="Note 8 2 2 2" xfId="20440"/>
    <cellStyle name="Note 8 2 2 2 2" xfId="20441"/>
    <cellStyle name="Note 8 2 2 2 2 2" xfId="20442"/>
    <cellStyle name="Note 8 2 2 3" xfId="20443"/>
    <cellStyle name="Note 8 2 3" xfId="20444"/>
    <cellStyle name="Note 8 2 3 2" xfId="20445"/>
    <cellStyle name="Note 8 2 3 2 2" xfId="20446"/>
    <cellStyle name="Note 8 2 3 2 2 2" xfId="20447"/>
    <cellStyle name="Note 8 2 4" xfId="20448"/>
    <cellStyle name="Note 8 2 4 2" xfId="20449"/>
    <cellStyle name="Note 8 2 4 2 2" xfId="20450"/>
    <cellStyle name="Note 8 2 4 2 2 2" xfId="20451"/>
    <cellStyle name="Note 8 2 5" xfId="20452"/>
    <cellStyle name="Note 8 2 5 2" xfId="20453"/>
    <cellStyle name="Note 8 2 5 2 2" xfId="20454"/>
    <cellStyle name="Note 8 3" xfId="20455"/>
    <cellStyle name="Note 8 3 2" xfId="20456"/>
    <cellStyle name="Note 8 3 2 2" xfId="20457"/>
    <cellStyle name="Note 8 4" xfId="20458"/>
    <cellStyle name="Note 8 5" xfId="20459"/>
    <cellStyle name="Note 9" xfId="20460"/>
    <cellStyle name="Note 9 2" xfId="20461"/>
    <cellStyle name="Note 9 2 2" xfId="20462"/>
    <cellStyle name="Note 9 2 2 2" xfId="20463"/>
    <cellStyle name="Note 9 3" xfId="20464"/>
    <cellStyle name="Num line" xfId="20465"/>
    <cellStyle name="Num line 2" xfId="20466"/>
    <cellStyle name="Num line 2 2" xfId="20467"/>
    <cellStyle name="Num line 2 2 2" xfId="20468"/>
    <cellStyle name="Number [0]" xfId="20469"/>
    <cellStyle name="Number [0] 2" xfId="20470"/>
    <cellStyle name="Number [0] 2 2" xfId="20471"/>
    <cellStyle name="Number [0] 2 2 2" xfId="20472"/>
    <cellStyle name="One Dec." xfId="20473"/>
    <cellStyle name="One Dec. 2" xfId="20474"/>
    <cellStyle name="One Dec. 2 2" xfId="20475"/>
    <cellStyle name="One Dec. 2 2 2" xfId="20476"/>
    <cellStyle name="Output 10" xfId="20477"/>
    <cellStyle name="Output 10 2" xfId="20478"/>
    <cellStyle name="Output 10 2 2" xfId="20479"/>
    <cellStyle name="Output 10 2 2 2" xfId="20480"/>
    <cellStyle name="Output 11" xfId="20481"/>
    <cellStyle name="Output 11 2" xfId="20482"/>
    <cellStyle name="Output 11 2 2" xfId="20483"/>
    <cellStyle name="Output 11 2 2 2" xfId="20484"/>
    <cellStyle name="Output 12" xfId="20485"/>
    <cellStyle name="Output 12 2" xfId="20486"/>
    <cellStyle name="Output 12 2 2" xfId="20487"/>
    <cellStyle name="Output 12 2 2 2" xfId="20488"/>
    <cellStyle name="Output 13" xfId="20489"/>
    <cellStyle name="Output 13 2" xfId="20490"/>
    <cellStyle name="Output 13 2 2" xfId="20491"/>
    <cellStyle name="Output 13 2 2 2" xfId="20492"/>
    <cellStyle name="Output 14" xfId="20493"/>
    <cellStyle name="Output 14 2" xfId="20494"/>
    <cellStyle name="Output 14 2 2" xfId="20495"/>
    <cellStyle name="Output 14 2 2 2" xfId="20496"/>
    <cellStyle name="Output 15" xfId="20497"/>
    <cellStyle name="Output 15 2" xfId="20498"/>
    <cellStyle name="Output 15 2 2" xfId="20499"/>
    <cellStyle name="Output 15 2 2 2" xfId="20500"/>
    <cellStyle name="Output 16" xfId="20501"/>
    <cellStyle name="Output 16 2" xfId="20502"/>
    <cellStyle name="Output 16 2 2" xfId="20503"/>
    <cellStyle name="Output 16 2 2 2" xfId="20504"/>
    <cellStyle name="Output 17" xfId="20505"/>
    <cellStyle name="Output 17 2" xfId="20506"/>
    <cellStyle name="Output 17 2 2" xfId="20507"/>
    <cellStyle name="Output 17 2 2 2" xfId="20508"/>
    <cellStyle name="Output 18" xfId="20509"/>
    <cellStyle name="Output 18 2" xfId="20510"/>
    <cellStyle name="Output 18 2 2" xfId="20511"/>
    <cellStyle name="Output 18 2 2 2" xfId="20512"/>
    <cellStyle name="Output 19" xfId="20513"/>
    <cellStyle name="Output 19 2" xfId="20514"/>
    <cellStyle name="Output 19 2 2" xfId="20515"/>
    <cellStyle name="Output 19 2 2 2" xfId="20516"/>
    <cellStyle name="Output 2" xfId="20517"/>
    <cellStyle name="Output 2 10" xfId="20518"/>
    <cellStyle name="Output 2 2" xfId="20519"/>
    <cellStyle name="Output 2 2 2" xfId="20520"/>
    <cellStyle name="Output 2 2 2 2" xfId="20521"/>
    <cellStyle name="Output 2 2 2 2 2" xfId="20522"/>
    <cellStyle name="Output 2 2 2 2 3" xfId="20523"/>
    <cellStyle name="Output 2 2 2 3" xfId="20524"/>
    <cellStyle name="Output 2 2 3" xfId="20525"/>
    <cellStyle name="Output 2 2 4" xfId="20526"/>
    <cellStyle name="Output 2 2 5" xfId="20527"/>
    <cellStyle name="Output 2 3" xfId="20528"/>
    <cellStyle name="Output 2 3 2" xfId="20529"/>
    <cellStyle name="Output 2 3 2 2" xfId="20530"/>
    <cellStyle name="Output 2 3 2 2 2" xfId="20531"/>
    <cellStyle name="Output 2 3 2 2 3" xfId="20532"/>
    <cellStyle name="Output 2 3 2 3" xfId="20533"/>
    <cellStyle name="Output 2 3 3" xfId="20534"/>
    <cellStyle name="Output 2 3 4" xfId="20535"/>
    <cellStyle name="Output 2 4" xfId="20536"/>
    <cellStyle name="Output 2 4 2" xfId="20537"/>
    <cellStyle name="Output 2 4 2 2" xfId="20538"/>
    <cellStyle name="Output 2 4 3" xfId="20539"/>
    <cellStyle name="Output 2 4 4" xfId="20540"/>
    <cellStyle name="Output 2 5" xfId="20541"/>
    <cellStyle name="Output 2 5 2" xfId="20542"/>
    <cellStyle name="Output 2 5 2 2" xfId="20543"/>
    <cellStyle name="Output 2 5 2 2 2" xfId="20544"/>
    <cellStyle name="Output 2 5 2 3" xfId="20545"/>
    <cellStyle name="Output 2 5 3" xfId="20546"/>
    <cellStyle name="Output 2 5 4" xfId="20547"/>
    <cellStyle name="Output 2 6" xfId="20548"/>
    <cellStyle name="Output 2 6 2" xfId="20549"/>
    <cellStyle name="Output 2 7" xfId="20550"/>
    <cellStyle name="Output 2 7 2" xfId="20551"/>
    <cellStyle name="Output 2 8" xfId="20552"/>
    <cellStyle name="Output 2 8 2" xfId="20553"/>
    <cellStyle name="Output 2 9" xfId="20554"/>
    <cellStyle name="Output 20" xfId="20555"/>
    <cellStyle name="Output 20 2" xfId="20556"/>
    <cellStyle name="Output 20 2 2" xfId="20557"/>
    <cellStyle name="Output 20 2 2 2" xfId="20558"/>
    <cellStyle name="Output 21" xfId="20559"/>
    <cellStyle name="Output 21 2" xfId="20560"/>
    <cellStyle name="Output 21 2 2" xfId="20561"/>
    <cellStyle name="Output 21 2 2 2" xfId="20562"/>
    <cellStyle name="Output 22" xfId="20563"/>
    <cellStyle name="Output 22 2" xfId="20564"/>
    <cellStyle name="Output 22 2 2" xfId="20565"/>
    <cellStyle name="Output 22 2 2 2" xfId="20566"/>
    <cellStyle name="Output 23" xfId="20567"/>
    <cellStyle name="Output 3" xfId="20568"/>
    <cellStyle name="Output 3 2" xfId="20569"/>
    <cellStyle name="Output 3 2 2" xfId="20570"/>
    <cellStyle name="Output 3 2 2 2" xfId="20571"/>
    <cellStyle name="Output 3 2 2 2 2" xfId="20572"/>
    <cellStyle name="Output 3 2 2 3" xfId="20573"/>
    <cellStyle name="Output 3 2 3" xfId="20574"/>
    <cellStyle name="Output 3 3" xfId="20575"/>
    <cellStyle name="Output 3 3 2" xfId="20576"/>
    <cellStyle name="Output 3 3 2 2" xfId="20577"/>
    <cellStyle name="Output 3 3 2 2 2" xfId="20578"/>
    <cellStyle name="Output 3 3 2 3" xfId="20579"/>
    <cellStyle name="Output 3 3 3" xfId="20580"/>
    <cellStyle name="Output 3 4" xfId="20581"/>
    <cellStyle name="Output 3 4 2" xfId="20582"/>
    <cellStyle name="Output 3 5" xfId="20583"/>
    <cellStyle name="Output 3 5 2" xfId="20584"/>
    <cellStyle name="Output 3 5 2 2" xfId="20585"/>
    <cellStyle name="Output 3 6" xfId="20586"/>
    <cellStyle name="Output 4" xfId="20587"/>
    <cellStyle name="Output 4 2" xfId="20588"/>
    <cellStyle name="Output 4 2 2" xfId="20589"/>
    <cellStyle name="Output 4 2 2 2" xfId="20590"/>
    <cellStyle name="Output 4 2 2 2 2" xfId="20591"/>
    <cellStyle name="Output 4 3" xfId="20592"/>
    <cellStyle name="Output 4 3 2" xfId="20593"/>
    <cellStyle name="Output 4 3 2 2" xfId="20594"/>
    <cellStyle name="Output 4 3 2 2 2" xfId="20595"/>
    <cellStyle name="Output 4 4" xfId="20596"/>
    <cellStyle name="Output 4 4 2" xfId="20597"/>
    <cellStyle name="Output 4 4 2 2" xfId="20598"/>
    <cellStyle name="Output 4 4 2 2 2" xfId="20599"/>
    <cellStyle name="Output 4 5" xfId="20600"/>
    <cellStyle name="Output 4 6" xfId="20601"/>
    <cellStyle name="Output 4 6 2" xfId="20602"/>
    <cellStyle name="Output 4 6 2 2" xfId="20603"/>
    <cellStyle name="Output 5" xfId="20604"/>
    <cellStyle name="Output 5 2" xfId="20605"/>
    <cellStyle name="Output 5 2 2" xfId="20606"/>
    <cellStyle name="Output 5 2 2 2" xfId="20607"/>
    <cellStyle name="Output 6" xfId="20608"/>
    <cellStyle name="Output 6 2" xfId="20609"/>
    <cellStyle name="Output 6 2 2" xfId="20610"/>
    <cellStyle name="Output 6 2 2 2" xfId="20611"/>
    <cellStyle name="Output 7" xfId="20612"/>
    <cellStyle name="Output 7 2" xfId="20613"/>
    <cellStyle name="Output 7 2 2" xfId="20614"/>
    <cellStyle name="Output 7 2 2 2" xfId="20615"/>
    <cellStyle name="Output 8" xfId="20616"/>
    <cellStyle name="Output 8 2" xfId="20617"/>
    <cellStyle name="Output 8 2 2" xfId="20618"/>
    <cellStyle name="Output 8 2 2 2" xfId="20619"/>
    <cellStyle name="Output 9" xfId="20620"/>
    <cellStyle name="Output 9 2" xfId="20621"/>
    <cellStyle name="Output 9 2 2" xfId="20622"/>
    <cellStyle name="Output 9 2 2 2" xfId="20623"/>
    <cellStyle name="Output Amounts" xfId="20624"/>
    <cellStyle name="Output Amounts 2" xfId="20625"/>
    <cellStyle name="Output Amounts 2 2" xfId="20626"/>
    <cellStyle name="Output Amounts 2 2 2" xfId="20627"/>
    <cellStyle name="Output Column Headings" xfId="20628"/>
    <cellStyle name="Output Column Headings 2" xfId="20629"/>
    <cellStyle name="Output Column Headings 2 2" xfId="20630"/>
    <cellStyle name="Output Column Headings 2 2 2" xfId="20631"/>
    <cellStyle name="Output Line Items" xfId="20632"/>
    <cellStyle name="Output Line Items 2" xfId="20633"/>
    <cellStyle name="Output Line Items 2 2" xfId="20634"/>
    <cellStyle name="Output Line Items 2 2 2" xfId="20635"/>
    <cellStyle name="Output Report Heading" xfId="20636"/>
    <cellStyle name="Output Report Heading 2" xfId="20637"/>
    <cellStyle name="Output Report Heading 2 2" xfId="20638"/>
    <cellStyle name="Output Report Heading 2 2 2" xfId="20639"/>
    <cellStyle name="Output Report Title" xfId="20640"/>
    <cellStyle name="Output Report Title 2" xfId="20641"/>
    <cellStyle name="Output Report Title 2 2" xfId="20642"/>
    <cellStyle name="Output Report Title 2 2 2" xfId="20643"/>
    <cellStyle name="P $,(0)" xfId="20644"/>
    <cellStyle name="P $,(0) 2" xfId="20645"/>
    <cellStyle name="P $,(0) 2 2" xfId="20646"/>
    <cellStyle name="P $,(0) 2 2 2" xfId="20647"/>
    <cellStyle name="P $,(0) 2 3" xfId="20648"/>
    <cellStyle name="P $,(0) 2 3 2" xfId="20649"/>
    <cellStyle name="P $,(0) 2 4" xfId="20650"/>
    <cellStyle name="P $,(0) 3" xfId="20651"/>
    <cellStyle name="Page Number" xfId="20652"/>
    <cellStyle name="Page Number 2" xfId="20653"/>
    <cellStyle name="Page Number 2 2" xfId="20654"/>
    <cellStyle name="Page Number 2 2 2" xfId="20655"/>
    <cellStyle name="Percen - Style2" xfId="20656"/>
    <cellStyle name="Percen - Style2 2" xfId="20657"/>
    <cellStyle name="Percen - Style2 2 2" xfId="20658"/>
    <cellStyle name="Percen - Style2 2 2 2" xfId="20659"/>
    <cellStyle name="Percent" xfId="2" builtinId="5"/>
    <cellStyle name="Percent [2]" xfId="20660"/>
    <cellStyle name="Percent [2] 2" xfId="20661"/>
    <cellStyle name="Percent [2] 2 2" xfId="20662"/>
    <cellStyle name="Percent [2] 2 2 2" xfId="20663"/>
    <cellStyle name="Percent [2] 2 3" xfId="20664"/>
    <cellStyle name="Percent [2] 2 3 2" xfId="20665"/>
    <cellStyle name="Percent [2] 2 4" xfId="20666"/>
    <cellStyle name="Percent [2] 3" xfId="20667"/>
    <cellStyle name="Percent [2] 3 2" xfId="20668"/>
    <cellStyle name="Percent [2] 4" xfId="20669"/>
    <cellStyle name="Percent [2] 4 2" xfId="20670"/>
    <cellStyle name="Percent [2] 5" xfId="20671"/>
    <cellStyle name="Percent 10" xfId="20672"/>
    <cellStyle name="Percent 10 2" xfId="20673"/>
    <cellStyle name="Percent 10 2 2" xfId="20674"/>
    <cellStyle name="Percent 10 2 2 2" xfId="20675"/>
    <cellStyle name="Percent 10 2 2 2 2" xfId="20676"/>
    <cellStyle name="Percent 10 2 2 3" xfId="20677"/>
    <cellStyle name="Percent 10 2 3" xfId="20678"/>
    <cellStyle name="Percent 10 3" xfId="20679"/>
    <cellStyle name="Percent 10 3 2" xfId="20680"/>
    <cellStyle name="Percent 10 3 2 2" xfId="20681"/>
    <cellStyle name="Percent 10 3 2 2 2" xfId="20682"/>
    <cellStyle name="Percent 10 3 3" xfId="20683"/>
    <cellStyle name="Percent 10 4" xfId="20684"/>
    <cellStyle name="Percent 10 4 2" xfId="20685"/>
    <cellStyle name="Percent 10 4 2 2" xfId="20686"/>
    <cellStyle name="Percent 10 4 2 2 2" xfId="20687"/>
    <cellStyle name="Percent 10 5" xfId="20688"/>
    <cellStyle name="Percent 10 6" xfId="20689"/>
    <cellStyle name="Percent 10 6 2" xfId="20690"/>
    <cellStyle name="Percent 10 6 2 2" xfId="20691"/>
    <cellStyle name="Percent 10 7" xfId="20692"/>
    <cellStyle name="Percent 10 8" xfId="20693"/>
    <cellStyle name="Percent 100" xfId="20694"/>
    <cellStyle name="Percent 100 2" xfId="20695"/>
    <cellStyle name="Percent 101" xfId="20696"/>
    <cellStyle name="Percent 101 2" xfId="20697"/>
    <cellStyle name="Percent 102" xfId="20698"/>
    <cellStyle name="Percent 102 2" xfId="20699"/>
    <cellStyle name="Percent 103" xfId="20700"/>
    <cellStyle name="Percent 103 2" xfId="20701"/>
    <cellStyle name="Percent 104" xfId="20702"/>
    <cellStyle name="Percent 104 2" xfId="20703"/>
    <cellStyle name="Percent 105" xfId="20704"/>
    <cellStyle name="Percent 105 2" xfId="20705"/>
    <cellStyle name="Percent 106" xfId="20706"/>
    <cellStyle name="Percent 106 2" xfId="20707"/>
    <cellStyle name="Percent 107" xfId="20708"/>
    <cellStyle name="Percent 107 2" xfId="20709"/>
    <cellStyle name="Percent 108" xfId="20710"/>
    <cellStyle name="Percent 108 2" xfId="20711"/>
    <cellStyle name="Percent 109" xfId="20712"/>
    <cellStyle name="Percent 109 2" xfId="20713"/>
    <cellStyle name="Percent 11" xfId="20714"/>
    <cellStyle name="Percent 11 2" xfId="20715"/>
    <cellStyle name="Percent 11 2 2" xfId="20716"/>
    <cellStyle name="Percent 11 2 2 2" xfId="20717"/>
    <cellStyle name="Percent 11 2 2 2 2" xfId="20718"/>
    <cellStyle name="Percent 11 2 3" xfId="20719"/>
    <cellStyle name="Percent 11 3" xfId="20720"/>
    <cellStyle name="Percent 11 3 2" xfId="20721"/>
    <cellStyle name="Percent 11 3 2 2" xfId="20722"/>
    <cellStyle name="Percent 11 3 2 2 2" xfId="20723"/>
    <cellStyle name="Percent 11 4" xfId="20724"/>
    <cellStyle name="Percent 11 4 2" xfId="20725"/>
    <cellStyle name="Percent 11 4 2 2" xfId="20726"/>
    <cellStyle name="Percent 11 4 2 2 2" xfId="20727"/>
    <cellStyle name="Percent 11 4 3" xfId="20728"/>
    <cellStyle name="Percent 11 5" xfId="20729"/>
    <cellStyle name="Percent 11 5 2" xfId="20730"/>
    <cellStyle name="Percent 11 5 2 2" xfId="20731"/>
    <cellStyle name="Percent 11 5 2 2 2" xfId="20732"/>
    <cellStyle name="Percent 11 6" xfId="20733"/>
    <cellStyle name="Percent 11 7" xfId="20734"/>
    <cellStyle name="Percent 11 7 2" xfId="20735"/>
    <cellStyle name="Percent 11 7 2 2" xfId="20736"/>
    <cellStyle name="Percent 11 8" xfId="20737"/>
    <cellStyle name="Percent 11 9" xfId="20738"/>
    <cellStyle name="Percent 110" xfId="20739"/>
    <cellStyle name="Percent 110 2" xfId="20740"/>
    <cellStyle name="Percent 111" xfId="20741"/>
    <cellStyle name="Percent 111 2" xfId="20742"/>
    <cellStyle name="Percent 112" xfId="20743"/>
    <cellStyle name="Percent 112 2" xfId="20744"/>
    <cellStyle name="Percent 113" xfId="20745"/>
    <cellStyle name="Percent 113 2" xfId="20746"/>
    <cellStyle name="Percent 114" xfId="20747"/>
    <cellStyle name="Percent 114 2" xfId="20748"/>
    <cellStyle name="Percent 115" xfId="20749"/>
    <cellStyle name="Percent 115 2" xfId="20750"/>
    <cellStyle name="Percent 116" xfId="20751"/>
    <cellStyle name="Percent 117" xfId="20752"/>
    <cellStyle name="Percent 118" xfId="20753"/>
    <cellStyle name="Percent 119" xfId="20754"/>
    <cellStyle name="Percent 12" xfId="20755"/>
    <cellStyle name="Percent 12 2" xfId="20756"/>
    <cellStyle name="Percent 12 2 2" xfId="20757"/>
    <cellStyle name="Percent 12 2 2 2" xfId="20758"/>
    <cellStyle name="Percent 12 2 2 2 2" xfId="20759"/>
    <cellStyle name="Percent 12 2 3" xfId="20760"/>
    <cellStyle name="Percent 12 3" xfId="20761"/>
    <cellStyle name="Percent 12 3 2" xfId="20762"/>
    <cellStyle name="Percent 12 3 2 2" xfId="20763"/>
    <cellStyle name="Percent 12 3 2 2 2" xfId="20764"/>
    <cellStyle name="Percent 12 4" xfId="20765"/>
    <cellStyle name="Percent 12 5" xfId="20766"/>
    <cellStyle name="Percent 12 5 2" xfId="20767"/>
    <cellStyle name="Percent 12 5 2 2" xfId="20768"/>
    <cellStyle name="Percent 12 6" xfId="20769"/>
    <cellStyle name="Percent 12 7" xfId="20770"/>
    <cellStyle name="Percent 120" xfId="20771"/>
    <cellStyle name="Percent 121" xfId="20772"/>
    <cellStyle name="Percent 122" xfId="20773"/>
    <cellStyle name="Percent 123" xfId="20774"/>
    <cellStyle name="Percent 124" xfId="20775"/>
    <cellStyle name="Percent 125" xfId="20776"/>
    <cellStyle name="Percent 126" xfId="20777"/>
    <cellStyle name="Percent 127" xfId="20778"/>
    <cellStyle name="Percent 128" xfId="20779"/>
    <cellStyle name="Percent 129" xfId="20780"/>
    <cellStyle name="Percent 13" xfId="20781"/>
    <cellStyle name="Percent 13 2" xfId="20782"/>
    <cellStyle name="Percent 13 2 2" xfId="20783"/>
    <cellStyle name="Percent 13 2 2 2" xfId="20784"/>
    <cellStyle name="Percent 13 2 2 2 2" xfId="20785"/>
    <cellStyle name="Percent 13 2 2 3" xfId="20786"/>
    <cellStyle name="Percent 13 2 3" xfId="20787"/>
    <cellStyle name="Percent 13 3" xfId="20788"/>
    <cellStyle name="Percent 13 3 2" xfId="20789"/>
    <cellStyle name="Percent 13 3 2 2" xfId="20790"/>
    <cellStyle name="Percent 13 3 2 2 2" xfId="20791"/>
    <cellStyle name="Percent 13 3 3" xfId="20792"/>
    <cellStyle name="Percent 13 4" xfId="20793"/>
    <cellStyle name="Percent 13 4 2" xfId="20794"/>
    <cellStyle name="Percent 13 4 2 2" xfId="20795"/>
    <cellStyle name="Percent 13 4 2 2 2" xfId="20796"/>
    <cellStyle name="Percent 13 5" xfId="20797"/>
    <cellStyle name="Percent 13 6" xfId="20798"/>
    <cellStyle name="Percent 13 6 2" xfId="20799"/>
    <cellStyle name="Percent 13 6 2 2" xfId="20800"/>
    <cellStyle name="Percent 13 7" xfId="20801"/>
    <cellStyle name="Percent 13 8" xfId="20802"/>
    <cellStyle name="Percent 130" xfId="25743"/>
    <cellStyle name="Percent 14" xfId="20803"/>
    <cellStyle name="Percent 14 2" xfId="20804"/>
    <cellStyle name="Percent 14 2 2" xfId="20805"/>
    <cellStyle name="Percent 14 2 2 2" xfId="20806"/>
    <cellStyle name="Percent 14 2 2 2 2" xfId="20807"/>
    <cellStyle name="Percent 14 2 3" xfId="20808"/>
    <cellStyle name="Percent 14 3" xfId="20809"/>
    <cellStyle name="Percent 14 3 2" xfId="20810"/>
    <cellStyle name="Percent 14 3 2 2" xfId="20811"/>
    <cellStyle name="Percent 14 3 2 2 2" xfId="20812"/>
    <cellStyle name="Percent 14 3 3" xfId="20813"/>
    <cellStyle name="Percent 14 4" xfId="20814"/>
    <cellStyle name="Percent 14 5" xfId="20815"/>
    <cellStyle name="Percent 14 5 2" xfId="20816"/>
    <cellStyle name="Percent 14 5 2 2" xfId="20817"/>
    <cellStyle name="Percent 14 6" xfId="20818"/>
    <cellStyle name="Percent 14 7" xfId="20819"/>
    <cellStyle name="Percent 15" xfId="20820"/>
    <cellStyle name="Percent 15 2" xfId="20821"/>
    <cellStyle name="Percent 15 2 2" xfId="20822"/>
    <cellStyle name="Percent 15 2 2 2" xfId="20823"/>
    <cellStyle name="Percent 15 2 2 2 2" xfId="20824"/>
    <cellStyle name="Percent 15 2 3" xfId="20825"/>
    <cellStyle name="Percent 15 3" xfId="20826"/>
    <cellStyle name="Percent 15 3 2" xfId="20827"/>
    <cellStyle name="Percent 15 3 2 2" xfId="20828"/>
    <cellStyle name="Percent 15 3 2 2 2" xfId="20829"/>
    <cellStyle name="Percent 15 3 3" xfId="20830"/>
    <cellStyle name="Percent 15 4" xfId="20831"/>
    <cellStyle name="Percent 15 5" xfId="20832"/>
    <cellStyle name="Percent 15 5 2" xfId="20833"/>
    <cellStyle name="Percent 15 5 2 2" xfId="20834"/>
    <cellStyle name="Percent 15 6" xfId="20835"/>
    <cellStyle name="Percent 15 7" xfId="20836"/>
    <cellStyle name="Percent 16" xfId="20837"/>
    <cellStyle name="Percent 16 2" xfId="20838"/>
    <cellStyle name="Percent 16 2 2" xfId="20839"/>
    <cellStyle name="Percent 16 2 2 2" xfId="20840"/>
    <cellStyle name="Percent 16 2 2 2 2" xfId="20841"/>
    <cellStyle name="Percent 16 2 3" xfId="20842"/>
    <cellStyle name="Percent 16 3" xfId="20843"/>
    <cellStyle name="Percent 16 3 2" xfId="20844"/>
    <cellStyle name="Percent 16 3 2 2" xfId="20845"/>
    <cellStyle name="Percent 16 3 2 2 2" xfId="20846"/>
    <cellStyle name="Percent 16 4" xfId="20847"/>
    <cellStyle name="Percent 16 5" xfId="20848"/>
    <cellStyle name="Percent 16 5 2" xfId="20849"/>
    <cellStyle name="Percent 16 5 2 2" xfId="20850"/>
    <cellStyle name="Percent 16 6" xfId="20851"/>
    <cellStyle name="Percent 16 6 2" xfId="20852"/>
    <cellStyle name="Percent 16 7" xfId="20853"/>
    <cellStyle name="Percent 17" xfId="20854"/>
    <cellStyle name="Percent 17 2" xfId="20855"/>
    <cellStyle name="Percent 17 2 2" xfId="20856"/>
    <cellStyle name="Percent 17 2 2 2" xfId="20857"/>
    <cellStyle name="Percent 17 2 3" xfId="20858"/>
    <cellStyle name="Percent 17 3" xfId="20859"/>
    <cellStyle name="Percent 17 3 2" xfId="20860"/>
    <cellStyle name="Percent 17 4" xfId="20861"/>
    <cellStyle name="Percent 18" xfId="20862"/>
    <cellStyle name="Percent 18 2" xfId="20863"/>
    <cellStyle name="Percent 18 2 2" xfId="20864"/>
    <cellStyle name="Percent 18 2 2 2" xfId="20865"/>
    <cellStyle name="Percent 18 2 3" xfId="20866"/>
    <cellStyle name="Percent 18 3" xfId="20867"/>
    <cellStyle name="Percent 18 3 2" xfId="20868"/>
    <cellStyle name="Percent 18 4" xfId="20869"/>
    <cellStyle name="Percent 19" xfId="20870"/>
    <cellStyle name="Percent 19 2" xfId="20871"/>
    <cellStyle name="Percent 19 2 2" xfId="20872"/>
    <cellStyle name="Percent 19 2 2 2" xfId="20873"/>
    <cellStyle name="Percent 19 2 3" xfId="20874"/>
    <cellStyle name="Percent 19 3" xfId="20875"/>
    <cellStyle name="Percent 19 3 2" xfId="20876"/>
    <cellStyle name="Percent 19 4" xfId="20877"/>
    <cellStyle name="Percent 2" xfId="20878"/>
    <cellStyle name="Percent 2 10" xfId="20879"/>
    <cellStyle name="Percent 2 10 2" xfId="20880"/>
    <cellStyle name="Percent 2 10 2 2" xfId="20881"/>
    <cellStyle name="Percent 2 2" xfId="20882"/>
    <cellStyle name="Percent 2 2 2" xfId="20883"/>
    <cellStyle name="Percent 2 2 2 2" xfId="20884"/>
    <cellStyle name="Percent 2 2 2 2 2" xfId="20885"/>
    <cellStyle name="Percent 2 2 2 2 2 2" xfId="20886"/>
    <cellStyle name="Percent 2 2 2 2 2 2 2" xfId="20887"/>
    <cellStyle name="Percent 2 2 2 2 3" xfId="20888"/>
    <cellStyle name="Percent 2 2 2 3" xfId="20889"/>
    <cellStyle name="Percent 2 2 2 3 2" xfId="20890"/>
    <cellStyle name="Percent 2 2 2 3 2 2" xfId="20891"/>
    <cellStyle name="Percent 2 2 2 3 2 2 2" xfId="20892"/>
    <cellStyle name="Percent 2 2 2 3 3" xfId="20893"/>
    <cellStyle name="Percent 2 2 2 4" xfId="20894"/>
    <cellStyle name="Percent 2 2 2 5" xfId="20895"/>
    <cellStyle name="Percent 2 2 2 5 2" xfId="20896"/>
    <cellStyle name="Percent 2 2 2 5 2 2" xfId="20897"/>
    <cellStyle name="Percent 2 2 2 6" xfId="20898"/>
    <cellStyle name="Percent 2 2 2 7" xfId="20899"/>
    <cellStyle name="Percent 2 2 2 8" xfId="20900"/>
    <cellStyle name="Percent 2 2 3" xfId="20901"/>
    <cellStyle name="Percent 2 2 3 2" xfId="20902"/>
    <cellStyle name="Percent 2 2 3 2 2" xfId="20903"/>
    <cellStyle name="Percent 2 2 3 2 2 2" xfId="20904"/>
    <cellStyle name="Percent 2 2 3 3" xfId="20905"/>
    <cellStyle name="Percent 2 2 4" xfId="20906"/>
    <cellStyle name="Percent 2 2 4 2" xfId="20907"/>
    <cellStyle name="Percent 2 2 4 2 2" xfId="20908"/>
    <cellStyle name="Percent 2 2 4 2 2 2" xfId="20909"/>
    <cellStyle name="Percent 2 2 5" xfId="20910"/>
    <cellStyle name="Percent 2 2 5 2" xfId="20911"/>
    <cellStyle name="Percent 2 2 5 2 2" xfId="20912"/>
    <cellStyle name="Percent 2 2 5 2 2 2" xfId="20913"/>
    <cellStyle name="Percent 2 2 5 3" xfId="20914"/>
    <cellStyle name="Percent 2 2 6" xfId="20915"/>
    <cellStyle name="Percent 2 2 6 2" xfId="20916"/>
    <cellStyle name="Percent 2 2 6 2 2" xfId="20917"/>
    <cellStyle name="Percent 2 2 7" xfId="20918"/>
    <cellStyle name="Percent 2 2 7 2" xfId="20919"/>
    <cellStyle name="Percent 2 2 7 2 2" xfId="20920"/>
    <cellStyle name="Percent 2 2 8" xfId="20921"/>
    <cellStyle name="Percent 2 2 8 2" xfId="20922"/>
    <cellStyle name="Percent 2 3" xfId="20923"/>
    <cellStyle name="Percent 2 3 2" xfId="20924"/>
    <cellStyle name="Percent 2 3 2 2" xfId="20925"/>
    <cellStyle name="Percent 2 3 2 2 2" xfId="20926"/>
    <cellStyle name="Percent 2 3 2 2 2 2" xfId="20927"/>
    <cellStyle name="Percent 2 3 2 2 2 2 2" xfId="20928"/>
    <cellStyle name="Percent 2 3 2 2 2 2 2 2" xfId="20929"/>
    <cellStyle name="Percent 2 3 2 2 3" xfId="20930"/>
    <cellStyle name="Percent 2 3 2 2 3 2" xfId="20931"/>
    <cellStyle name="Percent 2 3 2 2 3 2 2" xfId="20932"/>
    <cellStyle name="Percent 2 3 2 3" xfId="20933"/>
    <cellStyle name="Percent 2 3 2 3 2" xfId="20934"/>
    <cellStyle name="Percent 2 3 2 3 2 2" xfId="20935"/>
    <cellStyle name="Percent 2 3 2 3 2 2 2" xfId="20936"/>
    <cellStyle name="Percent 2 3 2 3 3" xfId="20937"/>
    <cellStyle name="Percent 2 3 2 3 3 2" xfId="20938"/>
    <cellStyle name="Percent 2 3 2 3 3 2 2" xfId="20939"/>
    <cellStyle name="Percent 2 3 2 3 3 3" xfId="20940"/>
    <cellStyle name="Percent 2 3 2 3 4" xfId="20941"/>
    <cellStyle name="Percent 2 3 2 3 4 2" xfId="20942"/>
    <cellStyle name="Percent 2 3 2 3 5" xfId="20943"/>
    <cellStyle name="Percent 2 3 2 3 5 2" xfId="20944"/>
    <cellStyle name="Percent 2 3 2 3 6" xfId="20945"/>
    <cellStyle name="Percent 2 3 2 4" xfId="20946"/>
    <cellStyle name="Percent 2 3 2 4 2" xfId="20947"/>
    <cellStyle name="Percent 2 3 2 4 2 2" xfId="20948"/>
    <cellStyle name="Percent 2 3 2 4 2 2 2" xfId="20949"/>
    <cellStyle name="Percent 2 3 2 4 3" xfId="20950"/>
    <cellStyle name="Percent 2 3 2 5" xfId="20951"/>
    <cellStyle name="Percent 2 3 2 5 2" xfId="20952"/>
    <cellStyle name="Percent 2 3 2 5 3" xfId="20953"/>
    <cellStyle name="Percent 2 3 2 5 3 2" xfId="20954"/>
    <cellStyle name="Percent 2 3 2 5 4" xfId="20955"/>
    <cellStyle name="Percent 2 3 2 6" xfId="20956"/>
    <cellStyle name="Percent 2 3 2 6 2" xfId="20957"/>
    <cellStyle name="Percent 2 3 2 6 2 2" xfId="20958"/>
    <cellStyle name="Percent 2 3 2 7" xfId="20959"/>
    <cellStyle name="Percent 2 3 2 8" xfId="20960"/>
    <cellStyle name="Percent 2 3 3" xfId="20961"/>
    <cellStyle name="Percent 2 3 3 2" xfId="20962"/>
    <cellStyle name="Percent 2 3 3 2 2" xfId="20963"/>
    <cellStyle name="Percent 2 3 3 2 2 2" xfId="20964"/>
    <cellStyle name="Percent 2 3 3 2 2 2 2" xfId="20965"/>
    <cellStyle name="Percent 2 3 3 3" xfId="20966"/>
    <cellStyle name="Percent 2 3 3 3 2" xfId="20967"/>
    <cellStyle name="Percent 2 3 3 3 2 2" xfId="20968"/>
    <cellStyle name="Percent 2 3 3 4" xfId="20969"/>
    <cellStyle name="Percent 2 3 4" xfId="20970"/>
    <cellStyle name="Percent 2 3 4 2" xfId="20971"/>
    <cellStyle name="Percent 2 3 4 2 2" xfId="20972"/>
    <cellStyle name="Percent 2 3 4 2 2 2" xfId="20973"/>
    <cellStyle name="Percent 2 3 4 3" xfId="20974"/>
    <cellStyle name="Percent 2 3 4 3 2" xfId="20975"/>
    <cellStyle name="Percent 2 3 4 3 2 2" xfId="20976"/>
    <cellStyle name="Percent 2 3 4 3 3" xfId="20977"/>
    <cellStyle name="Percent 2 3 4 4" xfId="20978"/>
    <cellStyle name="Percent 2 3 4 4 2" xfId="20979"/>
    <cellStyle name="Percent 2 3 4 5" xfId="20980"/>
    <cellStyle name="Percent 2 3 4 5 2" xfId="20981"/>
    <cellStyle name="Percent 2 3 4 6" xfId="20982"/>
    <cellStyle name="Percent 2 3 4 7" xfId="20983"/>
    <cellStyle name="Percent 2 3 5" xfId="20984"/>
    <cellStyle name="Percent 2 3 5 2" xfId="20985"/>
    <cellStyle name="Percent 2 3 5 2 2" xfId="20986"/>
    <cellStyle name="Percent 2 3 5 2 2 2" xfId="20987"/>
    <cellStyle name="Percent 2 3 6" xfId="20988"/>
    <cellStyle name="Percent 2 3 6 2" xfId="20989"/>
    <cellStyle name="Percent 2 3 6 3" xfId="20990"/>
    <cellStyle name="Percent 2 3 6 3 2" xfId="20991"/>
    <cellStyle name="Percent 2 3 6 4" xfId="20992"/>
    <cellStyle name="Percent 2 3 7" xfId="20993"/>
    <cellStyle name="Percent 2 3 7 2" xfId="20994"/>
    <cellStyle name="Percent 2 3 7 2 2" xfId="20995"/>
    <cellStyle name="Percent 2 3 8" xfId="20996"/>
    <cellStyle name="Percent 2 4" xfId="20997"/>
    <cellStyle name="Percent 2 4 2" xfId="20998"/>
    <cellStyle name="Percent 2 4 2 2" xfId="20999"/>
    <cellStyle name="Percent 2 4 2 2 2" xfId="21000"/>
    <cellStyle name="Percent 2 4 2 3" xfId="21001"/>
    <cellStyle name="Percent 2 4 3" xfId="21002"/>
    <cellStyle name="Percent 2 5" xfId="21003"/>
    <cellStyle name="Percent 2 5 2" xfId="21004"/>
    <cellStyle name="Percent 2 5 2 2" xfId="21005"/>
    <cellStyle name="Percent 2 5 2 2 2" xfId="21006"/>
    <cellStyle name="Percent 2 5 2 2 2 2" xfId="21007"/>
    <cellStyle name="Percent 2 5 2 3" xfId="21008"/>
    <cellStyle name="Percent 2 5 2 4" xfId="21009"/>
    <cellStyle name="Percent 2 5 3" xfId="21010"/>
    <cellStyle name="Percent 2 5 3 2" xfId="21011"/>
    <cellStyle name="Percent 2 5 3 2 2" xfId="21012"/>
    <cellStyle name="Percent 2 5 3 2 2 2" xfId="21013"/>
    <cellStyle name="Percent 2 5 3 3" xfId="21014"/>
    <cellStyle name="Percent 2 5 4" xfId="21015"/>
    <cellStyle name="Percent 2 5 5" xfId="21016"/>
    <cellStyle name="Percent 2 5 5 2" xfId="21017"/>
    <cellStyle name="Percent 2 5 5 2 2" xfId="21018"/>
    <cellStyle name="Percent 2 5 6" xfId="21019"/>
    <cellStyle name="Percent 2 5 7" xfId="21020"/>
    <cellStyle name="Percent 2 6" xfId="21021"/>
    <cellStyle name="Percent 2 6 2" xfId="21022"/>
    <cellStyle name="Percent 2 6 2 2" xfId="21023"/>
    <cellStyle name="Percent 2 6 2 2 2" xfId="21024"/>
    <cellStyle name="Percent 2 6 3" xfId="21025"/>
    <cellStyle name="Percent 2 7" xfId="21026"/>
    <cellStyle name="Percent 2 7 2" xfId="21027"/>
    <cellStyle name="Percent 2 7 2 2" xfId="21028"/>
    <cellStyle name="Percent 2 7 2 2 2" xfId="21029"/>
    <cellStyle name="Percent 2 7 3" xfId="21030"/>
    <cellStyle name="Percent 2 8" xfId="21031"/>
    <cellStyle name="Percent 2 8 2" xfId="21032"/>
    <cellStyle name="Percent 2 8 2 2" xfId="21033"/>
    <cellStyle name="Percent 2 8 2 2 2" xfId="21034"/>
    <cellStyle name="Percent 2 9" xfId="21035"/>
    <cellStyle name="Percent 2 9 2" xfId="21036"/>
    <cellStyle name="Percent 2 9 2 2" xfId="21037"/>
    <cellStyle name="Percent 2 9 2 2 2" xfId="21038"/>
    <cellStyle name="Percent 2_Schedule May 2011" xfId="21039"/>
    <cellStyle name="Percent 20" xfId="21040"/>
    <cellStyle name="Percent 20 2" xfId="21041"/>
    <cellStyle name="Percent 20 2 2" xfId="21042"/>
    <cellStyle name="Percent 20 2 2 2" xfId="21043"/>
    <cellStyle name="Percent 20 2 3" xfId="21044"/>
    <cellStyle name="Percent 20 3" xfId="21045"/>
    <cellStyle name="Percent 20 3 2" xfId="21046"/>
    <cellStyle name="Percent 20 4" xfId="21047"/>
    <cellStyle name="Percent 21" xfId="21048"/>
    <cellStyle name="Percent 21 2" xfId="21049"/>
    <cellStyle name="Percent 21 2 2" xfId="21050"/>
    <cellStyle name="Percent 21 2 2 2" xfId="21051"/>
    <cellStyle name="Percent 21 2 3" xfId="21052"/>
    <cellStyle name="Percent 21 3" xfId="21053"/>
    <cellStyle name="Percent 21 3 2" xfId="21054"/>
    <cellStyle name="Percent 21 4" xfId="21055"/>
    <cellStyle name="Percent 22" xfId="21056"/>
    <cellStyle name="Percent 22 2" xfId="21057"/>
    <cellStyle name="Percent 22 2 2" xfId="21058"/>
    <cellStyle name="Percent 22 2 2 2" xfId="21059"/>
    <cellStyle name="Percent 22 2 3" xfId="21060"/>
    <cellStyle name="Percent 22 3" xfId="21061"/>
    <cellStyle name="Percent 22 3 2" xfId="21062"/>
    <cellStyle name="Percent 22 4" xfId="21063"/>
    <cellStyle name="Percent 23" xfId="21064"/>
    <cellStyle name="Percent 23 2" xfId="21065"/>
    <cellStyle name="Percent 23 2 2" xfId="21066"/>
    <cellStyle name="Percent 23 2 2 2" xfId="21067"/>
    <cellStyle name="Percent 23 2 3" xfId="21068"/>
    <cellStyle name="Percent 23 3" xfId="21069"/>
    <cellStyle name="Percent 23 3 2" xfId="21070"/>
    <cellStyle name="Percent 23 4" xfId="21071"/>
    <cellStyle name="Percent 24" xfId="21072"/>
    <cellStyle name="Percent 24 2" xfId="21073"/>
    <cellStyle name="Percent 24 2 2" xfId="21074"/>
    <cellStyle name="Percent 24 2 2 2" xfId="21075"/>
    <cellStyle name="Percent 24 2 3" xfId="21076"/>
    <cellStyle name="Percent 24 3" xfId="21077"/>
    <cellStyle name="Percent 25" xfId="21078"/>
    <cellStyle name="Percent 25 2" xfId="21079"/>
    <cellStyle name="Percent 25 2 2" xfId="21080"/>
    <cellStyle name="Percent 25 2 2 2" xfId="21081"/>
    <cellStyle name="Percent 25 2 3" xfId="21082"/>
    <cellStyle name="Percent 25 3" xfId="21083"/>
    <cellStyle name="Percent 25 3 2" xfId="21084"/>
    <cellStyle name="Percent 25 4" xfId="21085"/>
    <cellStyle name="Percent 26" xfId="21086"/>
    <cellStyle name="Percent 26 2" xfId="21087"/>
    <cellStyle name="Percent 26 2 2" xfId="21088"/>
    <cellStyle name="Percent 26 2 2 2" xfId="21089"/>
    <cellStyle name="Percent 26 2 3" xfId="21090"/>
    <cellStyle name="Percent 26 3" xfId="21091"/>
    <cellStyle name="Percent 27" xfId="21092"/>
    <cellStyle name="Percent 27 2" xfId="21093"/>
    <cellStyle name="Percent 27 2 2" xfId="21094"/>
    <cellStyle name="Percent 27 2 2 2" xfId="21095"/>
    <cellStyle name="Percent 27 2 3" xfId="21096"/>
    <cellStyle name="Percent 27 3" xfId="21097"/>
    <cellStyle name="Percent 27 3 2" xfId="21098"/>
    <cellStyle name="Percent 27 4" xfId="21099"/>
    <cellStyle name="Percent 28" xfId="21100"/>
    <cellStyle name="Percent 28 2" xfId="21101"/>
    <cellStyle name="Percent 28 2 2" xfId="21102"/>
    <cellStyle name="Percent 28 2 2 2" xfId="21103"/>
    <cellStyle name="Percent 28 2 3" xfId="21104"/>
    <cellStyle name="Percent 28 3" xfId="21105"/>
    <cellStyle name="Percent 28 4" xfId="21106"/>
    <cellStyle name="Percent 29" xfId="21107"/>
    <cellStyle name="Percent 29 2" xfId="21108"/>
    <cellStyle name="Percent 29 2 2" xfId="21109"/>
    <cellStyle name="Percent 29 2 2 2" xfId="21110"/>
    <cellStyle name="Percent 29 2 2 2 2" xfId="21111"/>
    <cellStyle name="Percent 29 2 2 2 2 2" xfId="21112"/>
    <cellStyle name="Percent 29 2 2 2 3" xfId="21113"/>
    <cellStyle name="Percent 29 2 2 3" xfId="21114"/>
    <cellStyle name="Percent 29 2 2 3 2" xfId="21115"/>
    <cellStyle name="Percent 29 2 2 4" xfId="21116"/>
    <cellStyle name="Percent 29 2 3" xfId="21117"/>
    <cellStyle name="Percent 29 2 3 2" xfId="21118"/>
    <cellStyle name="Percent 29 2 3 2 2" xfId="21119"/>
    <cellStyle name="Percent 29 2 3 3" xfId="21120"/>
    <cellStyle name="Percent 29 2 4" xfId="21121"/>
    <cellStyle name="Percent 29 2 4 2" xfId="21122"/>
    <cellStyle name="Percent 29 2 4 2 2" xfId="21123"/>
    <cellStyle name="Percent 29 2 4 3" xfId="21124"/>
    <cellStyle name="Percent 29 2 5" xfId="21125"/>
    <cellStyle name="Percent 29 2 5 2" xfId="21126"/>
    <cellStyle name="Percent 29 2 6" xfId="21127"/>
    <cellStyle name="Percent 29 3" xfId="21128"/>
    <cellStyle name="Percent 29 3 2" xfId="21129"/>
    <cellStyle name="Percent 29 3 2 2" xfId="21130"/>
    <cellStyle name="Percent 29 3 2 2 2" xfId="21131"/>
    <cellStyle name="Percent 29 3 2 3" xfId="21132"/>
    <cellStyle name="Percent 29 3 3" xfId="21133"/>
    <cellStyle name="Percent 29 3 3 2" xfId="21134"/>
    <cellStyle name="Percent 29 3 4" xfId="21135"/>
    <cellStyle name="Percent 29 4" xfId="21136"/>
    <cellStyle name="Percent 29 4 2" xfId="21137"/>
    <cellStyle name="Percent 29 4 2 2" xfId="21138"/>
    <cellStyle name="Percent 29 4 2 2 2" xfId="21139"/>
    <cellStyle name="Percent 29 5" xfId="21140"/>
    <cellStyle name="Percent 29 5 2" xfId="21141"/>
    <cellStyle name="Percent 29 5 2 2" xfId="21142"/>
    <cellStyle name="Percent 29 6" xfId="21143"/>
    <cellStyle name="Percent 3" xfId="21144"/>
    <cellStyle name="Percent 3 10" xfId="21145"/>
    <cellStyle name="Percent 3 10 2" xfId="21146"/>
    <cellStyle name="Percent 3 10 2 2" xfId="21147"/>
    <cellStyle name="Percent 3 10 2 2 2" xfId="21148"/>
    <cellStyle name="Percent 3 10 3" xfId="21149"/>
    <cellStyle name="Percent 3 10 3 2" xfId="21150"/>
    <cellStyle name="Percent 3 10 4" xfId="21151"/>
    <cellStyle name="Percent 3 11" xfId="21152"/>
    <cellStyle name="Percent 3 11 2" xfId="21153"/>
    <cellStyle name="Percent 3 11 2 2" xfId="21154"/>
    <cellStyle name="Percent 3 12" xfId="21155"/>
    <cellStyle name="Percent 3 12 2" xfId="21156"/>
    <cellStyle name="Percent 3 13" xfId="21157"/>
    <cellStyle name="Percent 3 13 2" xfId="21158"/>
    <cellStyle name="Percent 3 14" xfId="21159"/>
    <cellStyle name="Percent 3 14 2" xfId="21160"/>
    <cellStyle name="Percent 3 15" xfId="21161"/>
    <cellStyle name="Percent 3 15 2" xfId="21162"/>
    <cellStyle name="Percent 3 16" xfId="21163"/>
    <cellStyle name="Percent 3 16 2" xfId="21164"/>
    <cellStyle name="Percent 3 17" xfId="21165"/>
    <cellStyle name="Percent 3 2" xfId="21166"/>
    <cellStyle name="Percent 3 2 10" xfId="21167"/>
    <cellStyle name="Percent 3 2 11" xfId="21168"/>
    <cellStyle name="Percent 3 2 11 2" xfId="21169"/>
    <cellStyle name="Percent 3 2 12" xfId="21170"/>
    <cellStyle name="Percent 3 2 12 2" xfId="21171"/>
    <cellStyle name="Percent 3 2 13" xfId="21172"/>
    <cellStyle name="Percent 3 2 13 2" xfId="21173"/>
    <cellStyle name="Percent 3 2 14" xfId="21174"/>
    <cellStyle name="Percent 3 2 15" xfId="21175"/>
    <cellStyle name="Percent 3 2 2" xfId="21176"/>
    <cellStyle name="Percent 3 2 2 2" xfId="21177"/>
    <cellStyle name="Percent 3 2 2 2 2" xfId="21178"/>
    <cellStyle name="Percent 3 2 2 2 2 2" xfId="21179"/>
    <cellStyle name="Percent 3 2 2 2 2 2 2" xfId="21180"/>
    <cellStyle name="Percent 3 2 2 2 3" xfId="21181"/>
    <cellStyle name="Percent 3 2 2 3" xfId="21182"/>
    <cellStyle name="Percent 3 2 2 3 2" xfId="21183"/>
    <cellStyle name="Percent 3 2 2 3 2 2" xfId="21184"/>
    <cellStyle name="Percent 3 2 2 3 2 2 2" xfId="21185"/>
    <cellStyle name="Percent 3 2 2 3 3" xfId="21186"/>
    <cellStyle name="Percent 3 2 2 3 3 2" xfId="21187"/>
    <cellStyle name="Percent 3 2 2 3 3 2 2" xfId="21188"/>
    <cellStyle name="Percent 3 2 2 3 3 3" xfId="21189"/>
    <cellStyle name="Percent 3 2 2 3 4" xfId="21190"/>
    <cellStyle name="Percent 3 2 2 3 4 2" xfId="21191"/>
    <cellStyle name="Percent 3 2 2 3 5" xfId="21192"/>
    <cellStyle name="Percent 3 2 2 3 5 2" xfId="21193"/>
    <cellStyle name="Percent 3 2 2 3 6" xfId="21194"/>
    <cellStyle name="Percent 3 2 2 4" xfId="21195"/>
    <cellStyle name="Percent 3 2 2 4 2" xfId="21196"/>
    <cellStyle name="Percent 3 2 2 4 2 2" xfId="21197"/>
    <cellStyle name="Percent 3 2 2 4 2 2 2" xfId="21198"/>
    <cellStyle name="Percent 3 2 2 5" xfId="21199"/>
    <cellStyle name="Percent 3 2 2 5 2" xfId="21200"/>
    <cellStyle name="Percent 3 2 2 5 2 2" xfId="21201"/>
    <cellStyle name="Percent 3 2 2 5 2 2 2" xfId="21202"/>
    <cellStyle name="Percent 3 2 2 5 3" xfId="21203"/>
    <cellStyle name="Percent 3 2 2 5 3 2" xfId="21204"/>
    <cellStyle name="Percent 3 2 2 5 4" xfId="21205"/>
    <cellStyle name="Percent 3 2 2 6" xfId="21206"/>
    <cellStyle name="Percent 3 2 2 6 2" xfId="21207"/>
    <cellStyle name="Percent 3 2 2 7" xfId="21208"/>
    <cellStyle name="Percent 3 2 2 8" xfId="21209"/>
    <cellStyle name="Percent 3 2 3" xfId="21210"/>
    <cellStyle name="Percent 3 2 3 2" xfId="21211"/>
    <cellStyle name="Percent 3 2 3 2 2" xfId="21212"/>
    <cellStyle name="Percent 3 2 3 2 2 2" xfId="21213"/>
    <cellStyle name="Percent 3 2 3 2 2 2 2" xfId="21214"/>
    <cellStyle name="Percent 3 2 3 3" xfId="21215"/>
    <cellStyle name="Percent 3 2 3 3 2" xfId="21216"/>
    <cellStyle name="Percent 3 2 3 3 2 2" xfId="21217"/>
    <cellStyle name="Percent 3 2 3 4" xfId="21218"/>
    <cellStyle name="Percent 3 2 3 5" xfId="21219"/>
    <cellStyle name="Percent 3 2 4" xfId="21220"/>
    <cellStyle name="Percent 3 2 4 2" xfId="21221"/>
    <cellStyle name="Percent 3 2 4 2 2" xfId="21222"/>
    <cellStyle name="Percent 3 2 4 2 2 2" xfId="21223"/>
    <cellStyle name="Percent 3 2 4 2 3" xfId="21224"/>
    <cellStyle name="Percent 3 2 4 3" xfId="21225"/>
    <cellStyle name="Percent 3 2 4 3 2" xfId="21226"/>
    <cellStyle name="Percent 3 2 4 3 2 2" xfId="21227"/>
    <cellStyle name="Percent 3 2 4 3 3" xfId="21228"/>
    <cellStyle name="Percent 3 2 4 4" xfId="21229"/>
    <cellStyle name="Percent 3 2 4 4 2" xfId="21230"/>
    <cellStyle name="Percent 3 2 4 5" xfId="21231"/>
    <cellStyle name="Percent 3 2 4 5 2" xfId="21232"/>
    <cellStyle name="Percent 3 2 4 6" xfId="21233"/>
    <cellStyle name="Percent 3 2 5" xfId="21234"/>
    <cellStyle name="Percent 3 2 5 2" xfId="21235"/>
    <cellStyle name="Percent 3 2 5 2 2" xfId="21236"/>
    <cellStyle name="Percent 3 2 5 2 2 2" xfId="21237"/>
    <cellStyle name="Percent 3 2 5 3" xfId="21238"/>
    <cellStyle name="Percent 3 2 5 3 2" xfId="21239"/>
    <cellStyle name="Percent 3 2 5 3 2 2" xfId="21240"/>
    <cellStyle name="Percent 3 2 5 3 3" xfId="21241"/>
    <cellStyle name="Percent 3 2 5 4" xfId="21242"/>
    <cellStyle name="Percent 3 2 5 4 2" xfId="21243"/>
    <cellStyle name="Percent 3 2 5 5" xfId="21244"/>
    <cellStyle name="Percent 3 2 5 5 2" xfId="21245"/>
    <cellStyle name="Percent 3 2 5 6" xfId="21246"/>
    <cellStyle name="Percent 3 2 6" xfId="21247"/>
    <cellStyle name="Percent 3 2 6 2" xfId="21248"/>
    <cellStyle name="Percent 3 2 6 3" xfId="21249"/>
    <cellStyle name="Percent 3 2 6 3 2" xfId="21250"/>
    <cellStyle name="Percent 3 2 6 4" xfId="21251"/>
    <cellStyle name="Percent 3 2 7" xfId="21252"/>
    <cellStyle name="Percent 3 2 7 2" xfId="21253"/>
    <cellStyle name="Percent 3 2 7 2 2" xfId="21254"/>
    <cellStyle name="Percent 3 2 8" xfId="21255"/>
    <cellStyle name="Percent 3 2 8 2" xfId="21256"/>
    <cellStyle name="Percent 3 2 9" xfId="21257"/>
    <cellStyle name="Percent 3 2 9 2" xfId="21258"/>
    <cellStyle name="Percent 3 3" xfId="21259"/>
    <cellStyle name="Percent 3 3 10" xfId="21260"/>
    <cellStyle name="Percent 3 3 11" xfId="21261"/>
    <cellStyle name="Percent 3 3 11 2" xfId="21262"/>
    <cellStyle name="Percent 3 3 12" xfId="21263"/>
    <cellStyle name="Percent 3 3 12 2" xfId="21264"/>
    <cellStyle name="Percent 3 3 13" xfId="21265"/>
    <cellStyle name="Percent 3 3 13 2" xfId="21266"/>
    <cellStyle name="Percent 3 3 14" xfId="21267"/>
    <cellStyle name="Percent 3 3 15" xfId="21268"/>
    <cellStyle name="Percent 3 3 2" xfId="21269"/>
    <cellStyle name="Percent 3 3 2 2" xfId="21270"/>
    <cellStyle name="Percent 3 3 2 2 2" xfId="21271"/>
    <cellStyle name="Percent 3 3 2 2 2 2" xfId="21272"/>
    <cellStyle name="Percent 3 3 2 2 2 2 2" xfId="21273"/>
    <cellStyle name="Percent 3 3 2 2 3" xfId="21274"/>
    <cellStyle name="Percent 3 3 2 2 4" xfId="21275"/>
    <cellStyle name="Percent 3 3 2 3" xfId="21276"/>
    <cellStyle name="Percent 3 3 2 3 2" xfId="21277"/>
    <cellStyle name="Percent 3 3 2 3 2 2" xfId="21278"/>
    <cellStyle name="Percent 3 3 2 3 2 2 2" xfId="21279"/>
    <cellStyle name="Percent 3 3 2 3 3" xfId="21280"/>
    <cellStyle name="Percent 3 3 2 3 3 2" xfId="21281"/>
    <cellStyle name="Percent 3 3 2 3 3 2 2" xfId="21282"/>
    <cellStyle name="Percent 3 3 2 3 3 3" xfId="21283"/>
    <cellStyle name="Percent 3 3 2 3 4" xfId="21284"/>
    <cellStyle name="Percent 3 3 2 3 4 2" xfId="21285"/>
    <cellStyle name="Percent 3 3 2 3 5" xfId="21286"/>
    <cellStyle name="Percent 3 3 2 3 5 2" xfId="21287"/>
    <cellStyle name="Percent 3 3 2 3 6" xfId="21288"/>
    <cellStyle name="Percent 3 3 2 4" xfId="21289"/>
    <cellStyle name="Percent 3 3 2 4 2" xfId="21290"/>
    <cellStyle name="Percent 3 3 2 4 2 2" xfId="21291"/>
    <cellStyle name="Percent 3 3 2 4 2 2 2" xfId="21292"/>
    <cellStyle name="Percent 3 3 2 5" xfId="21293"/>
    <cellStyle name="Percent 3 3 2 5 2" xfId="21294"/>
    <cellStyle name="Percent 3 3 2 5 2 2" xfId="21295"/>
    <cellStyle name="Percent 3 3 2 5 2 2 2" xfId="21296"/>
    <cellStyle name="Percent 3 3 2 5 3" xfId="21297"/>
    <cellStyle name="Percent 3 3 2 5 3 2" xfId="21298"/>
    <cellStyle name="Percent 3 3 2 5 4" xfId="21299"/>
    <cellStyle name="Percent 3 3 2 6" xfId="21300"/>
    <cellStyle name="Percent 3 3 2 7" xfId="21301"/>
    <cellStyle name="Percent 3 3 3" xfId="21302"/>
    <cellStyle name="Percent 3 3 3 2" xfId="21303"/>
    <cellStyle name="Percent 3 3 3 2 2" xfId="21304"/>
    <cellStyle name="Percent 3 3 3 2 2 2" xfId="21305"/>
    <cellStyle name="Percent 3 3 3 2 2 2 2" xfId="21306"/>
    <cellStyle name="Percent 3 3 3 2 3" xfId="21307"/>
    <cellStyle name="Percent 3 3 3 3" xfId="21308"/>
    <cellStyle name="Percent 3 3 3 3 2" xfId="21309"/>
    <cellStyle name="Percent 3 3 3 3 2 2" xfId="21310"/>
    <cellStyle name="Percent 3 3 3 3 3" xfId="21311"/>
    <cellStyle name="Percent 3 3 3 4" xfId="21312"/>
    <cellStyle name="Percent 3 3 4" xfId="21313"/>
    <cellStyle name="Percent 3 3 4 2" xfId="21314"/>
    <cellStyle name="Percent 3 3 4 2 2" xfId="21315"/>
    <cellStyle name="Percent 3 3 4 2 2 2" xfId="21316"/>
    <cellStyle name="Percent 3 3 4 3" xfId="21317"/>
    <cellStyle name="Percent 3 3 4 3 2" xfId="21318"/>
    <cellStyle name="Percent 3 3 4 3 2 2" xfId="21319"/>
    <cellStyle name="Percent 3 3 4 3 3" xfId="21320"/>
    <cellStyle name="Percent 3 3 4 4" xfId="21321"/>
    <cellStyle name="Percent 3 3 4 4 2" xfId="21322"/>
    <cellStyle name="Percent 3 3 4 5" xfId="21323"/>
    <cellStyle name="Percent 3 3 4 5 2" xfId="21324"/>
    <cellStyle name="Percent 3 3 4 6" xfId="21325"/>
    <cellStyle name="Percent 3 3 5" xfId="21326"/>
    <cellStyle name="Percent 3 3 5 2" xfId="21327"/>
    <cellStyle name="Percent 3 3 5 2 2" xfId="21328"/>
    <cellStyle name="Percent 3 3 5 2 2 2" xfId="21329"/>
    <cellStyle name="Percent 3 3 5 3" xfId="21330"/>
    <cellStyle name="Percent 3 3 5 3 2" xfId="21331"/>
    <cellStyle name="Percent 3 3 5 3 2 2" xfId="21332"/>
    <cellStyle name="Percent 3 3 5 3 3" xfId="21333"/>
    <cellStyle name="Percent 3 3 5 4" xfId="21334"/>
    <cellStyle name="Percent 3 3 5 4 2" xfId="21335"/>
    <cellStyle name="Percent 3 3 5 5" xfId="21336"/>
    <cellStyle name="Percent 3 3 5 5 2" xfId="21337"/>
    <cellStyle name="Percent 3 3 5 6" xfId="21338"/>
    <cellStyle name="Percent 3 3 6" xfId="21339"/>
    <cellStyle name="Percent 3 3 6 2" xfId="21340"/>
    <cellStyle name="Percent 3 3 6 3" xfId="21341"/>
    <cellStyle name="Percent 3 3 6 3 2" xfId="21342"/>
    <cellStyle name="Percent 3 3 6 4" xfId="21343"/>
    <cellStyle name="Percent 3 3 7" xfId="21344"/>
    <cellStyle name="Percent 3 3 7 2" xfId="21345"/>
    <cellStyle name="Percent 3 3 7 2 2" xfId="21346"/>
    <cellStyle name="Percent 3 3 8" xfId="21347"/>
    <cellStyle name="Percent 3 3 8 2" xfId="21348"/>
    <cellStyle name="Percent 3 3 9" xfId="21349"/>
    <cellStyle name="Percent 3 3 9 2" xfId="21350"/>
    <cellStyle name="Percent 3 4" xfId="21351"/>
    <cellStyle name="Percent 3 4 2" xfId="21352"/>
    <cellStyle name="Percent 3 4 2 2" xfId="21353"/>
    <cellStyle name="Percent 3 4 2 2 2" xfId="21354"/>
    <cellStyle name="Percent 3 4 2 2 2 2" xfId="21355"/>
    <cellStyle name="Percent 3 4 2 2 2 2 2" xfId="21356"/>
    <cellStyle name="Percent 3 4 2 3" xfId="21357"/>
    <cellStyle name="Percent 3 4 2 3 2" xfId="21358"/>
    <cellStyle name="Percent 3 4 2 3 2 2" xfId="21359"/>
    <cellStyle name="Percent 3 4 2 4" xfId="21360"/>
    <cellStyle name="Percent 3 4 3" xfId="21361"/>
    <cellStyle name="Percent 3 4 3 2" xfId="21362"/>
    <cellStyle name="Percent 3 4 3 2 2" xfId="21363"/>
    <cellStyle name="Percent 3 4 3 2 2 2" xfId="21364"/>
    <cellStyle name="Percent 3 4 3 3" xfId="21365"/>
    <cellStyle name="Percent 3 4 3 3 2" xfId="21366"/>
    <cellStyle name="Percent 3 4 3 3 2 2" xfId="21367"/>
    <cellStyle name="Percent 3 4 3 3 3" xfId="21368"/>
    <cellStyle name="Percent 3 4 3 4" xfId="21369"/>
    <cellStyle name="Percent 3 4 3 4 2" xfId="21370"/>
    <cellStyle name="Percent 3 4 3 5" xfId="21371"/>
    <cellStyle name="Percent 3 4 3 5 2" xfId="21372"/>
    <cellStyle name="Percent 3 4 3 6" xfId="21373"/>
    <cellStyle name="Percent 3 4 3 7" xfId="21374"/>
    <cellStyle name="Percent 3 4 4" xfId="21375"/>
    <cellStyle name="Percent 3 4 4 2" xfId="21376"/>
    <cellStyle name="Percent 3 4 4 2 2" xfId="21377"/>
    <cellStyle name="Percent 3 4 4 2 2 2" xfId="21378"/>
    <cellStyle name="Percent 3 4 4 3" xfId="21379"/>
    <cellStyle name="Percent 3 4 5" xfId="21380"/>
    <cellStyle name="Percent 3 4 5 2" xfId="21381"/>
    <cellStyle name="Percent 3 4 5 3" xfId="21382"/>
    <cellStyle name="Percent 3 4 5 3 2" xfId="21383"/>
    <cellStyle name="Percent 3 4 5 4" xfId="21384"/>
    <cellStyle name="Percent 3 4 6" xfId="21385"/>
    <cellStyle name="Percent 3 4 6 2" xfId="21386"/>
    <cellStyle name="Percent 3 4 6 2 2" xfId="21387"/>
    <cellStyle name="Percent 3 4 7" xfId="21388"/>
    <cellStyle name="Percent 3 4 8" xfId="21389"/>
    <cellStyle name="Percent 3 4 9" xfId="21390"/>
    <cellStyle name="Percent 3 5" xfId="21391"/>
    <cellStyle name="Percent 3 5 10" xfId="21392"/>
    <cellStyle name="Percent 3 5 2" xfId="21393"/>
    <cellStyle name="Percent 3 5 2 2" xfId="21394"/>
    <cellStyle name="Percent 3 5 2 2 2" xfId="21395"/>
    <cellStyle name="Percent 3 5 2 2 2 2" xfId="21396"/>
    <cellStyle name="Percent 3 5 2 3" xfId="21397"/>
    <cellStyle name="Percent 3 5 3" xfId="21398"/>
    <cellStyle name="Percent 3 5 3 2" xfId="21399"/>
    <cellStyle name="Percent 3 5 3 2 2" xfId="21400"/>
    <cellStyle name="Percent 3 5 3 2 2 2" xfId="21401"/>
    <cellStyle name="Percent 3 5 3 3" xfId="21402"/>
    <cellStyle name="Percent 3 5 3 3 2" xfId="21403"/>
    <cellStyle name="Percent 3 5 3 3 2 2" xfId="21404"/>
    <cellStyle name="Percent 3 5 3 3 3" xfId="21405"/>
    <cellStyle name="Percent 3 5 3 4" xfId="21406"/>
    <cellStyle name="Percent 3 5 3 4 2" xfId="21407"/>
    <cellStyle name="Percent 3 5 3 5" xfId="21408"/>
    <cellStyle name="Percent 3 5 3 5 2" xfId="21409"/>
    <cellStyle name="Percent 3 5 3 6" xfId="21410"/>
    <cellStyle name="Percent 3 5 4" xfId="21411"/>
    <cellStyle name="Percent 3 5 4 2" xfId="21412"/>
    <cellStyle name="Percent 3 5 4 2 2" xfId="21413"/>
    <cellStyle name="Percent 3 5 4 2 2 2" xfId="21414"/>
    <cellStyle name="Percent 3 5 4 3" xfId="21415"/>
    <cellStyle name="Percent 3 5 4 3 2" xfId="21416"/>
    <cellStyle name="Percent 3 5 4 3 2 2" xfId="21417"/>
    <cellStyle name="Percent 3 5 4 3 3" xfId="21418"/>
    <cellStyle name="Percent 3 5 4 4" xfId="21419"/>
    <cellStyle name="Percent 3 5 4 4 2" xfId="21420"/>
    <cellStyle name="Percent 3 5 4 5" xfId="21421"/>
    <cellStyle name="Percent 3 5 4 5 2" xfId="21422"/>
    <cellStyle name="Percent 3 5 4 6" xfId="21423"/>
    <cellStyle name="Percent 3 5 5" xfId="21424"/>
    <cellStyle name="Percent 3 5 5 2" xfId="21425"/>
    <cellStyle name="Percent 3 5 5 2 2" xfId="21426"/>
    <cellStyle name="Percent 3 5 6" xfId="21427"/>
    <cellStyle name="Percent 3 5 6 2" xfId="21428"/>
    <cellStyle name="Percent 3 5 7" xfId="21429"/>
    <cellStyle name="Percent 3 5 7 2" xfId="21430"/>
    <cellStyle name="Percent 3 5 8" xfId="21431"/>
    <cellStyle name="Percent 3 5 8 2" xfId="21432"/>
    <cellStyle name="Percent 3 5 9" xfId="21433"/>
    <cellStyle name="Percent 3 6" xfId="21434"/>
    <cellStyle name="Percent 3 6 2" xfId="21435"/>
    <cellStyle name="Percent 3 6 2 2" xfId="21436"/>
    <cellStyle name="Percent 3 6 2 2 2" xfId="21437"/>
    <cellStyle name="Percent 3 6 2 2 2 2" xfId="21438"/>
    <cellStyle name="Percent 3 6 3" xfId="21439"/>
    <cellStyle name="Percent 3 6 3 2" xfId="21440"/>
    <cellStyle name="Percent 3 6 3 2 2" xfId="21441"/>
    <cellStyle name="Percent 3 7" xfId="21442"/>
    <cellStyle name="Percent 3 7 2" xfId="21443"/>
    <cellStyle name="Percent 3 7 2 2" xfId="21444"/>
    <cellStyle name="Percent 3 7 2 2 2" xfId="21445"/>
    <cellStyle name="Percent 3 7 3" xfId="21446"/>
    <cellStyle name="Percent 3 8" xfId="21447"/>
    <cellStyle name="Percent 3 8 2" xfId="21448"/>
    <cellStyle name="Percent 3 8 2 2" xfId="21449"/>
    <cellStyle name="Percent 3 8 2 2 2" xfId="21450"/>
    <cellStyle name="Percent 3 8 2 2 2 2" xfId="21451"/>
    <cellStyle name="Percent 3 8 2 3" xfId="21452"/>
    <cellStyle name="Percent 3 8 3" xfId="21453"/>
    <cellStyle name="Percent 3 8 3 2" xfId="21454"/>
    <cellStyle name="Percent 3 8 3 2 2" xfId="21455"/>
    <cellStyle name="Percent 3 8 4" xfId="21456"/>
    <cellStyle name="Percent 3 8 5" xfId="21457"/>
    <cellStyle name="Percent 3 9" xfId="21458"/>
    <cellStyle name="Percent 3 9 2" xfId="21459"/>
    <cellStyle name="Percent 3 9 2 2" xfId="21460"/>
    <cellStyle name="Percent 3 9 2 2 2" xfId="21461"/>
    <cellStyle name="Percent 3 9 3" xfId="21462"/>
    <cellStyle name="Percent 3 9 3 2" xfId="21463"/>
    <cellStyle name="Percent 3 9 3 2 2" xfId="21464"/>
    <cellStyle name="Percent 3 9 3 3" xfId="21465"/>
    <cellStyle name="Percent 3 9 4" xfId="21466"/>
    <cellStyle name="Percent 3 9 4 2" xfId="21467"/>
    <cellStyle name="Percent 3 9 5" xfId="21468"/>
    <cellStyle name="Percent 3 9 5 2" xfId="21469"/>
    <cellStyle name="Percent 3 9 6" xfId="21470"/>
    <cellStyle name="Percent 30" xfId="21471"/>
    <cellStyle name="Percent 30 2" xfId="21472"/>
    <cellStyle name="Percent 30 2 2" xfId="21473"/>
    <cellStyle name="Percent 30 2 2 2" xfId="21474"/>
    <cellStyle name="Percent 30 2 2 2 2" xfId="21475"/>
    <cellStyle name="Percent 30 3" xfId="21476"/>
    <cellStyle name="Percent 30 3 2" xfId="21477"/>
    <cellStyle name="Percent 30 3 2 2" xfId="21478"/>
    <cellStyle name="Percent 30 4" xfId="21479"/>
    <cellStyle name="Percent 31" xfId="21480"/>
    <cellStyle name="Percent 31 2" xfId="21481"/>
    <cellStyle name="Percent 31 2 2" xfId="21482"/>
    <cellStyle name="Percent 31 2 2 2" xfId="21483"/>
    <cellStyle name="Percent 31 2 2 2 2" xfId="21484"/>
    <cellStyle name="Percent 31 3" xfId="21485"/>
    <cellStyle name="Percent 31 3 2" xfId="21486"/>
    <cellStyle name="Percent 31 3 2 2" xfId="21487"/>
    <cellStyle name="Percent 31 4" xfId="21488"/>
    <cellStyle name="Percent 32" xfId="21489"/>
    <cellStyle name="Percent 32 2" xfId="21490"/>
    <cellStyle name="Percent 32 2 2" xfId="21491"/>
    <cellStyle name="Percent 32 2 2 2" xfId="21492"/>
    <cellStyle name="Percent 32 2 2 2 2" xfId="21493"/>
    <cellStyle name="Percent 32 3" xfId="21494"/>
    <cellStyle name="Percent 32 3 2" xfId="21495"/>
    <cellStyle name="Percent 32 3 2 2" xfId="21496"/>
    <cellStyle name="Percent 32 4" xfId="21497"/>
    <cellStyle name="Percent 33" xfId="21498"/>
    <cellStyle name="Percent 33 2" xfId="21499"/>
    <cellStyle name="Percent 33 2 2" xfId="21500"/>
    <cellStyle name="Percent 33 2 2 2" xfId="21501"/>
    <cellStyle name="Percent 33 2 2 2 2" xfId="21502"/>
    <cellStyle name="Percent 33 3" xfId="21503"/>
    <cellStyle name="Percent 33 3 2" xfId="21504"/>
    <cellStyle name="Percent 33 3 2 2" xfId="21505"/>
    <cellStyle name="Percent 33 4" xfId="21506"/>
    <cellStyle name="Percent 34" xfId="21507"/>
    <cellStyle name="Percent 34 2" xfId="21508"/>
    <cellStyle name="Percent 34 2 2" xfId="21509"/>
    <cellStyle name="Percent 34 2 2 2" xfId="21510"/>
    <cellStyle name="Percent 34 2 2 2 2" xfId="21511"/>
    <cellStyle name="Percent 34 3" xfId="21512"/>
    <cellStyle name="Percent 34 3 2" xfId="21513"/>
    <cellStyle name="Percent 34 3 2 2" xfId="21514"/>
    <cellStyle name="Percent 34 4" xfId="21515"/>
    <cellStyle name="Percent 35" xfId="21516"/>
    <cellStyle name="Percent 35 2" xfId="21517"/>
    <cellStyle name="Percent 35 2 2" xfId="21518"/>
    <cellStyle name="Percent 35 2 2 2" xfId="21519"/>
    <cellStyle name="Percent 35 2 2 2 2" xfId="21520"/>
    <cellStyle name="Percent 35 3" xfId="21521"/>
    <cellStyle name="Percent 35 3 2" xfId="21522"/>
    <cellStyle name="Percent 35 3 2 2" xfId="21523"/>
    <cellStyle name="Percent 35 4" xfId="21524"/>
    <cellStyle name="Percent 36" xfId="21525"/>
    <cellStyle name="Percent 36 2" xfId="21526"/>
    <cellStyle name="Percent 36 2 2" xfId="21527"/>
    <cellStyle name="Percent 36 2 2 2" xfId="21528"/>
    <cellStyle name="Percent 36 2 2 2 2" xfId="21529"/>
    <cellStyle name="Percent 36 3" xfId="21530"/>
    <cellStyle name="Percent 36 3 2" xfId="21531"/>
    <cellStyle name="Percent 36 3 2 2" xfId="21532"/>
    <cellStyle name="Percent 36 4" xfId="21533"/>
    <cellStyle name="Percent 37" xfId="21534"/>
    <cellStyle name="Percent 37 2" xfId="21535"/>
    <cellStyle name="Percent 37 2 2" xfId="21536"/>
    <cellStyle name="Percent 37 2 2 2" xfId="21537"/>
    <cellStyle name="Percent 37 2 2 2 2" xfId="21538"/>
    <cellStyle name="Percent 37 3" xfId="21539"/>
    <cellStyle name="Percent 37 3 2" xfId="21540"/>
    <cellStyle name="Percent 37 3 2 2" xfId="21541"/>
    <cellStyle name="Percent 37 4" xfId="21542"/>
    <cellStyle name="Percent 38" xfId="21543"/>
    <cellStyle name="Percent 38 2" xfId="21544"/>
    <cellStyle name="Percent 38 2 2" xfId="21545"/>
    <cellStyle name="Percent 38 2 2 2" xfId="21546"/>
    <cellStyle name="Percent 38 2 2 2 2" xfId="21547"/>
    <cellStyle name="Percent 38 3" xfId="21548"/>
    <cellStyle name="Percent 38 3 2" xfId="21549"/>
    <cellStyle name="Percent 38 3 2 2" xfId="21550"/>
    <cellStyle name="Percent 38 4" xfId="21551"/>
    <cellStyle name="Percent 39" xfId="21552"/>
    <cellStyle name="Percent 39 2" xfId="21553"/>
    <cellStyle name="Percent 39 2 2" xfId="21554"/>
    <cellStyle name="Percent 39 2 2 2" xfId="21555"/>
    <cellStyle name="Percent 39 2 2 2 2" xfId="21556"/>
    <cellStyle name="Percent 39 3" xfId="21557"/>
    <cellStyle name="Percent 39 3 2" xfId="21558"/>
    <cellStyle name="Percent 39 3 2 2" xfId="21559"/>
    <cellStyle name="Percent 39 4" xfId="21560"/>
    <cellStyle name="Percent 4" xfId="21561"/>
    <cellStyle name="Percent 4 10" xfId="21562"/>
    <cellStyle name="Percent 4 10 2" xfId="21563"/>
    <cellStyle name="Percent 4 10 2 2" xfId="21564"/>
    <cellStyle name="Percent 4 11" xfId="21565"/>
    <cellStyle name="Percent 4 2" xfId="21566"/>
    <cellStyle name="Percent 4 2 2" xfId="21567"/>
    <cellStyle name="Percent 4 2 2 2" xfId="21568"/>
    <cellStyle name="Percent 4 2 2 2 2" xfId="21569"/>
    <cellStyle name="Percent 4 2 2 2 2 2" xfId="21570"/>
    <cellStyle name="Percent 4 2 2 2 2 2 2" xfId="21571"/>
    <cellStyle name="Percent 4 2 2 2 2 2 2 2" xfId="21572"/>
    <cellStyle name="Percent 4 2 2 2 3" xfId="21573"/>
    <cellStyle name="Percent 4 2 2 2 3 2" xfId="21574"/>
    <cellStyle name="Percent 4 2 2 2 3 2 2" xfId="21575"/>
    <cellStyle name="Percent 4 2 2 3" xfId="21576"/>
    <cellStyle name="Percent 4 2 2 3 2" xfId="21577"/>
    <cellStyle name="Percent 4 2 2 3 2 2" xfId="21578"/>
    <cellStyle name="Percent 4 2 2 3 2 2 2" xfId="21579"/>
    <cellStyle name="Percent 4 2 2 3 3" xfId="21580"/>
    <cellStyle name="Percent 4 2 2 3 3 2" xfId="21581"/>
    <cellStyle name="Percent 4 2 2 3 3 2 2" xfId="21582"/>
    <cellStyle name="Percent 4 2 2 3 3 3" xfId="21583"/>
    <cellStyle name="Percent 4 2 2 3 4" xfId="21584"/>
    <cellStyle name="Percent 4 2 2 3 4 2" xfId="21585"/>
    <cellStyle name="Percent 4 2 2 3 5" xfId="21586"/>
    <cellStyle name="Percent 4 2 2 3 5 2" xfId="21587"/>
    <cellStyle name="Percent 4 2 2 3 6" xfId="21588"/>
    <cellStyle name="Percent 4 2 2 4" xfId="21589"/>
    <cellStyle name="Percent 4 2 2 4 2" xfId="21590"/>
    <cellStyle name="Percent 4 2 2 4 2 2" xfId="21591"/>
    <cellStyle name="Percent 4 2 2 4 2 2 2" xfId="21592"/>
    <cellStyle name="Percent 4 2 2 4 3" xfId="21593"/>
    <cellStyle name="Percent 4 2 2 5" xfId="21594"/>
    <cellStyle name="Percent 4 2 2 5 2" xfId="21595"/>
    <cellStyle name="Percent 4 2 2 5 3" xfId="21596"/>
    <cellStyle name="Percent 4 2 2 5 3 2" xfId="21597"/>
    <cellStyle name="Percent 4 2 2 5 4" xfId="21598"/>
    <cellStyle name="Percent 4 2 2 6" xfId="21599"/>
    <cellStyle name="Percent 4 2 2 6 2" xfId="21600"/>
    <cellStyle name="Percent 4 2 2 6 2 2" xfId="21601"/>
    <cellStyle name="Percent 4 2 2 7" xfId="21602"/>
    <cellStyle name="Percent 4 2 2 8" xfId="21603"/>
    <cellStyle name="Percent 4 2 3" xfId="21604"/>
    <cellStyle name="Percent 4 2 3 2" xfId="21605"/>
    <cellStyle name="Percent 4 2 3 2 2" xfId="21606"/>
    <cellStyle name="Percent 4 2 3 2 2 2" xfId="21607"/>
    <cellStyle name="Percent 4 2 3 3" xfId="21608"/>
    <cellStyle name="Percent 4 2 4" xfId="21609"/>
    <cellStyle name="Percent 4 2 4 2" xfId="21610"/>
    <cellStyle name="Percent 4 2 4 2 2" xfId="21611"/>
    <cellStyle name="Percent 4 2 4 2 2 2" xfId="21612"/>
    <cellStyle name="Percent 4 2 4 2 2 2 2" xfId="21613"/>
    <cellStyle name="Percent 4 2 4 3" xfId="21614"/>
    <cellStyle name="Percent 4 2 4 3 2" xfId="21615"/>
    <cellStyle name="Percent 4 2 4 3 2 2" xfId="21616"/>
    <cellStyle name="Percent 4 2 5" xfId="21617"/>
    <cellStyle name="Percent 4 2 5 2" xfId="21618"/>
    <cellStyle name="Percent 4 2 5 2 2" xfId="21619"/>
    <cellStyle name="Percent 4 2 5 2 2 2" xfId="21620"/>
    <cellStyle name="Percent 4 2 5 3" xfId="21621"/>
    <cellStyle name="Percent 4 2 5 3 2" xfId="21622"/>
    <cellStyle name="Percent 4 2 5 3 2 2" xfId="21623"/>
    <cellStyle name="Percent 4 2 5 3 3" xfId="21624"/>
    <cellStyle name="Percent 4 2 5 4" xfId="21625"/>
    <cellStyle name="Percent 4 2 5 4 2" xfId="21626"/>
    <cellStyle name="Percent 4 2 5 5" xfId="21627"/>
    <cellStyle name="Percent 4 2 5 5 2" xfId="21628"/>
    <cellStyle name="Percent 4 2 5 6" xfId="21629"/>
    <cellStyle name="Percent 4 2 6" xfId="21630"/>
    <cellStyle name="Percent 4 2 6 2" xfId="21631"/>
    <cellStyle name="Percent 4 2 6 2 2" xfId="21632"/>
    <cellStyle name="Percent 4 2 6 2 2 2" xfId="21633"/>
    <cellStyle name="Percent 4 2 7" xfId="21634"/>
    <cellStyle name="Percent 4 2 7 2" xfId="21635"/>
    <cellStyle name="Percent 4 2 7 3" xfId="21636"/>
    <cellStyle name="Percent 4 2 7 3 2" xfId="21637"/>
    <cellStyle name="Percent 4 2 7 4" xfId="21638"/>
    <cellStyle name="Percent 4 2 8" xfId="21639"/>
    <cellStyle name="Percent 4 2 8 2" xfId="21640"/>
    <cellStyle name="Percent 4 2 8 2 2" xfId="21641"/>
    <cellStyle name="Percent 4 2 9" xfId="21642"/>
    <cellStyle name="Percent 4 3" xfId="21643"/>
    <cellStyle name="Percent 4 3 2" xfId="21644"/>
    <cellStyle name="Percent 4 3 2 2" xfId="21645"/>
    <cellStyle name="Percent 4 3 2 2 2" xfId="21646"/>
    <cellStyle name="Percent 4 3 2 2 2 2" xfId="21647"/>
    <cellStyle name="Percent 4 3 2 2 2 2 2" xfId="21648"/>
    <cellStyle name="Percent 4 3 2 3" xfId="21649"/>
    <cellStyle name="Percent 4 3 2 3 2" xfId="21650"/>
    <cellStyle name="Percent 4 3 2 3 2 2" xfId="21651"/>
    <cellStyle name="Percent 4 3 2 4" xfId="21652"/>
    <cellStyle name="Percent 4 3 3" xfId="21653"/>
    <cellStyle name="Percent 4 3 3 2" xfId="21654"/>
    <cellStyle name="Percent 4 3 3 2 2" xfId="21655"/>
    <cellStyle name="Percent 4 3 3 2 2 2" xfId="21656"/>
    <cellStyle name="Percent 4 3 3 3" xfId="21657"/>
    <cellStyle name="Percent 4 3 3 3 2" xfId="21658"/>
    <cellStyle name="Percent 4 3 3 3 2 2" xfId="21659"/>
    <cellStyle name="Percent 4 3 3 3 3" xfId="21660"/>
    <cellStyle name="Percent 4 3 3 4" xfId="21661"/>
    <cellStyle name="Percent 4 3 3 4 2" xfId="21662"/>
    <cellStyle name="Percent 4 3 3 5" xfId="21663"/>
    <cellStyle name="Percent 4 3 3 5 2" xfId="21664"/>
    <cellStyle name="Percent 4 3 3 6" xfId="21665"/>
    <cellStyle name="Percent 4 3 4" xfId="21666"/>
    <cellStyle name="Percent 4 3 4 2" xfId="21667"/>
    <cellStyle name="Percent 4 3 4 2 2" xfId="21668"/>
    <cellStyle name="Percent 4 3 4 2 2 2" xfId="21669"/>
    <cellStyle name="Percent 4 3 5" xfId="21670"/>
    <cellStyle name="Percent 4 3 5 2" xfId="21671"/>
    <cellStyle name="Percent 4 3 5 3" xfId="21672"/>
    <cellStyle name="Percent 4 3 5 3 2" xfId="21673"/>
    <cellStyle name="Percent 4 3 5 4" xfId="21674"/>
    <cellStyle name="Percent 4 3 6" xfId="21675"/>
    <cellStyle name="Percent 4 3 6 2" xfId="21676"/>
    <cellStyle name="Percent 4 3 6 2 2" xfId="21677"/>
    <cellStyle name="Percent 4 3 7" xfId="21678"/>
    <cellStyle name="Percent 4 3 7 2" xfId="21679"/>
    <cellStyle name="Percent 4 3 8" xfId="21680"/>
    <cellStyle name="Percent 4 3 9" xfId="21681"/>
    <cellStyle name="Percent 4 4" xfId="21682"/>
    <cellStyle name="Percent 4 4 2" xfId="21683"/>
    <cellStyle name="Percent 4 4 2 2" xfId="21684"/>
    <cellStyle name="Percent 4 4 2 2 2" xfId="21685"/>
    <cellStyle name="Percent 4 4 2 2 2 2" xfId="21686"/>
    <cellStyle name="Percent 4 4 2 3" xfId="21687"/>
    <cellStyle name="Percent 4 4 2 4" xfId="21688"/>
    <cellStyle name="Percent 4 4 3" xfId="21689"/>
    <cellStyle name="Percent 4 4 3 2" xfId="21690"/>
    <cellStyle name="Percent 4 4 3 2 2" xfId="21691"/>
    <cellStyle name="Percent 4 4 3 2 2 2" xfId="21692"/>
    <cellStyle name="Percent 4 4 3 3" xfId="21693"/>
    <cellStyle name="Percent 4 4 4" xfId="21694"/>
    <cellStyle name="Percent 4 4 4 2" xfId="21695"/>
    <cellStyle name="Percent 4 4 5" xfId="21696"/>
    <cellStyle name="Percent 4 4 5 2" xfId="21697"/>
    <cellStyle name="Percent 4 4 5 2 2" xfId="21698"/>
    <cellStyle name="Percent 4 4 6" xfId="21699"/>
    <cellStyle name="Percent 4 4 7" xfId="21700"/>
    <cellStyle name="Percent 4 5" xfId="21701"/>
    <cellStyle name="Percent 4 5 2" xfId="21702"/>
    <cellStyle name="Percent 4 5 2 2" xfId="21703"/>
    <cellStyle name="Percent 4 5 2 2 2" xfId="21704"/>
    <cellStyle name="Percent 4 5 2 2 2 2" xfId="21705"/>
    <cellStyle name="Percent 4 5 2 3" xfId="21706"/>
    <cellStyle name="Percent 4 5 3" xfId="21707"/>
    <cellStyle name="Percent 4 5 3 2" xfId="21708"/>
    <cellStyle name="Percent 4 5 3 2 2" xfId="21709"/>
    <cellStyle name="Percent 4 5 4" xfId="21710"/>
    <cellStyle name="Percent 4 5 5" xfId="21711"/>
    <cellStyle name="Percent 4 6" xfId="21712"/>
    <cellStyle name="Percent 4 6 2" xfId="21713"/>
    <cellStyle name="Percent 4 6 2 2" xfId="21714"/>
    <cellStyle name="Percent 4 6 2 2 2" xfId="21715"/>
    <cellStyle name="Percent 4 6 2 2 2 2" xfId="21716"/>
    <cellStyle name="Percent 4 6 3" xfId="21717"/>
    <cellStyle name="Percent 4 6 3 2" xfId="21718"/>
    <cellStyle name="Percent 4 6 3 2 2" xfId="21719"/>
    <cellStyle name="Percent 4 6 4" xfId="21720"/>
    <cellStyle name="Percent 4 6 4 2" xfId="21721"/>
    <cellStyle name="Percent 4 6 4 2 2" xfId="21722"/>
    <cellStyle name="Percent 4 6 4 3" xfId="21723"/>
    <cellStyle name="Percent 4 6 5" xfId="21724"/>
    <cellStyle name="Percent 4 6 5 2" xfId="21725"/>
    <cellStyle name="Percent 4 6 6" xfId="21726"/>
    <cellStyle name="Percent 4 6 6 2" xfId="21727"/>
    <cellStyle name="Percent 4 6 7" xfId="21728"/>
    <cellStyle name="Percent 4 7" xfId="21729"/>
    <cellStyle name="Percent 4 7 10" xfId="21730"/>
    <cellStyle name="Percent 4 7 2" xfId="21731"/>
    <cellStyle name="Percent 4 7 2 2" xfId="21732"/>
    <cellStyle name="Percent 4 7 2 2 2" xfId="21733"/>
    <cellStyle name="Percent 4 7 2 2 2 2" xfId="21734"/>
    <cellStyle name="Percent 4 7 2 3" xfId="21735"/>
    <cellStyle name="Percent 4 7 2 3 2" xfId="21736"/>
    <cellStyle name="Percent 4 7 2 3 2 2" xfId="21737"/>
    <cellStyle name="Percent 4 7 2 3 3" xfId="21738"/>
    <cellStyle name="Percent 4 7 2 4" xfId="21739"/>
    <cellStyle name="Percent 4 7 2 4 2" xfId="21740"/>
    <cellStyle name="Percent 4 7 2 5" xfId="21741"/>
    <cellStyle name="Percent 4 7 2 5 2" xfId="21742"/>
    <cellStyle name="Percent 4 7 2 6" xfId="21743"/>
    <cellStyle name="Percent 4 7 3" xfId="21744"/>
    <cellStyle name="Percent 4 7 3 2" xfId="21745"/>
    <cellStyle name="Percent 4 7 3 2 2" xfId="21746"/>
    <cellStyle name="Percent 4 7 4" xfId="21747"/>
    <cellStyle name="Percent 4 7 4 2" xfId="21748"/>
    <cellStyle name="Percent 4 7 4 2 2" xfId="21749"/>
    <cellStyle name="Percent 4 7 4 3" xfId="21750"/>
    <cellStyle name="Percent 4 7 5" xfId="21751"/>
    <cellStyle name="Percent 4 7 5 2" xfId="21752"/>
    <cellStyle name="Percent 4 7 6" xfId="21753"/>
    <cellStyle name="Percent 4 7 6 2" xfId="21754"/>
    <cellStyle name="Percent 4 7 7" xfId="21755"/>
    <cellStyle name="Percent 4 7 7 2" xfId="21756"/>
    <cellStyle name="Percent 4 7 8" xfId="21757"/>
    <cellStyle name="Percent 4 7 8 2" xfId="21758"/>
    <cellStyle name="Percent 4 7 9" xfId="21759"/>
    <cellStyle name="Percent 4 7 9 2" xfId="21760"/>
    <cellStyle name="Percent 4 8" xfId="21761"/>
    <cellStyle name="Percent 4 8 2" xfId="21762"/>
    <cellStyle name="Percent 4 8 2 2" xfId="21763"/>
    <cellStyle name="Percent 4 8 2 2 2" xfId="21764"/>
    <cellStyle name="Percent 4 8 3" xfId="21765"/>
    <cellStyle name="Percent 4 8 3 2" xfId="21766"/>
    <cellStyle name="Percent 4 8 3 2 2" xfId="21767"/>
    <cellStyle name="Percent 4 8 3 3" xfId="21768"/>
    <cellStyle name="Percent 4 8 4" xfId="21769"/>
    <cellStyle name="Percent 4 8 4 2" xfId="21770"/>
    <cellStyle name="Percent 4 8 5" xfId="21771"/>
    <cellStyle name="Percent 4 8 5 2" xfId="21772"/>
    <cellStyle name="Percent 4 8 6" xfId="21773"/>
    <cellStyle name="Percent 4 9" xfId="21774"/>
    <cellStyle name="Percent 4 9 2" xfId="21775"/>
    <cellStyle name="Percent 4 9 3" xfId="21776"/>
    <cellStyle name="Percent 4 9 3 2" xfId="21777"/>
    <cellStyle name="Percent 4 9 4" xfId="21778"/>
    <cellStyle name="Percent 40" xfId="21779"/>
    <cellStyle name="Percent 40 2" xfId="21780"/>
    <cellStyle name="Percent 40 2 2" xfId="21781"/>
    <cellStyle name="Percent 40 2 2 2" xfId="21782"/>
    <cellStyle name="Percent 40 2 2 2 2" xfId="21783"/>
    <cellStyle name="Percent 40 3" xfId="21784"/>
    <cellStyle name="Percent 40 3 2" xfId="21785"/>
    <cellStyle name="Percent 40 3 2 2" xfId="21786"/>
    <cellStyle name="Percent 40 4" xfId="21787"/>
    <cellStyle name="Percent 41" xfId="21788"/>
    <cellStyle name="Percent 41 2" xfId="21789"/>
    <cellStyle name="Percent 41 2 2" xfId="21790"/>
    <cellStyle name="Percent 41 2 2 2" xfId="21791"/>
    <cellStyle name="Percent 41 2 2 2 2" xfId="21792"/>
    <cellStyle name="Percent 41 3" xfId="21793"/>
    <cellStyle name="Percent 41 3 2" xfId="21794"/>
    <cellStyle name="Percent 41 3 2 2" xfId="21795"/>
    <cellStyle name="Percent 41 4" xfId="21796"/>
    <cellStyle name="Percent 42" xfId="21797"/>
    <cellStyle name="Percent 42 2" xfId="21798"/>
    <cellStyle name="Percent 42 2 2" xfId="21799"/>
    <cellStyle name="Percent 42 2 2 2" xfId="21800"/>
    <cellStyle name="Percent 42 2 2 2 2" xfId="21801"/>
    <cellStyle name="Percent 42 3" xfId="21802"/>
    <cellStyle name="Percent 42 3 2" xfId="21803"/>
    <cellStyle name="Percent 42 3 2 2" xfId="21804"/>
    <cellStyle name="Percent 42 4" xfId="21805"/>
    <cellStyle name="Percent 43" xfId="21806"/>
    <cellStyle name="Percent 43 2" xfId="21807"/>
    <cellStyle name="Percent 43 2 2" xfId="21808"/>
    <cellStyle name="Percent 43 2 2 2" xfId="21809"/>
    <cellStyle name="Percent 43 2 2 2 2" xfId="21810"/>
    <cellStyle name="Percent 43 3" xfId="21811"/>
    <cellStyle name="Percent 43 3 2" xfId="21812"/>
    <cellStyle name="Percent 43 3 2 2" xfId="21813"/>
    <cellStyle name="Percent 43 4" xfId="21814"/>
    <cellStyle name="Percent 44" xfId="21815"/>
    <cellStyle name="Percent 44 2" xfId="21816"/>
    <cellStyle name="Percent 44 2 2" xfId="21817"/>
    <cellStyle name="Percent 44 2 2 2" xfId="21818"/>
    <cellStyle name="Percent 44 2 2 2 2" xfId="21819"/>
    <cellStyle name="Percent 44 3" xfId="21820"/>
    <cellStyle name="Percent 44 3 2" xfId="21821"/>
    <cellStyle name="Percent 44 3 2 2" xfId="21822"/>
    <cellStyle name="Percent 44 4" xfId="21823"/>
    <cellStyle name="Percent 45" xfId="21824"/>
    <cellStyle name="Percent 45 2" xfId="21825"/>
    <cellStyle name="Percent 45 2 2" xfId="21826"/>
    <cellStyle name="Percent 45 2 2 2" xfId="21827"/>
    <cellStyle name="Percent 45 2 2 2 2" xfId="21828"/>
    <cellStyle name="Percent 45 3" xfId="21829"/>
    <cellStyle name="Percent 45 3 2" xfId="21830"/>
    <cellStyle name="Percent 45 3 2 2" xfId="21831"/>
    <cellStyle name="Percent 45 4" xfId="21832"/>
    <cellStyle name="Percent 46" xfId="21833"/>
    <cellStyle name="Percent 46 2" xfId="21834"/>
    <cellStyle name="Percent 46 2 2" xfId="21835"/>
    <cellStyle name="Percent 46 2 2 2" xfId="21836"/>
    <cellStyle name="Percent 46 2 2 2 2" xfId="21837"/>
    <cellStyle name="Percent 46 3" xfId="21838"/>
    <cellStyle name="Percent 46 3 2" xfId="21839"/>
    <cellStyle name="Percent 46 3 2 2" xfId="21840"/>
    <cellStyle name="Percent 46 4" xfId="21841"/>
    <cellStyle name="Percent 47" xfId="21842"/>
    <cellStyle name="Percent 47 2" xfId="21843"/>
    <cellStyle name="Percent 47 2 2" xfId="21844"/>
    <cellStyle name="Percent 47 2 2 2" xfId="21845"/>
    <cellStyle name="Percent 47 2 2 2 2" xfId="21846"/>
    <cellStyle name="Percent 47 3" xfId="21847"/>
    <cellStyle name="Percent 47 3 2" xfId="21848"/>
    <cellStyle name="Percent 47 3 2 2" xfId="21849"/>
    <cellStyle name="Percent 47 4" xfId="21850"/>
    <cellStyle name="Percent 48" xfId="21851"/>
    <cellStyle name="Percent 48 2" xfId="21852"/>
    <cellStyle name="Percent 48 2 2" xfId="21853"/>
    <cellStyle name="Percent 48 2 2 2" xfId="21854"/>
    <cellStyle name="Percent 48 2 2 2 2" xfId="21855"/>
    <cellStyle name="Percent 48 3" xfId="21856"/>
    <cellStyle name="Percent 48 3 2" xfId="21857"/>
    <cellStyle name="Percent 48 3 2 2" xfId="21858"/>
    <cellStyle name="Percent 48 4" xfId="21859"/>
    <cellStyle name="Percent 49" xfId="21860"/>
    <cellStyle name="Percent 49 2" xfId="21861"/>
    <cellStyle name="Percent 49 2 2" xfId="21862"/>
    <cellStyle name="Percent 49 2 2 2" xfId="21863"/>
    <cellStyle name="Percent 49 2 2 2 2" xfId="21864"/>
    <cellStyle name="Percent 49 3" xfId="21865"/>
    <cellStyle name="Percent 49 3 2" xfId="21866"/>
    <cellStyle name="Percent 49 3 2 2" xfId="21867"/>
    <cellStyle name="Percent 49 4" xfId="21868"/>
    <cellStyle name="Percent 5" xfId="21869"/>
    <cellStyle name="Percent 5 10" xfId="21870"/>
    <cellStyle name="Percent 5 2" xfId="21871"/>
    <cellStyle name="Percent 5 2 10" xfId="21872"/>
    <cellStyle name="Percent 5 2 2" xfId="21873"/>
    <cellStyle name="Percent 5 2 2 2" xfId="21874"/>
    <cellStyle name="Percent 5 2 2 2 2" xfId="21875"/>
    <cellStyle name="Percent 5 2 2 2 2 2" xfId="21876"/>
    <cellStyle name="Percent 5 2 2 2 2 2 2" xfId="21877"/>
    <cellStyle name="Percent 5 2 2 2 2 2 2 2" xfId="21878"/>
    <cellStyle name="Percent 5 2 2 2 3" xfId="21879"/>
    <cellStyle name="Percent 5 2 2 2 3 2" xfId="21880"/>
    <cellStyle name="Percent 5 2 2 2 3 2 2" xfId="21881"/>
    <cellStyle name="Percent 5 2 2 3" xfId="21882"/>
    <cellStyle name="Percent 5 2 2 3 2" xfId="21883"/>
    <cellStyle name="Percent 5 2 2 3 2 2" xfId="21884"/>
    <cellStyle name="Percent 5 2 2 3 2 2 2" xfId="21885"/>
    <cellStyle name="Percent 5 2 2 3 3" xfId="21886"/>
    <cellStyle name="Percent 5 2 2 3 3 2" xfId="21887"/>
    <cellStyle name="Percent 5 2 2 3 3 2 2" xfId="21888"/>
    <cellStyle name="Percent 5 2 2 3 3 3" xfId="21889"/>
    <cellStyle name="Percent 5 2 2 3 4" xfId="21890"/>
    <cellStyle name="Percent 5 2 2 3 4 2" xfId="21891"/>
    <cellStyle name="Percent 5 2 2 3 5" xfId="21892"/>
    <cellStyle name="Percent 5 2 2 3 5 2" xfId="21893"/>
    <cellStyle name="Percent 5 2 2 3 6" xfId="21894"/>
    <cellStyle name="Percent 5 2 2 4" xfId="21895"/>
    <cellStyle name="Percent 5 2 2 4 2" xfId="21896"/>
    <cellStyle name="Percent 5 2 2 4 2 2" xfId="21897"/>
    <cellStyle name="Percent 5 2 2 4 2 2 2" xfId="21898"/>
    <cellStyle name="Percent 5 2 2 5" xfId="21899"/>
    <cellStyle name="Percent 5 2 2 5 2" xfId="21900"/>
    <cellStyle name="Percent 5 2 2 5 2 2" xfId="21901"/>
    <cellStyle name="Percent 5 2 2 5 2 2 2" xfId="21902"/>
    <cellStyle name="Percent 5 2 2 5 3" xfId="21903"/>
    <cellStyle name="Percent 5 2 2 5 3 2" xfId="21904"/>
    <cellStyle name="Percent 5 2 2 5 4" xfId="21905"/>
    <cellStyle name="Percent 5 2 2 6" xfId="21906"/>
    <cellStyle name="Percent 5 2 2 6 2" xfId="21907"/>
    <cellStyle name="Percent 5 2 2 7" xfId="21908"/>
    <cellStyle name="Percent 5 2 2 8" xfId="21909"/>
    <cellStyle name="Percent 5 2 3" xfId="21910"/>
    <cellStyle name="Percent 5 2 3 2" xfId="21911"/>
    <cellStyle name="Percent 5 2 3 2 2" xfId="21912"/>
    <cellStyle name="Percent 5 2 3 2 2 2" xfId="21913"/>
    <cellStyle name="Percent 5 2 3 2 2 2 2" xfId="21914"/>
    <cellStyle name="Percent 5 2 3 3" xfId="21915"/>
    <cellStyle name="Percent 5 2 3 3 2" xfId="21916"/>
    <cellStyle name="Percent 5 2 3 3 2 2" xfId="21917"/>
    <cellStyle name="Percent 5 2 3 4" xfId="21918"/>
    <cellStyle name="Percent 5 2 3 5" xfId="21919"/>
    <cellStyle name="Percent 5 2 4" xfId="21920"/>
    <cellStyle name="Percent 5 2 4 2" xfId="21921"/>
    <cellStyle name="Percent 5 2 4 2 2" xfId="21922"/>
    <cellStyle name="Percent 5 2 4 2 2 2" xfId="21923"/>
    <cellStyle name="Percent 5 2 4 3" xfId="21924"/>
    <cellStyle name="Percent 5 2 4 3 2" xfId="21925"/>
    <cellStyle name="Percent 5 2 4 3 2 2" xfId="21926"/>
    <cellStyle name="Percent 5 2 4 3 3" xfId="21927"/>
    <cellStyle name="Percent 5 2 4 4" xfId="21928"/>
    <cellStyle name="Percent 5 2 4 4 2" xfId="21929"/>
    <cellStyle name="Percent 5 2 4 5" xfId="21930"/>
    <cellStyle name="Percent 5 2 4 5 2" xfId="21931"/>
    <cellStyle name="Percent 5 2 4 6" xfId="21932"/>
    <cellStyle name="Percent 5 2 4 7" xfId="21933"/>
    <cellStyle name="Percent 5 2 5" xfId="21934"/>
    <cellStyle name="Percent 5 2 5 2" xfId="21935"/>
    <cellStyle name="Percent 5 2 5 2 2" xfId="21936"/>
    <cellStyle name="Percent 5 2 5 2 2 2" xfId="21937"/>
    <cellStyle name="Percent 5 2 6" xfId="21938"/>
    <cellStyle name="Percent 5 2 6 2" xfId="21939"/>
    <cellStyle name="Percent 5 2 6 3" xfId="21940"/>
    <cellStyle name="Percent 5 2 6 3 2" xfId="21941"/>
    <cellStyle name="Percent 5 2 6 4" xfId="21942"/>
    <cellStyle name="Percent 5 2 7" xfId="21943"/>
    <cellStyle name="Percent 5 2 7 2" xfId="21944"/>
    <cellStyle name="Percent 5 2 7 2 2" xfId="21945"/>
    <cellStyle name="Percent 5 2 8" xfId="21946"/>
    <cellStyle name="Percent 5 2 8 2" xfId="21947"/>
    <cellStyle name="Percent 5 2 9" xfId="21948"/>
    <cellStyle name="Percent 5 3" xfId="21949"/>
    <cellStyle name="Percent 5 3 2" xfId="21950"/>
    <cellStyle name="Percent 5 3 2 2" xfId="21951"/>
    <cellStyle name="Percent 5 3 2 2 2" xfId="21952"/>
    <cellStyle name="Percent 5 3 3" xfId="21953"/>
    <cellStyle name="Percent 5 4" xfId="21954"/>
    <cellStyle name="Percent 5 4 2" xfId="21955"/>
    <cellStyle name="Percent 5 4 2 2" xfId="21956"/>
    <cellStyle name="Percent 5 4 2 2 2" xfId="21957"/>
    <cellStyle name="Percent 5 4 2 2 2 2" xfId="21958"/>
    <cellStyle name="Percent 5 4 2 2 2 2 2" xfId="21959"/>
    <cellStyle name="Percent 5 4 2 3" xfId="21960"/>
    <cellStyle name="Percent 5 4 2 3 2" xfId="21961"/>
    <cellStyle name="Percent 5 4 2 3 2 2" xfId="21962"/>
    <cellStyle name="Percent 5 4 3" xfId="21963"/>
    <cellStyle name="Percent 5 4 3 2" xfId="21964"/>
    <cellStyle name="Percent 5 4 3 2 2" xfId="21965"/>
    <cellStyle name="Percent 5 4 3 2 2 2" xfId="21966"/>
    <cellStyle name="Percent 5 4 3 3" xfId="21967"/>
    <cellStyle name="Percent 5 4 3 3 2" xfId="21968"/>
    <cellStyle name="Percent 5 4 3 3 2 2" xfId="21969"/>
    <cellStyle name="Percent 5 4 3 3 3" xfId="21970"/>
    <cellStyle name="Percent 5 4 3 4" xfId="21971"/>
    <cellStyle name="Percent 5 4 3 4 2" xfId="21972"/>
    <cellStyle name="Percent 5 4 3 5" xfId="21973"/>
    <cellStyle name="Percent 5 4 3 5 2" xfId="21974"/>
    <cellStyle name="Percent 5 4 3 6" xfId="21975"/>
    <cellStyle name="Percent 5 4 4" xfId="21976"/>
    <cellStyle name="Percent 5 4 4 2" xfId="21977"/>
    <cellStyle name="Percent 5 4 4 2 2" xfId="21978"/>
    <cellStyle name="Percent 5 4 4 2 2 2" xfId="21979"/>
    <cellStyle name="Percent 5 4 5" xfId="21980"/>
    <cellStyle name="Percent 5 4 5 2" xfId="21981"/>
    <cellStyle name="Percent 5 4 5 2 2" xfId="21982"/>
    <cellStyle name="Percent 5 4 5 2 2 2" xfId="21983"/>
    <cellStyle name="Percent 5 4 5 3" xfId="21984"/>
    <cellStyle name="Percent 5 4 5 3 2" xfId="21985"/>
    <cellStyle name="Percent 5 4 5 4" xfId="21986"/>
    <cellStyle name="Percent 5 4 6" xfId="21987"/>
    <cellStyle name="Percent 5 5" xfId="21988"/>
    <cellStyle name="Percent 5 5 2" xfId="21989"/>
    <cellStyle name="Percent 5 5 2 2" xfId="21990"/>
    <cellStyle name="Percent 5 5 2 2 2" xfId="21991"/>
    <cellStyle name="Percent 5 5 2 2 2 2" xfId="21992"/>
    <cellStyle name="Percent 5 5 3" xfId="21993"/>
    <cellStyle name="Percent 5 5 3 2" xfId="21994"/>
    <cellStyle name="Percent 5 5 3 2 2" xfId="21995"/>
    <cellStyle name="Percent 5 5 4" xfId="21996"/>
    <cellStyle name="Percent 5 6" xfId="21997"/>
    <cellStyle name="Percent 5 6 2" xfId="21998"/>
    <cellStyle name="Percent 5 6 2 2" xfId="21999"/>
    <cellStyle name="Percent 5 6 2 2 2" xfId="22000"/>
    <cellStyle name="Percent 5 6 3" xfId="22001"/>
    <cellStyle name="Percent 5 6 3 2" xfId="22002"/>
    <cellStyle name="Percent 5 6 3 2 2" xfId="22003"/>
    <cellStyle name="Percent 5 6 3 3" xfId="22004"/>
    <cellStyle name="Percent 5 6 4" xfId="22005"/>
    <cellStyle name="Percent 5 6 4 2" xfId="22006"/>
    <cellStyle name="Percent 5 6 5" xfId="22007"/>
    <cellStyle name="Percent 5 6 5 2" xfId="22008"/>
    <cellStyle name="Percent 5 6 6" xfId="22009"/>
    <cellStyle name="Percent 5 7" xfId="22010"/>
    <cellStyle name="Percent 5 7 2" xfId="22011"/>
    <cellStyle name="Percent 5 7 2 2" xfId="22012"/>
    <cellStyle name="Percent 5 7 2 2 2" xfId="22013"/>
    <cellStyle name="Percent 5 8" xfId="22014"/>
    <cellStyle name="Percent 5 8 2" xfId="22015"/>
    <cellStyle name="Percent 5 8 3" xfId="22016"/>
    <cellStyle name="Percent 5 8 3 2" xfId="22017"/>
    <cellStyle name="Percent 5 8 4" xfId="22018"/>
    <cellStyle name="Percent 5 9" xfId="22019"/>
    <cellStyle name="Percent 5 9 2" xfId="22020"/>
    <cellStyle name="Percent 5 9 2 2" xfId="22021"/>
    <cellStyle name="Percent 50" xfId="22022"/>
    <cellStyle name="Percent 50 2" xfId="22023"/>
    <cellStyle name="Percent 50 2 2" xfId="22024"/>
    <cellStyle name="Percent 50 2 2 2" xfId="22025"/>
    <cellStyle name="Percent 50 2 2 2 2" xfId="22026"/>
    <cellStyle name="Percent 50 3" xfId="22027"/>
    <cellStyle name="Percent 50 3 2" xfId="22028"/>
    <cellStyle name="Percent 50 3 2 2" xfId="22029"/>
    <cellStyle name="Percent 50 4" xfId="22030"/>
    <cellStyle name="Percent 51" xfId="22031"/>
    <cellStyle name="Percent 51 2" xfId="22032"/>
    <cellStyle name="Percent 51 2 2" xfId="22033"/>
    <cellStyle name="Percent 51 2 2 2" xfId="22034"/>
    <cellStyle name="Percent 51 3" xfId="22035"/>
    <cellStyle name="Percent 52" xfId="22036"/>
    <cellStyle name="Percent 52 2" xfId="22037"/>
    <cellStyle name="Percent 52 2 2" xfId="22038"/>
    <cellStyle name="Percent 52 2 2 2" xfId="22039"/>
    <cellStyle name="Percent 52 2 2 2 2" xfId="22040"/>
    <cellStyle name="Percent 52 2 3" xfId="22041"/>
    <cellStyle name="Percent 52 3" xfId="22042"/>
    <cellStyle name="Percent 52 3 2" xfId="22043"/>
    <cellStyle name="Percent 52 3 2 2" xfId="22044"/>
    <cellStyle name="Percent 52 4" xfId="22045"/>
    <cellStyle name="Percent 52 5" xfId="22046"/>
    <cellStyle name="Percent 52 6" xfId="22047"/>
    <cellStyle name="Percent 53" xfId="22048"/>
    <cellStyle name="Percent 53 2" xfId="22049"/>
    <cellStyle name="Percent 53 2 2" xfId="22050"/>
    <cellStyle name="Percent 53 2 2 2" xfId="22051"/>
    <cellStyle name="Percent 53 2 2 2 2" xfId="22052"/>
    <cellStyle name="Percent 53 2 3" xfId="22053"/>
    <cellStyle name="Percent 53 3" xfId="22054"/>
    <cellStyle name="Percent 53 3 2" xfId="22055"/>
    <cellStyle name="Percent 53 3 2 2" xfId="22056"/>
    <cellStyle name="Percent 53 4" xfId="22057"/>
    <cellStyle name="Percent 53 4 2" xfId="22058"/>
    <cellStyle name="Percent 53 4 2 2" xfId="22059"/>
    <cellStyle name="Percent 53 4 3" xfId="22060"/>
    <cellStyle name="Percent 53 5" xfId="22061"/>
    <cellStyle name="Percent 53 5 2" xfId="22062"/>
    <cellStyle name="Percent 53 6" xfId="22063"/>
    <cellStyle name="Percent 53 6 2" xfId="22064"/>
    <cellStyle name="Percent 53 7" xfId="22065"/>
    <cellStyle name="Percent 53 8" xfId="22066"/>
    <cellStyle name="Percent 54" xfId="22067"/>
    <cellStyle name="Percent 54 2" xfId="22068"/>
    <cellStyle name="Percent 54 2 2" xfId="22069"/>
    <cellStyle name="Percent 54 2 2 2" xfId="22070"/>
    <cellStyle name="Percent 54 3" xfId="22071"/>
    <cellStyle name="Percent 54 3 2" xfId="22072"/>
    <cellStyle name="Percent 54 3 2 2" xfId="22073"/>
    <cellStyle name="Percent 54 3 3" xfId="22074"/>
    <cellStyle name="Percent 54 4" xfId="22075"/>
    <cellStyle name="Percent 54 4 2" xfId="22076"/>
    <cellStyle name="Percent 54 5" xfId="22077"/>
    <cellStyle name="Percent 54 5 2" xfId="22078"/>
    <cellStyle name="Percent 54 6" xfId="22079"/>
    <cellStyle name="Percent 54 7" xfId="22080"/>
    <cellStyle name="Percent 55" xfId="22081"/>
    <cellStyle name="Percent 55 2" xfId="22082"/>
    <cellStyle name="Percent 55 2 2" xfId="22083"/>
    <cellStyle name="Percent 55 2 2 2" xfId="22084"/>
    <cellStyle name="Percent 55 3" xfId="22085"/>
    <cellStyle name="Percent 55 3 2" xfId="22086"/>
    <cellStyle name="Percent 55 3 2 2" xfId="22087"/>
    <cellStyle name="Percent 55 3 3" xfId="22088"/>
    <cellStyle name="Percent 55 4" xfId="22089"/>
    <cellStyle name="Percent 55 4 2" xfId="22090"/>
    <cellStyle name="Percent 55 5" xfId="22091"/>
    <cellStyle name="Percent 55 5 2" xfId="22092"/>
    <cellStyle name="Percent 55 6" xfId="22093"/>
    <cellStyle name="Percent 55 7" xfId="22094"/>
    <cellStyle name="Percent 56" xfId="22095"/>
    <cellStyle name="Percent 56 2" xfId="22096"/>
    <cellStyle name="Percent 56 2 2" xfId="22097"/>
    <cellStyle name="Percent 56 2 2 2" xfId="22098"/>
    <cellStyle name="Percent 56 3" xfId="22099"/>
    <cellStyle name="Percent 56 3 2" xfId="22100"/>
    <cellStyle name="Percent 56 3 2 2" xfId="22101"/>
    <cellStyle name="Percent 56 3 3" xfId="22102"/>
    <cellStyle name="Percent 56 4" xfId="22103"/>
    <cellStyle name="Percent 56 4 2" xfId="22104"/>
    <cellStyle name="Percent 56 5" xfId="22105"/>
    <cellStyle name="Percent 56 5 2" xfId="22106"/>
    <cellStyle name="Percent 56 6" xfId="22107"/>
    <cellStyle name="Percent 56 7" xfId="22108"/>
    <cellStyle name="Percent 57" xfId="22109"/>
    <cellStyle name="Percent 57 2" xfId="22110"/>
    <cellStyle name="Percent 57 2 2" xfId="22111"/>
    <cellStyle name="Percent 57 2 2 2" xfId="22112"/>
    <cellStyle name="Percent 57 3" xfId="22113"/>
    <cellStyle name="Percent 57 3 2" xfId="22114"/>
    <cellStyle name="Percent 57 3 2 2" xfId="22115"/>
    <cellStyle name="Percent 57 3 3" xfId="22116"/>
    <cellStyle name="Percent 57 4" xfId="22117"/>
    <cellStyle name="Percent 57 4 2" xfId="22118"/>
    <cellStyle name="Percent 57 5" xfId="22119"/>
    <cellStyle name="Percent 57 5 2" xfId="22120"/>
    <cellStyle name="Percent 57 6" xfId="22121"/>
    <cellStyle name="Percent 57 7" xfId="22122"/>
    <cellStyle name="Percent 58" xfId="22123"/>
    <cellStyle name="Percent 58 2" xfId="22124"/>
    <cellStyle name="Percent 58 2 2" xfId="22125"/>
    <cellStyle name="Percent 58 2 2 2" xfId="22126"/>
    <cellStyle name="Percent 58 3" xfId="22127"/>
    <cellStyle name="Percent 58 3 2" xfId="22128"/>
    <cellStyle name="Percent 58 3 2 2" xfId="22129"/>
    <cellStyle name="Percent 58 3 3" xfId="22130"/>
    <cellStyle name="Percent 58 4" xfId="22131"/>
    <cellStyle name="Percent 58 4 2" xfId="22132"/>
    <cellStyle name="Percent 58 5" xfId="22133"/>
    <cellStyle name="Percent 58 5 2" xfId="22134"/>
    <cellStyle name="Percent 58 6" xfId="22135"/>
    <cellStyle name="Percent 58 7" xfId="22136"/>
    <cellStyle name="Percent 59" xfId="22137"/>
    <cellStyle name="Percent 59 2" xfId="22138"/>
    <cellStyle name="Percent 59 2 2" xfId="22139"/>
    <cellStyle name="Percent 59 2 2 2" xfId="22140"/>
    <cellStyle name="Percent 59 3" xfId="22141"/>
    <cellStyle name="Percent 59 3 2" xfId="22142"/>
    <cellStyle name="Percent 59 3 2 2" xfId="22143"/>
    <cellStyle name="Percent 59 3 3" xfId="22144"/>
    <cellStyle name="Percent 59 4" xfId="22145"/>
    <cellStyle name="Percent 59 4 2" xfId="22146"/>
    <cellStyle name="Percent 59 5" xfId="22147"/>
    <cellStyle name="Percent 59 5 2" xfId="22148"/>
    <cellStyle name="Percent 59 6" xfId="22149"/>
    <cellStyle name="Percent 59 7" xfId="22150"/>
    <cellStyle name="Percent 6" xfId="22151"/>
    <cellStyle name="Percent 6 10" xfId="22152"/>
    <cellStyle name="Percent 6 10 2" xfId="22153"/>
    <cellStyle name="Percent 6 2" xfId="22154"/>
    <cellStyle name="Percent 6 2 2" xfId="22155"/>
    <cellStyle name="Percent 6 2 2 2" xfId="22156"/>
    <cellStyle name="Percent 6 2 2 2 2" xfId="22157"/>
    <cellStyle name="Percent 6 2 2 2 2 2" xfId="22158"/>
    <cellStyle name="Percent 6 2 2 2 2 2 2" xfId="22159"/>
    <cellStyle name="Percent 6 2 2 2 2 2 2 2" xfId="22160"/>
    <cellStyle name="Percent 6 2 2 2 3" xfId="22161"/>
    <cellStyle name="Percent 6 2 2 2 3 2" xfId="22162"/>
    <cellStyle name="Percent 6 2 2 2 3 2 2" xfId="22163"/>
    <cellStyle name="Percent 6 2 2 3" xfId="22164"/>
    <cellStyle name="Percent 6 2 2 3 2" xfId="22165"/>
    <cellStyle name="Percent 6 2 2 3 2 2" xfId="22166"/>
    <cellStyle name="Percent 6 2 2 3 2 2 2" xfId="22167"/>
    <cellStyle name="Percent 6 2 2 3 3" xfId="22168"/>
    <cellStyle name="Percent 6 2 2 3 3 2" xfId="22169"/>
    <cellStyle name="Percent 6 2 2 3 3 2 2" xfId="22170"/>
    <cellStyle name="Percent 6 2 2 3 3 3" xfId="22171"/>
    <cellStyle name="Percent 6 2 2 3 4" xfId="22172"/>
    <cellStyle name="Percent 6 2 2 3 4 2" xfId="22173"/>
    <cellStyle name="Percent 6 2 2 3 5" xfId="22174"/>
    <cellStyle name="Percent 6 2 2 3 5 2" xfId="22175"/>
    <cellStyle name="Percent 6 2 2 3 6" xfId="22176"/>
    <cellStyle name="Percent 6 2 2 4" xfId="22177"/>
    <cellStyle name="Percent 6 2 2 4 2" xfId="22178"/>
    <cellStyle name="Percent 6 2 2 4 2 2" xfId="22179"/>
    <cellStyle name="Percent 6 2 2 4 2 2 2" xfId="22180"/>
    <cellStyle name="Percent 6 2 2 4 3" xfId="22181"/>
    <cellStyle name="Percent 6 2 2 5" xfId="22182"/>
    <cellStyle name="Percent 6 2 2 5 2" xfId="22183"/>
    <cellStyle name="Percent 6 2 2 5 2 2" xfId="22184"/>
    <cellStyle name="Percent 6 2 2 5 2 2 2" xfId="22185"/>
    <cellStyle name="Percent 6 2 2 5 3" xfId="22186"/>
    <cellStyle name="Percent 6 2 2 5 3 2" xfId="22187"/>
    <cellStyle name="Percent 6 2 2 5 4" xfId="22188"/>
    <cellStyle name="Percent 6 2 3" xfId="22189"/>
    <cellStyle name="Percent 6 2 3 2" xfId="22190"/>
    <cellStyle name="Percent 6 2 3 2 2" xfId="22191"/>
    <cellStyle name="Percent 6 2 3 2 2 2" xfId="22192"/>
    <cellStyle name="Percent 6 2 4" xfId="22193"/>
    <cellStyle name="Percent 6 2 4 2" xfId="22194"/>
    <cellStyle name="Percent 6 2 4 2 2" xfId="22195"/>
    <cellStyle name="Percent 6 2 4 2 2 2" xfId="22196"/>
    <cellStyle name="Percent 6 2 4 3" xfId="22197"/>
    <cellStyle name="Percent 6 2 5" xfId="22198"/>
    <cellStyle name="Percent 6 2 5 2" xfId="22199"/>
    <cellStyle name="Percent 6 2 5 2 2" xfId="22200"/>
    <cellStyle name="Percent 6 2 5 2 2 2" xfId="22201"/>
    <cellStyle name="Percent 6 2 5 3" xfId="22202"/>
    <cellStyle name="Percent 6 2 5 3 2" xfId="22203"/>
    <cellStyle name="Percent 6 2 5 3 2 2" xfId="22204"/>
    <cellStyle name="Percent 6 2 5 3 3" xfId="22205"/>
    <cellStyle name="Percent 6 2 5 4" xfId="22206"/>
    <cellStyle name="Percent 6 2 5 4 2" xfId="22207"/>
    <cellStyle name="Percent 6 2 5 5" xfId="22208"/>
    <cellStyle name="Percent 6 2 5 5 2" xfId="22209"/>
    <cellStyle name="Percent 6 2 5 6" xfId="22210"/>
    <cellStyle name="Percent 6 2 6" xfId="22211"/>
    <cellStyle name="Percent 6 2 6 2" xfId="22212"/>
    <cellStyle name="Percent 6 2 6 3" xfId="22213"/>
    <cellStyle name="Percent 6 2 6 3 2" xfId="22214"/>
    <cellStyle name="Percent 6 2 6 4" xfId="22215"/>
    <cellStyle name="Percent 6 2 7" xfId="22216"/>
    <cellStyle name="Percent 6 2 7 2" xfId="22217"/>
    <cellStyle name="Percent 6 2 7 2 2" xfId="22218"/>
    <cellStyle name="Percent 6 2 8" xfId="22219"/>
    <cellStyle name="Percent 6 3" xfId="22220"/>
    <cellStyle name="Percent 6 3 2" xfId="22221"/>
    <cellStyle name="Percent 6 3 2 2" xfId="22222"/>
    <cellStyle name="Percent 6 3 2 2 2" xfId="22223"/>
    <cellStyle name="Percent 6 3 2 2 2 2" xfId="22224"/>
    <cellStyle name="Percent 6 3 2 2 2 2 2" xfId="22225"/>
    <cellStyle name="Percent 6 3 2 2 2 3" xfId="22226"/>
    <cellStyle name="Percent 6 3 2 2 3" xfId="22227"/>
    <cellStyle name="Percent 6 3 2 2 4" xfId="22228"/>
    <cellStyle name="Percent 6 3 2 3" xfId="22229"/>
    <cellStyle name="Percent 6 3 2 3 2" xfId="22230"/>
    <cellStyle name="Percent 6 3 2 3 2 2" xfId="22231"/>
    <cellStyle name="Percent 6 3 2 3 3" xfId="22232"/>
    <cellStyle name="Percent 6 3 2 4" xfId="22233"/>
    <cellStyle name="Percent 6 3 2 5" xfId="22234"/>
    <cellStyle name="Percent 6 3 3" xfId="22235"/>
    <cellStyle name="Percent 6 3 3 2" xfId="22236"/>
    <cellStyle name="Percent 6 3 3 2 2" xfId="22237"/>
    <cellStyle name="Percent 6 3 3 2 2 2" xfId="22238"/>
    <cellStyle name="Percent 6 3 3 2 3" xfId="22239"/>
    <cellStyle name="Percent 6 3 3 3" xfId="22240"/>
    <cellStyle name="Percent 6 3 3 3 2" xfId="22241"/>
    <cellStyle name="Percent 6 3 3 3 2 2" xfId="22242"/>
    <cellStyle name="Percent 6 3 3 3 3" xfId="22243"/>
    <cellStyle name="Percent 6 3 3 4" xfId="22244"/>
    <cellStyle name="Percent 6 3 3 4 2" xfId="22245"/>
    <cellStyle name="Percent 6 3 3 5" xfId="22246"/>
    <cellStyle name="Percent 6 3 3 5 2" xfId="22247"/>
    <cellStyle name="Percent 6 3 3 6" xfId="22248"/>
    <cellStyle name="Percent 6 3 4" xfId="22249"/>
    <cellStyle name="Percent 6 3 4 2" xfId="22250"/>
    <cellStyle name="Percent 6 3 4 2 2" xfId="22251"/>
    <cellStyle name="Percent 6 3 4 2 2 2" xfId="22252"/>
    <cellStyle name="Percent 6 3 4 3" xfId="22253"/>
    <cellStyle name="Percent 6 3 5" xfId="22254"/>
    <cellStyle name="Percent 6 3 5 2" xfId="22255"/>
    <cellStyle name="Percent 6 3 5 2 2" xfId="22256"/>
    <cellStyle name="Percent 6 3 5 2 2 2" xfId="22257"/>
    <cellStyle name="Percent 6 3 5 3" xfId="22258"/>
    <cellStyle name="Percent 6 3 5 3 2" xfId="22259"/>
    <cellStyle name="Percent 6 3 5 4" xfId="22260"/>
    <cellStyle name="Percent 6 3 6" xfId="22261"/>
    <cellStyle name="Percent 6 3 6 2" xfId="22262"/>
    <cellStyle name="Percent 6 3 7" xfId="22263"/>
    <cellStyle name="Percent 6 4" xfId="22264"/>
    <cellStyle name="Percent 6 4 2" xfId="22265"/>
    <cellStyle name="Percent 6 4 2 2" xfId="22266"/>
    <cellStyle name="Percent 6 4 2 2 2" xfId="22267"/>
    <cellStyle name="Percent 6 4 3" xfId="22268"/>
    <cellStyle name="Percent 6 5" xfId="22269"/>
    <cellStyle name="Percent 6 5 2" xfId="22270"/>
    <cellStyle name="Percent 6 5 2 2" xfId="22271"/>
    <cellStyle name="Percent 6 5 2 2 2" xfId="22272"/>
    <cellStyle name="Percent 6 5 3" xfId="22273"/>
    <cellStyle name="Percent 6 5 4" xfId="22274"/>
    <cellStyle name="Percent 6 6" xfId="22275"/>
    <cellStyle name="Percent 6 6 2" xfId="22276"/>
    <cellStyle name="Percent 6 6 2 2" xfId="22277"/>
    <cellStyle name="Percent 6 6 2 2 2" xfId="22278"/>
    <cellStyle name="Percent 6 6 3" xfId="22279"/>
    <cellStyle name="Percent 6 6 3 2" xfId="22280"/>
    <cellStyle name="Percent 6 6 3 2 2" xfId="22281"/>
    <cellStyle name="Percent 6 6 3 3" xfId="22282"/>
    <cellStyle name="Percent 6 6 4" xfId="22283"/>
    <cellStyle name="Percent 6 6 4 2" xfId="22284"/>
    <cellStyle name="Percent 6 6 5" xfId="22285"/>
    <cellStyle name="Percent 6 6 5 2" xfId="22286"/>
    <cellStyle name="Percent 6 6 6" xfId="22287"/>
    <cellStyle name="Percent 6 7" xfId="22288"/>
    <cellStyle name="Percent 6 7 2" xfId="22289"/>
    <cellStyle name="Percent 6 7 2 2" xfId="22290"/>
    <cellStyle name="Percent 6 7 2 2 2" xfId="22291"/>
    <cellStyle name="Percent 6 8" xfId="22292"/>
    <cellStyle name="Percent 6 8 2" xfId="22293"/>
    <cellStyle name="Percent 6 8 3" xfId="22294"/>
    <cellStyle name="Percent 6 8 3 2" xfId="22295"/>
    <cellStyle name="Percent 6 8 4" xfId="22296"/>
    <cellStyle name="Percent 6 9" xfId="22297"/>
    <cellStyle name="Percent 6 9 2" xfId="22298"/>
    <cellStyle name="Percent 6 9 2 2" xfId="22299"/>
    <cellStyle name="Percent 60" xfId="22300"/>
    <cellStyle name="Percent 60 2" xfId="22301"/>
    <cellStyle name="Percent 60 2 2" xfId="22302"/>
    <cellStyle name="Percent 60 2 2 2" xfId="22303"/>
    <cellStyle name="Percent 60 3" xfId="22304"/>
    <cellStyle name="Percent 60 3 2" xfId="22305"/>
    <cellStyle name="Percent 60 3 2 2" xfId="22306"/>
    <cellStyle name="Percent 60 3 3" xfId="22307"/>
    <cellStyle name="Percent 60 4" xfId="22308"/>
    <cellStyle name="Percent 60 4 2" xfId="22309"/>
    <cellStyle name="Percent 60 5" xfId="22310"/>
    <cellStyle name="Percent 60 5 2" xfId="22311"/>
    <cellStyle name="Percent 60 6" xfId="22312"/>
    <cellStyle name="Percent 60 7" xfId="22313"/>
    <cellStyle name="Percent 61" xfId="22314"/>
    <cellStyle name="Percent 61 2" xfId="22315"/>
    <cellStyle name="Percent 61 2 2" xfId="22316"/>
    <cellStyle name="Percent 61 2 2 2" xfId="22317"/>
    <cellStyle name="Percent 61 3" xfId="22318"/>
    <cellStyle name="Percent 61 3 2" xfId="22319"/>
    <cellStyle name="Percent 61 3 2 2" xfId="22320"/>
    <cellStyle name="Percent 61 3 3" xfId="22321"/>
    <cellStyle name="Percent 61 4" xfId="22322"/>
    <cellStyle name="Percent 61 4 2" xfId="22323"/>
    <cellStyle name="Percent 61 5" xfId="22324"/>
    <cellStyle name="Percent 61 5 2" xfId="22325"/>
    <cellStyle name="Percent 61 6" xfId="22326"/>
    <cellStyle name="Percent 61 7" xfId="22327"/>
    <cellStyle name="Percent 62" xfId="22328"/>
    <cellStyle name="Percent 62 2" xfId="22329"/>
    <cellStyle name="Percent 62 2 2" xfId="22330"/>
    <cellStyle name="Percent 62 2 2 2" xfId="22331"/>
    <cellStyle name="Percent 62 3" xfId="22332"/>
    <cellStyle name="Percent 62 3 2" xfId="22333"/>
    <cellStyle name="Percent 62 3 2 2" xfId="22334"/>
    <cellStyle name="Percent 62 3 3" xfId="22335"/>
    <cellStyle name="Percent 62 4" xfId="22336"/>
    <cellStyle name="Percent 62 4 2" xfId="22337"/>
    <cellStyle name="Percent 62 5" xfId="22338"/>
    <cellStyle name="Percent 62 5 2" xfId="22339"/>
    <cellStyle name="Percent 62 6" xfId="22340"/>
    <cellStyle name="Percent 62 7" xfId="22341"/>
    <cellStyle name="Percent 63" xfId="22342"/>
    <cellStyle name="Percent 63 2" xfId="22343"/>
    <cellStyle name="Percent 63 2 2" xfId="22344"/>
    <cellStyle name="Percent 63 2 2 2" xfId="22345"/>
    <cellStyle name="Percent 63 3" xfId="22346"/>
    <cellStyle name="Percent 63 3 2" xfId="22347"/>
    <cellStyle name="Percent 63 3 2 2" xfId="22348"/>
    <cellStyle name="Percent 63 3 3" xfId="22349"/>
    <cellStyle name="Percent 63 4" xfId="22350"/>
    <cellStyle name="Percent 63 4 2" xfId="22351"/>
    <cellStyle name="Percent 63 5" xfId="22352"/>
    <cellStyle name="Percent 63 5 2" xfId="22353"/>
    <cellStyle name="Percent 63 6" xfId="22354"/>
    <cellStyle name="Percent 63 7" xfId="22355"/>
    <cellStyle name="Percent 64" xfId="22356"/>
    <cellStyle name="Percent 64 2" xfId="22357"/>
    <cellStyle name="Percent 64 2 2" xfId="22358"/>
    <cellStyle name="Percent 64 2 2 2" xfId="22359"/>
    <cellStyle name="Percent 64 3" xfId="22360"/>
    <cellStyle name="Percent 64 3 2" xfId="22361"/>
    <cellStyle name="Percent 64 3 2 2" xfId="22362"/>
    <cellStyle name="Percent 64 3 3" xfId="22363"/>
    <cellStyle name="Percent 64 4" xfId="22364"/>
    <cellStyle name="Percent 64 4 2" xfId="22365"/>
    <cellStyle name="Percent 64 5" xfId="22366"/>
    <cellStyle name="Percent 64 5 2" xfId="22367"/>
    <cellStyle name="Percent 64 6" xfId="22368"/>
    <cellStyle name="Percent 64 7" xfId="22369"/>
    <cellStyle name="Percent 65" xfId="22370"/>
    <cellStyle name="Percent 65 2" xfId="22371"/>
    <cellStyle name="Percent 65 2 2" xfId="22372"/>
    <cellStyle name="Percent 65 2 2 2" xfId="22373"/>
    <cellStyle name="Percent 65 3" xfId="22374"/>
    <cellStyle name="Percent 65 3 2" xfId="22375"/>
    <cellStyle name="Percent 65 3 2 2" xfId="22376"/>
    <cellStyle name="Percent 65 3 3" xfId="22377"/>
    <cellStyle name="Percent 65 4" xfId="22378"/>
    <cellStyle name="Percent 65 4 2" xfId="22379"/>
    <cellStyle name="Percent 65 5" xfId="22380"/>
    <cellStyle name="Percent 65 5 2" xfId="22381"/>
    <cellStyle name="Percent 65 6" xfId="22382"/>
    <cellStyle name="Percent 65 7" xfId="22383"/>
    <cellStyle name="Percent 66" xfId="22384"/>
    <cellStyle name="Percent 66 2" xfId="22385"/>
    <cellStyle name="Percent 66 2 2" xfId="22386"/>
    <cellStyle name="Percent 66 2 2 2" xfId="22387"/>
    <cellStyle name="Percent 66 3" xfId="22388"/>
    <cellStyle name="Percent 66 3 2" xfId="22389"/>
    <cellStyle name="Percent 66 3 2 2" xfId="22390"/>
    <cellStyle name="Percent 66 3 3" xfId="22391"/>
    <cellStyle name="Percent 66 4" xfId="22392"/>
    <cellStyle name="Percent 66 4 2" xfId="22393"/>
    <cellStyle name="Percent 66 5" xfId="22394"/>
    <cellStyle name="Percent 66 5 2" xfId="22395"/>
    <cellStyle name="Percent 66 6" xfId="22396"/>
    <cellStyle name="Percent 66 7" xfId="22397"/>
    <cellStyle name="Percent 67" xfId="22398"/>
    <cellStyle name="Percent 67 2" xfId="22399"/>
    <cellStyle name="Percent 67 2 2" xfId="22400"/>
    <cellStyle name="Percent 67 2 2 2" xfId="22401"/>
    <cellStyle name="Percent 67 3" xfId="22402"/>
    <cellStyle name="Percent 67 3 2" xfId="22403"/>
    <cellStyle name="Percent 67 3 2 2" xfId="22404"/>
    <cellStyle name="Percent 67 3 3" xfId="22405"/>
    <cellStyle name="Percent 67 4" xfId="22406"/>
    <cellStyle name="Percent 67 4 2" xfId="22407"/>
    <cellStyle name="Percent 67 5" xfId="22408"/>
    <cellStyle name="Percent 67 5 2" xfId="22409"/>
    <cellStyle name="Percent 67 6" xfId="22410"/>
    <cellStyle name="Percent 67 7" xfId="22411"/>
    <cellStyle name="Percent 68" xfId="22412"/>
    <cellStyle name="Percent 68 2" xfId="22413"/>
    <cellStyle name="Percent 68 2 2" xfId="22414"/>
    <cellStyle name="Percent 68 2 2 2" xfId="22415"/>
    <cellStyle name="Percent 68 3" xfId="22416"/>
    <cellStyle name="Percent 68 3 2" xfId="22417"/>
    <cellStyle name="Percent 68 3 2 2" xfId="22418"/>
    <cellStyle name="Percent 68 3 3" xfId="22419"/>
    <cellStyle name="Percent 68 4" xfId="22420"/>
    <cellStyle name="Percent 68 4 2" xfId="22421"/>
    <cellStyle name="Percent 68 5" xfId="22422"/>
    <cellStyle name="Percent 68 5 2" xfId="22423"/>
    <cellStyle name="Percent 68 6" xfId="22424"/>
    <cellStyle name="Percent 68 7" xfId="22425"/>
    <cellStyle name="Percent 69" xfId="22426"/>
    <cellStyle name="Percent 69 2" xfId="22427"/>
    <cellStyle name="Percent 69 2 2" xfId="22428"/>
    <cellStyle name="Percent 69 2 2 2" xfId="22429"/>
    <cellStyle name="Percent 69 3" xfId="22430"/>
    <cellStyle name="Percent 69 3 2" xfId="22431"/>
    <cellStyle name="Percent 69 3 2 2" xfId="22432"/>
    <cellStyle name="Percent 69 3 3" xfId="22433"/>
    <cellStyle name="Percent 69 4" xfId="22434"/>
    <cellStyle name="Percent 69 4 2" xfId="22435"/>
    <cellStyle name="Percent 69 5" xfId="22436"/>
    <cellStyle name="Percent 69 5 2" xfId="22437"/>
    <cellStyle name="Percent 69 6" xfId="22438"/>
    <cellStyle name="Percent 69 7" xfId="22439"/>
    <cellStyle name="Percent 7" xfId="22440"/>
    <cellStyle name="Percent 7 10" xfId="22441"/>
    <cellStyle name="Percent 7 2" xfId="22442"/>
    <cellStyle name="Percent 7 2 2" xfId="22443"/>
    <cellStyle name="Percent 7 2 2 2" xfId="22444"/>
    <cellStyle name="Percent 7 2 2 2 2" xfId="22445"/>
    <cellStyle name="Percent 7 2 3" xfId="22446"/>
    <cellStyle name="Percent 7 3" xfId="22447"/>
    <cellStyle name="Percent 7 3 2" xfId="22448"/>
    <cellStyle name="Percent 7 3 2 2" xfId="22449"/>
    <cellStyle name="Percent 7 3 2 2 2" xfId="22450"/>
    <cellStyle name="Percent 7 3 2 2 2 2" xfId="22451"/>
    <cellStyle name="Percent 7 3 2 3" xfId="22452"/>
    <cellStyle name="Percent 7 3 3" xfId="22453"/>
    <cellStyle name="Percent 7 3 3 2" xfId="22454"/>
    <cellStyle name="Percent 7 3 3 2 2" xfId="22455"/>
    <cellStyle name="Percent 7 3 3 2 2 2" xfId="22456"/>
    <cellStyle name="Percent 7 3 3 3" xfId="22457"/>
    <cellStyle name="Percent 7 3 3 3 2" xfId="22458"/>
    <cellStyle name="Percent 7 3 3 3 2 2" xfId="22459"/>
    <cellStyle name="Percent 7 3 3 3 3" xfId="22460"/>
    <cellStyle name="Percent 7 3 3 4" xfId="22461"/>
    <cellStyle name="Percent 7 3 3 4 2" xfId="22462"/>
    <cellStyle name="Percent 7 3 3 5" xfId="22463"/>
    <cellStyle name="Percent 7 3 3 5 2" xfId="22464"/>
    <cellStyle name="Percent 7 3 3 6" xfId="22465"/>
    <cellStyle name="Percent 7 3 4" xfId="22466"/>
    <cellStyle name="Percent 7 3 4 2" xfId="22467"/>
    <cellStyle name="Percent 7 3 4 2 2" xfId="22468"/>
    <cellStyle name="Percent 7 3 4 2 2 2" xfId="22469"/>
    <cellStyle name="Percent 7 3 5" xfId="22470"/>
    <cellStyle name="Percent 7 3 5 2" xfId="22471"/>
    <cellStyle name="Percent 7 3 5 2 2" xfId="22472"/>
    <cellStyle name="Percent 7 3 5 2 2 2" xfId="22473"/>
    <cellStyle name="Percent 7 3 5 3" xfId="22474"/>
    <cellStyle name="Percent 7 3 5 3 2" xfId="22475"/>
    <cellStyle name="Percent 7 3 5 4" xfId="22476"/>
    <cellStyle name="Percent 7 3 6" xfId="22477"/>
    <cellStyle name="Percent 7 4" xfId="22478"/>
    <cellStyle name="Percent 7 4 2" xfId="22479"/>
    <cellStyle name="Percent 7 4 2 2" xfId="22480"/>
    <cellStyle name="Percent 7 4 2 2 2" xfId="22481"/>
    <cellStyle name="Percent 7 4 2 2 2 2" xfId="22482"/>
    <cellStyle name="Percent 7 4 3" xfId="22483"/>
    <cellStyle name="Percent 7 4 3 2" xfId="22484"/>
    <cellStyle name="Percent 7 4 3 2 2" xfId="22485"/>
    <cellStyle name="Percent 7 5" xfId="22486"/>
    <cellStyle name="Percent 7 5 2" xfId="22487"/>
    <cellStyle name="Percent 7 5 2 2" xfId="22488"/>
    <cellStyle name="Percent 7 5 2 2 2" xfId="22489"/>
    <cellStyle name="Percent 7 5 3" xfId="22490"/>
    <cellStyle name="Percent 7 5 3 2" xfId="22491"/>
    <cellStyle name="Percent 7 5 3 2 2" xfId="22492"/>
    <cellStyle name="Percent 7 5 3 3" xfId="22493"/>
    <cellStyle name="Percent 7 5 4" xfId="22494"/>
    <cellStyle name="Percent 7 5 4 2" xfId="22495"/>
    <cellStyle name="Percent 7 5 5" xfId="22496"/>
    <cellStyle name="Percent 7 5 5 2" xfId="22497"/>
    <cellStyle name="Percent 7 5 6" xfId="22498"/>
    <cellStyle name="Percent 7 6" xfId="22499"/>
    <cellStyle name="Percent 7 6 2" xfId="22500"/>
    <cellStyle name="Percent 7 6 2 2" xfId="22501"/>
    <cellStyle name="Percent 7 6 2 2 2" xfId="22502"/>
    <cellStyle name="Percent 7 6 3" xfId="22503"/>
    <cellStyle name="Percent 7 7" xfId="22504"/>
    <cellStyle name="Percent 7 7 2" xfId="22505"/>
    <cellStyle name="Percent 7 7 3" xfId="22506"/>
    <cellStyle name="Percent 7 7 3 2" xfId="22507"/>
    <cellStyle name="Percent 7 7 4" xfId="22508"/>
    <cellStyle name="Percent 7 8" xfId="22509"/>
    <cellStyle name="Percent 7 8 2" xfId="22510"/>
    <cellStyle name="Percent 7 8 2 2" xfId="22511"/>
    <cellStyle name="Percent 7 9" xfId="22512"/>
    <cellStyle name="Percent 70" xfId="22513"/>
    <cellStyle name="Percent 70 2" xfId="22514"/>
    <cellStyle name="Percent 70 2 2" xfId="22515"/>
    <cellStyle name="Percent 70 2 2 2" xfId="22516"/>
    <cellStyle name="Percent 70 3" xfId="22517"/>
    <cellStyle name="Percent 70 3 2" xfId="22518"/>
    <cellStyle name="Percent 70 3 2 2" xfId="22519"/>
    <cellStyle name="Percent 70 3 3" xfId="22520"/>
    <cellStyle name="Percent 70 4" xfId="22521"/>
    <cellStyle name="Percent 70 4 2" xfId="22522"/>
    <cellStyle name="Percent 70 5" xfId="22523"/>
    <cellStyle name="Percent 70 5 2" xfId="22524"/>
    <cellStyle name="Percent 70 6" xfId="22525"/>
    <cellStyle name="Percent 70 7" xfId="22526"/>
    <cellStyle name="Percent 71" xfId="22527"/>
    <cellStyle name="Percent 71 2" xfId="22528"/>
    <cellStyle name="Percent 71 2 2" xfId="22529"/>
    <cellStyle name="Percent 71 2 2 2" xfId="22530"/>
    <cellStyle name="Percent 71 3" xfId="22531"/>
    <cellStyle name="Percent 71 3 2" xfId="22532"/>
    <cellStyle name="Percent 71 3 2 2" xfId="22533"/>
    <cellStyle name="Percent 71 3 3" xfId="22534"/>
    <cellStyle name="Percent 71 4" xfId="22535"/>
    <cellStyle name="Percent 71 4 2" xfId="22536"/>
    <cellStyle name="Percent 71 5" xfId="22537"/>
    <cellStyle name="Percent 71 5 2" xfId="22538"/>
    <cellStyle name="Percent 71 6" xfId="22539"/>
    <cellStyle name="Percent 71 7" xfId="22540"/>
    <cellStyle name="Percent 72" xfId="22541"/>
    <cellStyle name="Percent 72 2" xfId="22542"/>
    <cellStyle name="Percent 72 2 2" xfId="22543"/>
    <cellStyle name="Percent 72 2 2 2" xfId="22544"/>
    <cellStyle name="Percent 72 3" xfId="22545"/>
    <cellStyle name="Percent 72 3 2" xfId="22546"/>
    <cellStyle name="Percent 72 3 2 2" xfId="22547"/>
    <cellStyle name="Percent 72 3 3" xfId="22548"/>
    <cellStyle name="Percent 72 4" xfId="22549"/>
    <cellStyle name="Percent 72 4 2" xfId="22550"/>
    <cellStyle name="Percent 72 5" xfId="22551"/>
    <cellStyle name="Percent 72 5 2" xfId="22552"/>
    <cellStyle name="Percent 72 6" xfId="22553"/>
    <cellStyle name="Percent 72 7" xfId="22554"/>
    <cellStyle name="Percent 73" xfId="22555"/>
    <cellStyle name="Percent 73 2" xfId="22556"/>
    <cellStyle name="Percent 73 2 2" xfId="22557"/>
    <cellStyle name="Percent 73 2 2 2" xfId="22558"/>
    <cellStyle name="Percent 73 3" xfId="22559"/>
    <cellStyle name="Percent 73 3 2" xfId="22560"/>
    <cellStyle name="Percent 73 3 2 2" xfId="22561"/>
    <cellStyle name="Percent 73 3 3" xfId="22562"/>
    <cellStyle name="Percent 73 4" xfId="22563"/>
    <cellStyle name="Percent 73 4 2" xfId="22564"/>
    <cellStyle name="Percent 73 5" xfId="22565"/>
    <cellStyle name="Percent 73 5 2" xfId="22566"/>
    <cellStyle name="Percent 73 6" xfId="22567"/>
    <cellStyle name="Percent 73 7" xfId="22568"/>
    <cellStyle name="Percent 74" xfId="22569"/>
    <cellStyle name="Percent 74 2" xfId="22570"/>
    <cellStyle name="Percent 74 2 2" xfId="22571"/>
    <cellStyle name="Percent 74 2 2 2" xfId="22572"/>
    <cellStyle name="Percent 74 3" xfId="22573"/>
    <cellStyle name="Percent 74 3 2" xfId="22574"/>
    <cellStyle name="Percent 74 3 2 2" xfId="22575"/>
    <cellStyle name="Percent 74 3 3" xfId="22576"/>
    <cellStyle name="Percent 74 4" xfId="22577"/>
    <cellStyle name="Percent 74 4 2" xfId="22578"/>
    <cellStyle name="Percent 74 5" xfId="22579"/>
    <cellStyle name="Percent 74 5 2" xfId="22580"/>
    <cellStyle name="Percent 74 6" xfId="22581"/>
    <cellStyle name="Percent 74 7" xfId="22582"/>
    <cellStyle name="Percent 75" xfId="22583"/>
    <cellStyle name="Percent 75 2" xfId="22584"/>
    <cellStyle name="Percent 75 2 2" xfId="22585"/>
    <cellStyle name="Percent 75 2 2 2" xfId="22586"/>
    <cellStyle name="Percent 75 3" xfId="22587"/>
    <cellStyle name="Percent 75 3 2" xfId="22588"/>
    <cellStyle name="Percent 75 3 2 2" xfId="22589"/>
    <cellStyle name="Percent 75 3 3" xfId="22590"/>
    <cellStyle name="Percent 75 4" xfId="22591"/>
    <cellStyle name="Percent 75 4 2" xfId="22592"/>
    <cellStyle name="Percent 75 5" xfId="22593"/>
    <cellStyle name="Percent 75 5 2" xfId="22594"/>
    <cellStyle name="Percent 75 6" xfId="22595"/>
    <cellStyle name="Percent 75 7" xfId="22596"/>
    <cellStyle name="Percent 76" xfId="22597"/>
    <cellStyle name="Percent 76 2" xfId="22598"/>
    <cellStyle name="Percent 76 2 2" xfId="22599"/>
    <cellStyle name="Percent 76 2 2 2" xfId="22600"/>
    <cellStyle name="Percent 76 3" xfId="22601"/>
    <cellStyle name="Percent 76 3 2" xfId="22602"/>
    <cellStyle name="Percent 76 3 2 2" xfId="22603"/>
    <cellStyle name="Percent 76 3 3" xfId="22604"/>
    <cellStyle name="Percent 76 4" xfId="22605"/>
    <cellStyle name="Percent 76 4 2" xfId="22606"/>
    <cellStyle name="Percent 76 5" xfId="22607"/>
    <cellStyle name="Percent 76 5 2" xfId="22608"/>
    <cellStyle name="Percent 76 6" xfId="22609"/>
    <cellStyle name="Percent 76 7" xfId="22610"/>
    <cellStyle name="Percent 77" xfId="22611"/>
    <cellStyle name="Percent 77 2" xfId="22612"/>
    <cellStyle name="Percent 77 2 2" xfId="22613"/>
    <cellStyle name="Percent 77 2 2 2" xfId="22614"/>
    <cellStyle name="Percent 77 3" xfId="22615"/>
    <cellStyle name="Percent 77 3 2" xfId="22616"/>
    <cellStyle name="Percent 77 3 2 2" xfId="22617"/>
    <cellStyle name="Percent 77 3 3" xfId="22618"/>
    <cellStyle name="Percent 77 4" xfId="22619"/>
    <cellStyle name="Percent 77 4 2" xfId="22620"/>
    <cellStyle name="Percent 77 5" xfId="22621"/>
    <cellStyle name="Percent 77 5 2" xfId="22622"/>
    <cellStyle name="Percent 77 6" xfId="22623"/>
    <cellStyle name="Percent 77 7" xfId="22624"/>
    <cellStyle name="Percent 78" xfId="22625"/>
    <cellStyle name="Percent 78 2" xfId="22626"/>
    <cellStyle name="Percent 78 2 2" xfId="22627"/>
    <cellStyle name="Percent 78 2 2 2" xfId="22628"/>
    <cellStyle name="Percent 78 3" xfId="22629"/>
    <cellStyle name="Percent 78 3 2" xfId="22630"/>
    <cellStyle name="Percent 78 3 2 2" xfId="22631"/>
    <cellStyle name="Percent 78 3 3" xfId="22632"/>
    <cellStyle name="Percent 78 4" xfId="22633"/>
    <cellStyle name="Percent 78 4 2" xfId="22634"/>
    <cellStyle name="Percent 78 5" xfId="22635"/>
    <cellStyle name="Percent 78 5 2" xfId="22636"/>
    <cellStyle name="Percent 78 6" xfId="22637"/>
    <cellStyle name="Percent 78 7" xfId="22638"/>
    <cellStyle name="Percent 79" xfId="22639"/>
    <cellStyle name="Percent 79 2" xfId="22640"/>
    <cellStyle name="Percent 79 2 2" xfId="22641"/>
    <cellStyle name="Percent 79 2 2 2" xfId="22642"/>
    <cellStyle name="Percent 79 3" xfId="22643"/>
    <cellStyle name="Percent 79 3 2" xfId="22644"/>
    <cellStyle name="Percent 79 3 2 2" xfId="22645"/>
    <cellStyle name="Percent 79 3 3" xfId="22646"/>
    <cellStyle name="Percent 79 4" xfId="22647"/>
    <cellStyle name="Percent 79 4 2" xfId="22648"/>
    <cellStyle name="Percent 79 5" xfId="22649"/>
    <cellStyle name="Percent 79 5 2" xfId="22650"/>
    <cellStyle name="Percent 79 6" xfId="22651"/>
    <cellStyle name="Percent 79 7" xfId="22652"/>
    <cellStyle name="Percent 8" xfId="22653"/>
    <cellStyle name="Percent 8 2" xfId="22654"/>
    <cellStyle name="Percent 8 2 2" xfId="22655"/>
    <cellStyle name="Percent 8 2 2 2" xfId="22656"/>
    <cellStyle name="Percent 8 2 2 2 2" xfId="22657"/>
    <cellStyle name="Percent 8 2 3" xfId="22658"/>
    <cellStyle name="Percent 8 3" xfId="22659"/>
    <cellStyle name="Percent 8 3 2" xfId="22660"/>
    <cellStyle name="Percent 8 3 2 2" xfId="22661"/>
    <cellStyle name="Percent 8 3 2 2 2" xfId="22662"/>
    <cellStyle name="Percent 8 3 3" xfId="22663"/>
    <cellStyle name="Percent 8 4" xfId="22664"/>
    <cellStyle name="Percent 8 5" xfId="22665"/>
    <cellStyle name="Percent 8 5 2" xfId="22666"/>
    <cellStyle name="Percent 8 5 2 2" xfId="22667"/>
    <cellStyle name="Percent 8 6" xfId="22668"/>
    <cellStyle name="Percent 8 7" xfId="22669"/>
    <cellStyle name="Percent 80" xfId="22670"/>
    <cellStyle name="Percent 80 2" xfId="22671"/>
    <cellStyle name="Percent 80 2 2" xfId="22672"/>
    <cellStyle name="Percent 80 2 2 2" xfId="22673"/>
    <cellStyle name="Percent 80 3" xfId="22674"/>
    <cellStyle name="Percent 80 3 2" xfId="22675"/>
    <cellStyle name="Percent 80 3 2 2" xfId="22676"/>
    <cellStyle name="Percent 80 3 3" xfId="22677"/>
    <cellStyle name="Percent 80 4" xfId="22678"/>
    <cellStyle name="Percent 80 4 2" xfId="22679"/>
    <cellStyle name="Percent 80 5" xfId="22680"/>
    <cellStyle name="Percent 80 5 2" xfId="22681"/>
    <cellStyle name="Percent 80 6" xfId="22682"/>
    <cellStyle name="Percent 80 7" xfId="22683"/>
    <cellStyle name="Percent 81" xfId="22684"/>
    <cellStyle name="Percent 81 2" xfId="22685"/>
    <cellStyle name="Percent 81 2 2" xfId="22686"/>
    <cellStyle name="Percent 81 2 2 2" xfId="22687"/>
    <cellStyle name="Percent 81 3" xfId="22688"/>
    <cellStyle name="Percent 81 3 2" xfId="22689"/>
    <cellStyle name="Percent 81 3 2 2" xfId="22690"/>
    <cellStyle name="Percent 81 3 3" xfId="22691"/>
    <cellStyle name="Percent 81 4" xfId="22692"/>
    <cellStyle name="Percent 81 4 2" xfId="22693"/>
    <cellStyle name="Percent 81 5" xfId="22694"/>
    <cellStyle name="Percent 81 5 2" xfId="22695"/>
    <cellStyle name="Percent 81 6" xfId="22696"/>
    <cellStyle name="Percent 81 7" xfId="22697"/>
    <cellStyle name="Percent 82" xfId="22698"/>
    <cellStyle name="Percent 82 2" xfId="22699"/>
    <cellStyle name="Percent 82 2 2" xfId="22700"/>
    <cellStyle name="Percent 82 2 2 2" xfId="22701"/>
    <cellStyle name="Percent 82 3" xfId="22702"/>
    <cellStyle name="Percent 82 3 2" xfId="22703"/>
    <cellStyle name="Percent 82 3 2 2" xfId="22704"/>
    <cellStyle name="Percent 82 3 3" xfId="22705"/>
    <cellStyle name="Percent 82 4" xfId="22706"/>
    <cellStyle name="Percent 82 4 2" xfId="22707"/>
    <cellStyle name="Percent 82 5" xfId="22708"/>
    <cellStyle name="Percent 82 5 2" xfId="22709"/>
    <cellStyle name="Percent 82 6" xfId="22710"/>
    <cellStyle name="Percent 82 7" xfId="22711"/>
    <cellStyle name="Percent 83" xfId="22712"/>
    <cellStyle name="Percent 83 2" xfId="22713"/>
    <cellStyle name="Percent 83 2 2" xfId="22714"/>
    <cellStyle name="Percent 83 2 2 2" xfId="22715"/>
    <cellStyle name="Percent 83 3" xfId="22716"/>
    <cellStyle name="Percent 83 3 2" xfId="22717"/>
    <cellStyle name="Percent 83 3 2 2" xfId="22718"/>
    <cellStyle name="Percent 83 3 3" xfId="22719"/>
    <cellStyle name="Percent 83 4" xfId="22720"/>
    <cellStyle name="Percent 83 4 2" xfId="22721"/>
    <cellStyle name="Percent 83 5" xfId="22722"/>
    <cellStyle name="Percent 83 5 2" xfId="22723"/>
    <cellStyle name="Percent 83 6" xfId="22724"/>
    <cellStyle name="Percent 83 7" xfId="22725"/>
    <cellStyle name="Percent 84" xfId="22726"/>
    <cellStyle name="Percent 84 2" xfId="22727"/>
    <cellStyle name="Percent 84 2 2" xfId="22728"/>
    <cellStyle name="Percent 84 2 2 2" xfId="22729"/>
    <cellStyle name="Percent 84 3" xfId="22730"/>
    <cellStyle name="Percent 84 3 2" xfId="22731"/>
    <cellStyle name="Percent 84 3 2 2" xfId="22732"/>
    <cellStyle name="Percent 84 3 3" xfId="22733"/>
    <cellStyle name="Percent 84 4" xfId="22734"/>
    <cellStyle name="Percent 84 4 2" xfId="22735"/>
    <cellStyle name="Percent 84 5" xfId="22736"/>
    <cellStyle name="Percent 84 5 2" xfId="22737"/>
    <cellStyle name="Percent 84 6" xfId="22738"/>
    <cellStyle name="Percent 84 7" xfId="22739"/>
    <cellStyle name="Percent 85" xfId="22740"/>
    <cellStyle name="Percent 85 2" xfId="22741"/>
    <cellStyle name="Percent 85 2 2" xfId="22742"/>
    <cellStyle name="Percent 85 2 2 2" xfId="22743"/>
    <cellStyle name="Percent 85 3" xfId="22744"/>
    <cellStyle name="Percent 85 3 2" xfId="22745"/>
    <cellStyle name="Percent 85 3 2 2" xfId="22746"/>
    <cellStyle name="Percent 85 3 3" xfId="22747"/>
    <cellStyle name="Percent 85 4" xfId="22748"/>
    <cellStyle name="Percent 85 4 2" xfId="22749"/>
    <cellStyle name="Percent 85 5" xfId="22750"/>
    <cellStyle name="Percent 85 5 2" xfId="22751"/>
    <cellStyle name="Percent 85 6" xfId="22752"/>
    <cellStyle name="Percent 85 7" xfId="22753"/>
    <cellStyle name="Percent 86" xfId="22754"/>
    <cellStyle name="Percent 86 2" xfId="22755"/>
    <cellStyle name="Percent 86 2 2" xfId="22756"/>
    <cellStyle name="Percent 86 2 2 2" xfId="22757"/>
    <cellStyle name="Percent 86 3" xfId="22758"/>
    <cellStyle name="Percent 86 3 2" xfId="22759"/>
    <cellStyle name="Percent 86 3 2 2" xfId="22760"/>
    <cellStyle name="Percent 86 3 3" xfId="22761"/>
    <cellStyle name="Percent 86 4" xfId="22762"/>
    <cellStyle name="Percent 86 4 2" xfId="22763"/>
    <cellStyle name="Percent 86 5" xfId="22764"/>
    <cellStyle name="Percent 86 5 2" xfId="22765"/>
    <cellStyle name="Percent 86 6" xfId="22766"/>
    <cellStyle name="Percent 87" xfId="22767"/>
    <cellStyle name="Percent 87 2" xfId="22768"/>
    <cellStyle name="Percent 87 2 2" xfId="22769"/>
    <cellStyle name="Percent 87 2 2 2" xfId="22770"/>
    <cellStyle name="Percent 87 3" xfId="22771"/>
    <cellStyle name="Percent 87 3 2" xfId="22772"/>
    <cellStyle name="Percent 87 3 2 2" xfId="22773"/>
    <cellStyle name="Percent 87 3 3" xfId="22774"/>
    <cellStyle name="Percent 87 4" xfId="22775"/>
    <cellStyle name="Percent 87 4 2" xfId="22776"/>
    <cellStyle name="Percent 87 5" xfId="22777"/>
    <cellStyle name="Percent 87 5 2" xfId="22778"/>
    <cellStyle name="Percent 87 6" xfId="22779"/>
    <cellStyle name="Percent 88" xfId="22780"/>
    <cellStyle name="Percent 88 2" xfId="22781"/>
    <cellStyle name="Percent 88 2 2" xfId="22782"/>
    <cellStyle name="Percent 88 2 2 2" xfId="22783"/>
    <cellStyle name="Percent 88 3" xfId="22784"/>
    <cellStyle name="Percent 88 3 2" xfId="22785"/>
    <cellStyle name="Percent 88 3 2 2" xfId="22786"/>
    <cellStyle name="Percent 88 3 3" xfId="22787"/>
    <cellStyle name="Percent 88 4" xfId="22788"/>
    <cellStyle name="Percent 88 4 2" xfId="22789"/>
    <cellStyle name="Percent 88 5" xfId="22790"/>
    <cellStyle name="Percent 88 5 2" xfId="22791"/>
    <cellStyle name="Percent 88 6" xfId="22792"/>
    <cellStyle name="Percent 89" xfId="22793"/>
    <cellStyle name="Percent 89 2" xfId="22794"/>
    <cellStyle name="Percent 89 2 2" xfId="22795"/>
    <cellStyle name="Percent 89 2 2 2" xfId="22796"/>
    <cellStyle name="Percent 89 3" xfId="22797"/>
    <cellStyle name="Percent 89 3 2" xfId="22798"/>
    <cellStyle name="Percent 89 3 2 2" xfId="22799"/>
    <cellStyle name="Percent 89 3 3" xfId="22800"/>
    <cellStyle name="Percent 89 4" xfId="22801"/>
    <cellStyle name="Percent 89 4 2" xfId="22802"/>
    <cellStyle name="Percent 89 5" xfId="22803"/>
    <cellStyle name="Percent 89 5 2" xfId="22804"/>
    <cellStyle name="Percent 89 6" xfId="22805"/>
    <cellStyle name="Percent 9" xfId="22806"/>
    <cellStyle name="Percent 9 2" xfId="22807"/>
    <cellStyle name="Percent 9 2 2" xfId="22808"/>
    <cellStyle name="Percent 9 2 2 2" xfId="22809"/>
    <cellStyle name="Percent 9 2 2 2 2" xfId="22810"/>
    <cellStyle name="Percent 9 2 3" xfId="22811"/>
    <cellStyle name="Percent 9 3" xfId="22812"/>
    <cellStyle name="Percent 9 3 2" xfId="22813"/>
    <cellStyle name="Percent 9 3 2 2" xfId="22814"/>
    <cellStyle name="Percent 9 3 2 2 2" xfId="22815"/>
    <cellStyle name="Percent 9 3 3" xfId="22816"/>
    <cellStyle name="Percent 9 4" xfId="22817"/>
    <cellStyle name="Percent 9 5" xfId="22818"/>
    <cellStyle name="Percent 9 5 2" xfId="22819"/>
    <cellStyle name="Percent 9 5 2 2" xfId="22820"/>
    <cellStyle name="Percent 9 6" xfId="22821"/>
    <cellStyle name="Percent 9 7" xfId="22822"/>
    <cellStyle name="Percent 90" xfId="22823"/>
    <cellStyle name="Percent 90 2" xfId="22824"/>
    <cellStyle name="Percent 90 2 2" xfId="22825"/>
    <cellStyle name="Percent 90 2 2 2" xfId="22826"/>
    <cellStyle name="Percent 90 3" xfId="22827"/>
    <cellStyle name="Percent 90 3 2" xfId="22828"/>
    <cellStyle name="Percent 91" xfId="22829"/>
    <cellStyle name="Percent 91 2" xfId="22830"/>
    <cellStyle name="Percent 91 2 2" xfId="22831"/>
    <cellStyle name="Percent 92" xfId="22832"/>
    <cellStyle name="Percent 92 2" xfId="22833"/>
    <cellStyle name="Percent 92 2 2" xfId="22834"/>
    <cellStyle name="Percent 92 3" xfId="22835"/>
    <cellStyle name="Percent 93" xfId="22836"/>
    <cellStyle name="Percent 93 2" xfId="22837"/>
    <cellStyle name="Percent 94" xfId="22838"/>
    <cellStyle name="Percent 94 2" xfId="22839"/>
    <cellStyle name="Percent 95" xfId="22840"/>
    <cellStyle name="Percent 95 2" xfId="22841"/>
    <cellStyle name="Percent 96" xfId="22842"/>
    <cellStyle name="Percent 96 2" xfId="22843"/>
    <cellStyle name="Percent 97" xfId="22844"/>
    <cellStyle name="Percent 97 2" xfId="22845"/>
    <cellStyle name="Percent 98" xfId="22846"/>
    <cellStyle name="Percent 98 2" xfId="22847"/>
    <cellStyle name="Percent 99" xfId="22848"/>
    <cellStyle name="Percent 99 2" xfId="22849"/>
    <cellStyle name="Percent(2)" xfId="22850"/>
    <cellStyle name="Percent(2) 2" xfId="22851"/>
    <cellStyle name="Percent(2) 2 2" xfId="22852"/>
    <cellStyle name="Percent(2) 2 2 2" xfId="22853"/>
    <cellStyle name="Percent(2) 2 2 2 2" xfId="22854"/>
    <cellStyle name="Percent(2) 2 3" xfId="22855"/>
    <cellStyle name="Percent(2) 3" xfId="22856"/>
    <cellStyle name="Percent(2) 3 2" xfId="22857"/>
    <cellStyle name="Percent(2) 3 2 2" xfId="22858"/>
    <cellStyle name="Percent(2) 4" xfId="22859"/>
    <cellStyle name="Percent0" xfId="22860"/>
    <cellStyle name="Percent0 2" xfId="22861"/>
    <cellStyle name="Percent0 2 2" xfId="22862"/>
    <cellStyle name="Percent0 2 3" xfId="22863"/>
    <cellStyle name="Percent0 2 3 2" xfId="22864"/>
    <cellStyle name="Percent0 2 4" xfId="22865"/>
    <cellStyle name="Percent0 3" xfId="22866"/>
    <cellStyle name="Percent0 4" xfId="22867"/>
    <cellStyle name="Percent0 4 2" xfId="22868"/>
    <cellStyle name="Placeholder" xfId="22869"/>
    <cellStyle name="Placeholder 2" xfId="22870"/>
    <cellStyle name="Placeholder 2 2" xfId="22871"/>
    <cellStyle name="Placeholder 2 2 2" xfId="22872"/>
    <cellStyle name="Prot $,(0)" xfId="22873"/>
    <cellStyle name="Prot $,(0) 2" xfId="22874"/>
    <cellStyle name="Prot $,(0) 2 2" xfId="22875"/>
    <cellStyle name="Prot $,(0) 2 2 2" xfId="22876"/>
    <cellStyle name="Prot $,(0) 2 3" xfId="22877"/>
    <cellStyle name="Prot $,(0) 2 3 2" xfId="22878"/>
    <cellStyle name="Prot $,(0) 2 4" xfId="22879"/>
    <cellStyle name="Prot $,(0) 3" xfId="22880"/>
    <cellStyle name="Prot, (0)" xfId="22881"/>
    <cellStyle name="Prot, (0) 2" xfId="22882"/>
    <cellStyle name="Prot, (0) 2 2" xfId="22883"/>
    <cellStyle name="Prot, (0) 2 2 2" xfId="22884"/>
    <cellStyle name="Protected" xfId="22885"/>
    <cellStyle name="Protected 2" xfId="22886"/>
    <cellStyle name="Protected 2 2" xfId="22887"/>
    <cellStyle name="Protected 2 2 2" xfId="22888"/>
    <cellStyle name="ProtectedDates" xfId="22889"/>
    <cellStyle name="ProtectedDates 2" xfId="22890"/>
    <cellStyle name="ProtectedDates 2 2" xfId="22891"/>
    <cellStyle name="ProtectedDates 2 2 2" xfId="22892"/>
    <cellStyle name="PSChar" xfId="22893"/>
    <cellStyle name="PSChar 2" xfId="22894"/>
    <cellStyle name="PSChar 2 2" xfId="22895"/>
    <cellStyle name="PSChar 2 2 2" xfId="22896"/>
    <cellStyle name="PSChar 2 2 2 2" xfId="22897"/>
    <cellStyle name="PSChar 2 3" xfId="22898"/>
    <cellStyle name="PSChar 3" xfId="22899"/>
    <cellStyle name="PSChar 3 2" xfId="22900"/>
    <cellStyle name="PSChar 3 2 2" xfId="22901"/>
    <cellStyle name="PSChar 3 2 2 2" xfId="22902"/>
    <cellStyle name="PSChar 3 3" xfId="22903"/>
    <cellStyle name="PSChar 4" xfId="22904"/>
    <cellStyle name="PSChar 4 2" xfId="22905"/>
    <cellStyle name="PSChar 4 2 2" xfId="22906"/>
    <cellStyle name="PSChar 5" xfId="22907"/>
    <cellStyle name="PSChar 5 2" xfId="22908"/>
    <cellStyle name="PSDate" xfId="22909"/>
    <cellStyle name="PSDate 2" xfId="22910"/>
    <cellStyle name="PSDate 2 2" xfId="22911"/>
    <cellStyle name="PSDate 2 2 2" xfId="22912"/>
    <cellStyle name="PSDate 2 2 2 2" xfId="22913"/>
    <cellStyle name="PSDate 2 3" xfId="22914"/>
    <cellStyle name="PSDate 3" xfId="22915"/>
    <cellStyle name="PSDate 3 2" xfId="22916"/>
    <cellStyle name="PSDate 3 2 2" xfId="22917"/>
    <cellStyle name="PSDate 3 2 2 2" xfId="22918"/>
    <cellStyle name="PSDate 3 3" xfId="22919"/>
    <cellStyle name="PSDate 4" xfId="22920"/>
    <cellStyle name="PSDate 4 2" xfId="22921"/>
    <cellStyle name="PSDate 4 2 2" xfId="22922"/>
    <cellStyle name="PSDate 5" xfId="22923"/>
    <cellStyle name="PSDate 5 2" xfId="22924"/>
    <cellStyle name="PSDec" xfId="22925"/>
    <cellStyle name="PSDec 2" xfId="22926"/>
    <cellStyle name="PSDec 2 2" xfId="22927"/>
    <cellStyle name="PSDec 2 2 2" xfId="22928"/>
    <cellStyle name="PSDec 2 2 2 2" xfId="22929"/>
    <cellStyle name="PSDec 2 3" xfId="22930"/>
    <cellStyle name="PSDec 3" xfId="22931"/>
    <cellStyle name="PSDec 3 2" xfId="22932"/>
    <cellStyle name="PSDec 3 2 2" xfId="22933"/>
    <cellStyle name="PSDec 3 2 2 2" xfId="22934"/>
    <cellStyle name="PSDec 3 3" xfId="22935"/>
    <cellStyle name="PSDec 4" xfId="22936"/>
    <cellStyle name="PSDec 4 2" xfId="22937"/>
    <cellStyle name="PSDec 4 2 2" xfId="22938"/>
    <cellStyle name="PSDec 5" xfId="22939"/>
    <cellStyle name="PSDec 5 2" xfId="22940"/>
    <cellStyle name="PSHeading" xfId="22941"/>
    <cellStyle name="PSHeading 2" xfId="22942"/>
    <cellStyle name="PSHeading 2 2" xfId="22943"/>
    <cellStyle name="PSHeading 2 2 2" xfId="22944"/>
    <cellStyle name="PSHeading 2 2 2 2" xfId="22945"/>
    <cellStyle name="PSHeading 2 3" xfId="22946"/>
    <cellStyle name="PSHeading 3" xfId="22947"/>
    <cellStyle name="PSHeading 3 2" xfId="22948"/>
    <cellStyle name="PSHeading 3 2 2" xfId="22949"/>
    <cellStyle name="PSHeading 3 2 2 2" xfId="22950"/>
    <cellStyle name="PSHeading 3 3" xfId="22951"/>
    <cellStyle name="PSHeading 4" xfId="22952"/>
    <cellStyle name="PSHeading 4 2" xfId="22953"/>
    <cellStyle name="PSHeading 4 2 2" xfId="22954"/>
    <cellStyle name="PSHeading 5" xfId="22955"/>
    <cellStyle name="PSHeading 5 2" xfId="22956"/>
    <cellStyle name="PSInt" xfId="22957"/>
    <cellStyle name="PSInt 2" xfId="22958"/>
    <cellStyle name="PSInt 2 2" xfId="22959"/>
    <cellStyle name="PSInt 2 2 2" xfId="22960"/>
    <cellStyle name="PSInt 2 2 2 2" xfId="22961"/>
    <cellStyle name="PSInt 2 3" xfId="22962"/>
    <cellStyle name="PSInt 3" xfId="22963"/>
    <cellStyle name="PSInt 3 2" xfId="22964"/>
    <cellStyle name="PSInt 3 2 2" xfId="22965"/>
    <cellStyle name="PSInt 3 2 2 2" xfId="22966"/>
    <cellStyle name="PSInt 3 3" xfId="22967"/>
    <cellStyle name="PSInt 4" xfId="22968"/>
    <cellStyle name="PSInt 4 2" xfId="22969"/>
    <cellStyle name="PSInt 4 2 2" xfId="22970"/>
    <cellStyle name="PSInt 5" xfId="22971"/>
    <cellStyle name="PSInt 5 2" xfId="22972"/>
    <cellStyle name="PSSpacer" xfId="22973"/>
    <cellStyle name="PSSpacer 2" xfId="22974"/>
    <cellStyle name="PSSpacer 2 2" xfId="22975"/>
    <cellStyle name="PSSpacer 2 2 2" xfId="22976"/>
    <cellStyle name="PSSpacer 2 2 2 2" xfId="22977"/>
    <cellStyle name="PSSpacer 2 3" xfId="22978"/>
    <cellStyle name="PSSpacer 3" xfId="22979"/>
    <cellStyle name="PSSpacer 3 2" xfId="22980"/>
    <cellStyle name="PSSpacer 3 2 2" xfId="22981"/>
    <cellStyle name="PSSpacer 3 2 2 2" xfId="22982"/>
    <cellStyle name="PSSpacer 3 3" xfId="22983"/>
    <cellStyle name="PSSpacer 4" xfId="22984"/>
    <cellStyle name="PSSpacer 4 2" xfId="22985"/>
    <cellStyle name="PSSpacer 4 2 2" xfId="22986"/>
    <cellStyle name="PSSpacer 5" xfId="22987"/>
    <cellStyle name="PSSpacer 5 2" xfId="22988"/>
    <cellStyle name="Red" xfId="22989"/>
    <cellStyle name="Red 2" xfId="22990"/>
    <cellStyle name="Red 2 2" xfId="22991"/>
    <cellStyle name="Red 2 2 2" xfId="22992"/>
    <cellStyle name="Reports-0" xfId="22993"/>
    <cellStyle name="Reports-0 2" xfId="22994"/>
    <cellStyle name="Reports-0 2 2" xfId="22995"/>
    <cellStyle name="Reports-0 2 2 2" xfId="22996"/>
    <cellStyle name="Reports-2" xfId="22997"/>
    <cellStyle name="Reports-2 2" xfId="22998"/>
    <cellStyle name="Reports-2 2 2" xfId="22999"/>
    <cellStyle name="Reports-2 2 2 2" xfId="23000"/>
    <cellStyle name="Reports-2 2 2 2 2" xfId="23001"/>
    <cellStyle name="Reports-2 2 2 3" xfId="23002"/>
    <cellStyle name="Reports-2 2 3" xfId="23003"/>
    <cellStyle name="Reports-2 2 4" xfId="23004"/>
    <cellStyle name="Reports-2 3" xfId="23005"/>
    <cellStyle name="Reports-2 3 2" xfId="23006"/>
    <cellStyle name="Reports-2 3 2 2" xfId="23007"/>
    <cellStyle name="Reports-2 3 3" xfId="23008"/>
    <cellStyle name="Reports-2 4" xfId="23009"/>
    <cellStyle name="Reports-2 4 2" xfId="23010"/>
    <cellStyle name="Reports-2 5" xfId="23011"/>
    <cellStyle name="Reports-2 5 2" xfId="23012"/>
    <cellStyle name="Row head" xfId="23013"/>
    <cellStyle name="Row head 2" xfId="23014"/>
    <cellStyle name="Row head 2 2" xfId="23015"/>
    <cellStyle name="Row head 2 2 2" xfId="23016"/>
    <cellStyle name="SAPBEXaggData" xfId="23017"/>
    <cellStyle name="SAPBEXaggData 2" xfId="23018"/>
    <cellStyle name="SAPBEXaggData 2 2" xfId="23019"/>
    <cellStyle name="SAPBEXaggData 2 2 2" xfId="23020"/>
    <cellStyle name="SAPBEXaggData 2 2 2 2" xfId="23021"/>
    <cellStyle name="SAPBEXaggData 2 2 2 2 2" xfId="23022"/>
    <cellStyle name="SAPBEXaggData 2 2 2 2 3" xfId="23023"/>
    <cellStyle name="SAPBEXaggData 2 2 2 3" xfId="23024"/>
    <cellStyle name="SAPBEXaggData 2 2 3" xfId="23025"/>
    <cellStyle name="SAPBEXaggData 2 2 3 2" xfId="23026"/>
    <cellStyle name="SAPBEXaggData 2 2 4" xfId="23027"/>
    <cellStyle name="SAPBEXaggData 2 2 5" xfId="23028"/>
    <cellStyle name="SAPBEXaggData 2 3" xfId="23029"/>
    <cellStyle name="SAPBEXaggData 2 3 2" xfId="23030"/>
    <cellStyle name="SAPBEXaggData 2 3 2 2" xfId="23031"/>
    <cellStyle name="SAPBEXaggData 2 3 2 2 2" xfId="23032"/>
    <cellStyle name="SAPBEXaggData 2 3 2 2 3" xfId="23033"/>
    <cellStyle name="SAPBEXaggData 2 3 2 3" xfId="23034"/>
    <cellStyle name="SAPBEXaggData 2 3 3" xfId="23035"/>
    <cellStyle name="SAPBEXaggData 2 3 4" xfId="23036"/>
    <cellStyle name="SAPBEXaggData 2 4" xfId="23037"/>
    <cellStyle name="SAPBEXaggData 2 4 2" xfId="23038"/>
    <cellStyle name="SAPBEXaggData 2 4 2 2" xfId="23039"/>
    <cellStyle name="SAPBEXaggData 2 4 2 2 2" xfId="23040"/>
    <cellStyle name="SAPBEXaggData 2 4 2 3" xfId="23041"/>
    <cellStyle name="SAPBEXaggData 2 4 3" xfId="23042"/>
    <cellStyle name="SAPBEXaggData 2 4 4" xfId="23043"/>
    <cellStyle name="SAPBEXaggData 2 5" xfId="23044"/>
    <cellStyle name="SAPBEXaggData 2 5 2" xfId="23045"/>
    <cellStyle name="SAPBEXaggData 2 6" xfId="23046"/>
    <cellStyle name="SAPBEXaggData 2 6 2" xfId="23047"/>
    <cellStyle name="SAPBEXaggData 2 7" xfId="23048"/>
    <cellStyle name="SAPBEXaggData 2 8" xfId="23049"/>
    <cellStyle name="SAPBEXaggData 3" xfId="23050"/>
    <cellStyle name="SAPBEXaggData 3 2" xfId="23051"/>
    <cellStyle name="SAPBEXaggData 3 2 2" xfId="23052"/>
    <cellStyle name="SAPBEXaggData 3 2 2 2" xfId="23053"/>
    <cellStyle name="SAPBEXaggData 3 2 2 2 2" xfId="23054"/>
    <cellStyle name="SAPBEXaggData 3 2 2 3" xfId="23055"/>
    <cellStyle name="SAPBEXaggData 3 2 3" xfId="23056"/>
    <cellStyle name="SAPBEXaggData 3 2 4" xfId="23057"/>
    <cellStyle name="SAPBEXaggData 3 3" xfId="23058"/>
    <cellStyle name="SAPBEXaggData 3 3 2" xfId="23059"/>
    <cellStyle name="SAPBEXaggData 3 3 2 2" xfId="23060"/>
    <cellStyle name="SAPBEXaggData 3 3 3" xfId="23061"/>
    <cellStyle name="SAPBEXaggData 3 4" xfId="23062"/>
    <cellStyle name="SAPBEXaggData 3 4 2" xfId="23063"/>
    <cellStyle name="SAPBEXaggData 3 5" xfId="23064"/>
    <cellStyle name="SAPBEXaggData 4" xfId="23065"/>
    <cellStyle name="SAPBEXaggData 4 2" xfId="23066"/>
    <cellStyle name="SAPBEXaggData 4 2 2" xfId="23067"/>
    <cellStyle name="SAPBEXaggData 4 2 2 2" xfId="23068"/>
    <cellStyle name="SAPBEXaggData 4 2 2 3" xfId="23069"/>
    <cellStyle name="SAPBEXaggData 4 2 3" xfId="23070"/>
    <cellStyle name="SAPBEXaggData 4 3" xfId="23071"/>
    <cellStyle name="SAPBEXaggData 4 3 2" xfId="23072"/>
    <cellStyle name="SAPBEXaggData 4 4" xfId="23073"/>
    <cellStyle name="SAPBEXaggData 4 5" xfId="23074"/>
    <cellStyle name="SAPBEXaggData 5" xfId="23075"/>
    <cellStyle name="SAPBEXaggData 5 2" xfId="23076"/>
    <cellStyle name="SAPBEXaggData 5 2 2" xfId="23077"/>
    <cellStyle name="SAPBEXaggData 5 2 2 2" xfId="23078"/>
    <cellStyle name="SAPBEXaggData 5 2 2 3" xfId="23079"/>
    <cellStyle name="SAPBEXaggData 5 2 3" xfId="23080"/>
    <cellStyle name="SAPBEXaggData 5 3" xfId="23081"/>
    <cellStyle name="SAPBEXaggData 5 4" xfId="23082"/>
    <cellStyle name="SAPBEXaggData 6" xfId="23083"/>
    <cellStyle name="SAPBEXaggData 6 2" xfId="23084"/>
    <cellStyle name="SAPBEXaggData 6 2 2" xfId="23085"/>
    <cellStyle name="SAPBEXaggData 6 2 2 2" xfId="23086"/>
    <cellStyle name="SAPBEXaggData 6 2 2 3" xfId="23087"/>
    <cellStyle name="SAPBEXaggData 6 2 3" xfId="23088"/>
    <cellStyle name="SAPBEXaggData 6 3" xfId="23089"/>
    <cellStyle name="SAPBEXaggData 6 4" xfId="23090"/>
    <cellStyle name="SAPBEXaggData 7" xfId="23091"/>
    <cellStyle name="SAPBEXaggData 7 2" xfId="23092"/>
    <cellStyle name="SAPBEXaggData 7 2 2" xfId="23093"/>
    <cellStyle name="SAPBEXaggData 7 2 2 2" xfId="23094"/>
    <cellStyle name="SAPBEXaggData 7 2 3" xfId="23095"/>
    <cellStyle name="SAPBEXaggData 7 3" xfId="23096"/>
    <cellStyle name="SAPBEXaggData 8" xfId="23097"/>
    <cellStyle name="SAPBEXaggData 8 2" xfId="23098"/>
    <cellStyle name="SAPBEXaggData 8 2 2" xfId="23099"/>
    <cellStyle name="SAPBEXaggData 8 2 2 2" xfId="23100"/>
    <cellStyle name="SAPBEXaggData 8 2 3" xfId="23101"/>
    <cellStyle name="SAPBEXaggData 8 3" xfId="23102"/>
    <cellStyle name="SAPBEXaggData 9" xfId="23103"/>
    <cellStyle name="SAPBEXaggData 9 2" xfId="23104"/>
    <cellStyle name="SAPBEXaggData 9 2 2" xfId="23105"/>
    <cellStyle name="SAPBEXaggData_Use this one" xfId="23106"/>
    <cellStyle name="SAPBEXaggDataEmph" xfId="23107"/>
    <cellStyle name="SAPBEXaggDataEmph 2" xfId="23108"/>
    <cellStyle name="SAPBEXaggDataEmph 2 2" xfId="23109"/>
    <cellStyle name="SAPBEXaggDataEmph 2 2 2" xfId="23110"/>
    <cellStyle name="SAPBEXaggDataEmph 2 2 2 2" xfId="23111"/>
    <cellStyle name="SAPBEXaggDataEmph 2 2 3" xfId="23112"/>
    <cellStyle name="SAPBEXaggDataEmph 2 3" xfId="23113"/>
    <cellStyle name="SAPBEXaggDataEmph 2 4" xfId="23114"/>
    <cellStyle name="SAPBEXaggDataEmph 3" xfId="23115"/>
    <cellStyle name="SAPBEXaggDataEmph 3 2" xfId="23116"/>
    <cellStyle name="SAPBEXaggDataEmph 3 2 2" xfId="23117"/>
    <cellStyle name="SAPBEXaggDataEmph 3 3" xfId="23118"/>
    <cellStyle name="SAPBEXaggDataEmph 4" xfId="23119"/>
    <cellStyle name="SAPBEXaggDataEmph 4 2" xfId="23120"/>
    <cellStyle name="SAPBEXaggItem" xfId="23121"/>
    <cellStyle name="SAPBEXaggItem 2" xfId="23122"/>
    <cellStyle name="SAPBEXaggItem 2 2" xfId="23123"/>
    <cellStyle name="SAPBEXaggItem 2 2 2" xfId="23124"/>
    <cellStyle name="SAPBEXaggItem 2 2 2 2" xfId="23125"/>
    <cellStyle name="SAPBEXaggItem 2 2 2 2 2" xfId="23126"/>
    <cellStyle name="SAPBEXaggItem 2 2 2 2 3" xfId="23127"/>
    <cellStyle name="SAPBEXaggItem 2 2 2 3" xfId="23128"/>
    <cellStyle name="SAPBEXaggItem 2 2 3" xfId="23129"/>
    <cellStyle name="SAPBEXaggItem 2 2 4" xfId="23130"/>
    <cellStyle name="SAPBEXaggItem 2 3" xfId="23131"/>
    <cellStyle name="SAPBEXaggItem 2 3 2" xfId="23132"/>
    <cellStyle name="SAPBEXaggItem 2 3 2 2" xfId="23133"/>
    <cellStyle name="SAPBEXaggItem 2 3 2 2 2" xfId="23134"/>
    <cellStyle name="SAPBEXaggItem 2 3 2 2 3" xfId="23135"/>
    <cellStyle name="SAPBEXaggItem 2 3 2 3" xfId="23136"/>
    <cellStyle name="SAPBEXaggItem 2 3 3" xfId="23137"/>
    <cellStyle name="SAPBEXaggItem 2 4" xfId="23138"/>
    <cellStyle name="SAPBEXaggItem 2 4 2" xfId="23139"/>
    <cellStyle name="SAPBEXaggItem 2 4 2 2" xfId="23140"/>
    <cellStyle name="SAPBEXaggItem 2 4 2 3" xfId="23141"/>
    <cellStyle name="SAPBEXaggItem 2 4 3" xfId="23142"/>
    <cellStyle name="SAPBEXaggItem 2 5" xfId="23143"/>
    <cellStyle name="SAPBEXaggItem 2 6" xfId="23144"/>
    <cellStyle name="SAPBEXaggItem 3" xfId="23145"/>
    <cellStyle name="SAPBEXaggItem 3 2" xfId="23146"/>
    <cellStyle name="SAPBEXaggItem 3 2 2" xfId="23147"/>
    <cellStyle name="SAPBEXaggItem 3 2 2 2" xfId="23148"/>
    <cellStyle name="SAPBEXaggItem 4" xfId="23149"/>
    <cellStyle name="SAPBEXaggItem 4 2" xfId="23150"/>
    <cellStyle name="SAPBEXaggItem 4 2 2" xfId="23151"/>
    <cellStyle name="SAPBEXaggItem 4 2 2 2" xfId="23152"/>
    <cellStyle name="SAPBEXaggItem 5" xfId="23153"/>
    <cellStyle name="SAPBEXaggItem 5 2" xfId="23154"/>
    <cellStyle name="SAPBEXaggItem 5 2 2" xfId="23155"/>
    <cellStyle name="SAPBEXaggItem 5 2 2 2" xfId="23156"/>
    <cellStyle name="SAPBEXaggItem 6" xfId="23157"/>
    <cellStyle name="SAPBEXaggItem 6 2" xfId="23158"/>
    <cellStyle name="SAPBEXaggItem 6 2 2" xfId="23159"/>
    <cellStyle name="SAPBEXaggItem 6 2 2 2" xfId="23160"/>
    <cellStyle name="SAPBEXaggItem 7" xfId="23161"/>
    <cellStyle name="SAPBEXaggItem 7 2" xfId="23162"/>
    <cellStyle name="SAPBEXaggItem 7 2 2" xfId="23163"/>
    <cellStyle name="SAPBEXaggItem 7 2 2 2" xfId="23164"/>
    <cellStyle name="SAPBEXaggItem 8" xfId="23165"/>
    <cellStyle name="SAPBEXaggItem 8 2" xfId="23166"/>
    <cellStyle name="SAPBEXaggItem 8 2 2" xfId="23167"/>
    <cellStyle name="SAPBEXaggItem 8 2 2 2" xfId="23168"/>
    <cellStyle name="SAPBEXaggItem 9" xfId="23169"/>
    <cellStyle name="SAPBEXaggItem 9 2" xfId="23170"/>
    <cellStyle name="SAPBEXaggItem 9 2 2" xfId="23171"/>
    <cellStyle name="SAPBEXaggItem_Use this one" xfId="23172"/>
    <cellStyle name="SAPBEXaggItemX" xfId="23173"/>
    <cellStyle name="SAPBEXaggItemX 2" xfId="23174"/>
    <cellStyle name="SAPBEXaggItemX 2 2" xfId="23175"/>
    <cellStyle name="SAPBEXaggItemX 2 2 2" xfId="23176"/>
    <cellStyle name="SAPBEXaggItemX 2 2 2 2" xfId="23177"/>
    <cellStyle name="SAPBEXaggItemX 2 2 3" xfId="23178"/>
    <cellStyle name="SAPBEXaggItemX 2 3" xfId="23179"/>
    <cellStyle name="SAPBEXaggItemX 2 4" xfId="23180"/>
    <cellStyle name="SAPBEXaggItemX 3" xfId="23181"/>
    <cellStyle name="SAPBEXaggItemX 3 2" xfId="23182"/>
    <cellStyle name="SAPBEXaggItemX 3 2 2" xfId="23183"/>
    <cellStyle name="SAPBEXaggItemX 3 3" xfId="23184"/>
    <cellStyle name="SAPBEXaggItemX 4" xfId="23185"/>
    <cellStyle name="SAPBEXaggItemX 4 2" xfId="23186"/>
    <cellStyle name="SAPBEXchaText" xfId="23187"/>
    <cellStyle name="SAPBEXchaText 2" xfId="23188"/>
    <cellStyle name="SAPBEXchaText 2 2" xfId="23189"/>
    <cellStyle name="SAPBEXchaText 2 2 2" xfId="23190"/>
    <cellStyle name="SAPBEXchaText 2 2 2 2" xfId="23191"/>
    <cellStyle name="SAPBEXchaText 2 2 2 2 2" xfId="23192"/>
    <cellStyle name="SAPBEXchaText 2 2 3" xfId="23193"/>
    <cellStyle name="SAPBEXchaText 2 3" xfId="23194"/>
    <cellStyle name="SAPBEXchaText 2 3 2" xfId="23195"/>
    <cellStyle name="SAPBEXchaText 2 3 2 2" xfId="23196"/>
    <cellStyle name="SAPBEXchaText 2 3 2 2 2" xfId="23197"/>
    <cellStyle name="SAPBEXchaText 2 4" xfId="23198"/>
    <cellStyle name="SAPBEXchaText 2 4 2" xfId="23199"/>
    <cellStyle name="SAPBEXchaText 2 4 2 2" xfId="23200"/>
    <cellStyle name="SAPBEXchaText 2 5" xfId="23201"/>
    <cellStyle name="SAPBEXchaText 3" xfId="23202"/>
    <cellStyle name="SAPBEXchaText 3 2" xfId="23203"/>
    <cellStyle name="SAPBEXchaText 3 2 2" xfId="23204"/>
    <cellStyle name="SAPBEXchaText 3 2 2 2" xfId="23205"/>
    <cellStyle name="SAPBEXchaText 4" xfId="23206"/>
    <cellStyle name="SAPBEXchaText 4 2" xfId="23207"/>
    <cellStyle name="SAPBEXchaText 4 2 2" xfId="23208"/>
    <cellStyle name="SAPBEXchaText 4 2 2 2" xfId="23209"/>
    <cellStyle name="SAPBEXchaText 5" xfId="23210"/>
    <cellStyle name="SAPBEXchaText 5 2" xfId="23211"/>
    <cellStyle name="SAPBEXchaText 5 2 2" xfId="23212"/>
    <cellStyle name="SAPBEXchaText 5 2 2 2" xfId="23213"/>
    <cellStyle name="SAPBEXchaText 6" xfId="23214"/>
    <cellStyle name="SAPBEXchaText 6 2" xfId="23215"/>
    <cellStyle name="SAPBEXchaText 6 2 2" xfId="23216"/>
    <cellStyle name="SAPBEXchaText 6 2 2 2" xfId="23217"/>
    <cellStyle name="SAPBEXchaText 7" xfId="23218"/>
    <cellStyle name="SAPBEXchaText 7 2" xfId="23219"/>
    <cellStyle name="SAPBEXchaText 7 2 2" xfId="23220"/>
    <cellStyle name="SAPBEXchaText 7 2 2 2" xfId="23221"/>
    <cellStyle name="SAPBEXchaText 8" xfId="23222"/>
    <cellStyle name="SAPBEXchaText 8 2" xfId="23223"/>
    <cellStyle name="SAPBEXchaText 8 2 2" xfId="23224"/>
    <cellStyle name="SAPBEXchaText 8 2 2 2" xfId="23225"/>
    <cellStyle name="SAPBEXchaText 9" xfId="23226"/>
    <cellStyle name="SAPBEXchaText 9 2" xfId="23227"/>
    <cellStyle name="SAPBEXchaText 9 2 2" xfId="23228"/>
    <cellStyle name="SAPBEXchaText_Use this one" xfId="23229"/>
    <cellStyle name="SAPBEXexcBad7" xfId="23230"/>
    <cellStyle name="SAPBEXexcBad7 2" xfId="23231"/>
    <cellStyle name="SAPBEXexcBad7 2 2" xfId="23232"/>
    <cellStyle name="SAPBEXexcBad7 2 2 2" xfId="23233"/>
    <cellStyle name="SAPBEXexcBad7 2 2 2 2" xfId="23234"/>
    <cellStyle name="SAPBEXexcBad7 2 2 3" xfId="23235"/>
    <cellStyle name="SAPBEXexcBad7 2 3" xfId="23236"/>
    <cellStyle name="SAPBEXexcBad7 2 4" xfId="23237"/>
    <cellStyle name="SAPBEXexcBad7 3" xfId="23238"/>
    <cellStyle name="SAPBEXexcBad7 3 2" xfId="23239"/>
    <cellStyle name="SAPBEXexcBad7 3 2 2" xfId="23240"/>
    <cellStyle name="SAPBEXexcBad7 3 3" xfId="23241"/>
    <cellStyle name="SAPBEXexcBad7 4" xfId="23242"/>
    <cellStyle name="SAPBEXexcBad7 4 2" xfId="23243"/>
    <cellStyle name="SAPBEXexcBad8" xfId="23244"/>
    <cellStyle name="SAPBEXexcBad8 2" xfId="23245"/>
    <cellStyle name="SAPBEXexcBad8 2 2" xfId="23246"/>
    <cellStyle name="SAPBEXexcBad8 2 2 2" xfId="23247"/>
    <cellStyle name="SAPBEXexcBad8 2 2 2 2" xfId="23248"/>
    <cellStyle name="SAPBEXexcBad8 2 2 3" xfId="23249"/>
    <cellStyle name="SAPBEXexcBad8 2 3" xfId="23250"/>
    <cellStyle name="SAPBEXexcBad8 2 4" xfId="23251"/>
    <cellStyle name="SAPBEXexcBad8 3" xfId="23252"/>
    <cellStyle name="SAPBEXexcBad8 3 2" xfId="23253"/>
    <cellStyle name="SAPBEXexcBad8 3 2 2" xfId="23254"/>
    <cellStyle name="SAPBEXexcBad8 3 3" xfId="23255"/>
    <cellStyle name="SAPBEXexcBad8 4" xfId="23256"/>
    <cellStyle name="SAPBEXexcBad8 4 2" xfId="23257"/>
    <cellStyle name="SAPBEXexcBad9" xfId="23258"/>
    <cellStyle name="SAPBEXexcBad9 2" xfId="23259"/>
    <cellStyle name="SAPBEXexcBad9 2 2" xfId="23260"/>
    <cellStyle name="SAPBEXexcBad9 2 2 2" xfId="23261"/>
    <cellStyle name="SAPBEXexcBad9 2 2 2 2" xfId="23262"/>
    <cellStyle name="SAPBEXexcBad9 2 2 3" xfId="23263"/>
    <cellStyle name="SAPBEXexcBad9 2 3" xfId="23264"/>
    <cellStyle name="SAPBEXexcBad9 2 4" xfId="23265"/>
    <cellStyle name="SAPBEXexcBad9 3" xfId="23266"/>
    <cellStyle name="SAPBEXexcBad9 3 2" xfId="23267"/>
    <cellStyle name="SAPBEXexcBad9 3 2 2" xfId="23268"/>
    <cellStyle name="SAPBEXexcBad9 3 3" xfId="23269"/>
    <cellStyle name="SAPBEXexcBad9 4" xfId="23270"/>
    <cellStyle name="SAPBEXexcBad9 4 2" xfId="23271"/>
    <cellStyle name="SAPBEXexcCritical4" xfId="23272"/>
    <cellStyle name="SAPBEXexcCritical4 2" xfId="23273"/>
    <cellStyle name="SAPBEXexcCritical4 2 2" xfId="23274"/>
    <cellStyle name="SAPBEXexcCritical4 2 2 2" xfId="23275"/>
    <cellStyle name="SAPBEXexcCritical4 2 2 2 2" xfId="23276"/>
    <cellStyle name="SAPBEXexcCritical4 2 2 3" xfId="23277"/>
    <cellStyle name="SAPBEXexcCritical4 2 3" xfId="23278"/>
    <cellStyle name="SAPBEXexcCritical4 2 4" xfId="23279"/>
    <cellStyle name="SAPBEXexcCritical4 3" xfId="23280"/>
    <cellStyle name="SAPBEXexcCritical4 3 2" xfId="23281"/>
    <cellStyle name="SAPBEXexcCritical4 3 2 2" xfId="23282"/>
    <cellStyle name="SAPBEXexcCritical4 3 3" xfId="23283"/>
    <cellStyle name="SAPBEXexcCritical4 4" xfId="23284"/>
    <cellStyle name="SAPBEXexcCritical4 4 2" xfId="23285"/>
    <cellStyle name="SAPBEXexcCritical5" xfId="23286"/>
    <cellStyle name="SAPBEXexcCritical5 2" xfId="23287"/>
    <cellStyle name="SAPBEXexcCritical5 2 2" xfId="23288"/>
    <cellStyle name="SAPBEXexcCritical5 2 2 2" xfId="23289"/>
    <cellStyle name="SAPBEXexcCritical5 2 2 2 2" xfId="23290"/>
    <cellStyle name="SAPBEXexcCritical5 2 2 3" xfId="23291"/>
    <cellStyle name="SAPBEXexcCritical5 2 3" xfId="23292"/>
    <cellStyle name="SAPBEXexcCritical5 2 4" xfId="23293"/>
    <cellStyle name="SAPBEXexcCritical5 3" xfId="23294"/>
    <cellStyle name="SAPBEXexcCritical5 3 2" xfId="23295"/>
    <cellStyle name="SAPBEXexcCritical5 3 2 2" xfId="23296"/>
    <cellStyle name="SAPBEXexcCritical5 3 3" xfId="23297"/>
    <cellStyle name="SAPBEXexcCritical5 4" xfId="23298"/>
    <cellStyle name="SAPBEXexcCritical5 4 2" xfId="23299"/>
    <cellStyle name="SAPBEXexcCritical6" xfId="23300"/>
    <cellStyle name="SAPBEXexcCritical6 2" xfId="23301"/>
    <cellStyle name="SAPBEXexcCritical6 2 2" xfId="23302"/>
    <cellStyle name="SAPBEXexcCritical6 2 2 2" xfId="23303"/>
    <cellStyle name="SAPBEXexcCritical6 2 2 2 2" xfId="23304"/>
    <cellStyle name="SAPBEXexcCritical6 2 2 3" xfId="23305"/>
    <cellStyle name="SAPBEXexcCritical6 2 3" xfId="23306"/>
    <cellStyle name="SAPBEXexcCritical6 2 4" xfId="23307"/>
    <cellStyle name="SAPBEXexcCritical6 3" xfId="23308"/>
    <cellStyle name="SAPBEXexcCritical6 3 2" xfId="23309"/>
    <cellStyle name="SAPBEXexcCritical6 3 2 2" xfId="23310"/>
    <cellStyle name="SAPBEXexcCritical6 3 3" xfId="23311"/>
    <cellStyle name="SAPBEXexcCritical6 4" xfId="23312"/>
    <cellStyle name="SAPBEXexcCritical6 4 2" xfId="23313"/>
    <cellStyle name="SAPBEXexcGood1" xfId="23314"/>
    <cellStyle name="SAPBEXexcGood1 2" xfId="23315"/>
    <cellStyle name="SAPBEXexcGood1 2 2" xfId="23316"/>
    <cellStyle name="SAPBEXexcGood1 2 2 2" xfId="23317"/>
    <cellStyle name="SAPBEXexcGood1 2 2 2 2" xfId="23318"/>
    <cellStyle name="SAPBEXexcGood1 2 2 3" xfId="23319"/>
    <cellStyle name="SAPBEXexcGood1 2 3" xfId="23320"/>
    <cellStyle name="SAPBEXexcGood1 2 4" xfId="23321"/>
    <cellStyle name="SAPBEXexcGood1 3" xfId="23322"/>
    <cellStyle name="SAPBEXexcGood1 3 2" xfId="23323"/>
    <cellStyle name="SAPBEXexcGood1 3 2 2" xfId="23324"/>
    <cellStyle name="SAPBEXexcGood1 3 3" xfId="23325"/>
    <cellStyle name="SAPBEXexcGood1 4" xfId="23326"/>
    <cellStyle name="SAPBEXexcGood1 4 2" xfId="23327"/>
    <cellStyle name="SAPBEXexcGood2" xfId="23328"/>
    <cellStyle name="SAPBEXexcGood2 2" xfId="23329"/>
    <cellStyle name="SAPBEXexcGood2 2 2" xfId="23330"/>
    <cellStyle name="SAPBEXexcGood2 2 2 2" xfId="23331"/>
    <cellStyle name="SAPBEXexcGood2 2 2 2 2" xfId="23332"/>
    <cellStyle name="SAPBEXexcGood2 2 2 3" xfId="23333"/>
    <cellStyle name="SAPBEXexcGood2 2 3" xfId="23334"/>
    <cellStyle name="SAPBEXexcGood2 2 4" xfId="23335"/>
    <cellStyle name="SAPBEXexcGood2 3" xfId="23336"/>
    <cellStyle name="SAPBEXexcGood2 3 2" xfId="23337"/>
    <cellStyle name="SAPBEXexcGood2 3 2 2" xfId="23338"/>
    <cellStyle name="SAPBEXexcGood2 3 3" xfId="23339"/>
    <cellStyle name="SAPBEXexcGood2 4" xfId="23340"/>
    <cellStyle name="SAPBEXexcGood2 4 2" xfId="23341"/>
    <cellStyle name="SAPBEXexcGood3" xfId="23342"/>
    <cellStyle name="SAPBEXexcGood3 2" xfId="23343"/>
    <cellStyle name="SAPBEXexcGood3 2 2" xfId="23344"/>
    <cellStyle name="SAPBEXexcGood3 2 2 2" xfId="23345"/>
    <cellStyle name="SAPBEXexcGood3 2 2 2 2" xfId="23346"/>
    <cellStyle name="SAPBEXexcGood3 2 2 3" xfId="23347"/>
    <cellStyle name="SAPBEXexcGood3 2 3" xfId="23348"/>
    <cellStyle name="SAPBEXexcGood3 2 4" xfId="23349"/>
    <cellStyle name="SAPBEXexcGood3 3" xfId="23350"/>
    <cellStyle name="SAPBEXexcGood3 3 2" xfId="23351"/>
    <cellStyle name="SAPBEXexcGood3 3 2 2" xfId="23352"/>
    <cellStyle name="SAPBEXexcGood3 3 3" xfId="23353"/>
    <cellStyle name="SAPBEXexcGood3 4" xfId="23354"/>
    <cellStyle name="SAPBEXexcGood3 4 2" xfId="23355"/>
    <cellStyle name="SAPBEXfilterDrill" xfId="23356"/>
    <cellStyle name="SAPBEXfilterDrill 2" xfId="23357"/>
    <cellStyle name="SAPBEXfilterDrill 2 2" xfId="23358"/>
    <cellStyle name="SAPBEXfilterDrill 2 2 2" xfId="23359"/>
    <cellStyle name="SAPBEXfilterItem" xfId="23360"/>
    <cellStyle name="SAPBEXfilterItem 2" xfId="23361"/>
    <cellStyle name="SAPBEXfilterItem 2 2" xfId="23362"/>
    <cellStyle name="SAPBEXfilterItem 2 2 2" xfId="23363"/>
    <cellStyle name="SAPBEXfilterItem 2 3" xfId="23364"/>
    <cellStyle name="SAPBEXfilterText" xfId="23365"/>
    <cellStyle name="SAPBEXfilterText 10" xfId="23366"/>
    <cellStyle name="SAPBEXfilterText 10 2" xfId="23367"/>
    <cellStyle name="SAPBEXfilterText 10 2 2" xfId="23368"/>
    <cellStyle name="SAPBEXfilterText 10 2 2 2" xfId="23369"/>
    <cellStyle name="SAPBEXfilterText 11" xfId="23370"/>
    <cellStyle name="SAPBEXfilterText 11 2" xfId="23371"/>
    <cellStyle name="SAPBEXfilterText 11 2 2" xfId="23372"/>
    <cellStyle name="SAPBEXfilterText 11 2 2 2" xfId="23373"/>
    <cellStyle name="SAPBEXfilterText 12" xfId="23374"/>
    <cellStyle name="SAPBEXfilterText 12 2" xfId="23375"/>
    <cellStyle name="SAPBEXfilterText 12 2 2" xfId="23376"/>
    <cellStyle name="SAPBEXfilterText 12 2 2 2" xfId="23377"/>
    <cellStyle name="SAPBEXfilterText 13" xfId="23378"/>
    <cellStyle name="SAPBEXfilterText 13 2" xfId="23379"/>
    <cellStyle name="SAPBEXfilterText 13 2 2" xfId="23380"/>
    <cellStyle name="SAPBEXfilterText 13 2 2 2" xfId="23381"/>
    <cellStyle name="SAPBEXfilterText 14" xfId="23382"/>
    <cellStyle name="SAPBEXfilterText 14 2" xfId="23383"/>
    <cellStyle name="SAPBEXfilterText 14 2 2" xfId="23384"/>
    <cellStyle name="SAPBEXfilterText 2" xfId="23385"/>
    <cellStyle name="SAPBEXfilterText 2 2" xfId="23386"/>
    <cellStyle name="SAPBEXfilterText 2 2 2" xfId="23387"/>
    <cellStyle name="SAPBEXfilterText 2 2 2 2" xfId="23388"/>
    <cellStyle name="SAPBEXfilterText 3" xfId="23389"/>
    <cellStyle name="SAPBEXfilterText 3 2" xfId="23390"/>
    <cellStyle name="SAPBEXfilterText 3 2 2" xfId="23391"/>
    <cellStyle name="SAPBEXfilterText 3 2 2 2" xfId="23392"/>
    <cellStyle name="SAPBEXfilterText 4" xfId="23393"/>
    <cellStyle name="SAPBEXfilterText 4 2" xfId="23394"/>
    <cellStyle name="SAPBEXfilterText 4 2 2" xfId="23395"/>
    <cellStyle name="SAPBEXfilterText 4 2 2 2" xfId="23396"/>
    <cellStyle name="SAPBEXfilterText 5" xfId="23397"/>
    <cellStyle name="SAPBEXfilterText 5 2" xfId="23398"/>
    <cellStyle name="SAPBEXfilterText 5 2 2" xfId="23399"/>
    <cellStyle name="SAPBEXfilterText 5 2 2 2" xfId="23400"/>
    <cellStyle name="SAPBEXfilterText 6" xfId="23401"/>
    <cellStyle name="SAPBEXfilterText 6 2" xfId="23402"/>
    <cellStyle name="SAPBEXfilterText 6 2 2" xfId="23403"/>
    <cellStyle name="SAPBEXfilterText 6 2 2 2" xfId="23404"/>
    <cellStyle name="SAPBEXfilterText 7" xfId="23405"/>
    <cellStyle name="SAPBEXfilterText 7 2" xfId="23406"/>
    <cellStyle name="SAPBEXfilterText 7 2 2" xfId="23407"/>
    <cellStyle name="SAPBEXfilterText 7 2 2 2" xfId="23408"/>
    <cellStyle name="SAPBEXfilterText 8" xfId="23409"/>
    <cellStyle name="SAPBEXfilterText 8 2" xfId="23410"/>
    <cellStyle name="SAPBEXfilterText 8 2 2" xfId="23411"/>
    <cellStyle name="SAPBEXfilterText 8 2 2 2" xfId="23412"/>
    <cellStyle name="SAPBEXfilterText 9" xfId="23413"/>
    <cellStyle name="SAPBEXfilterText 9 2" xfId="23414"/>
    <cellStyle name="SAPBEXfilterText 9 2 2" xfId="23415"/>
    <cellStyle name="SAPBEXfilterText 9 2 2 2" xfId="23416"/>
    <cellStyle name="SAPBEXfilterText_AFE Structure" xfId="23417"/>
    <cellStyle name="SAPBEXformats" xfId="23418"/>
    <cellStyle name="SAPBEXformats 2" xfId="23419"/>
    <cellStyle name="SAPBEXformats 2 2" xfId="23420"/>
    <cellStyle name="SAPBEXformats 2 2 2" xfId="23421"/>
    <cellStyle name="SAPBEXformats 2 2 2 2" xfId="23422"/>
    <cellStyle name="SAPBEXformats 2 2 3" xfId="23423"/>
    <cellStyle name="SAPBEXformats 2 3" xfId="23424"/>
    <cellStyle name="SAPBEXformats 2 4" xfId="23425"/>
    <cellStyle name="SAPBEXformats 3" xfId="23426"/>
    <cellStyle name="SAPBEXformats 3 2" xfId="23427"/>
    <cellStyle name="SAPBEXformats 3 2 2" xfId="23428"/>
    <cellStyle name="SAPBEXformats 3 3" xfId="23429"/>
    <cellStyle name="SAPBEXformats 4" xfId="23430"/>
    <cellStyle name="SAPBEXformats 4 2" xfId="23431"/>
    <cellStyle name="SAPBEXheaderItem" xfId="23432"/>
    <cellStyle name="SAPBEXheaderItem 10" xfId="23433"/>
    <cellStyle name="SAPBEXheaderItem 10 2" xfId="23434"/>
    <cellStyle name="SAPBEXheaderItem 10 2 2" xfId="23435"/>
    <cellStyle name="SAPBEXheaderItem 10 2 2 2" xfId="23436"/>
    <cellStyle name="SAPBEXheaderItem 11" xfId="23437"/>
    <cellStyle name="SAPBEXheaderItem 11 2" xfId="23438"/>
    <cellStyle name="SAPBEXheaderItem 11 2 2" xfId="23439"/>
    <cellStyle name="SAPBEXheaderItem 11 2 2 2" xfId="23440"/>
    <cellStyle name="SAPBEXheaderItem 12" xfId="23441"/>
    <cellStyle name="SAPBEXheaderItem 12 2" xfId="23442"/>
    <cellStyle name="SAPBEXheaderItem 12 2 2" xfId="23443"/>
    <cellStyle name="SAPBEXheaderItem 12 2 2 2" xfId="23444"/>
    <cellStyle name="SAPBEXheaderItem 13" xfId="23445"/>
    <cellStyle name="SAPBEXheaderItem 13 2" xfId="23446"/>
    <cellStyle name="SAPBEXheaderItem 13 2 2" xfId="23447"/>
    <cellStyle name="SAPBEXheaderItem 13 2 2 2" xfId="23448"/>
    <cellStyle name="SAPBEXheaderItem 14" xfId="23449"/>
    <cellStyle name="SAPBEXheaderItem 14 2" xfId="23450"/>
    <cellStyle name="SAPBEXheaderItem 14 2 2" xfId="23451"/>
    <cellStyle name="SAPBEXheaderItem 2" xfId="23452"/>
    <cellStyle name="SAPBEXheaderItem 2 2" xfId="23453"/>
    <cellStyle name="SAPBEXheaderItem 2 2 2" xfId="23454"/>
    <cellStyle name="SAPBEXheaderItem 2 2 2 2" xfId="23455"/>
    <cellStyle name="SAPBEXheaderItem 3" xfId="23456"/>
    <cellStyle name="SAPBEXheaderItem 3 2" xfId="23457"/>
    <cellStyle name="SAPBEXheaderItem 3 2 2" xfId="23458"/>
    <cellStyle name="SAPBEXheaderItem 3 2 2 2" xfId="23459"/>
    <cellStyle name="SAPBEXheaderItem 4" xfId="23460"/>
    <cellStyle name="SAPBEXheaderItem 4 2" xfId="23461"/>
    <cellStyle name="SAPBEXheaderItem 4 2 2" xfId="23462"/>
    <cellStyle name="SAPBEXheaderItem 4 2 2 2" xfId="23463"/>
    <cellStyle name="SAPBEXheaderItem 5" xfId="23464"/>
    <cellStyle name="SAPBEXheaderItem 5 2" xfId="23465"/>
    <cellStyle name="SAPBEXheaderItem 5 2 2" xfId="23466"/>
    <cellStyle name="SAPBEXheaderItem 5 2 2 2" xfId="23467"/>
    <cellStyle name="SAPBEXheaderItem 6" xfId="23468"/>
    <cellStyle name="SAPBEXheaderItem 6 2" xfId="23469"/>
    <cellStyle name="SAPBEXheaderItem 6 2 2" xfId="23470"/>
    <cellStyle name="SAPBEXheaderItem 6 2 2 2" xfId="23471"/>
    <cellStyle name="SAPBEXheaderItem 7" xfId="23472"/>
    <cellStyle name="SAPBEXheaderItem 7 2" xfId="23473"/>
    <cellStyle name="SAPBEXheaderItem 7 2 2" xfId="23474"/>
    <cellStyle name="SAPBEXheaderItem 7 2 2 2" xfId="23475"/>
    <cellStyle name="SAPBEXheaderItem 8" xfId="23476"/>
    <cellStyle name="SAPBEXheaderItem 8 2" xfId="23477"/>
    <cellStyle name="SAPBEXheaderItem 8 2 2" xfId="23478"/>
    <cellStyle name="SAPBEXheaderItem 8 2 2 2" xfId="23479"/>
    <cellStyle name="SAPBEXheaderItem 9" xfId="23480"/>
    <cellStyle name="SAPBEXheaderItem 9 2" xfId="23481"/>
    <cellStyle name="SAPBEXheaderItem 9 2 2" xfId="23482"/>
    <cellStyle name="SAPBEXheaderItem 9 2 2 2" xfId="23483"/>
    <cellStyle name="SAPBEXheaderItem_AFE Structure" xfId="23484"/>
    <cellStyle name="SAPBEXheaderText" xfId="23485"/>
    <cellStyle name="SAPBEXheaderText 10" xfId="23486"/>
    <cellStyle name="SAPBEXheaderText 10 2" xfId="23487"/>
    <cellStyle name="SAPBEXheaderText 10 2 2" xfId="23488"/>
    <cellStyle name="SAPBEXheaderText 10 2 2 2" xfId="23489"/>
    <cellStyle name="SAPBEXheaderText 11" xfId="23490"/>
    <cellStyle name="SAPBEXheaderText 11 2" xfId="23491"/>
    <cellStyle name="SAPBEXheaderText 11 2 2" xfId="23492"/>
    <cellStyle name="SAPBEXheaderText 11 2 2 2" xfId="23493"/>
    <cellStyle name="SAPBEXheaderText 12" xfId="23494"/>
    <cellStyle name="SAPBEXheaderText 12 2" xfId="23495"/>
    <cellStyle name="SAPBEXheaderText 12 2 2" xfId="23496"/>
    <cellStyle name="SAPBEXheaderText 12 2 2 2" xfId="23497"/>
    <cellStyle name="SAPBEXheaderText 13" xfId="23498"/>
    <cellStyle name="SAPBEXheaderText 13 2" xfId="23499"/>
    <cellStyle name="SAPBEXheaderText 13 2 2" xfId="23500"/>
    <cellStyle name="SAPBEXheaderText 13 2 2 2" xfId="23501"/>
    <cellStyle name="SAPBEXheaderText 14" xfId="23502"/>
    <cellStyle name="SAPBEXheaderText 14 2" xfId="23503"/>
    <cellStyle name="SAPBEXheaderText 14 2 2" xfId="23504"/>
    <cellStyle name="SAPBEXheaderText 2" xfId="23505"/>
    <cellStyle name="SAPBEXheaderText 2 2" xfId="23506"/>
    <cellStyle name="SAPBEXheaderText 2 2 2" xfId="23507"/>
    <cellStyle name="SAPBEXheaderText 2 2 2 2" xfId="23508"/>
    <cellStyle name="SAPBEXheaderText 3" xfId="23509"/>
    <cellStyle name="SAPBEXheaderText 3 2" xfId="23510"/>
    <cellStyle name="SAPBEXheaderText 3 2 2" xfId="23511"/>
    <cellStyle name="SAPBEXheaderText 3 2 2 2" xfId="23512"/>
    <cellStyle name="SAPBEXheaderText 4" xfId="23513"/>
    <cellStyle name="SAPBEXheaderText 4 2" xfId="23514"/>
    <cellStyle name="SAPBEXheaderText 4 2 2" xfId="23515"/>
    <cellStyle name="SAPBEXheaderText 4 2 2 2" xfId="23516"/>
    <cellStyle name="SAPBEXheaderText 5" xfId="23517"/>
    <cellStyle name="SAPBEXheaderText 5 2" xfId="23518"/>
    <cellStyle name="SAPBEXheaderText 5 2 2" xfId="23519"/>
    <cellStyle name="SAPBEXheaderText 5 2 2 2" xfId="23520"/>
    <cellStyle name="SAPBEXheaderText 6" xfId="23521"/>
    <cellStyle name="SAPBEXheaderText 6 2" xfId="23522"/>
    <cellStyle name="SAPBEXheaderText 6 2 2" xfId="23523"/>
    <cellStyle name="SAPBEXheaderText 6 2 2 2" xfId="23524"/>
    <cellStyle name="SAPBEXheaderText 7" xfId="23525"/>
    <cellStyle name="SAPBEXheaderText 7 2" xfId="23526"/>
    <cellStyle name="SAPBEXheaderText 7 2 2" xfId="23527"/>
    <cellStyle name="SAPBEXheaderText 7 2 2 2" xfId="23528"/>
    <cellStyle name="SAPBEXheaderText 8" xfId="23529"/>
    <cellStyle name="SAPBEXheaderText 8 2" xfId="23530"/>
    <cellStyle name="SAPBEXheaderText 8 2 2" xfId="23531"/>
    <cellStyle name="SAPBEXheaderText 8 2 2 2" xfId="23532"/>
    <cellStyle name="SAPBEXheaderText 9" xfId="23533"/>
    <cellStyle name="SAPBEXheaderText 9 2" xfId="23534"/>
    <cellStyle name="SAPBEXheaderText 9 2 2" xfId="23535"/>
    <cellStyle name="SAPBEXheaderText 9 2 2 2" xfId="23536"/>
    <cellStyle name="SAPBEXheaderText_AFE Structure" xfId="23537"/>
    <cellStyle name="SAPBEXHLevel0" xfId="23538"/>
    <cellStyle name="SAPBEXHLevel0 10" xfId="23539"/>
    <cellStyle name="SAPBEXHLevel0 10 2" xfId="23540"/>
    <cellStyle name="SAPBEXHLevel0 10 2 2" xfId="23541"/>
    <cellStyle name="SAPBEXHLevel0 10 2 2 2" xfId="23542"/>
    <cellStyle name="SAPBEXHLevel0 10 3" xfId="23543"/>
    <cellStyle name="SAPBEXHLevel0 11" xfId="23544"/>
    <cellStyle name="SAPBEXHLevel0 11 2" xfId="23545"/>
    <cellStyle name="SAPBEXHLevel0 11 2 2" xfId="23546"/>
    <cellStyle name="SAPBEXHLevel0 11 2 2 2" xfId="23547"/>
    <cellStyle name="SAPBEXHLevel0 11 3" xfId="23548"/>
    <cellStyle name="SAPBEXHLevel0 12" xfId="23549"/>
    <cellStyle name="SAPBEXHLevel0 12 2" xfId="23550"/>
    <cellStyle name="SAPBEXHLevel0 12 2 2" xfId="23551"/>
    <cellStyle name="SAPBEXHLevel0 12 2 2 2" xfId="23552"/>
    <cellStyle name="SAPBEXHLevel0 12 3" xfId="23553"/>
    <cellStyle name="SAPBEXHLevel0 13" xfId="23554"/>
    <cellStyle name="SAPBEXHLevel0 13 2" xfId="23555"/>
    <cellStyle name="SAPBEXHLevel0 13 2 2" xfId="23556"/>
    <cellStyle name="SAPBEXHLevel0 13 2 2 2" xfId="23557"/>
    <cellStyle name="SAPBEXHLevel0 13 3" xfId="23558"/>
    <cellStyle name="SAPBEXHLevel0 14" xfId="23559"/>
    <cellStyle name="SAPBEXHLevel0 14 2" xfId="23560"/>
    <cellStyle name="SAPBEXHLevel0 14 2 2" xfId="23561"/>
    <cellStyle name="SAPBEXHLevel0 14 2 2 2" xfId="23562"/>
    <cellStyle name="SAPBEXHLevel0 14 3" xfId="23563"/>
    <cellStyle name="SAPBEXHLevel0 15" xfId="23564"/>
    <cellStyle name="SAPBEXHLevel0 15 2" xfId="23565"/>
    <cellStyle name="SAPBEXHLevel0 15 2 2" xfId="23566"/>
    <cellStyle name="SAPBEXHLevel0 15 2 2 2" xfId="23567"/>
    <cellStyle name="SAPBEXHLevel0 15 3" xfId="23568"/>
    <cellStyle name="SAPBEXHLevel0 16" xfId="23569"/>
    <cellStyle name="SAPBEXHLevel0 16 2" xfId="23570"/>
    <cellStyle name="SAPBEXHLevel0 16 2 2" xfId="23571"/>
    <cellStyle name="SAPBEXHLevel0 16 2 2 2" xfId="23572"/>
    <cellStyle name="SAPBEXHLevel0 16 3" xfId="23573"/>
    <cellStyle name="SAPBEXHLevel0 17" xfId="23574"/>
    <cellStyle name="SAPBEXHLevel0 17 2" xfId="23575"/>
    <cellStyle name="SAPBEXHLevel0 17 2 2" xfId="23576"/>
    <cellStyle name="SAPBEXHLevel0 17 2 2 2" xfId="23577"/>
    <cellStyle name="SAPBEXHLevel0 17 3" xfId="23578"/>
    <cellStyle name="SAPBEXHLevel0 18" xfId="23579"/>
    <cellStyle name="SAPBEXHLevel0 18 2" xfId="23580"/>
    <cellStyle name="SAPBEXHLevel0 18 2 2" xfId="23581"/>
    <cellStyle name="SAPBEXHLevel0 18 2 2 2" xfId="23582"/>
    <cellStyle name="SAPBEXHLevel0 18 3" xfId="23583"/>
    <cellStyle name="SAPBEXHLevel0 19" xfId="23584"/>
    <cellStyle name="SAPBEXHLevel0 19 2" xfId="23585"/>
    <cellStyle name="SAPBEXHLevel0 19 2 2" xfId="23586"/>
    <cellStyle name="SAPBEXHLevel0 19 2 2 2" xfId="23587"/>
    <cellStyle name="SAPBEXHLevel0 19 3" xfId="23588"/>
    <cellStyle name="SAPBEXHLevel0 2" xfId="23589"/>
    <cellStyle name="SAPBEXHLevel0 2 2" xfId="23590"/>
    <cellStyle name="SAPBEXHLevel0 2 2 2" xfId="23591"/>
    <cellStyle name="SAPBEXHLevel0 2 2 2 2" xfId="23592"/>
    <cellStyle name="SAPBEXHLevel0 2 2 2 2 2" xfId="23593"/>
    <cellStyle name="SAPBEXHLevel0 2 2 2 2 3" xfId="23594"/>
    <cellStyle name="SAPBEXHLevel0 2 2 2 3" xfId="23595"/>
    <cellStyle name="SAPBEXHLevel0 2 2 3" xfId="23596"/>
    <cellStyle name="SAPBEXHLevel0 2 2 3 2" xfId="23597"/>
    <cellStyle name="SAPBEXHLevel0 2 2 4" xfId="23598"/>
    <cellStyle name="SAPBEXHLevel0 2 3" xfId="23599"/>
    <cellStyle name="SAPBEXHLevel0 2 3 2" xfId="23600"/>
    <cellStyle name="SAPBEXHLevel0 2 3 2 2" xfId="23601"/>
    <cellStyle name="SAPBEXHLevel0 2 3 2 2 2" xfId="23602"/>
    <cellStyle name="SAPBEXHLevel0 2 3 2 3" xfId="23603"/>
    <cellStyle name="SAPBEXHLevel0 2 3 3" xfId="23604"/>
    <cellStyle name="SAPBEXHLevel0 2 3 4" xfId="23605"/>
    <cellStyle name="SAPBEXHLevel0 2 4" xfId="23606"/>
    <cellStyle name="SAPBEXHLevel0 2 4 2" xfId="23607"/>
    <cellStyle name="SAPBEXHLevel0 20" xfId="23608"/>
    <cellStyle name="SAPBEXHLevel0 20 2" xfId="23609"/>
    <cellStyle name="SAPBEXHLevel0 20 2 2" xfId="23610"/>
    <cellStyle name="SAPBEXHLevel0 20 2 2 2" xfId="23611"/>
    <cellStyle name="SAPBEXHLevel0 20 3" xfId="23612"/>
    <cellStyle name="SAPBEXHLevel0 21" xfId="23613"/>
    <cellStyle name="SAPBEXHLevel0 21 2" xfId="23614"/>
    <cellStyle name="SAPBEXHLevel0 21 2 2" xfId="23615"/>
    <cellStyle name="SAPBEXHLevel0 21 2 2 2" xfId="23616"/>
    <cellStyle name="SAPBEXHLevel0 21 3" xfId="23617"/>
    <cellStyle name="SAPBEXHLevel0 22" xfId="23618"/>
    <cellStyle name="SAPBEXHLevel0 22 2" xfId="23619"/>
    <cellStyle name="SAPBEXHLevel0 22 2 2" xfId="23620"/>
    <cellStyle name="SAPBEXHLevel0 23" xfId="23621"/>
    <cellStyle name="SAPBEXHLevel0 3" xfId="23622"/>
    <cellStyle name="SAPBEXHLevel0 3 2" xfId="23623"/>
    <cellStyle name="SAPBEXHLevel0 3 2 2" xfId="23624"/>
    <cellStyle name="SAPBEXHLevel0 3 2 2 2" xfId="23625"/>
    <cellStyle name="SAPBEXHLevel0 3 2 2 2 2" xfId="23626"/>
    <cellStyle name="SAPBEXHLevel0 3 2 2 3" xfId="23627"/>
    <cellStyle name="SAPBEXHLevel0 3 2 3" xfId="23628"/>
    <cellStyle name="SAPBEXHLevel0 3 2 4" xfId="23629"/>
    <cellStyle name="SAPBEXHLevel0 3 3" xfId="23630"/>
    <cellStyle name="SAPBEXHLevel0 3 3 2" xfId="23631"/>
    <cellStyle name="SAPBEXHLevel0 3 3 2 2" xfId="23632"/>
    <cellStyle name="SAPBEXHLevel0 3 3 3" xfId="23633"/>
    <cellStyle name="SAPBEXHLevel0 3 4" xfId="23634"/>
    <cellStyle name="SAPBEXHLevel0 4" xfId="23635"/>
    <cellStyle name="SAPBEXHLevel0 4 2" xfId="23636"/>
    <cellStyle name="SAPBEXHLevel0 4 2 2" xfId="23637"/>
    <cellStyle name="SAPBEXHLevel0 4 2 2 2" xfId="23638"/>
    <cellStyle name="SAPBEXHLevel0 4 2 2 3" xfId="23639"/>
    <cellStyle name="SAPBEXHLevel0 4 2 3" xfId="23640"/>
    <cellStyle name="SAPBEXHLevel0 4 3" xfId="23641"/>
    <cellStyle name="SAPBEXHLevel0 5" xfId="23642"/>
    <cellStyle name="SAPBEXHLevel0 5 2" xfId="23643"/>
    <cellStyle name="SAPBEXHLevel0 5 2 2" xfId="23644"/>
    <cellStyle name="SAPBEXHLevel0 5 2 2 2" xfId="23645"/>
    <cellStyle name="SAPBEXHLevel0 5 2 3" xfId="23646"/>
    <cellStyle name="SAPBEXHLevel0 5 3" xfId="23647"/>
    <cellStyle name="SAPBEXHLevel0 6" xfId="23648"/>
    <cellStyle name="SAPBEXHLevel0 6 2" xfId="23649"/>
    <cellStyle name="SAPBEXHLevel0 6 2 2" xfId="23650"/>
    <cellStyle name="SAPBEXHLevel0 6 2 2 2" xfId="23651"/>
    <cellStyle name="SAPBEXHLevel0 6 3" xfId="23652"/>
    <cellStyle name="SAPBEXHLevel0 7" xfId="23653"/>
    <cellStyle name="SAPBEXHLevel0 7 2" xfId="23654"/>
    <cellStyle name="SAPBEXHLevel0 7 2 2" xfId="23655"/>
    <cellStyle name="SAPBEXHLevel0 7 2 2 2" xfId="23656"/>
    <cellStyle name="SAPBEXHLevel0 7 3" xfId="23657"/>
    <cellStyle name="SAPBEXHLevel0 8" xfId="23658"/>
    <cellStyle name="SAPBEXHLevel0 8 2" xfId="23659"/>
    <cellStyle name="SAPBEXHLevel0 8 2 2" xfId="23660"/>
    <cellStyle name="SAPBEXHLevel0 8 2 2 2" xfId="23661"/>
    <cellStyle name="SAPBEXHLevel0 8 3" xfId="23662"/>
    <cellStyle name="SAPBEXHLevel0 9" xfId="23663"/>
    <cellStyle name="SAPBEXHLevel0 9 2" xfId="23664"/>
    <cellStyle name="SAPBEXHLevel0 9 2 2" xfId="23665"/>
    <cellStyle name="SAPBEXHLevel0 9 2 2 2" xfId="23666"/>
    <cellStyle name="SAPBEXHLevel0 9 3" xfId="23667"/>
    <cellStyle name="SAPBEXHLevel0_AFE Structure" xfId="23668"/>
    <cellStyle name="SAPBEXHLevel0X" xfId="23669"/>
    <cellStyle name="SAPBEXHLevel0X 10" xfId="23670"/>
    <cellStyle name="SAPBEXHLevel0X 10 2" xfId="23671"/>
    <cellStyle name="SAPBEXHLevel0X 10 2 2" xfId="23672"/>
    <cellStyle name="SAPBEXHLevel0X 10 2 2 2" xfId="23673"/>
    <cellStyle name="SAPBEXHLevel0X 10 3" xfId="23674"/>
    <cellStyle name="SAPBEXHLevel0X 11" xfId="23675"/>
    <cellStyle name="SAPBEXHLevel0X 11 2" xfId="23676"/>
    <cellStyle name="SAPBEXHLevel0X 11 2 2" xfId="23677"/>
    <cellStyle name="SAPBEXHLevel0X 11 2 2 2" xfId="23678"/>
    <cellStyle name="SAPBEXHLevel0X 11 3" xfId="23679"/>
    <cellStyle name="SAPBEXHLevel0X 12" xfId="23680"/>
    <cellStyle name="SAPBEXHLevel0X 12 2" xfId="23681"/>
    <cellStyle name="SAPBEXHLevel0X 12 2 2" xfId="23682"/>
    <cellStyle name="SAPBEXHLevel0X 12 2 2 2" xfId="23683"/>
    <cellStyle name="SAPBEXHLevel0X 12 3" xfId="23684"/>
    <cellStyle name="SAPBEXHLevel0X 13" xfId="23685"/>
    <cellStyle name="SAPBEXHLevel0X 13 2" xfId="23686"/>
    <cellStyle name="SAPBEXHLevel0X 13 2 2" xfId="23687"/>
    <cellStyle name="SAPBEXHLevel0X 13 2 2 2" xfId="23688"/>
    <cellStyle name="SAPBEXHLevel0X 13 3" xfId="23689"/>
    <cellStyle name="SAPBEXHLevel0X 14" xfId="23690"/>
    <cellStyle name="SAPBEXHLevel0X 14 2" xfId="23691"/>
    <cellStyle name="SAPBEXHLevel0X 14 2 2" xfId="23692"/>
    <cellStyle name="SAPBEXHLevel0X 14 2 2 2" xfId="23693"/>
    <cellStyle name="SAPBEXHLevel0X 14 2 2 2 2" xfId="23694"/>
    <cellStyle name="SAPBEXHLevel0X 14 2 3" xfId="23695"/>
    <cellStyle name="SAPBEXHLevel0X 14 3" xfId="23696"/>
    <cellStyle name="SAPBEXHLevel0X 14 3 2" xfId="23697"/>
    <cellStyle name="SAPBEXHLevel0X 14 3 2 2" xfId="23698"/>
    <cellStyle name="SAPBEXHLevel0X 14 4" xfId="23699"/>
    <cellStyle name="SAPBEXHLevel0X 15" xfId="23700"/>
    <cellStyle name="SAPBEXHLevel0X 15 2" xfId="23701"/>
    <cellStyle name="SAPBEXHLevel0X 15 2 2" xfId="23702"/>
    <cellStyle name="SAPBEXHLevel0X 15 2 2 2" xfId="23703"/>
    <cellStyle name="SAPBEXHLevel0X 15 3" xfId="23704"/>
    <cellStyle name="SAPBEXHLevel0X 16" xfId="23705"/>
    <cellStyle name="SAPBEXHLevel0X 16 2" xfId="23706"/>
    <cellStyle name="SAPBEXHLevel0X 16 2 2" xfId="23707"/>
    <cellStyle name="SAPBEXHLevel0X 17" xfId="23708"/>
    <cellStyle name="SAPBEXHLevel0X 2" xfId="23709"/>
    <cellStyle name="SAPBEXHLevel0X 2 2" xfId="23710"/>
    <cellStyle name="SAPBEXHLevel0X 2 2 2" xfId="23711"/>
    <cellStyle name="SAPBEXHLevel0X 2 2 2 2" xfId="23712"/>
    <cellStyle name="SAPBEXHLevel0X 2 2 2 3" xfId="23713"/>
    <cellStyle name="SAPBEXHLevel0X 2 2 3" xfId="23714"/>
    <cellStyle name="SAPBEXHLevel0X 2 3" xfId="23715"/>
    <cellStyle name="SAPBEXHLevel0X 3" xfId="23716"/>
    <cellStyle name="SAPBEXHLevel0X 3 2" xfId="23717"/>
    <cellStyle name="SAPBEXHLevel0X 3 2 2" xfId="23718"/>
    <cellStyle name="SAPBEXHLevel0X 3 2 2 2" xfId="23719"/>
    <cellStyle name="SAPBEXHLevel0X 3 2 2 3" xfId="23720"/>
    <cellStyle name="SAPBEXHLevel0X 3 2 3" xfId="23721"/>
    <cellStyle name="SAPBEXHLevel0X 3 3" xfId="23722"/>
    <cellStyle name="SAPBEXHLevel0X 4" xfId="23723"/>
    <cellStyle name="SAPBEXHLevel0X 4 2" xfId="23724"/>
    <cellStyle name="SAPBEXHLevel0X 4 2 2" xfId="23725"/>
    <cellStyle name="SAPBEXHLevel0X 4 2 2 2" xfId="23726"/>
    <cellStyle name="SAPBEXHLevel0X 4 2 3" xfId="23727"/>
    <cellStyle name="SAPBEXHLevel0X 4 3" xfId="23728"/>
    <cellStyle name="SAPBEXHLevel0X 5" xfId="23729"/>
    <cellStyle name="SAPBEXHLevel0X 5 2" xfId="23730"/>
    <cellStyle name="SAPBEXHLevel0X 5 2 2" xfId="23731"/>
    <cellStyle name="SAPBEXHLevel0X 5 2 2 2" xfId="23732"/>
    <cellStyle name="SAPBEXHLevel0X 5 3" xfId="23733"/>
    <cellStyle name="SAPBEXHLevel0X 6" xfId="23734"/>
    <cellStyle name="SAPBEXHLevel0X 6 2" xfId="23735"/>
    <cellStyle name="SAPBEXHLevel0X 6 2 2" xfId="23736"/>
    <cellStyle name="SAPBEXHLevel0X 6 2 2 2" xfId="23737"/>
    <cellStyle name="SAPBEXHLevel0X 6 3" xfId="23738"/>
    <cellStyle name="SAPBEXHLevel0X 7" xfId="23739"/>
    <cellStyle name="SAPBEXHLevel0X 7 2" xfId="23740"/>
    <cellStyle name="SAPBEXHLevel0X 7 2 2" xfId="23741"/>
    <cellStyle name="SAPBEXHLevel0X 7 2 2 2" xfId="23742"/>
    <cellStyle name="SAPBEXHLevel0X 7 3" xfId="23743"/>
    <cellStyle name="SAPBEXHLevel0X 8" xfId="23744"/>
    <cellStyle name="SAPBEXHLevel0X 8 2" xfId="23745"/>
    <cellStyle name="SAPBEXHLevel0X 8 2 2" xfId="23746"/>
    <cellStyle name="SAPBEXHLevel0X 8 2 2 2" xfId="23747"/>
    <cellStyle name="SAPBEXHLevel0X 8 3" xfId="23748"/>
    <cellStyle name="SAPBEXHLevel0X 9" xfId="23749"/>
    <cellStyle name="SAPBEXHLevel0X 9 2" xfId="23750"/>
    <cellStyle name="SAPBEXHLevel0X 9 2 2" xfId="23751"/>
    <cellStyle name="SAPBEXHLevel0X 9 2 2 2" xfId="23752"/>
    <cellStyle name="SAPBEXHLevel0X 9 3" xfId="23753"/>
    <cellStyle name="SAPBEXHLevel0X_AFE Structure" xfId="23754"/>
    <cellStyle name="SAPBEXHLevel1" xfId="23755"/>
    <cellStyle name="SAPBEXHLevel1 10" xfId="23756"/>
    <cellStyle name="SAPBEXHLevel1 10 2" xfId="23757"/>
    <cellStyle name="SAPBEXHLevel1 10 2 2" xfId="23758"/>
    <cellStyle name="SAPBEXHLevel1 10 2 2 2" xfId="23759"/>
    <cellStyle name="SAPBEXHLevel1 10 3" xfId="23760"/>
    <cellStyle name="SAPBEXHLevel1 11" xfId="23761"/>
    <cellStyle name="SAPBEXHLevel1 11 2" xfId="23762"/>
    <cellStyle name="SAPBEXHLevel1 11 2 2" xfId="23763"/>
    <cellStyle name="SAPBEXHLevel1 11 2 2 2" xfId="23764"/>
    <cellStyle name="SAPBEXHLevel1 11 3" xfId="23765"/>
    <cellStyle name="SAPBEXHLevel1 12" xfId="23766"/>
    <cellStyle name="SAPBEXHLevel1 12 2" xfId="23767"/>
    <cellStyle name="SAPBEXHLevel1 12 2 2" xfId="23768"/>
    <cellStyle name="SAPBEXHLevel1 12 2 2 2" xfId="23769"/>
    <cellStyle name="SAPBEXHLevel1 12 3" xfId="23770"/>
    <cellStyle name="SAPBEXHLevel1 13" xfId="23771"/>
    <cellStyle name="SAPBEXHLevel1 13 2" xfId="23772"/>
    <cellStyle name="SAPBEXHLevel1 13 2 2" xfId="23773"/>
    <cellStyle name="SAPBEXHLevel1 13 2 2 2" xfId="23774"/>
    <cellStyle name="SAPBEXHLevel1 13 3" xfId="23775"/>
    <cellStyle name="SAPBEXHLevel1 14" xfId="23776"/>
    <cellStyle name="SAPBEXHLevel1 14 2" xfId="23777"/>
    <cellStyle name="SAPBEXHLevel1 14 2 2" xfId="23778"/>
    <cellStyle name="SAPBEXHLevel1 14 2 2 2" xfId="23779"/>
    <cellStyle name="SAPBEXHLevel1 14 3" xfId="23780"/>
    <cellStyle name="SAPBEXHLevel1 15" xfId="23781"/>
    <cellStyle name="SAPBEXHLevel1 15 2" xfId="23782"/>
    <cellStyle name="SAPBEXHLevel1 15 2 2" xfId="23783"/>
    <cellStyle name="SAPBEXHLevel1 15 2 2 2" xfId="23784"/>
    <cellStyle name="SAPBEXHLevel1 15 3" xfId="23785"/>
    <cellStyle name="SAPBEXHLevel1 16" xfId="23786"/>
    <cellStyle name="SAPBEXHLevel1 16 2" xfId="23787"/>
    <cellStyle name="SAPBEXHLevel1 16 2 2" xfId="23788"/>
    <cellStyle name="SAPBEXHLevel1 16 2 2 2" xfId="23789"/>
    <cellStyle name="SAPBEXHLevel1 16 3" xfId="23790"/>
    <cellStyle name="SAPBEXHLevel1 17" xfId="23791"/>
    <cellStyle name="SAPBEXHLevel1 17 2" xfId="23792"/>
    <cellStyle name="SAPBEXHLevel1 17 2 2" xfId="23793"/>
    <cellStyle name="SAPBEXHLevel1 17 2 2 2" xfId="23794"/>
    <cellStyle name="SAPBEXHLevel1 17 3" xfId="23795"/>
    <cellStyle name="SAPBEXHLevel1 18" xfId="23796"/>
    <cellStyle name="SAPBEXHLevel1 18 2" xfId="23797"/>
    <cellStyle name="SAPBEXHLevel1 18 2 2" xfId="23798"/>
    <cellStyle name="SAPBEXHLevel1 18 2 2 2" xfId="23799"/>
    <cellStyle name="SAPBEXHLevel1 18 3" xfId="23800"/>
    <cellStyle name="SAPBEXHLevel1 19" xfId="23801"/>
    <cellStyle name="SAPBEXHLevel1 19 2" xfId="23802"/>
    <cellStyle name="SAPBEXHLevel1 19 2 2" xfId="23803"/>
    <cellStyle name="SAPBEXHLevel1 19 2 2 2" xfId="23804"/>
    <cellStyle name="SAPBEXHLevel1 19 3" xfId="23805"/>
    <cellStyle name="SAPBEXHLevel1 2" xfId="23806"/>
    <cellStyle name="SAPBEXHLevel1 2 2" xfId="23807"/>
    <cellStyle name="SAPBEXHLevel1 2 2 2" xfId="23808"/>
    <cellStyle name="SAPBEXHLevel1 2 2 2 2" xfId="23809"/>
    <cellStyle name="SAPBEXHLevel1 2 2 2 2 2" xfId="23810"/>
    <cellStyle name="SAPBEXHLevel1 2 2 2 2 3" xfId="23811"/>
    <cellStyle name="SAPBEXHLevel1 2 2 2 3" xfId="23812"/>
    <cellStyle name="SAPBEXHLevel1 2 2 3" xfId="23813"/>
    <cellStyle name="SAPBEXHLevel1 2 2 3 2" xfId="23814"/>
    <cellStyle name="SAPBEXHLevel1 2 2 4" xfId="23815"/>
    <cellStyle name="SAPBEXHLevel1 2 3" xfId="23816"/>
    <cellStyle name="SAPBEXHLevel1 2 3 2" xfId="23817"/>
    <cellStyle name="SAPBEXHLevel1 2 3 2 2" xfId="23818"/>
    <cellStyle name="SAPBEXHLevel1 2 3 2 2 2" xfId="23819"/>
    <cellStyle name="SAPBEXHLevel1 2 3 2 3" xfId="23820"/>
    <cellStyle name="SAPBEXHLevel1 2 3 3" xfId="23821"/>
    <cellStyle name="SAPBEXHLevel1 2 3 4" xfId="23822"/>
    <cellStyle name="SAPBEXHLevel1 2 4" xfId="23823"/>
    <cellStyle name="SAPBEXHLevel1 2 4 2" xfId="23824"/>
    <cellStyle name="SAPBEXHLevel1 20" xfId="23825"/>
    <cellStyle name="SAPBEXHLevel1 20 2" xfId="23826"/>
    <cellStyle name="SAPBEXHLevel1 20 2 2" xfId="23827"/>
    <cellStyle name="SAPBEXHLevel1 20 2 2 2" xfId="23828"/>
    <cellStyle name="SAPBEXHLevel1 20 3" xfId="23829"/>
    <cellStyle name="SAPBEXHLevel1 21" xfId="23830"/>
    <cellStyle name="SAPBEXHLevel1 21 2" xfId="23831"/>
    <cellStyle name="SAPBEXHLevel1 21 2 2" xfId="23832"/>
    <cellStyle name="SAPBEXHLevel1 21 2 2 2" xfId="23833"/>
    <cellStyle name="SAPBEXHLevel1 21 3" xfId="23834"/>
    <cellStyle name="SAPBEXHLevel1 22" xfId="23835"/>
    <cellStyle name="SAPBEXHLevel1 22 2" xfId="23836"/>
    <cellStyle name="SAPBEXHLevel1 22 2 2" xfId="23837"/>
    <cellStyle name="SAPBEXHLevel1 23" xfId="23838"/>
    <cellStyle name="SAPBEXHLevel1 3" xfId="23839"/>
    <cellStyle name="SAPBEXHLevel1 3 2" xfId="23840"/>
    <cellStyle name="SAPBEXHLevel1 3 2 2" xfId="23841"/>
    <cellStyle name="SAPBEXHLevel1 3 2 2 2" xfId="23842"/>
    <cellStyle name="SAPBEXHLevel1 3 2 2 2 2" xfId="23843"/>
    <cellStyle name="SAPBEXHLevel1 3 2 2 3" xfId="23844"/>
    <cellStyle name="SAPBEXHLevel1 3 2 3" xfId="23845"/>
    <cellStyle name="SAPBEXHLevel1 3 2 4" xfId="23846"/>
    <cellStyle name="SAPBEXHLevel1 3 3" xfId="23847"/>
    <cellStyle name="SAPBEXHLevel1 3 3 2" xfId="23848"/>
    <cellStyle name="SAPBEXHLevel1 3 3 2 2" xfId="23849"/>
    <cellStyle name="SAPBEXHLevel1 3 3 3" xfId="23850"/>
    <cellStyle name="SAPBEXHLevel1 3 4" xfId="23851"/>
    <cellStyle name="SAPBEXHLevel1 4" xfId="23852"/>
    <cellStyle name="SAPBEXHLevel1 4 2" xfId="23853"/>
    <cellStyle name="SAPBEXHLevel1 4 2 2" xfId="23854"/>
    <cellStyle name="SAPBEXHLevel1 4 2 2 2" xfId="23855"/>
    <cellStyle name="SAPBEXHLevel1 4 2 2 3" xfId="23856"/>
    <cellStyle name="SAPBEXHLevel1 4 2 3" xfId="23857"/>
    <cellStyle name="SAPBEXHLevel1 4 3" xfId="23858"/>
    <cellStyle name="SAPBEXHLevel1 5" xfId="23859"/>
    <cellStyle name="SAPBEXHLevel1 5 2" xfId="23860"/>
    <cellStyle name="SAPBEXHLevel1 5 2 2" xfId="23861"/>
    <cellStyle name="SAPBEXHLevel1 5 2 2 2" xfId="23862"/>
    <cellStyle name="SAPBEXHLevel1 5 2 3" xfId="23863"/>
    <cellStyle name="SAPBEXHLevel1 5 3" xfId="23864"/>
    <cellStyle name="SAPBEXHLevel1 6" xfId="23865"/>
    <cellStyle name="SAPBEXHLevel1 6 2" xfId="23866"/>
    <cellStyle name="SAPBEXHLevel1 6 2 2" xfId="23867"/>
    <cellStyle name="SAPBEXHLevel1 6 2 2 2" xfId="23868"/>
    <cellStyle name="SAPBEXHLevel1 6 3" xfId="23869"/>
    <cellStyle name="SAPBEXHLevel1 7" xfId="23870"/>
    <cellStyle name="SAPBEXHLevel1 7 2" xfId="23871"/>
    <cellStyle name="SAPBEXHLevel1 7 2 2" xfId="23872"/>
    <cellStyle name="SAPBEXHLevel1 7 2 2 2" xfId="23873"/>
    <cellStyle name="SAPBEXHLevel1 7 3" xfId="23874"/>
    <cellStyle name="SAPBEXHLevel1 8" xfId="23875"/>
    <cellStyle name="SAPBEXHLevel1 8 2" xfId="23876"/>
    <cellStyle name="SAPBEXHLevel1 8 2 2" xfId="23877"/>
    <cellStyle name="SAPBEXHLevel1 8 2 2 2" xfId="23878"/>
    <cellStyle name="SAPBEXHLevel1 8 3" xfId="23879"/>
    <cellStyle name="SAPBEXHLevel1 9" xfId="23880"/>
    <cellStyle name="SAPBEXHLevel1 9 2" xfId="23881"/>
    <cellStyle name="SAPBEXHLevel1 9 2 2" xfId="23882"/>
    <cellStyle name="SAPBEXHLevel1 9 2 2 2" xfId="23883"/>
    <cellStyle name="SAPBEXHLevel1 9 3" xfId="23884"/>
    <cellStyle name="SAPBEXHLevel1_AFE Structure" xfId="23885"/>
    <cellStyle name="SAPBEXHLevel1X" xfId="23886"/>
    <cellStyle name="SAPBEXHLevel1X 10" xfId="23887"/>
    <cellStyle name="SAPBEXHLevel1X 10 2" xfId="23888"/>
    <cellStyle name="SAPBEXHLevel1X 10 2 2" xfId="23889"/>
    <cellStyle name="SAPBEXHLevel1X 10 2 2 2" xfId="23890"/>
    <cellStyle name="SAPBEXHLevel1X 10 3" xfId="23891"/>
    <cellStyle name="SAPBEXHLevel1X 11" xfId="23892"/>
    <cellStyle name="SAPBEXHLevel1X 11 2" xfId="23893"/>
    <cellStyle name="SAPBEXHLevel1X 11 2 2" xfId="23894"/>
    <cellStyle name="SAPBEXHLevel1X 11 2 2 2" xfId="23895"/>
    <cellStyle name="SAPBEXHLevel1X 11 3" xfId="23896"/>
    <cellStyle name="SAPBEXHLevel1X 12" xfId="23897"/>
    <cellStyle name="SAPBEXHLevel1X 12 2" xfId="23898"/>
    <cellStyle name="SAPBEXHLevel1X 12 2 2" xfId="23899"/>
    <cellStyle name="SAPBEXHLevel1X 12 2 2 2" xfId="23900"/>
    <cellStyle name="SAPBEXHLevel1X 12 3" xfId="23901"/>
    <cellStyle name="SAPBEXHLevel1X 13" xfId="23902"/>
    <cellStyle name="SAPBEXHLevel1X 13 2" xfId="23903"/>
    <cellStyle name="SAPBEXHLevel1X 13 2 2" xfId="23904"/>
    <cellStyle name="SAPBEXHLevel1X 13 2 2 2" xfId="23905"/>
    <cellStyle name="SAPBEXHLevel1X 13 3" xfId="23906"/>
    <cellStyle name="SAPBEXHLevel1X 14" xfId="23907"/>
    <cellStyle name="SAPBEXHLevel1X 14 2" xfId="23908"/>
    <cellStyle name="SAPBEXHLevel1X 14 2 2" xfId="23909"/>
    <cellStyle name="SAPBEXHLevel1X 14 2 2 2" xfId="23910"/>
    <cellStyle name="SAPBEXHLevel1X 14 2 2 2 2" xfId="23911"/>
    <cellStyle name="SAPBEXHLevel1X 14 2 3" xfId="23912"/>
    <cellStyle name="SAPBEXHLevel1X 14 3" xfId="23913"/>
    <cellStyle name="SAPBEXHLevel1X 14 3 2" xfId="23914"/>
    <cellStyle name="SAPBEXHLevel1X 14 3 2 2" xfId="23915"/>
    <cellStyle name="SAPBEXHLevel1X 14 4" xfId="23916"/>
    <cellStyle name="SAPBEXHLevel1X 15" xfId="23917"/>
    <cellStyle name="SAPBEXHLevel1X 15 2" xfId="23918"/>
    <cellStyle name="SAPBEXHLevel1X 15 2 2" xfId="23919"/>
    <cellStyle name="SAPBEXHLevel1X 15 2 2 2" xfId="23920"/>
    <cellStyle name="SAPBEXHLevel1X 15 3" xfId="23921"/>
    <cellStyle name="SAPBEXHLevel1X 16" xfId="23922"/>
    <cellStyle name="SAPBEXHLevel1X 16 2" xfId="23923"/>
    <cellStyle name="SAPBEXHLevel1X 16 2 2" xfId="23924"/>
    <cellStyle name="SAPBEXHLevel1X 17" xfId="23925"/>
    <cellStyle name="SAPBEXHLevel1X 2" xfId="23926"/>
    <cellStyle name="SAPBEXHLevel1X 2 2" xfId="23927"/>
    <cellStyle name="SAPBEXHLevel1X 2 2 2" xfId="23928"/>
    <cellStyle name="SAPBEXHLevel1X 2 2 2 2" xfId="23929"/>
    <cellStyle name="SAPBEXHLevel1X 2 2 2 3" xfId="23930"/>
    <cellStyle name="SAPBEXHLevel1X 2 2 3" xfId="23931"/>
    <cellStyle name="SAPBEXHLevel1X 2 3" xfId="23932"/>
    <cellStyle name="SAPBEXHLevel1X 3" xfId="23933"/>
    <cellStyle name="SAPBEXHLevel1X 3 2" xfId="23934"/>
    <cellStyle name="SAPBEXHLevel1X 3 2 2" xfId="23935"/>
    <cellStyle name="SAPBEXHLevel1X 3 2 2 2" xfId="23936"/>
    <cellStyle name="SAPBEXHLevel1X 3 2 2 3" xfId="23937"/>
    <cellStyle name="SAPBEXHLevel1X 3 2 3" xfId="23938"/>
    <cellStyle name="SAPBEXHLevel1X 3 3" xfId="23939"/>
    <cellStyle name="SAPBEXHLevel1X 4" xfId="23940"/>
    <cellStyle name="SAPBEXHLevel1X 4 2" xfId="23941"/>
    <cellStyle name="SAPBEXHLevel1X 4 2 2" xfId="23942"/>
    <cellStyle name="SAPBEXHLevel1X 4 2 2 2" xfId="23943"/>
    <cellStyle name="SAPBEXHLevel1X 4 2 3" xfId="23944"/>
    <cellStyle name="SAPBEXHLevel1X 4 3" xfId="23945"/>
    <cellStyle name="SAPBEXHLevel1X 5" xfId="23946"/>
    <cellStyle name="SAPBEXHLevel1X 5 2" xfId="23947"/>
    <cellStyle name="SAPBEXHLevel1X 5 2 2" xfId="23948"/>
    <cellStyle name="SAPBEXHLevel1X 5 2 2 2" xfId="23949"/>
    <cellStyle name="SAPBEXHLevel1X 5 3" xfId="23950"/>
    <cellStyle name="SAPBEXHLevel1X 6" xfId="23951"/>
    <cellStyle name="SAPBEXHLevel1X 6 2" xfId="23952"/>
    <cellStyle name="SAPBEXHLevel1X 6 2 2" xfId="23953"/>
    <cellStyle name="SAPBEXHLevel1X 6 2 2 2" xfId="23954"/>
    <cellStyle name="SAPBEXHLevel1X 6 3" xfId="23955"/>
    <cellStyle name="SAPBEXHLevel1X 7" xfId="23956"/>
    <cellStyle name="SAPBEXHLevel1X 7 2" xfId="23957"/>
    <cellStyle name="SAPBEXHLevel1X 7 2 2" xfId="23958"/>
    <cellStyle name="SAPBEXHLevel1X 7 2 2 2" xfId="23959"/>
    <cellStyle name="SAPBEXHLevel1X 7 3" xfId="23960"/>
    <cellStyle name="SAPBEXHLevel1X 8" xfId="23961"/>
    <cellStyle name="SAPBEXHLevel1X 8 2" xfId="23962"/>
    <cellStyle name="SAPBEXHLevel1X 8 2 2" xfId="23963"/>
    <cellStyle name="SAPBEXHLevel1X 8 2 2 2" xfId="23964"/>
    <cellStyle name="SAPBEXHLevel1X 8 3" xfId="23965"/>
    <cellStyle name="SAPBEXHLevel1X 9" xfId="23966"/>
    <cellStyle name="SAPBEXHLevel1X 9 2" xfId="23967"/>
    <cellStyle name="SAPBEXHLevel1X 9 2 2" xfId="23968"/>
    <cellStyle name="SAPBEXHLevel1X 9 2 2 2" xfId="23969"/>
    <cellStyle name="SAPBEXHLevel1X 9 3" xfId="23970"/>
    <cellStyle name="SAPBEXHLevel1X_AFE Structure" xfId="23971"/>
    <cellStyle name="SAPBEXHLevel2" xfId="23972"/>
    <cellStyle name="SAPBEXHLevel2 10" xfId="23973"/>
    <cellStyle name="SAPBEXHLevel2 10 2" xfId="23974"/>
    <cellStyle name="SAPBEXHLevel2 10 2 2" xfId="23975"/>
    <cellStyle name="SAPBEXHLevel2 10 2 2 2" xfId="23976"/>
    <cellStyle name="SAPBEXHLevel2 10 3" xfId="23977"/>
    <cellStyle name="SAPBEXHLevel2 11" xfId="23978"/>
    <cellStyle name="SAPBEXHLevel2 11 2" xfId="23979"/>
    <cellStyle name="SAPBEXHLevel2 11 2 2" xfId="23980"/>
    <cellStyle name="SAPBEXHLevel2 11 2 2 2" xfId="23981"/>
    <cellStyle name="SAPBEXHLevel2 11 3" xfId="23982"/>
    <cellStyle name="SAPBEXHLevel2 12" xfId="23983"/>
    <cellStyle name="SAPBEXHLevel2 12 2" xfId="23984"/>
    <cellStyle name="SAPBEXHLevel2 12 2 2" xfId="23985"/>
    <cellStyle name="SAPBEXHLevel2 12 2 2 2" xfId="23986"/>
    <cellStyle name="SAPBEXHLevel2 12 3" xfId="23987"/>
    <cellStyle name="SAPBEXHLevel2 13" xfId="23988"/>
    <cellStyle name="SAPBEXHLevel2 13 2" xfId="23989"/>
    <cellStyle name="SAPBEXHLevel2 13 2 2" xfId="23990"/>
    <cellStyle name="SAPBEXHLevel2 13 2 2 2" xfId="23991"/>
    <cellStyle name="SAPBEXHLevel2 13 3" xfId="23992"/>
    <cellStyle name="SAPBEXHLevel2 14" xfId="23993"/>
    <cellStyle name="SAPBEXHLevel2 14 2" xfId="23994"/>
    <cellStyle name="SAPBEXHLevel2 14 2 2" xfId="23995"/>
    <cellStyle name="SAPBEXHLevel2 14 2 2 2" xfId="23996"/>
    <cellStyle name="SAPBEXHLevel2 14 3" xfId="23997"/>
    <cellStyle name="SAPBEXHLevel2 15" xfId="23998"/>
    <cellStyle name="SAPBEXHLevel2 15 2" xfId="23999"/>
    <cellStyle name="SAPBEXHLevel2 15 2 2" xfId="24000"/>
    <cellStyle name="SAPBEXHLevel2 15 2 2 2" xfId="24001"/>
    <cellStyle name="SAPBEXHLevel2 15 3" xfId="24002"/>
    <cellStyle name="SAPBEXHLevel2 16" xfId="24003"/>
    <cellStyle name="SAPBEXHLevel2 16 2" xfId="24004"/>
    <cellStyle name="SAPBEXHLevel2 16 2 2" xfId="24005"/>
    <cellStyle name="SAPBEXHLevel2 16 2 2 2" xfId="24006"/>
    <cellStyle name="SAPBEXHLevel2 16 3" xfId="24007"/>
    <cellStyle name="SAPBEXHLevel2 17" xfId="24008"/>
    <cellStyle name="SAPBEXHLevel2 17 2" xfId="24009"/>
    <cellStyle name="SAPBEXHLevel2 17 2 2" xfId="24010"/>
    <cellStyle name="SAPBEXHLevel2 17 2 2 2" xfId="24011"/>
    <cellStyle name="SAPBEXHLevel2 17 3" xfId="24012"/>
    <cellStyle name="SAPBEXHLevel2 18" xfId="24013"/>
    <cellStyle name="SAPBEXHLevel2 18 2" xfId="24014"/>
    <cellStyle name="SAPBEXHLevel2 18 2 2" xfId="24015"/>
    <cellStyle name="SAPBEXHLevel2 18 2 2 2" xfId="24016"/>
    <cellStyle name="SAPBEXHLevel2 18 3" xfId="24017"/>
    <cellStyle name="SAPBEXHLevel2 19" xfId="24018"/>
    <cellStyle name="SAPBEXHLevel2 19 2" xfId="24019"/>
    <cellStyle name="SAPBEXHLevel2 19 2 2" xfId="24020"/>
    <cellStyle name="SAPBEXHLevel2 19 2 2 2" xfId="24021"/>
    <cellStyle name="SAPBEXHLevel2 19 3" xfId="24022"/>
    <cellStyle name="SAPBEXHLevel2 2" xfId="24023"/>
    <cellStyle name="SAPBEXHLevel2 2 2" xfId="24024"/>
    <cellStyle name="SAPBEXHLevel2 2 2 2" xfId="24025"/>
    <cellStyle name="SAPBEXHLevel2 2 2 2 2" xfId="24026"/>
    <cellStyle name="SAPBEXHLevel2 2 2 2 2 2" xfId="24027"/>
    <cellStyle name="SAPBEXHLevel2 2 2 2 3" xfId="24028"/>
    <cellStyle name="SAPBEXHLevel2 2 2 3" xfId="24029"/>
    <cellStyle name="SAPBEXHLevel2 2 2 4" xfId="24030"/>
    <cellStyle name="SAPBEXHLevel2 2 3" xfId="24031"/>
    <cellStyle name="SAPBEXHLevel2 2 3 2" xfId="24032"/>
    <cellStyle name="SAPBEXHLevel2 2 3 2 2" xfId="24033"/>
    <cellStyle name="SAPBEXHLevel2 2 3 3" xfId="24034"/>
    <cellStyle name="SAPBEXHLevel2 2 4" xfId="24035"/>
    <cellStyle name="SAPBEXHLevel2 2 4 2" xfId="24036"/>
    <cellStyle name="SAPBEXHLevel2 20" xfId="24037"/>
    <cellStyle name="SAPBEXHLevel2 20 2" xfId="24038"/>
    <cellStyle name="SAPBEXHLevel2 20 2 2" xfId="24039"/>
    <cellStyle name="SAPBEXHLevel2 20 2 2 2" xfId="24040"/>
    <cellStyle name="SAPBEXHLevel2 20 3" xfId="24041"/>
    <cellStyle name="SAPBEXHLevel2 21" xfId="24042"/>
    <cellStyle name="SAPBEXHLevel2 21 2" xfId="24043"/>
    <cellStyle name="SAPBEXHLevel2 21 2 2" xfId="24044"/>
    <cellStyle name="SAPBEXHLevel2 21 2 2 2" xfId="24045"/>
    <cellStyle name="SAPBEXHLevel2 21 3" xfId="24046"/>
    <cellStyle name="SAPBEXHLevel2 22" xfId="24047"/>
    <cellStyle name="SAPBEXHLevel2 22 2" xfId="24048"/>
    <cellStyle name="SAPBEXHLevel2 22 2 2" xfId="24049"/>
    <cellStyle name="SAPBEXHLevel2 23" xfId="24050"/>
    <cellStyle name="SAPBEXHLevel2 3" xfId="24051"/>
    <cellStyle name="SAPBEXHLevel2 3 2" xfId="24052"/>
    <cellStyle name="SAPBEXHLevel2 3 2 2" xfId="24053"/>
    <cellStyle name="SAPBEXHLevel2 3 2 2 2" xfId="24054"/>
    <cellStyle name="SAPBEXHLevel2 3 2 2 2 2" xfId="24055"/>
    <cellStyle name="SAPBEXHLevel2 3 2 2 3" xfId="24056"/>
    <cellStyle name="SAPBEXHLevel2 3 2 3" xfId="24057"/>
    <cellStyle name="SAPBEXHLevel2 3 2 4" xfId="24058"/>
    <cellStyle name="SAPBEXHLevel2 3 3" xfId="24059"/>
    <cellStyle name="SAPBEXHLevel2 3 3 2" xfId="24060"/>
    <cellStyle name="SAPBEXHLevel2 3 3 2 2" xfId="24061"/>
    <cellStyle name="SAPBEXHLevel2 3 3 3" xfId="24062"/>
    <cellStyle name="SAPBEXHLevel2 3 4" xfId="24063"/>
    <cellStyle name="SAPBEXHLevel2 4" xfId="24064"/>
    <cellStyle name="SAPBEXHLevel2 4 2" xfId="24065"/>
    <cellStyle name="SAPBEXHLevel2 4 2 2" xfId="24066"/>
    <cellStyle name="SAPBEXHLevel2 4 2 2 2" xfId="24067"/>
    <cellStyle name="SAPBEXHLevel2 4 2 2 3" xfId="24068"/>
    <cellStyle name="SAPBEXHLevel2 4 2 3" xfId="24069"/>
    <cellStyle name="SAPBEXHLevel2 4 3" xfId="24070"/>
    <cellStyle name="SAPBEXHLevel2 5" xfId="24071"/>
    <cellStyle name="SAPBEXHLevel2 5 2" xfId="24072"/>
    <cellStyle name="SAPBEXHLevel2 5 2 2" xfId="24073"/>
    <cellStyle name="SAPBEXHLevel2 5 2 2 2" xfId="24074"/>
    <cellStyle name="SAPBEXHLevel2 5 2 3" xfId="24075"/>
    <cellStyle name="SAPBEXHLevel2 5 3" xfId="24076"/>
    <cellStyle name="SAPBEXHLevel2 6" xfId="24077"/>
    <cellStyle name="SAPBEXHLevel2 6 2" xfId="24078"/>
    <cellStyle name="SAPBEXHLevel2 6 2 2" xfId="24079"/>
    <cellStyle name="SAPBEXHLevel2 6 2 2 2" xfId="24080"/>
    <cellStyle name="SAPBEXHLevel2 6 3" xfId="24081"/>
    <cellStyle name="SAPBEXHLevel2 7" xfId="24082"/>
    <cellStyle name="SAPBEXHLevel2 7 2" xfId="24083"/>
    <cellStyle name="SAPBEXHLevel2 7 2 2" xfId="24084"/>
    <cellStyle name="SAPBEXHLevel2 7 2 2 2" xfId="24085"/>
    <cellStyle name="SAPBEXHLevel2 7 3" xfId="24086"/>
    <cellStyle name="SAPBEXHLevel2 8" xfId="24087"/>
    <cellStyle name="SAPBEXHLevel2 8 2" xfId="24088"/>
    <cellStyle name="SAPBEXHLevel2 8 2 2" xfId="24089"/>
    <cellStyle name="SAPBEXHLevel2 8 2 2 2" xfId="24090"/>
    <cellStyle name="SAPBEXHLevel2 8 3" xfId="24091"/>
    <cellStyle name="SAPBEXHLevel2 9" xfId="24092"/>
    <cellStyle name="SAPBEXHLevel2 9 2" xfId="24093"/>
    <cellStyle name="SAPBEXHLevel2 9 2 2" xfId="24094"/>
    <cellStyle name="SAPBEXHLevel2 9 2 2 2" xfId="24095"/>
    <cellStyle name="SAPBEXHLevel2 9 3" xfId="24096"/>
    <cellStyle name="SAPBEXHLevel2_AFE Structure" xfId="24097"/>
    <cellStyle name="SAPBEXHLevel2X" xfId="24098"/>
    <cellStyle name="SAPBEXHLevel2X 10" xfId="24099"/>
    <cellStyle name="SAPBEXHLevel2X 10 2" xfId="24100"/>
    <cellStyle name="SAPBEXHLevel2X 10 2 2" xfId="24101"/>
    <cellStyle name="SAPBEXHLevel2X 10 2 2 2" xfId="24102"/>
    <cellStyle name="SAPBEXHLevel2X 10 3" xfId="24103"/>
    <cellStyle name="SAPBEXHLevel2X 11" xfId="24104"/>
    <cellStyle name="SAPBEXHLevel2X 11 2" xfId="24105"/>
    <cellStyle name="SAPBEXHLevel2X 11 2 2" xfId="24106"/>
    <cellStyle name="SAPBEXHLevel2X 11 2 2 2" xfId="24107"/>
    <cellStyle name="SAPBEXHLevel2X 11 3" xfId="24108"/>
    <cellStyle name="SAPBEXHLevel2X 12" xfId="24109"/>
    <cellStyle name="SAPBEXHLevel2X 12 2" xfId="24110"/>
    <cellStyle name="SAPBEXHLevel2X 12 2 2" xfId="24111"/>
    <cellStyle name="SAPBEXHLevel2X 12 2 2 2" xfId="24112"/>
    <cellStyle name="SAPBEXHLevel2X 12 3" xfId="24113"/>
    <cellStyle name="SAPBEXHLevel2X 13" xfId="24114"/>
    <cellStyle name="SAPBEXHLevel2X 13 2" xfId="24115"/>
    <cellStyle name="SAPBEXHLevel2X 13 2 2" xfId="24116"/>
    <cellStyle name="SAPBEXHLevel2X 13 2 2 2" xfId="24117"/>
    <cellStyle name="SAPBEXHLevel2X 13 3" xfId="24118"/>
    <cellStyle name="SAPBEXHLevel2X 14" xfId="24119"/>
    <cellStyle name="SAPBEXHLevel2X 14 2" xfId="24120"/>
    <cellStyle name="SAPBEXHLevel2X 14 2 2" xfId="24121"/>
    <cellStyle name="SAPBEXHLevel2X 14 2 2 2" xfId="24122"/>
    <cellStyle name="SAPBEXHLevel2X 14 2 2 2 2" xfId="24123"/>
    <cellStyle name="SAPBEXHLevel2X 14 2 3" xfId="24124"/>
    <cellStyle name="SAPBEXHLevel2X 14 3" xfId="24125"/>
    <cellStyle name="SAPBEXHLevel2X 14 3 2" xfId="24126"/>
    <cellStyle name="SAPBEXHLevel2X 14 3 2 2" xfId="24127"/>
    <cellStyle name="SAPBEXHLevel2X 14 4" xfId="24128"/>
    <cellStyle name="SAPBEXHLevel2X 15" xfId="24129"/>
    <cellStyle name="SAPBEXHLevel2X 15 2" xfId="24130"/>
    <cellStyle name="SAPBEXHLevel2X 15 2 2" xfId="24131"/>
    <cellStyle name="SAPBEXHLevel2X 15 2 2 2" xfId="24132"/>
    <cellStyle name="SAPBEXHLevel2X 15 3" xfId="24133"/>
    <cellStyle name="SAPBEXHLevel2X 16" xfId="24134"/>
    <cellStyle name="SAPBEXHLevel2X 16 2" xfId="24135"/>
    <cellStyle name="SAPBEXHLevel2X 16 2 2" xfId="24136"/>
    <cellStyle name="SAPBEXHLevel2X 17" xfId="24137"/>
    <cellStyle name="SAPBEXHLevel2X 2" xfId="24138"/>
    <cellStyle name="SAPBEXHLevel2X 2 2" xfId="24139"/>
    <cellStyle name="SAPBEXHLevel2X 2 2 2" xfId="24140"/>
    <cellStyle name="SAPBEXHLevel2X 2 2 2 2" xfId="24141"/>
    <cellStyle name="SAPBEXHLevel2X 2 2 2 3" xfId="24142"/>
    <cellStyle name="SAPBEXHLevel2X 2 2 3" xfId="24143"/>
    <cellStyle name="SAPBEXHLevel2X 2 3" xfId="24144"/>
    <cellStyle name="SAPBEXHLevel2X 3" xfId="24145"/>
    <cellStyle name="SAPBEXHLevel2X 3 2" xfId="24146"/>
    <cellStyle name="SAPBEXHLevel2X 3 2 2" xfId="24147"/>
    <cellStyle name="SAPBEXHLevel2X 3 2 2 2" xfId="24148"/>
    <cellStyle name="SAPBEXHLevel2X 3 2 2 3" xfId="24149"/>
    <cellStyle name="SAPBEXHLevel2X 3 2 3" xfId="24150"/>
    <cellStyle name="SAPBEXHLevel2X 3 3" xfId="24151"/>
    <cellStyle name="SAPBEXHLevel2X 4" xfId="24152"/>
    <cellStyle name="SAPBEXHLevel2X 4 2" xfId="24153"/>
    <cellStyle name="SAPBEXHLevel2X 4 2 2" xfId="24154"/>
    <cellStyle name="SAPBEXHLevel2X 4 2 2 2" xfId="24155"/>
    <cellStyle name="SAPBEXHLevel2X 4 2 3" xfId="24156"/>
    <cellStyle name="SAPBEXHLevel2X 4 3" xfId="24157"/>
    <cellStyle name="SAPBEXHLevel2X 5" xfId="24158"/>
    <cellStyle name="SAPBEXHLevel2X 5 2" xfId="24159"/>
    <cellStyle name="SAPBEXHLevel2X 5 2 2" xfId="24160"/>
    <cellStyle name="SAPBEXHLevel2X 5 2 2 2" xfId="24161"/>
    <cellStyle name="SAPBEXHLevel2X 5 3" xfId="24162"/>
    <cellStyle name="SAPBEXHLevel2X 6" xfId="24163"/>
    <cellStyle name="SAPBEXHLevel2X 6 2" xfId="24164"/>
    <cellStyle name="SAPBEXHLevel2X 6 2 2" xfId="24165"/>
    <cellStyle name="SAPBEXHLevel2X 6 2 2 2" xfId="24166"/>
    <cellStyle name="SAPBEXHLevel2X 6 3" xfId="24167"/>
    <cellStyle name="SAPBEXHLevel2X 7" xfId="24168"/>
    <cellStyle name="SAPBEXHLevel2X 7 2" xfId="24169"/>
    <cellStyle name="SAPBEXHLevel2X 7 2 2" xfId="24170"/>
    <cellStyle name="SAPBEXHLevel2X 7 2 2 2" xfId="24171"/>
    <cellStyle name="SAPBEXHLevel2X 7 3" xfId="24172"/>
    <cellStyle name="SAPBEXHLevel2X 8" xfId="24173"/>
    <cellStyle name="SAPBEXHLevel2X 8 2" xfId="24174"/>
    <cellStyle name="SAPBEXHLevel2X 8 2 2" xfId="24175"/>
    <cellStyle name="SAPBEXHLevel2X 8 2 2 2" xfId="24176"/>
    <cellStyle name="SAPBEXHLevel2X 8 3" xfId="24177"/>
    <cellStyle name="SAPBEXHLevel2X 9" xfId="24178"/>
    <cellStyle name="SAPBEXHLevel2X 9 2" xfId="24179"/>
    <cellStyle name="SAPBEXHLevel2X 9 2 2" xfId="24180"/>
    <cellStyle name="SAPBEXHLevel2X 9 2 2 2" xfId="24181"/>
    <cellStyle name="SAPBEXHLevel2X 9 3" xfId="24182"/>
    <cellStyle name="SAPBEXHLevel2X_AFE Structure" xfId="24183"/>
    <cellStyle name="SAPBEXHLevel3" xfId="24184"/>
    <cellStyle name="SAPBEXHLevel3 10" xfId="24185"/>
    <cellStyle name="SAPBEXHLevel3 10 2" xfId="24186"/>
    <cellStyle name="SAPBEXHLevel3 10 2 2" xfId="24187"/>
    <cellStyle name="SAPBEXHLevel3 10 2 2 2" xfId="24188"/>
    <cellStyle name="SAPBEXHLevel3 10 3" xfId="24189"/>
    <cellStyle name="SAPBEXHLevel3 11" xfId="24190"/>
    <cellStyle name="SAPBEXHLevel3 11 2" xfId="24191"/>
    <cellStyle name="SAPBEXHLevel3 11 2 2" xfId="24192"/>
    <cellStyle name="SAPBEXHLevel3 11 2 2 2" xfId="24193"/>
    <cellStyle name="SAPBEXHLevel3 11 3" xfId="24194"/>
    <cellStyle name="SAPBEXHLevel3 12" xfId="24195"/>
    <cellStyle name="SAPBEXHLevel3 12 2" xfId="24196"/>
    <cellStyle name="SAPBEXHLevel3 12 2 2" xfId="24197"/>
    <cellStyle name="SAPBEXHLevel3 12 2 2 2" xfId="24198"/>
    <cellStyle name="SAPBEXHLevel3 12 3" xfId="24199"/>
    <cellStyle name="SAPBEXHLevel3 13" xfId="24200"/>
    <cellStyle name="SAPBEXHLevel3 13 2" xfId="24201"/>
    <cellStyle name="SAPBEXHLevel3 13 2 2" xfId="24202"/>
    <cellStyle name="SAPBEXHLevel3 13 2 2 2" xfId="24203"/>
    <cellStyle name="SAPBEXHLevel3 13 3" xfId="24204"/>
    <cellStyle name="SAPBEXHLevel3 14" xfId="24205"/>
    <cellStyle name="SAPBEXHLevel3 14 2" xfId="24206"/>
    <cellStyle name="SAPBEXHLevel3 14 2 2" xfId="24207"/>
    <cellStyle name="SAPBEXHLevel3 14 2 2 2" xfId="24208"/>
    <cellStyle name="SAPBEXHLevel3 14 3" xfId="24209"/>
    <cellStyle name="SAPBEXHLevel3 15" xfId="24210"/>
    <cellStyle name="SAPBEXHLevel3 15 2" xfId="24211"/>
    <cellStyle name="SAPBEXHLevel3 15 2 2" xfId="24212"/>
    <cellStyle name="SAPBEXHLevel3 15 2 2 2" xfId="24213"/>
    <cellStyle name="SAPBEXHLevel3 15 3" xfId="24214"/>
    <cellStyle name="SAPBEXHLevel3 16" xfId="24215"/>
    <cellStyle name="SAPBEXHLevel3 16 2" xfId="24216"/>
    <cellStyle name="SAPBEXHLevel3 16 2 2" xfId="24217"/>
    <cellStyle name="SAPBEXHLevel3 16 2 2 2" xfId="24218"/>
    <cellStyle name="SAPBEXHLevel3 16 2 2 2 2" xfId="24219"/>
    <cellStyle name="SAPBEXHLevel3 16 2 3" xfId="24220"/>
    <cellStyle name="SAPBEXHLevel3 16 3" xfId="24221"/>
    <cellStyle name="SAPBEXHLevel3 16 3 2" xfId="24222"/>
    <cellStyle name="SAPBEXHLevel3 16 3 2 2" xfId="24223"/>
    <cellStyle name="SAPBEXHLevel3 16 4" xfId="24224"/>
    <cellStyle name="SAPBEXHLevel3 17" xfId="24225"/>
    <cellStyle name="SAPBEXHLevel3 17 2" xfId="24226"/>
    <cellStyle name="SAPBEXHLevel3 17 2 2" xfId="24227"/>
    <cellStyle name="SAPBEXHLevel3 17 2 2 2" xfId="24228"/>
    <cellStyle name="SAPBEXHLevel3 17 3" xfId="24229"/>
    <cellStyle name="SAPBEXHLevel3 18" xfId="24230"/>
    <cellStyle name="SAPBEXHLevel3 18 2" xfId="24231"/>
    <cellStyle name="SAPBEXHLevel3 18 2 2" xfId="24232"/>
    <cellStyle name="SAPBEXHLevel3 19" xfId="24233"/>
    <cellStyle name="SAPBEXHLevel3 2" xfId="24234"/>
    <cellStyle name="SAPBEXHLevel3 2 2" xfId="24235"/>
    <cellStyle name="SAPBEXHLevel3 2 2 2" xfId="24236"/>
    <cellStyle name="SAPBEXHLevel3 2 2 2 2" xfId="24237"/>
    <cellStyle name="SAPBEXHLevel3 2 2 2 2 2" xfId="24238"/>
    <cellStyle name="SAPBEXHLevel3 2 2 2 2 2 2" xfId="24239"/>
    <cellStyle name="SAPBEXHLevel3 2 2 2 2 3" xfId="24240"/>
    <cellStyle name="SAPBEXHLevel3 2 2 2 3" xfId="24241"/>
    <cellStyle name="SAPBEXHLevel3 2 2 2 4" xfId="24242"/>
    <cellStyle name="SAPBEXHLevel3 2 2 3" xfId="24243"/>
    <cellStyle name="SAPBEXHLevel3 2 2 3 2" xfId="24244"/>
    <cellStyle name="SAPBEXHLevel3 2 2 3 2 2" xfId="24245"/>
    <cellStyle name="SAPBEXHLevel3 2 2 3 3" xfId="24246"/>
    <cellStyle name="SAPBEXHLevel3 2 2 4" xfId="24247"/>
    <cellStyle name="SAPBEXHLevel3 2 2 4 2" xfId="24248"/>
    <cellStyle name="SAPBEXHLevel3 2 3" xfId="24249"/>
    <cellStyle name="SAPBEXHLevel3 2 3 2" xfId="24250"/>
    <cellStyle name="SAPBEXHLevel3 2 3 2 2" xfId="24251"/>
    <cellStyle name="SAPBEXHLevel3 2 3 2 2 2" xfId="24252"/>
    <cellStyle name="SAPBEXHLevel3 2 3 2 3" xfId="24253"/>
    <cellStyle name="SAPBEXHLevel3 2 3 3" xfId="24254"/>
    <cellStyle name="SAPBEXHLevel3 2 3 4" xfId="24255"/>
    <cellStyle name="SAPBEXHLevel3 2 4" xfId="24256"/>
    <cellStyle name="SAPBEXHLevel3 2 4 2" xfId="24257"/>
    <cellStyle name="SAPBEXHLevel3 2 4 2 2" xfId="24258"/>
    <cellStyle name="SAPBEXHLevel3 2 4 3" xfId="24259"/>
    <cellStyle name="SAPBEXHLevel3 2 5" xfId="24260"/>
    <cellStyle name="SAPBEXHLevel3 2 5 2" xfId="24261"/>
    <cellStyle name="SAPBEXHLevel3 2_Sheet3" xfId="24262"/>
    <cellStyle name="SAPBEXHLevel3 3" xfId="24263"/>
    <cellStyle name="SAPBEXHLevel3 3 2" xfId="24264"/>
    <cellStyle name="SAPBEXHLevel3 3 2 2" xfId="24265"/>
    <cellStyle name="SAPBEXHLevel3 3 2 2 2" xfId="24266"/>
    <cellStyle name="SAPBEXHLevel3 3 2 2 3" xfId="24267"/>
    <cellStyle name="SAPBEXHLevel3 3 2 3" xfId="24268"/>
    <cellStyle name="SAPBEXHLevel3 3 3" xfId="24269"/>
    <cellStyle name="SAPBEXHLevel3 4" xfId="24270"/>
    <cellStyle name="SAPBEXHLevel3 4 2" xfId="24271"/>
    <cellStyle name="SAPBEXHLevel3 4 2 2" xfId="24272"/>
    <cellStyle name="SAPBEXHLevel3 4 2 2 2" xfId="24273"/>
    <cellStyle name="SAPBEXHLevel3 4 2 2 3" xfId="24274"/>
    <cellStyle name="SAPBEXHLevel3 4 2 3" xfId="24275"/>
    <cellStyle name="SAPBEXHLevel3 4 3" xfId="24276"/>
    <cellStyle name="SAPBEXHLevel3 5" xfId="24277"/>
    <cellStyle name="SAPBEXHLevel3 5 2" xfId="24278"/>
    <cellStyle name="SAPBEXHLevel3 5 2 2" xfId="24279"/>
    <cellStyle name="SAPBEXHLevel3 5 2 2 2" xfId="24280"/>
    <cellStyle name="SAPBEXHLevel3 5 2 3" xfId="24281"/>
    <cellStyle name="SAPBEXHLevel3 5 3" xfId="24282"/>
    <cellStyle name="SAPBEXHLevel3 53" xfId="24283"/>
    <cellStyle name="SAPBEXHLevel3 53 2" xfId="24284"/>
    <cellStyle name="SAPBEXHLevel3 53 2 2" xfId="24285"/>
    <cellStyle name="SAPBEXHLevel3 53 2 2 2" xfId="24286"/>
    <cellStyle name="SAPBEXHLevel3 53 2 2 2 2" xfId="24287"/>
    <cellStyle name="SAPBEXHLevel3 53 2 2 2 2 2" xfId="24288"/>
    <cellStyle name="SAPBEXHLevel3 53 2 2 2 3" xfId="24289"/>
    <cellStyle name="SAPBEXHLevel3 53 2 2 3" xfId="24290"/>
    <cellStyle name="SAPBEXHLevel3 53 2 3" xfId="24291"/>
    <cellStyle name="SAPBEXHLevel3 53 2 3 2" xfId="24292"/>
    <cellStyle name="SAPBEXHLevel3 53 2 3 2 2" xfId="24293"/>
    <cellStyle name="SAPBEXHLevel3 53 2 3 3" xfId="24294"/>
    <cellStyle name="SAPBEXHLevel3 53 2 4" xfId="24295"/>
    <cellStyle name="SAPBEXHLevel3 53 3" xfId="24296"/>
    <cellStyle name="SAPBEXHLevel3 53 3 2" xfId="24297"/>
    <cellStyle name="SAPBEXHLevel3 53 3 2 2" xfId="24298"/>
    <cellStyle name="SAPBEXHLevel3 53 3 2 2 2" xfId="24299"/>
    <cellStyle name="SAPBEXHLevel3 53 3 2 2 3" xfId="24300"/>
    <cellStyle name="SAPBEXHLevel3 53 3 2 3" xfId="24301"/>
    <cellStyle name="SAPBEXHLevel3 53 3 3" xfId="24302"/>
    <cellStyle name="SAPBEXHLevel3 53 3 4" xfId="24303"/>
    <cellStyle name="SAPBEXHLevel3 53 4" xfId="24304"/>
    <cellStyle name="SAPBEXHLevel3 53 4 2" xfId="24305"/>
    <cellStyle name="SAPBEXHLevel3 53 4 3" xfId="24306"/>
    <cellStyle name="SAPBEXHLevel3 53 5" xfId="24307"/>
    <cellStyle name="SAPBEXHLevel3 53 5 2" xfId="24308"/>
    <cellStyle name="SAPBEXHLevel3 53 5 2 2" xfId="24309"/>
    <cellStyle name="SAPBEXHLevel3 53 5 3" xfId="24310"/>
    <cellStyle name="SAPBEXHLevel3 53 6" xfId="24311"/>
    <cellStyle name="SAPBEXHLevel3 53 7" xfId="24312"/>
    <cellStyle name="SAPBEXHLevel3 6" xfId="24313"/>
    <cellStyle name="SAPBEXHLevel3 6 2" xfId="24314"/>
    <cellStyle name="SAPBEXHLevel3 6 2 2" xfId="24315"/>
    <cellStyle name="SAPBEXHLevel3 6 2 2 2" xfId="24316"/>
    <cellStyle name="SAPBEXHLevel3 6 3" xfId="24317"/>
    <cellStyle name="SAPBEXHLevel3 7" xfId="24318"/>
    <cellStyle name="SAPBEXHLevel3 7 2" xfId="24319"/>
    <cellStyle name="SAPBEXHLevel3 7 2 2" xfId="24320"/>
    <cellStyle name="SAPBEXHLevel3 7 2 2 2" xfId="24321"/>
    <cellStyle name="SAPBEXHLevel3 7 3" xfId="24322"/>
    <cellStyle name="SAPBEXHLevel3 8" xfId="24323"/>
    <cellStyle name="SAPBEXHLevel3 8 2" xfId="24324"/>
    <cellStyle name="SAPBEXHLevel3 8 2 2" xfId="24325"/>
    <cellStyle name="SAPBEXHLevel3 8 2 2 2" xfId="24326"/>
    <cellStyle name="SAPBEXHLevel3 8 3" xfId="24327"/>
    <cellStyle name="SAPBEXHLevel3 9" xfId="24328"/>
    <cellStyle name="SAPBEXHLevel3 9 2" xfId="24329"/>
    <cellStyle name="SAPBEXHLevel3 9 2 2" xfId="24330"/>
    <cellStyle name="SAPBEXHLevel3 9 2 2 2" xfId="24331"/>
    <cellStyle name="SAPBEXHLevel3 9 3" xfId="24332"/>
    <cellStyle name="SAPBEXHLevel3_AFE Structure" xfId="24333"/>
    <cellStyle name="SAPBEXHLevel3X" xfId="24334"/>
    <cellStyle name="SAPBEXHLevel3X 10" xfId="24335"/>
    <cellStyle name="SAPBEXHLevel3X 10 2" xfId="24336"/>
    <cellStyle name="SAPBEXHLevel3X 10 2 2" xfId="24337"/>
    <cellStyle name="SAPBEXHLevel3X 10 2 2 2" xfId="24338"/>
    <cellStyle name="SAPBEXHLevel3X 10 3" xfId="24339"/>
    <cellStyle name="SAPBEXHLevel3X 11" xfId="24340"/>
    <cellStyle name="SAPBEXHLevel3X 11 2" xfId="24341"/>
    <cellStyle name="SAPBEXHLevel3X 11 2 2" xfId="24342"/>
    <cellStyle name="SAPBEXHLevel3X 11 2 2 2" xfId="24343"/>
    <cellStyle name="SAPBEXHLevel3X 11 3" xfId="24344"/>
    <cellStyle name="SAPBEXHLevel3X 12" xfId="24345"/>
    <cellStyle name="SAPBEXHLevel3X 12 2" xfId="24346"/>
    <cellStyle name="SAPBEXHLevel3X 12 2 2" xfId="24347"/>
    <cellStyle name="SAPBEXHLevel3X 12 2 2 2" xfId="24348"/>
    <cellStyle name="SAPBEXHLevel3X 12 3" xfId="24349"/>
    <cellStyle name="SAPBEXHLevel3X 13" xfId="24350"/>
    <cellStyle name="SAPBEXHLevel3X 13 2" xfId="24351"/>
    <cellStyle name="SAPBEXHLevel3X 13 2 2" xfId="24352"/>
    <cellStyle name="SAPBEXHLevel3X 13 2 2 2" xfId="24353"/>
    <cellStyle name="SAPBEXHLevel3X 13 3" xfId="24354"/>
    <cellStyle name="SAPBEXHLevel3X 14" xfId="24355"/>
    <cellStyle name="SAPBEXHLevel3X 14 2" xfId="24356"/>
    <cellStyle name="SAPBEXHLevel3X 14 2 2" xfId="24357"/>
    <cellStyle name="SAPBEXHLevel3X 14 2 2 2" xfId="24358"/>
    <cellStyle name="SAPBEXHLevel3X 14 2 2 2 2" xfId="24359"/>
    <cellStyle name="SAPBEXHLevel3X 14 2 3" xfId="24360"/>
    <cellStyle name="SAPBEXHLevel3X 14 3" xfId="24361"/>
    <cellStyle name="SAPBEXHLevel3X 14 3 2" xfId="24362"/>
    <cellStyle name="SAPBEXHLevel3X 14 3 2 2" xfId="24363"/>
    <cellStyle name="SAPBEXHLevel3X 14 4" xfId="24364"/>
    <cellStyle name="SAPBEXHLevel3X 15" xfId="24365"/>
    <cellStyle name="SAPBEXHLevel3X 15 2" xfId="24366"/>
    <cellStyle name="SAPBEXHLevel3X 15 2 2" xfId="24367"/>
    <cellStyle name="SAPBEXHLevel3X 15 2 2 2" xfId="24368"/>
    <cellStyle name="SAPBEXHLevel3X 15 3" xfId="24369"/>
    <cellStyle name="SAPBEXHLevel3X 16" xfId="24370"/>
    <cellStyle name="SAPBEXHLevel3X 16 2" xfId="24371"/>
    <cellStyle name="SAPBEXHLevel3X 16 2 2" xfId="24372"/>
    <cellStyle name="SAPBEXHLevel3X 17" xfId="24373"/>
    <cellStyle name="SAPBEXHLevel3X 2" xfId="24374"/>
    <cellStyle name="SAPBEXHLevel3X 2 2" xfId="24375"/>
    <cellStyle name="SAPBEXHLevel3X 2 2 2" xfId="24376"/>
    <cellStyle name="SAPBEXHLevel3X 2 2 2 2" xfId="24377"/>
    <cellStyle name="SAPBEXHLevel3X 2 2 2 3" xfId="24378"/>
    <cellStyle name="SAPBEXHLevel3X 2 2 3" xfId="24379"/>
    <cellStyle name="SAPBEXHLevel3X 2 3" xfId="24380"/>
    <cellStyle name="SAPBEXHLevel3X 3" xfId="24381"/>
    <cellStyle name="SAPBEXHLevel3X 3 2" xfId="24382"/>
    <cellStyle name="SAPBEXHLevel3X 3 2 2" xfId="24383"/>
    <cellStyle name="SAPBEXHLevel3X 3 2 2 2" xfId="24384"/>
    <cellStyle name="SAPBEXHLevel3X 3 2 2 3" xfId="24385"/>
    <cellStyle name="SAPBEXHLevel3X 3 2 3" xfId="24386"/>
    <cellStyle name="SAPBEXHLevel3X 3 3" xfId="24387"/>
    <cellStyle name="SAPBEXHLevel3X 4" xfId="24388"/>
    <cellStyle name="SAPBEXHLevel3X 4 2" xfId="24389"/>
    <cellStyle name="SAPBEXHLevel3X 4 2 2" xfId="24390"/>
    <cellStyle name="SAPBEXHLevel3X 4 2 2 2" xfId="24391"/>
    <cellStyle name="SAPBEXHLevel3X 4 2 3" xfId="24392"/>
    <cellStyle name="SAPBEXHLevel3X 4 3" xfId="24393"/>
    <cellStyle name="SAPBEXHLevel3X 5" xfId="24394"/>
    <cellStyle name="SAPBEXHLevel3X 5 2" xfId="24395"/>
    <cellStyle name="SAPBEXHLevel3X 5 2 2" xfId="24396"/>
    <cellStyle name="SAPBEXHLevel3X 5 2 2 2" xfId="24397"/>
    <cellStyle name="SAPBEXHLevel3X 5 3" xfId="24398"/>
    <cellStyle name="SAPBEXHLevel3X 6" xfId="24399"/>
    <cellStyle name="SAPBEXHLevel3X 6 2" xfId="24400"/>
    <cellStyle name="SAPBEXHLevel3X 6 2 2" xfId="24401"/>
    <cellStyle name="SAPBEXHLevel3X 6 2 2 2" xfId="24402"/>
    <cellStyle name="SAPBEXHLevel3X 6 3" xfId="24403"/>
    <cellStyle name="SAPBEXHLevel3X 7" xfId="24404"/>
    <cellStyle name="SAPBEXHLevel3X 7 2" xfId="24405"/>
    <cellStyle name="SAPBEXHLevel3X 7 2 2" xfId="24406"/>
    <cellStyle name="SAPBEXHLevel3X 7 2 2 2" xfId="24407"/>
    <cellStyle name="SAPBEXHLevel3X 7 3" xfId="24408"/>
    <cellStyle name="SAPBEXHLevel3X 8" xfId="24409"/>
    <cellStyle name="SAPBEXHLevel3X 8 2" xfId="24410"/>
    <cellStyle name="SAPBEXHLevel3X 8 2 2" xfId="24411"/>
    <cellStyle name="SAPBEXHLevel3X 8 2 2 2" xfId="24412"/>
    <cellStyle name="SAPBEXHLevel3X 8 3" xfId="24413"/>
    <cellStyle name="SAPBEXHLevel3X 9" xfId="24414"/>
    <cellStyle name="SAPBEXHLevel3X 9 2" xfId="24415"/>
    <cellStyle name="SAPBEXHLevel3X 9 2 2" xfId="24416"/>
    <cellStyle name="SAPBEXHLevel3X 9 2 2 2" xfId="24417"/>
    <cellStyle name="SAPBEXHLevel3X 9 3" xfId="24418"/>
    <cellStyle name="SAPBEXHLevel3X_AFE Structure" xfId="24419"/>
    <cellStyle name="SAPBEXinputData" xfId="24420"/>
    <cellStyle name="SAPBEXinputData 10" xfId="24421"/>
    <cellStyle name="SAPBEXinputData 10 2" xfId="24422"/>
    <cellStyle name="SAPBEXinputData 10 2 2" xfId="24423"/>
    <cellStyle name="SAPBEXinputData 10 2 2 2" xfId="24424"/>
    <cellStyle name="SAPBEXinputData 10 3" xfId="24425"/>
    <cellStyle name="SAPBEXinputData 11" xfId="24426"/>
    <cellStyle name="SAPBEXinputData 11 2" xfId="24427"/>
    <cellStyle name="SAPBEXinputData 11 2 2" xfId="24428"/>
    <cellStyle name="SAPBEXinputData 11 2 2 2" xfId="24429"/>
    <cellStyle name="SAPBEXinputData 11 3" xfId="24430"/>
    <cellStyle name="SAPBEXinputData 12" xfId="24431"/>
    <cellStyle name="SAPBEXinputData 12 2" xfId="24432"/>
    <cellStyle name="SAPBEXinputData 12 2 2" xfId="24433"/>
    <cellStyle name="SAPBEXinputData 12 2 2 2" xfId="24434"/>
    <cellStyle name="SAPBEXinputData 12 3" xfId="24435"/>
    <cellStyle name="SAPBEXinputData 13" xfId="24436"/>
    <cellStyle name="SAPBEXinputData 13 2" xfId="24437"/>
    <cellStyle name="SAPBEXinputData 13 2 2" xfId="24438"/>
    <cellStyle name="SAPBEXinputData 13 2 2 2" xfId="24439"/>
    <cellStyle name="SAPBEXinputData 13 3" xfId="24440"/>
    <cellStyle name="SAPBEXinputData 14" xfId="24441"/>
    <cellStyle name="SAPBEXinputData 14 2" xfId="24442"/>
    <cellStyle name="SAPBEXinputData 14 2 2" xfId="24443"/>
    <cellStyle name="SAPBEXinputData 14 2 2 2" xfId="24444"/>
    <cellStyle name="SAPBEXinputData 14 2 2 2 2" xfId="24445"/>
    <cellStyle name="SAPBEXinputData 14 2 3" xfId="24446"/>
    <cellStyle name="SAPBEXinputData 14 3" xfId="24447"/>
    <cellStyle name="SAPBEXinputData 14 3 2" xfId="24448"/>
    <cellStyle name="SAPBEXinputData 14 3 2 2" xfId="24449"/>
    <cellStyle name="SAPBEXinputData 14 4" xfId="24450"/>
    <cellStyle name="SAPBEXinputData 15" xfId="24451"/>
    <cellStyle name="SAPBEXinputData 15 2" xfId="24452"/>
    <cellStyle name="SAPBEXinputData 15 2 2" xfId="24453"/>
    <cellStyle name="SAPBEXinputData 15 2 2 2" xfId="24454"/>
    <cellStyle name="SAPBEXinputData 15 3" xfId="24455"/>
    <cellStyle name="SAPBEXinputData 16" xfId="24456"/>
    <cellStyle name="SAPBEXinputData 16 2" xfId="24457"/>
    <cellStyle name="SAPBEXinputData 16 2 2" xfId="24458"/>
    <cellStyle name="SAPBEXinputData 17" xfId="24459"/>
    <cellStyle name="SAPBEXinputData 2" xfId="24460"/>
    <cellStyle name="SAPBEXinputData 2 2" xfId="24461"/>
    <cellStyle name="SAPBEXinputData 2 2 2" xfId="24462"/>
    <cellStyle name="SAPBEXinputData 2 2 2 2" xfId="24463"/>
    <cellStyle name="SAPBEXinputData 2 2 2 3" xfId="24464"/>
    <cellStyle name="SAPBEXinputData 2 2 3" xfId="24465"/>
    <cellStyle name="SAPBEXinputData 2 3" xfId="24466"/>
    <cellStyle name="SAPBEXinputData 3" xfId="24467"/>
    <cellStyle name="SAPBEXinputData 3 2" xfId="24468"/>
    <cellStyle name="SAPBEXinputData 3 2 2" xfId="24469"/>
    <cellStyle name="SAPBEXinputData 3 2 2 2" xfId="24470"/>
    <cellStyle name="SAPBEXinputData 3 2 2 3" xfId="24471"/>
    <cellStyle name="SAPBEXinputData 3 2 3" xfId="24472"/>
    <cellStyle name="SAPBEXinputData 3 3" xfId="24473"/>
    <cellStyle name="SAPBEXinputData 4" xfId="24474"/>
    <cellStyle name="SAPBEXinputData 4 2" xfId="24475"/>
    <cellStyle name="SAPBEXinputData 4 2 2" xfId="24476"/>
    <cellStyle name="SAPBEXinputData 4 2 2 2" xfId="24477"/>
    <cellStyle name="SAPBEXinputData 4 2 3" xfId="24478"/>
    <cellStyle name="SAPBEXinputData 4 3" xfId="24479"/>
    <cellStyle name="SAPBEXinputData 5" xfId="24480"/>
    <cellStyle name="SAPBEXinputData 5 2" xfId="24481"/>
    <cellStyle name="SAPBEXinputData 5 2 2" xfId="24482"/>
    <cellStyle name="SAPBEXinputData 5 2 2 2" xfId="24483"/>
    <cellStyle name="SAPBEXinputData 5 2 3" xfId="24484"/>
    <cellStyle name="SAPBEXinputData 5 3" xfId="24485"/>
    <cellStyle name="SAPBEXinputData 6" xfId="24486"/>
    <cellStyle name="SAPBEXinputData 6 2" xfId="24487"/>
    <cellStyle name="SAPBEXinputData 6 2 2" xfId="24488"/>
    <cellStyle name="SAPBEXinputData 6 2 2 2" xfId="24489"/>
    <cellStyle name="SAPBEXinputData 6 3" xfId="24490"/>
    <cellStyle name="SAPBEXinputData 7" xfId="24491"/>
    <cellStyle name="SAPBEXinputData 7 2" xfId="24492"/>
    <cellStyle name="SAPBEXinputData 7 2 2" xfId="24493"/>
    <cellStyle name="SAPBEXinputData 7 2 2 2" xfId="24494"/>
    <cellStyle name="SAPBEXinputData 7 3" xfId="24495"/>
    <cellStyle name="SAPBEXinputData 8" xfId="24496"/>
    <cellStyle name="SAPBEXinputData 8 2" xfId="24497"/>
    <cellStyle name="SAPBEXinputData 8 2 2" xfId="24498"/>
    <cellStyle name="SAPBEXinputData 8 2 2 2" xfId="24499"/>
    <cellStyle name="SAPBEXinputData 8 3" xfId="24500"/>
    <cellStyle name="SAPBEXinputData 9" xfId="24501"/>
    <cellStyle name="SAPBEXinputData 9 2" xfId="24502"/>
    <cellStyle name="SAPBEXinputData 9 2 2" xfId="24503"/>
    <cellStyle name="SAPBEXinputData 9 2 2 2" xfId="24504"/>
    <cellStyle name="SAPBEXinputData 9 3" xfId="24505"/>
    <cellStyle name="SAPBEXinputData_AFE Structure" xfId="24506"/>
    <cellStyle name="SAPBEXresData" xfId="24507"/>
    <cellStyle name="SAPBEXresData 2" xfId="24508"/>
    <cellStyle name="SAPBEXresData 2 2" xfId="24509"/>
    <cellStyle name="SAPBEXresData 2 2 2" xfId="24510"/>
    <cellStyle name="SAPBEXresData 2 2 2 2" xfId="24511"/>
    <cellStyle name="SAPBEXresData 2 2 3" xfId="24512"/>
    <cellStyle name="SAPBEXresData 2 3" xfId="24513"/>
    <cellStyle name="SAPBEXresData 2 4" xfId="24514"/>
    <cellStyle name="SAPBEXresData 3" xfId="24515"/>
    <cellStyle name="SAPBEXresData 3 2" xfId="24516"/>
    <cellStyle name="SAPBEXresData 3 2 2" xfId="24517"/>
    <cellStyle name="SAPBEXresData 3 3" xfId="24518"/>
    <cellStyle name="SAPBEXresData 4" xfId="24519"/>
    <cellStyle name="SAPBEXresData 4 2" xfId="24520"/>
    <cellStyle name="SAPBEXresDataEmph" xfId="24521"/>
    <cellStyle name="SAPBEXresDataEmph 2" xfId="24522"/>
    <cellStyle name="SAPBEXresDataEmph 2 2" xfId="24523"/>
    <cellStyle name="SAPBEXresDataEmph 2 2 2" xfId="24524"/>
    <cellStyle name="SAPBEXresDataEmph 2 2 2 2" xfId="24525"/>
    <cellStyle name="SAPBEXresDataEmph 2 2 3" xfId="24526"/>
    <cellStyle name="SAPBEXresDataEmph 2 3" xfId="24527"/>
    <cellStyle name="SAPBEXresDataEmph 2 4" xfId="24528"/>
    <cellStyle name="SAPBEXresDataEmph 3" xfId="24529"/>
    <cellStyle name="SAPBEXresDataEmph 3 2" xfId="24530"/>
    <cellStyle name="SAPBEXresDataEmph 3 2 2" xfId="24531"/>
    <cellStyle name="SAPBEXresDataEmph 3 3" xfId="24532"/>
    <cellStyle name="SAPBEXresDataEmph 4" xfId="24533"/>
    <cellStyle name="SAPBEXresDataEmph 4 2" xfId="24534"/>
    <cellStyle name="SAPBEXresItem" xfId="24535"/>
    <cellStyle name="SAPBEXresItem 2" xfId="24536"/>
    <cellStyle name="SAPBEXresItem 2 2" xfId="24537"/>
    <cellStyle name="SAPBEXresItem 2 2 2" xfId="24538"/>
    <cellStyle name="SAPBEXresItem 2 2 2 2" xfId="24539"/>
    <cellStyle name="SAPBEXresItem 2 2 3" xfId="24540"/>
    <cellStyle name="SAPBEXresItem 2 3" xfId="24541"/>
    <cellStyle name="SAPBEXresItem 2 4" xfId="24542"/>
    <cellStyle name="SAPBEXresItem 3" xfId="24543"/>
    <cellStyle name="SAPBEXresItem 3 2" xfId="24544"/>
    <cellStyle name="SAPBEXresItem 3 2 2" xfId="24545"/>
    <cellStyle name="SAPBEXresItem 3 3" xfId="24546"/>
    <cellStyle name="SAPBEXresItem 4" xfId="24547"/>
    <cellStyle name="SAPBEXresItem 4 2" xfId="24548"/>
    <cellStyle name="SAPBEXresItemX" xfId="24549"/>
    <cellStyle name="SAPBEXresItemX 2" xfId="24550"/>
    <cellStyle name="SAPBEXresItemX 2 2" xfId="24551"/>
    <cellStyle name="SAPBEXresItemX 2 2 2" xfId="24552"/>
    <cellStyle name="SAPBEXresItemX 2 2 2 2" xfId="24553"/>
    <cellStyle name="SAPBEXresItemX 2 2 3" xfId="24554"/>
    <cellStyle name="SAPBEXresItemX 2 3" xfId="24555"/>
    <cellStyle name="SAPBEXresItemX 2 4" xfId="24556"/>
    <cellStyle name="SAPBEXresItemX 3" xfId="24557"/>
    <cellStyle name="SAPBEXresItemX 3 2" xfId="24558"/>
    <cellStyle name="SAPBEXresItemX 3 2 2" xfId="24559"/>
    <cellStyle name="SAPBEXresItemX 3 3" xfId="24560"/>
    <cellStyle name="SAPBEXresItemX 4" xfId="24561"/>
    <cellStyle name="SAPBEXresItemX 4 2" xfId="24562"/>
    <cellStyle name="SAPBEXstdData" xfId="24563"/>
    <cellStyle name="SAPBEXstdData 10" xfId="24564"/>
    <cellStyle name="SAPBEXstdData 10 2" xfId="24565"/>
    <cellStyle name="SAPBEXstdData 10 2 2" xfId="24566"/>
    <cellStyle name="SAPBEXstdData 2" xfId="24567"/>
    <cellStyle name="SAPBEXstdData 2 2" xfId="24568"/>
    <cellStyle name="SAPBEXstdData 2 2 2" xfId="24569"/>
    <cellStyle name="SAPBEXstdData 2 2 2 2" xfId="24570"/>
    <cellStyle name="SAPBEXstdData 2 2 2 2 2" xfId="24571"/>
    <cellStyle name="SAPBEXstdData 2 2 2 2 3" xfId="24572"/>
    <cellStyle name="SAPBEXstdData 2 2 2 3" xfId="24573"/>
    <cellStyle name="SAPBEXstdData 2 2 3" xfId="24574"/>
    <cellStyle name="SAPBEXstdData 2 2 3 2" xfId="24575"/>
    <cellStyle name="SAPBEXstdData 2 2 4" xfId="24576"/>
    <cellStyle name="SAPBEXstdData 2 2 5" xfId="24577"/>
    <cellStyle name="SAPBEXstdData 2 3" xfId="24578"/>
    <cellStyle name="SAPBEXstdData 2 3 2" xfId="24579"/>
    <cellStyle name="SAPBEXstdData 2 3 2 2" xfId="24580"/>
    <cellStyle name="SAPBEXstdData 2 3 2 2 2" xfId="24581"/>
    <cellStyle name="SAPBEXstdData 2 3 2 2 3" xfId="24582"/>
    <cellStyle name="SAPBEXstdData 2 3 2 3" xfId="24583"/>
    <cellStyle name="SAPBEXstdData 2 3 3" xfId="24584"/>
    <cellStyle name="SAPBEXstdData 2 3 4" xfId="24585"/>
    <cellStyle name="SAPBEXstdData 2 4" xfId="24586"/>
    <cellStyle name="SAPBEXstdData 2 4 2" xfId="24587"/>
    <cellStyle name="SAPBEXstdData 2 4 2 2" xfId="24588"/>
    <cellStyle name="SAPBEXstdData 2 4 2 2 2" xfId="24589"/>
    <cellStyle name="SAPBEXstdData 2 4 2 3" xfId="24590"/>
    <cellStyle name="SAPBEXstdData 2 4 3" xfId="24591"/>
    <cellStyle name="SAPBEXstdData 2 4 4" xfId="24592"/>
    <cellStyle name="SAPBEXstdData 2 5" xfId="24593"/>
    <cellStyle name="SAPBEXstdData 2 5 2" xfId="24594"/>
    <cellStyle name="SAPBEXstdData 2 6" xfId="24595"/>
    <cellStyle name="SAPBEXstdData 2 6 2" xfId="24596"/>
    <cellStyle name="SAPBEXstdData 2 7" xfId="24597"/>
    <cellStyle name="SAPBEXstdData 2 8" xfId="24598"/>
    <cellStyle name="SAPBEXstdData 3" xfId="24599"/>
    <cellStyle name="SAPBEXstdData 3 2" xfId="24600"/>
    <cellStyle name="SAPBEXstdData 3 2 2" xfId="24601"/>
    <cellStyle name="SAPBEXstdData 3 2 2 2" xfId="24602"/>
    <cellStyle name="SAPBEXstdData 3 2 2 2 2" xfId="24603"/>
    <cellStyle name="SAPBEXstdData 3 2 2 3" xfId="24604"/>
    <cellStyle name="SAPBEXstdData 3 2 3" xfId="24605"/>
    <cellStyle name="SAPBEXstdData 3 2 4" xfId="24606"/>
    <cellStyle name="SAPBEXstdData 3 3" xfId="24607"/>
    <cellStyle name="SAPBEXstdData 3 3 2" xfId="24608"/>
    <cellStyle name="SAPBEXstdData 3 3 2 2" xfId="24609"/>
    <cellStyle name="SAPBEXstdData 3 3 3" xfId="24610"/>
    <cellStyle name="SAPBEXstdData 3 4" xfId="24611"/>
    <cellStyle name="SAPBEXstdData 3 4 2" xfId="24612"/>
    <cellStyle name="SAPBEXstdData 3 5" xfId="24613"/>
    <cellStyle name="SAPBEXstdData 4" xfId="24614"/>
    <cellStyle name="SAPBEXstdData 4 2" xfId="24615"/>
    <cellStyle name="SAPBEXstdData 4 2 2" xfId="24616"/>
    <cellStyle name="SAPBEXstdData 4 2 2 2" xfId="24617"/>
    <cellStyle name="SAPBEXstdData 4 2 2 3" xfId="24618"/>
    <cellStyle name="SAPBEXstdData 4 2 3" xfId="24619"/>
    <cellStyle name="SAPBEXstdData 4 3" xfId="24620"/>
    <cellStyle name="SAPBEXstdData 4 3 2" xfId="24621"/>
    <cellStyle name="SAPBEXstdData 4 4" xfId="24622"/>
    <cellStyle name="SAPBEXstdData 4 5" xfId="24623"/>
    <cellStyle name="SAPBEXstdData 5" xfId="24624"/>
    <cellStyle name="SAPBEXstdData 5 2" xfId="24625"/>
    <cellStyle name="SAPBEXstdData 5 2 2" xfId="24626"/>
    <cellStyle name="SAPBEXstdData 5 2 2 2" xfId="24627"/>
    <cellStyle name="SAPBEXstdData 5 2 2 3" xfId="24628"/>
    <cellStyle name="SAPBEXstdData 5 2 3" xfId="24629"/>
    <cellStyle name="SAPBEXstdData 5 3" xfId="24630"/>
    <cellStyle name="SAPBEXstdData 5 4" xfId="24631"/>
    <cellStyle name="SAPBEXstdData 6" xfId="24632"/>
    <cellStyle name="SAPBEXstdData 6 2" xfId="24633"/>
    <cellStyle name="SAPBEXstdData 6 2 2" xfId="24634"/>
    <cellStyle name="SAPBEXstdData 6 2 2 2" xfId="24635"/>
    <cellStyle name="SAPBEXstdData 6 2 2 3" xfId="24636"/>
    <cellStyle name="SAPBEXstdData 6 2 3" xfId="24637"/>
    <cellStyle name="SAPBEXstdData 6 3" xfId="24638"/>
    <cellStyle name="SAPBEXstdData 6 4" xfId="24639"/>
    <cellStyle name="SAPBEXstdData 7" xfId="24640"/>
    <cellStyle name="SAPBEXstdData 7 2" xfId="24641"/>
    <cellStyle name="SAPBEXstdData 7 2 2" xfId="24642"/>
    <cellStyle name="SAPBEXstdData 7 2 2 2" xfId="24643"/>
    <cellStyle name="SAPBEXstdData 7 2 3" xfId="24644"/>
    <cellStyle name="SAPBEXstdData 7 3" xfId="24645"/>
    <cellStyle name="SAPBEXstdData 8" xfId="24646"/>
    <cellStyle name="SAPBEXstdData 8 2" xfId="24647"/>
    <cellStyle name="SAPBEXstdData 8 2 2" xfId="24648"/>
    <cellStyle name="SAPBEXstdData 8 2 2 2" xfId="24649"/>
    <cellStyle name="SAPBEXstdData 8 2 3" xfId="24650"/>
    <cellStyle name="SAPBEXstdData 8 3" xfId="24651"/>
    <cellStyle name="SAPBEXstdData 9" xfId="24652"/>
    <cellStyle name="SAPBEXstdData 9 2" xfId="24653"/>
    <cellStyle name="SAPBEXstdData 9 2 2" xfId="24654"/>
    <cellStyle name="SAPBEXstdData 9 2 2 2" xfId="24655"/>
    <cellStyle name="SAPBEXstdData 9 3" xfId="24656"/>
    <cellStyle name="SAPBEXstdData_Use this one" xfId="24657"/>
    <cellStyle name="SAPBEXstdDataEmph" xfId="24658"/>
    <cellStyle name="SAPBEXstdDataEmph 2" xfId="24659"/>
    <cellStyle name="SAPBEXstdDataEmph 2 2" xfId="24660"/>
    <cellStyle name="SAPBEXstdDataEmph 2 2 2" xfId="24661"/>
    <cellStyle name="SAPBEXstdDataEmph 2 2 2 2" xfId="24662"/>
    <cellStyle name="SAPBEXstdDataEmph 2 2 2 2 2" xfId="24663"/>
    <cellStyle name="SAPBEXstdDataEmph 2 2 2 2 3" xfId="24664"/>
    <cellStyle name="SAPBEXstdDataEmph 2 2 2 3" xfId="24665"/>
    <cellStyle name="SAPBEXstdDataEmph 2 2 3" xfId="24666"/>
    <cellStyle name="SAPBEXstdDataEmph 2 3" xfId="24667"/>
    <cellStyle name="SAPBEXstdDataEmph 2 3 2" xfId="24668"/>
    <cellStyle name="SAPBEXstdDataEmph 2 3 2 2" xfId="24669"/>
    <cellStyle name="SAPBEXstdDataEmph 2 3 2 2 2" xfId="24670"/>
    <cellStyle name="SAPBEXstdDataEmph 2 3 2 2 3" xfId="24671"/>
    <cellStyle name="SAPBEXstdDataEmph 2 3 2 3" xfId="24672"/>
    <cellStyle name="SAPBEXstdDataEmph 2 3 3" xfId="24673"/>
    <cellStyle name="SAPBEXstdDataEmph 2 3 4" xfId="24674"/>
    <cellStyle name="SAPBEXstdDataEmph 2 4" xfId="24675"/>
    <cellStyle name="SAPBEXstdDataEmph 2 4 2" xfId="24676"/>
    <cellStyle name="SAPBEXstdDataEmph 2 4 2 2" xfId="24677"/>
    <cellStyle name="SAPBEXstdDataEmph 2 4 2 3" xfId="24678"/>
    <cellStyle name="SAPBEXstdDataEmph 2 4 3" xfId="24679"/>
    <cellStyle name="SAPBEXstdDataEmph 2 5" xfId="24680"/>
    <cellStyle name="SAPBEXstdDataEmph 2 5 2" xfId="24681"/>
    <cellStyle name="SAPBEXstdDataEmph 3" xfId="24682"/>
    <cellStyle name="SAPBEXstdDataEmph 3 2" xfId="24683"/>
    <cellStyle name="SAPBEXstdDataEmph 3 2 2" xfId="24684"/>
    <cellStyle name="SAPBEXstdDataEmph 3 2 2 2" xfId="24685"/>
    <cellStyle name="SAPBEXstdDataEmph 3 2 3" xfId="24686"/>
    <cellStyle name="SAPBEXstdDataEmph 3 3" xfId="24687"/>
    <cellStyle name="SAPBEXstdDataEmph 3 3 2" xfId="24688"/>
    <cellStyle name="SAPBEXstdDataEmph 3 3 2 2" xfId="24689"/>
    <cellStyle name="SAPBEXstdDataEmph 3 3 2 3" xfId="24690"/>
    <cellStyle name="SAPBEXstdDataEmph 3 3 3" xfId="24691"/>
    <cellStyle name="SAPBEXstdDataEmph 3 3 4" xfId="24692"/>
    <cellStyle name="SAPBEXstdDataEmph 3 4" xfId="24693"/>
    <cellStyle name="SAPBEXstdDataEmph 3 4 2" xfId="24694"/>
    <cellStyle name="SAPBEXstdDataEmph 3 5" xfId="24695"/>
    <cellStyle name="SAPBEXstdDataEmph 4" xfId="24696"/>
    <cellStyle name="SAPBEXstdDataEmph 4 2" xfId="24697"/>
    <cellStyle name="SAPBEXstdDataEmph 4 2 2" xfId="24698"/>
    <cellStyle name="SAPBEXstdDataEmph 4 3" xfId="24699"/>
    <cellStyle name="SAPBEXstdDataEmph 5" xfId="24700"/>
    <cellStyle name="SAPBEXstdDataEmph 5 2" xfId="24701"/>
    <cellStyle name="SAPBEXstdDataEmph 5 2 2" xfId="24702"/>
    <cellStyle name="SAPBEXstdDataEmph 5 3" xfId="24703"/>
    <cellStyle name="SAPBEXstdDataEmph 6" xfId="24704"/>
    <cellStyle name="SAPBEXstdDataEmph 6 2" xfId="24705"/>
    <cellStyle name="SAPBEXstdDataEmph 7" xfId="24706"/>
    <cellStyle name="SAPBEXstdDataEmph 7 2" xfId="24707"/>
    <cellStyle name="SAPBEXstdItem" xfId="24708"/>
    <cellStyle name="SAPBEXstdItem 2" xfId="24709"/>
    <cellStyle name="SAPBEXstdItem 2 2" xfId="24710"/>
    <cellStyle name="SAPBEXstdItem 2 2 2" xfId="24711"/>
    <cellStyle name="SAPBEXstdItem 2 2 2 2" xfId="24712"/>
    <cellStyle name="SAPBEXstdItem 2 2 2 2 2" xfId="24713"/>
    <cellStyle name="SAPBEXstdItem 2 2 3" xfId="24714"/>
    <cellStyle name="SAPBEXstdItem 2 3" xfId="24715"/>
    <cellStyle name="SAPBEXstdItem 2 3 2" xfId="24716"/>
    <cellStyle name="SAPBEXstdItem 2 3 2 2" xfId="24717"/>
    <cellStyle name="SAPBEXstdItem 2 3 2 2 2" xfId="24718"/>
    <cellStyle name="SAPBEXstdItem 2 3 3" xfId="24719"/>
    <cellStyle name="SAPBEXstdItem 2 4" xfId="24720"/>
    <cellStyle name="SAPBEXstdItem 2 4 2" xfId="24721"/>
    <cellStyle name="SAPBEXstdItem 2 4 2 2" xfId="24722"/>
    <cellStyle name="SAPBEXstdItem 2 5" xfId="24723"/>
    <cellStyle name="SAPBEXstdItem 2 5 2" xfId="24724"/>
    <cellStyle name="SAPBEXstdItem 2 6" xfId="24725"/>
    <cellStyle name="SAPBEXstdItem 3" xfId="24726"/>
    <cellStyle name="SAPBEXstdItem 3 2" xfId="24727"/>
    <cellStyle name="SAPBEXstdItem 3 2 2" xfId="24728"/>
    <cellStyle name="SAPBEXstdItem 3 2 2 2" xfId="24729"/>
    <cellStyle name="SAPBEXstdItem 3 2 2 2 2" xfId="24730"/>
    <cellStyle name="SAPBEXstdItem 3 2 2 3" xfId="24731"/>
    <cellStyle name="SAPBEXstdItem 3 2 3" xfId="24732"/>
    <cellStyle name="SAPBEXstdItem 3 2 4" xfId="24733"/>
    <cellStyle name="SAPBEXstdItem 3 3" xfId="24734"/>
    <cellStyle name="SAPBEXstdItem 3 3 2" xfId="24735"/>
    <cellStyle name="SAPBEXstdItem 3 3 2 2" xfId="24736"/>
    <cellStyle name="SAPBEXstdItem 3 3 3" xfId="24737"/>
    <cellStyle name="SAPBEXstdItem 3 4" xfId="24738"/>
    <cellStyle name="SAPBEXstdItem 3 4 2" xfId="24739"/>
    <cellStyle name="SAPBEXstdItem 3 5" xfId="24740"/>
    <cellStyle name="SAPBEXstdItem 4" xfId="24741"/>
    <cellStyle name="SAPBEXstdItem 4 2" xfId="24742"/>
    <cellStyle name="SAPBEXstdItem 4 2 2" xfId="24743"/>
    <cellStyle name="SAPBEXstdItem 4 2 2 2" xfId="24744"/>
    <cellStyle name="SAPBEXstdItem 4 3" xfId="24745"/>
    <cellStyle name="SAPBEXstdItem 5" xfId="24746"/>
    <cellStyle name="SAPBEXstdItem 5 2" xfId="24747"/>
    <cellStyle name="SAPBEXstdItem 5 2 2" xfId="24748"/>
    <cellStyle name="SAPBEXstdItem 5 2 2 2" xfId="24749"/>
    <cellStyle name="SAPBEXstdItem 6" xfId="24750"/>
    <cellStyle name="SAPBEXstdItem 6 2" xfId="24751"/>
    <cellStyle name="SAPBEXstdItem 6 2 2" xfId="24752"/>
    <cellStyle name="SAPBEXstdItem 6 2 2 2" xfId="24753"/>
    <cellStyle name="SAPBEXstdItem 7" xfId="24754"/>
    <cellStyle name="SAPBEXstdItem 7 2" xfId="24755"/>
    <cellStyle name="SAPBEXstdItem 7 2 2" xfId="24756"/>
    <cellStyle name="SAPBEXstdItem 7 2 2 2" xfId="24757"/>
    <cellStyle name="SAPBEXstdItem 8" xfId="24758"/>
    <cellStyle name="SAPBEXstdItem 8 2" xfId="24759"/>
    <cellStyle name="SAPBEXstdItem 8 2 2" xfId="24760"/>
    <cellStyle name="SAPBEXstdItem 8 2 2 2" xfId="24761"/>
    <cellStyle name="SAPBEXstdItem 8 3" xfId="24762"/>
    <cellStyle name="SAPBEXstdItem 9" xfId="24763"/>
    <cellStyle name="SAPBEXstdItem 9 2" xfId="24764"/>
    <cellStyle name="SAPBEXstdItem 9 2 2" xfId="24765"/>
    <cellStyle name="SAPBEXstdItem_Use this one" xfId="24766"/>
    <cellStyle name="SAPBEXstdItemX" xfId="24767"/>
    <cellStyle name="SAPBEXstdItemX 2" xfId="24768"/>
    <cellStyle name="SAPBEXstdItemX 2 2" xfId="24769"/>
    <cellStyle name="SAPBEXstdItemX 2 2 2" xfId="24770"/>
    <cellStyle name="SAPBEXstdItemX 2 2 2 2" xfId="24771"/>
    <cellStyle name="SAPBEXstdItemX 2 2 3" xfId="24772"/>
    <cellStyle name="SAPBEXstdItemX 2 3" xfId="24773"/>
    <cellStyle name="SAPBEXstdItemX 2 4" xfId="24774"/>
    <cellStyle name="SAPBEXstdItemX 3" xfId="24775"/>
    <cellStyle name="SAPBEXstdItemX 3 2" xfId="24776"/>
    <cellStyle name="SAPBEXstdItemX 3 2 2" xfId="24777"/>
    <cellStyle name="SAPBEXstdItemX 3 3" xfId="24778"/>
    <cellStyle name="SAPBEXstdItemX 4" xfId="24779"/>
    <cellStyle name="SAPBEXstdItemX 4 2" xfId="24780"/>
    <cellStyle name="SAPBEXtitle" xfId="24781"/>
    <cellStyle name="SAPBEXtitle 10" xfId="24782"/>
    <cellStyle name="SAPBEXtitle 10 2" xfId="24783"/>
    <cellStyle name="SAPBEXtitle 10 2 2" xfId="24784"/>
    <cellStyle name="SAPBEXtitle 10 2 2 2" xfId="24785"/>
    <cellStyle name="SAPBEXtitle 11" xfId="24786"/>
    <cellStyle name="SAPBEXtitle 11 2" xfId="24787"/>
    <cellStyle name="SAPBEXtitle 11 2 2" xfId="24788"/>
    <cellStyle name="SAPBEXtitle 11 2 2 2" xfId="24789"/>
    <cellStyle name="SAPBEXtitle 12" xfId="24790"/>
    <cellStyle name="SAPBEXtitle 12 2" xfId="24791"/>
    <cellStyle name="SAPBEXtitle 12 2 2" xfId="24792"/>
    <cellStyle name="SAPBEXtitle 12 2 2 2" xfId="24793"/>
    <cellStyle name="SAPBEXtitle 13" xfId="24794"/>
    <cellStyle name="SAPBEXtitle 13 2" xfId="24795"/>
    <cellStyle name="SAPBEXtitle 13 2 2" xfId="24796"/>
    <cellStyle name="SAPBEXtitle 13 2 2 2" xfId="24797"/>
    <cellStyle name="SAPBEXtitle 14" xfId="24798"/>
    <cellStyle name="SAPBEXtitle 14 2" xfId="24799"/>
    <cellStyle name="SAPBEXtitle 14 2 2" xfId="24800"/>
    <cellStyle name="SAPBEXtitle 2" xfId="24801"/>
    <cellStyle name="SAPBEXtitle 2 2" xfId="24802"/>
    <cellStyle name="SAPBEXtitle 2 2 2" xfId="24803"/>
    <cellStyle name="SAPBEXtitle 2 2 2 2" xfId="24804"/>
    <cellStyle name="SAPBEXtitle 3" xfId="24805"/>
    <cellStyle name="SAPBEXtitle 3 2" xfId="24806"/>
    <cellStyle name="SAPBEXtitle 3 2 2" xfId="24807"/>
    <cellStyle name="SAPBEXtitle 3 2 2 2" xfId="24808"/>
    <cellStyle name="SAPBEXtitle 4" xfId="24809"/>
    <cellStyle name="SAPBEXtitle 4 2" xfId="24810"/>
    <cellStyle name="SAPBEXtitle 4 2 2" xfId="24811"/>
    <cellStyle name="SAPBEXtitle 4 2 2 2" xfId="24812"/>
    <cellStyle name="SAPBEXtitle 5" xfId="24813"/>
    <cellStyle name="SAPBEXtitle 5 2" xfId="24814"/>
    <cellStyle name="SAPBEXtitle 5 2 2" xfId="24815"/>
    <cellStyle name="SAPBEXtitle 5 2 2 2" xfId="24816"/>
    <cellStyle name="SAPBEXtitle 6" xfId="24817"/>
    <cellStyle name="SAPBEXtitle 6 2" xfId="24818"/>
    <cellStyle name="SAPBEXtitle 6 2 2" xfId="24819"/>
    <cellStyle name="SAPBEXtitle 6 2 2 2" xfId="24820"/>
    <cellStyle name="SAPBEXtitle 7" xfId="24821"/>
    <cellStyle name="SAPBEXtitle 7 2" xfId="24822"/>
    <cellStyle name="SAPBEXtitle 7 2 2" xfId="24823"/>
    <cellStyle name="SAPBEXtitle 7 2 2 2" xfId="24824"/>
    <cellStyle name="SAPBEXtitle 8" xfId="24825"/>
    <cellStyle name="SAPBEXtitle 8 2" xfId="24826"/>
    <cellStyle name="SAPBEXtitle 8 2 2" xfId="24827"/>
    <cellStyle name="SAPBEXtitle 8 2 2 2" xfId="24828"/>
    <cellStyle name="SAPBEXtitle 9" xfId="24829"/>
    <cellStyle name="SAPBEXtitle 9 2" xfId="24830"/>
    <cellStyle name="SAPBEXtitle 9 2 2" xfId="24831"/>
    <cellStyle name="SAPBEXtitle 9 2 2 2" xfId="24832"/>
    <cellStyle name="SAPBEXtitle_AFE Structure" xfId="24833"/>
    <cellStyle name="SAPBEXundefined" xfId="24834"/>
    <cellStyle name="SAPBEXundefined 2" xfId="24835"/>
    <cellStyle name="SAPBEXundefined 2 2" xfId="24836"/>
    <cellStyle name="SAPBEXundefined 2 2 2" xfId="24837"/>
    <cellStyle name="SAPBEXundefined 2 2 2 2" xfId="24838"/>
    <cellStyle name="SAPBEXundefined 2 2 3" xfId="24839"/>
    <cellStyle name="SAPBEXundefined 2 3" xfId="24840"/>
    <cellStyle name="SAPBEXundefined 2 4" xfId="24841"/>
    <cellStyle name="SAPBEXundefined 3" xfId="24842"/>
    <cellStyle name="SAPBEXundefined 3 2" xfId="24843"/>
    <cellStyle name="SAPBEXundefined 3 2 2" xfId="24844"/>
    <cellStyle name="SAPBEXundefined 3 3" xfId="24845"/>
    <cellStyle name="SAPBEXundefined 4" xfId="24846"/>
    <cellStyle name="SAPBEXundefined 4 2" xfId="24847"/>
    <cellStyle name="Satisfaisant" xfId="24848"/>
    <cellStyle name="Satisfaisant 2" xfId="24849"/>
    <cellStyle name="Satisfaisant 2 2" xfId="24850"/>
    <cellStyle name="Satisfaisant 2 2 2" xfId="24851"/>
    <cellStyle name="SEM-BPS-key" xfId="24852"/>
    <cellStyle name="SEM-BPS-key 2" xfId="24853"/>
    <cellStyle name="SEM-BPS-key 2 2" xfId="24854"/>
    <cellStyle name="SEM-BPS-key 2 2 2" xfId="24855"/>
    <cellStyle name="Shading - Heavy" xfId="24856"/>
    <cellStyle name="Shading - Light" xfId="24857"/>
    <cellStyle name="Shading - Medium" xfId="24858"/>
    <cellStyle name="Sheet Title" xfId="24859"/>
    <cellStyle name="Sheet Title 2" xfId="24860"/>
    <cellStyle name="Sheet Title 2 2" xfId="24861"/>
    <cellStyle name="Sheet Title 2 2 2" xfId="24862"/>
    <cellStyle name="Sortie" xfId="24863"/>
    <cellStyle name="Sortie 2" xfId="24864"/>
    <cellStyle name="Sortie 2 2" xfId="24865"/>
    <cellStyle name="Sortie 2 2 2" xfId="24866"/>
    <cellStyle name="Spaces-2" xfId="24867"/>
    <cellStyle name="Spaces-4" xfId="24868"/>
    <cellStyle name="Spaces-6" xfId="24869"/>
    <cellStyle name="SPOl" xfId="24870"/>
    <cellStyle name="SPOl 2" xfId="24871"/>
    <cellStyle name="SPOl 2 2" xfId="24872"/>
    <cellStyle name="SPOl 2 3" xfId="24873"/>
    <cellStyle name="SPOl 2 3 2" xfId="24874"/>
    <cellStyle name="SPOl 2 4" xfId="24875"/>
    <cellStyle name="SPOl 3" xfId="24876"/>
    <cellStyle name="SPOl 4" xfId="24877"/>
    <cellStyle name="SPOl 4 2" xfId="24878"/>
    <cellStyle name="Style 1" xfId="24879"/>
    <cellStyle name="Style 1 2" xfId="24880"/>
    <cellStyle name="Style 1 2 2" xfId="24881"/>
    <cellStyle name="Style 1 2 2 2" xfId="24882"/>
    <cellStyle name="Style 1 2 2 2 2" xfId="24883"/>
    <cellStyle name="Style 1 2 2 2 2 2" xfId="24884"/>
    <cellStyle name="Style 1 2 3" xfId="24885"/>
    <cellStyle name="Style 1 2 3 2" xfId="24886"/>
    <cellStyle name="Style 1 2 3 2 2" xfId="24887"/>
    <cellStyle name="Style 1 2 3 2 2 2" xfId="24888"/>
    <cellStyle name="Style 1 2 4" xfId="24889"/>
    <cellStyle name="Style 1 2 5" xfId="24890"/>
    <cellStyle name="Style 1 2 5 2" xfId="24891"/>
    <cellStyle name="Style 1 2 5 2 2" xfId="24892"/>
    <cellStyle name="Style 1 3" xfId="24893"/>
    <cellStyle name="Style 1 3 2" xfId="24894"/>
    <cellStyle name="Style 1 3 2 2" xfId="24895"/>
    <cellStyle name="Style 1 3 2 2 2" xfId="24896"/>
    <cellStyle name="Style 1 3 3" xfId="24897"/>
    <cellStyle name="Style 1 3 4" xfId="24898"/>
    <cellStyle name="Style 1 4" xfId="24899"/>
    <cellStyle name="Style 1 4 2" xfId="24900"/>
    <cellStyle name="Style 1 4 3" xfId="24901"/>
    <cellStyle name="Style 1 4 3 2" xfId="24902"/>
    <cellStyle name="Style 1 4 4" xfId="24903"/>
    <cellStyle name="Style 1 5" xfId="24904"/>
    <cellStyle name="Style 21" xfId="24905"/>
    <cellStyle name="Style 21 2" xfId="24906"/>
    <cellStyle name="Style 21 2 2" xfId="24907"/>
    <cellStyle name="Style 21 2 3" xfId="24908"/>
    <cellStyle name="Style 21 2 3 2" xfId="24909"/>
    <cellStyle name="Style 21 2 4" xfId="24910"/>
    <cellStyle name="Style 21 3" xfId="24911"/>
    <cellStyle name="Style 21 4" xfId="24912"/>
    <cellStyle name="Style 21 4 2" xfId="24913"/>
    <cellStyle name="Style 21_Appendix Data" xfId="24914"/>
    <cellStyle name="Style 22" xfId="24915"/>
    <cellStyle name="Style 22 2" xfId="24916"/>
    <cellStyle name="Style 22 2 2" xfId="24917"/>
    <cellStyle name="Style 22 2 3" xfId="24918"/>
    <cellStyle name="Style 22 2 3 2" xfId="24919"/>
    <cellStyle name="Style 22 2 4" xfId="24920"/>
    <cellStyle name="Style 22 3" xfId="24921"/>
    <cellStyle name="Style 22 4" xfId="24922"/>
    <cellStyle name="Style 22 4 2" xfId="24923"/>
    <cellStyle name="Style 22_Appendix Data" xfId="24924"/>
    <cellStyle name="Style 23" xfId="24925"/>
    <cellStyle name="Style 23 2" xfId="24926"/>
    <cellStyle name="Style 23 2 2" xfId="24927"/>
    <cellStyle name="Style 23 2 2 2" xfId="24928"/>
    <cellStyle name="Style 23 2 3" xfId="24929"/>
    <cellStyle name="Style 23 2 3 2" xfId="24930"/>
    <cellStyle name="Style 23 2 3 3" xfId="24931"/>
    <cellStyle name="Style 23 2 4" xfId="24932"/>
    <cellStyle name="Style 23 3" xfId="24933"/>
    <cellStyle name="Style 23 3 2" xfId="24934"/>
    <cellStyle name="Style 23 3 2 2" xfId="24935"/>
    <cellStyle name="Style 23 3 3" xfId="24936"/>
    <cellStyle name="Style 23 4" xfId="24937"/>
    <cellStyle name="Style 23 4 2" xfId="24938"/>
    <cellStyle name="Style 23 5" xfId="24939"/>
    <cellStyle name="Style 23 5 2" xfId="24940"/>
    <cellStyle name="Style 24" xfId="24941"/>
    <cellStyle name="Style 24 2" xfId="24942"/>
    <cellStyle name="Style 24 2 2" xfId="24943"/>
    <cellStyle name="Style 24 2 2 2" xfId="24944"/>
    <cellStyle name="Style 24 2 3" xfId="24945"/>
    <cellStyle name="Style 24 2 3 2" xfId="24946"/>
    <cellStyle name="Style 24 2 3 3" xfId="24947"/>
    <cellStyle name="Style 24 2 4" xfId="24948"/>
    <cellStyle name="Style 24 3" xfId="24949"/>
    <cellStyle name="Style 24 3 2" xfId="24950"/>
    <cellStyle name="Style 24 3 2 2" xfId="24951"/>
    <cellStyle name="Style 24 3 3" xfId="24952"/>
    <cellStyle name="Style 24 4" xfId="24953"/>
    <cellStyle name="Style 24 4 2" xfId="24954"/>
    <cellStyle name="Style 24 5" xfId="24955"/>
    <cellStyle name="Style 24 5 2" xfId="24956"/>
    <cellStyle name="Style 25" xfId="24957"/>
    <cellStyle name="Style 25 2" xfId="24958"/>
    <cellStyle name="Style 25 2 2" xfId="24959"/>
    <cellStyle name="Style 25 2 2 2" xfId="24960"/>
    <cellStyle name="Style 25 2 3" xfId="24961"/>
    <cellStyle name="Style 25 2 3 2" xfId="24962"/>
    <cellStyle name="Style 25 2 3 3" xfId="24963"/>
    <cellStyle name="Style 25 2 4" xfId="24964"/>
    <cellStyle name="Style 25 3" xfId="24965"/>
    <cellStyle name="Style 25 3 2" xfId="24966"/>
    <cellStyle name="Style 25 3 2 2" xfId="24967"/>
    <cellStyle name="Style 25 3 3" xfId="24968"/>
    <cellStyle name="Style 25 4" xfId="24969"/>
    <cellStyle name="Style 25 4 2" xfId="24970"/>
    <cellStyle name="Style 25 5" xfId="24971"/>
    <cellStyle name="Style 25 5 2" xfId="24972"/>
    <cellStyle name="Style 26" xfId="24973"/>
    <cellStyle name="Style 26 2" xfId="24974"/>
    <cellStyle name="Style 26 2 2" xfId="24975"/>
    <cellStyle name="Style 26 2 2 2" xfId="24976"/>
    <cellStyle name="Style 26 2 3" xfId="24977"/>
    <cellStyle name="Style 26 2 3 2" xfId="24978"/>
    <cellStyle name="Style 26 2 3 3" xfId="24979"/>
    <cellStyle name="Style 26 2 4" xfId="24980"/>
    <cellStyle name="Style 26 3" xfId="24981"/>
    <cellStyle name="Style 26 3 2" xfId="24982"/>
    <cellStyle name="Style 26 3 2 2" xfId="24983"/>
    <cellStyle name="Style 26 3 3" xfId="24984"/>
    <cellStyle name="Style 26 4" xfId="24985"/>
    <cellStyle name="Style 26 4 2" xfId="24986"/>
    <cellStyle name="Style 26 5" xfId="24987"/>
    <cellStyle name="Style 26 5 2" xfId="24988"/>
    <cellStyle name="Style 27" xfId="24989"/>
    <cellStyle name="Style 27 2" xfId="24990"/>
    <cellStyle name="Style 27 2 2" xfId="24991"/>
    <cellStyle name="Style 27 2 2 2" xfId="24992"/>
    <cellStyle name="Style 27 2 3" xfId="24993"/>
    <cellStyle name="Style 27 2 3 2" xfId="24994"/>
    <cellStyle name="Style 27 2 3 3" xfId="24995"/>
    <cellStyle name="Style 27 2 4" xfId="24996"/>
    <cellStyle name="Style 27 3" xfId="24997"/>
    <cellStyle name="Style 27 3 2" xfId="24998"/>
    <cellStyle name="Style 27 3 2 2" xfId="24999"/>
    <cellStyle name="Style 27 3 3" xfId="25000"/>
    <cellStyle name="Style 27 4" xfId="25001"/>
    <cellStyle name="Style 27 4 2" xfId="25002"/>
    <cellStyle name="Style 27 5" xfId="25003"/>
    <cellStyle name="Style 27 5 2" xfId="25004"/>
    <cellStyle name="Style 28" xfId="25005"/>
    <cellStyle name="Style 28 2" xfId="25006"/>
    <cellStyle name="Style 28 2 2" xfId="25007"/>
    <cellStyle name="Style 28 2 2 2" xfId="25008"/>
    <cellStyle name="Style 28 2 3" xfId="25009"/>
    <cellStyle name="Style 28 2 3 2" xfId="25010"/>
    <cellStyle name="Style 28 2 3 3" xfId="25011"/>
    <cellStyle name="Style 28 2 4" xfId="25012"/>
    <cellStyle name="Style 28 3" xfId="25013"/>
    <cellStyle name="Style 28 3 2" xfId="25014"/>
    <cellStyle name="Style 28 3 2 2" xfId="25015"/>
    <cellStyle name="Style 28 3 3" xfId="25016"/>
    <cellStyle name="Style 28 4" xfId="25017"/>
    <cellStyle name="Style 28 4 2" xfId="25018"/>
    <cellStyle name="Style 28 5" xfId="25019"/>
    <cellStyle name="Style 28 5 2" xfId="25020"/>
    <cellStyle name="Style 29" xfId="25021"/>
    <cellStyle name="Style 29 2" xfId="25022"/>
    <cellStyle name="Style 29 2 2" xfId="25023"/>
    <cellStyle name="Style 29 2 2 2" xfId="25024"/>
    <cellStyle name="Style 29 2 3" xfId="25025"/>
    <cellStyle name="Style 29 2 3 2" xfId="25026"/>
    <cellStyle name="Style 29 2 3 3" xfId="25027"/>
    <cellStyle name="Style 29 2 4" xfId="25028"/>
    <cellStyle name="Style 29 3" xfId="25029"/>
    <cellStyle name="Style 29 3 2" xfId="25030"/>
    <cellStyle name="Style 29 3 2 2" xfId="25031"/>
    <cellStyle name="Style 29 3 3" xfId="25032"/>
    <cellStyle name="Style 29 4" xfId="25033"/>
    <cellStyle name="Style 29 4 2" xfId="25034"/>
    <cellStyle name="Style 29 5" xfId="25035"/>
    <cellStyle name="Style 29 5 2" xfId="25036"/>
    <cellStyle name="Style 30" xfId="25037"/>
    <cellStyle name="Style 30 2" xfId="25038"/>
    <cellStyle name="Style 30 2 2" xfId="25039"/>
    <cellStyle name="Style 30 2 2 2" xfId="25040"/>
    <cellStyle name="Style 30 2 3" xfId="25041"/>
    <cellStyle name="Style 30 2 3 2" xfId="25042"/>
    <cellStyle name="Style 30 2 3 3" xfId="25043"/>
    <cellStyle name="Style 30 2 4" xfId="25044"/>
    <cellStyle name="Style 30 3" xfId="25045"/>
    <cellStyle name="Style 30 3 2" xfId="25046"/>
    <cellStyle name="Style 30 3 2 2" xfId="25047"/>
    <cellStyle name="Style 30 3 3" xfId="25048"/>
    <cellStyle name="Style 30 4" xfId="25049"/>
    <cellStyle name="Style 30 4 2" xfId="25050"/>
    <cellStyle name="Style 30 5" xfId="25051"/>
    <cellStyle name="Style 30 5 2" xfId="25052"/>
    <cellStyle name="Style 31" xfId="25053"/>
    <cellStyle name="Style 31 2" xfId="25054"/>
    <cellStyle name="Style 31 2 2" xfId="25055"/>
    <cellStyle name="Style 31 2 2 2" xfId="25056"/>
    <cellStyle name="Style 31 2 3" xfId="25057"/>
    <cellStyle name="Style 31 2 3 2" xfId="25058"/>
    <cellStyle name="Style 31 2 3 3" xfId="25059"/>
    <cellStyle name="Style 31 2 4" xfId="25060"/>
    <cellStyle name="Style 31 3" xfId="25061"/>
    <cellStyle name="Style 31 3 2" xfId="25062"/>
    <cellStyle name="Style 31 3 2 2" xfId="25063"/>
    <cellStyle name="Style 31 3 3" xfId="25064"/>
    <cellStyle name="Style 31 4" xfId="25065"/>
    <cellStyle name="Style 31 4 2" xfId="25066"/>
    <cellStyle name="Style 31 5" xfId="25067"/>
    <cellStyle name="Style 31 5 2" xfId="25068"/>
    <cellStyle name="Style 32" xfId="25069"/>
    <cellStyle name="Style 32 2" xfId="25070"/>
    <cellStyle name="Style 32 2 2" xfId="25071"/>
    <cellStyle name="Style 32 2 2 2" xfId="25072"/>
    <cellStyle name="Style 32 2 3" xfId="25073"/>
    <cellStyle name="Style 32 2 3 2" xfId="25074"/>
    <cellStyle name="Style 32 2 3 3" xfId="25075"/>
    <cellStyle name="Style 32 2 4" xfId="25076"/>
    <cellStyle name="Style 32 3" xfId="25077"/>
    <cellStyle name="Style 32 3 2" xfId="25078"/>
    <cellStyle name="Style 32 3 2 2" xfId="25079"/>
    <cellStyle name="Style 32 3 3" xfId="25080"/>
    <cellStyle name="Style 32 4" xfId="25081"/>
    <cellStyle name="Style 32 4 2" xfId="25082"/>
    <cellStyle name="Style 32 5" xfId="25083"/>
    <cellStyle name="Style 32 5 2" xfId="25084"/>
    <cellStyle name="Style 33" xfId="25085"/>
    <cellStyle name="Style 33 2" xfId="25086"/>
    <cellStyle name="Style 33 2 2" xfId="25087"/>
    <cellStyle name="Style 33 2 3" xfId="25088"/>
    <cellStyle name="Style 33 2 3 2" xfId="25089"/>
    <cellStyle name="Style 33 2 4" xfId="25090"/>
    <cellStyle name="Style 33 3" xfId="25091"/>
    <cellStyle name="Style 33 4" xfId="25092"/>
    <cellStyle name="Style 33 4 2" xfId="25093"/>
    <cellStyle name="Style 33_Appendix Data" xfId="25094"/>
    <cellStyle name="Style 34" xfId="25095"/>
    <cellStyle name="Style 34 2" xfId="25096"/>
    <cellStyle name="Style 34 2 2" xfId="25097"/>
    <cellStyle name="Style 34 2 3" xfId="25098"/>
    <cellStyle name="Style 34 2 3 2" xfId="25099"/>
    <cellStyle name="Style 34 2 4" xfId="25100"/>
    <cellStyle name="Style 34 3" xfId="25101"/>
    <cellStyle name="Style 34 4" xfId="25102"/>
    <cellStyle name="Style 34 4 2" xfId="25103"/>
    <cellStyle name="Style 34_Appendix Data" xfId="25104"/>
    <cellStyle name="Style 35" xfId="25105"/>
    <cellStyle name="Style 35 2" xfId="25106"/>
    <cellStyle name="Style 35 2 2" xfId="25107"/>
    <cellStyle name="Style 35 2 3" xfId="25108"/>
    <cellStyle name="Style 35 2 3 2" xfId="25109"/>
    <cellStyle name="Style 35 2 4" xfId="25110"/>
    <cellStyle name="Style 35 3" xfId="25111"/>
    <cellStyle name="Style 35 4" xfId="25112"/>
    <cellStyle name="Style 35 4 2" xfId="25113"/>
    <cellStyle name="Style 35_Appendix Data" xfId="25114"/>
    <cellStyle name="Style1" xfId="25115"/>
    <cellStyle name="Style1 2" xfId="25116"/>
    <cellStyle name="Style1 2 2" xfId="25117"/>
    <cellStyle name="Style1 2 2 2" xfId="25118"/>
    <cellStyle name="Style1 2 3" xfId="25119"/>
    <cellStyle name="Style1 2 3 2" xfId="25120"/>
    <cellStyle name="Style1 2 4" xfId="25121"/>
    <cellStyle name="Style1 3" xfId="25122"/>
    <cellStyle name="Style1 3 2" xfId="25123"/>
    <cellStyle name="Style1 4" xfId="25124"/>
    <cellStyle name="Style1 4 2" xfId="25125"/>
    <cellStyle name="Style1 5" xfId="25126"/>
    <cellStyle name="Subtitle" xfId="25127"/>
    <cellStyle name="Subtitle 2" xfId="25128"/>
    <cellStyle name="Subtitle 2 2" xfId="25129"/>
    <cellStyle name="Subtitle 2 2 2" xfId="25130"/>
    <cellStyle name="Table Head" xfId="25131"/>
    <cellStyle name="Table Head 2" xfId="25132"/>
    <cellStyle name="Table Head 2 2" xfId="25133"/>
    <cellStyle name="Table Head 2 2 2" xfId="25134"/>
    <cellStyle name="Table Head Aligned" xfId="25135"/>
    <cellStyle name="Table Head Aligned 2" xfId="25136"/>
    <cellStyle name="Table Head Aligned 2 2" xfId="25137"/>
    <cellStyle name="Table Head Aligned 2 2 2" xfId="25138"/>
    <cellStyle name="Table Head Blue" xfId="25139"/>
    <cellStyle name="Table Head Blue 2" xfId="25140"/>
    <cellStyle name="Table Head Blue 2 2" xfId="25141"/>
    <cellStyle name="Table Head Blue 2 2 2" xfId="25142"/>
    <cellStyle name="Table Head Green" xfId="25143"/>
    <cellStyle name="Table Head Green 2" xfId="25144"/>
    <cellStyle name="Table Head Green 2 2" xfId="25145"/>
    <cellStyle name="Table Head Green 2 2 2" xfId="25146"/>
    <cellStyle name="Table Title" xfId="25147"/>
    <cellStyle name="Table Title 2" xfId="25148"/>
    <cellStyle name="Table Title 2 2" xfId="25149"/>
    <cellStyle name="Table Title 2 2 2" xfId="25150"/>
    <cellStyle name="Table Units" xfId="25151"/>
    <cellStyle name="Table Units 2" xfId="25152"/>
    <cellStyle name="Table Units 2 2" xfId="25153"/>
    <cellStyle name="Table Units 2 2 2" xfId="25154"/>
    <cellStyle name="Temp" xfId="25155"/>
    <cellStyle name="Temp 2" xfId="25156"/>
    <cellStyle name="Temp 2 2" xfId="25157"/>
    <cellStyle name="Temp 2 2 2" xfId="25158"/>
    <cellStyle name="Text" xfId="25159"/>
    <cellStyle name="Text 2" xfId="25160"/>
    <cellStyle name="Text 2 2" xfId="25161"/>
    <cellStyle name="Text 2 2 2" xfId="25162"/>
    <cellStyle name="Text 3" xfId="25163"/>
    <cellStyle name="Text Centre" xfId="25164"/>
    <cellStyle name="Text Centre 2" xfId="25165"/>
    <cellStyle name="Text Centre 2 2" xfId="25166"/>
    <cellStyle name="Text Centre 2 2 2" xfId="25167"/>
    <cellStyle name="Text Wrap" xfId="25168"/>
    <cellStyle name="Text Wrap 2" xfId="25169"/>
    <cellStyle name="Text Wrap 2 2" xfId="25170"/>
    <cellStyle name="Text Wrap 2 2 2" xfId="25171"/>
    <cellStyle name="Text Wrap 2 2 2 2" xfId="25172"/>
    <cellStyle name="Text Wrap 2 2 2 2 2" xfId="25173"/>
    <cellStyle name="Text Wrap 2 3" xfId="25174"/>
    <cellStyle name="Text Wrap 2 3 2" xfId="25175"/>
    <cellStyle name="Text Wrap 2 3 2 2" xfId="25176"/>
    <cellStyle name="Text Wrap 2 3 2 2 2" xfId="25177"/>
    <cellStyle name="Text Wrap 2 4" xfId="25178"/>
    <cellStyle name="Text Wrap 2 4 2" xfId="25179"/>
    <cellStyle name="Text Wrap 2 4 2 2" xfId="25180"/>
    <cellStyle name="Text Wrap 2 5" xfId="25181"/>
    <cellStyle name="Text Wrap 3" xfId="25182"/>
    <cellStyle name="Text Wrap 3 2" xfId="25183"/>
    <cellStyle name="Text Wrap 3 2 2" xfId="25184"/>
    <cellStyle name="Text Wrap 3 3" xfId="25185"/>
    <cellStyle name="Text Wrap Across Cells" xfId="25186"/>
    <cellStyle name="Text Wrap_2" xfId="25187"/>
    <cellStyle name="Texte explicatif" xfId="25188"/>
    <cellStyle name="Texte explicatif 2" xfId="25189"/>
    <cellStyle name="Texte explicatif 2 2" xfId="25190"/>
    <cellStyle name="Texte explicatif 2 2 2" xfId="25191"/>
    <cellStyle name="Thousands" xfId="25192"/>
    <cellStyle name="Thousands 2" xfId="25193"/>
    <cellStyle name="Thousands 2 2" xfId="25194"/>
    <cellStyle name="Thousands 2 2 2" xfId="25195"/>
    <cellStyle name="Thousands 2 2 2 2" xfId="25196"/>
    <cellStyle name="Thousands 3" xfId="25197"/>
    <cellStyle name="Thousands 3 2" xfId="25198"/>
    <cellStyle name="Thousands 3 2 2" xfId="25199"/>
    <cellStyle name="Three Dec." xfId="25200"/>
    <cellStyle name="Three Dec. 2" xfId="25201"/>
    <cellStyle name="Three Dec. 2 2" xfId="25202"/>
    <cellStyle name="Three Dec. 2 2 2" xfId="25203"/>
    <cellStyle name="Times 12 Bold L" xfId="25204"/>
    <cellStyle name="Times 12 Bold L 2" xfId="25205"/>
    <cellStyle name="Times 12 Bold L 2 2" xfId="25206"/>
    <cellStyle name="Times 12 Bold L 2 2 2" xfId="25207"/>
    <cellStyle name="Times New Roman" xfId="25208"/>
    <cellStyle name="Times New Roman 2" xfId="25209"/>
    <cellStyle name="Times New Roman 2 2" xfId="25210"/>
    <cellStyle name="Times New Roman 2 2 2" xfId="25211"/>
    <cellStyle name="Title 10" xfId="25212"/>
    <cellStyle name="Title 10 2" xfId="25213"/>
    <cellStyle name="Title 10 2 2" xfId="25214"/>
    <cellStyle name="Title 10 2 2 2" xfId="25215"/>
    <cellStyle name="Title 11" xfId="25216"/>
    <cellStyle name="Title 11 2" xfId="25217"/>
    <cellStyle name="Title 11 2 2" xfId="25218"/>
    <cellStyle name="Title 11 2 2 2" xfId="25219"/>
    <cellStyle name="Title 12" xfId="25220"/>
    <cellStyle name="Title 12 2" xfId="25221"/>
    <cellStyle name="Title 12 2 2" xfId="25222"/>
    <cellStyle name="Title 12 2 2 2" xfId="25223"/>
    <cellStyle name="Title 13" xfId="25224"/>
    <cellStyle name="Title 13 2" xfId="25225"/>
    <cellStyle name="Title 13 2 2" xfId="25226"/>
    <cellStyle name="Title 13 2 2 2" xfId="25227"/>
    <cellStyle name="Title 14" xfId="25228"/>
    <cellStyle name="Title 14 2" xfId="25229"/>
    <cellStyle name="Title 14 2 2" xfId="25230"/>
    <cellStyle name="Title 14 2 2 2" xfId="25231"/>
    <cellStyle name="Title 15" xfId="25232"/>
    <cellStyle name="Title 15 2" xfId="25233"/>
    <cellStyle name="Title 15 2 2" xfId="25234"/>
    <cellStyle name="Title 15 2 2 2" xfId="25235"/>
    <cellStyle name="Title 16" xfId="25236"/>
    <cellStyle name="Title 16 2" xfId="25237"/>
    <cellStyle name="Title 16 2 2" xfId="25238"/>
    <cellStyle name="Title 16 2 2 2" xfId="25239"/>
    <cellStyle name="Title 17" xfId="25240"/>
    <cellStyle name="Title 17 2" xfId="25241"/>
    <cellStyle name="Title 17 2 2" xfId="25242"/>
    <cellStyle name="Title 17 2 2 2" xfId="25243"/>
    <cellStyle name="Title 18" xfId="25244"/>
    <cellStyle name="Title 18 2" xfId="25245"/>
    <cellStyle name="Title 18 2 2" xfId="25246"/>
    <cellStyle name="Title 18 2 2 2" xfId="25247"/>
    <cellStyle name="Title 19" xfId="25248"/>
    <cellStyle name="Title 19 2" xfId="25249"/>
    <cellStyle name="Title 19 2 2" xfId="25250"/>
    <cellStyle name="Title 19 2 2 2" xfId="25251"/>
    <cellStyle name="Title 2" xfId="25252"/>
    <cellStyle name="Title 2 2" xfId="25253"/>
    <cellStyle name="Title 2 2 2" xfId="25254"/>
    <cellStyle name="Title 2 2 2 2" xfId="25255"/>
    <cellStyle name="Title 2 2 2 2 2" xfId="25256"/>
    <cellStyle name="Title 2 2 2 3" xfId="25257"/>
    <cellStyle name="Title 2 2 3" xfId="25258"/>
    <cellStyle name="Title 2 3" xfId="25259"/>
    <cellStyle name="Title 2 3 2" xfId="25260"/>
    <cellStyle name="Title 2 3 2 2" xfId="25261"/>
    <cellStyle name="Title 2 3 2 2 2" xfId="25262"/>
    <cellStyle name="Title 2 3 3" xfId="25263"/>
    <cellStyle name="Title 2 4" xfId="25264"/>
    <cellStyle name="Title 2 5" xfId="25265"/>
    <cellStyle name="Title 2 5 2" xfId="25266"/>
    <cellStyle name="Title 2 5 2 2" xfId="25267"/>
    <cellStyle name="Title 20" xfId="25268"/>
    <cellStyle name="Title 20 2" xfId="25269"/>
    <cellStyle name="Title 20 2 2" xfId="25270"/>
    <cellStyle name="Title 20 2 2 2" xfId="25271"/>
    <cellStyle name="Title 21" xfId="25272"/>
    <cellStyle name="Title 21 2" xfId="25273"/>
    <cellStyle name="Title 21 2 2" xfId="25274"/>
    <cellStyle name="Title 21 2 2 2" xfId="25275"/>
    <cellStyle name="Title 22" xfId="25276"/>
    <cellStyle name="Title 22 2" xfId="25277"/>
    <cellStyle name="Title 22 2 2" xfId="25278"/>
    <cellStyle name="Title 22 2 2 2" xfId="25279"/>
    <cellStyle name="Title 23" xfId="25280"/>
    <cellStyle name="Title 3" xfId="25281"/>
    <cellStyle name="Title 3 2" xfId="25282"/>
    <cellStyle name="Title 3 2 2" xfId="25283"/>
    <cellStyle name="Title 3 2 2 2" xfId="25284"/>
    <cellStyle name="Title 4" xfId="25285"/>
    <cellStyle name="Title 4 2" xfId="25286"/>
    <cellStyle name="Title 4 2 2" xfId="25287"/>
    <cellStyle name="Title 4 2 2 2" xfId="25288"/>
    <cellStyle name="Title 5" xfId="25289"/>
    <cellStyle name="Title 5 2" xfId="25290"/>
    <cellStyle name="Title 5 2 2" xfId="25291"/>
    <cellStyle name="Title 5 2 2 2" xfId="25292"/>
    <cellStyle name="Title 6" xfId="25293"/>
    <cellStyle name="Title 6 2" xfId="25294"/>
    <cellStyle name="Title 6 2 2" xfId="25295"/>
    <cellStyle name="Title 6 2 2 2" xfId="25296"/>
    <cellStyle name="Title 7" xfId="25297"/>
    <cellStyle name="Title 7 2" xfId="25298"/>
    <cellStyle name="Title 7 2 2" xfId="25299"/>
    <cellStyle name="Title 7 2 2 2" xfId="25300"/>
    <cellStyle name="Title 8" xfId="25301"/>
    <cellStyle name="Title 8 2" xfId="25302"/>
    <cellStyle name="Title 8 2 2" xfId="25303"/>
    <cellStyle name="Title 8 2 2 2" xfId="25304"/>
    <cellStyle name="Title 9" xfId="25305"/>
    <cellStyle name="Title 9 2" xfId="25306"/>
    <cellStyle name="Title 9 2 2" xfId="25307"/>
    <cellStyle name="Title 9 2 2 2" xfId="25308"/>
    <cellStyle name="Titles" xfId="25309"/>
    <cellStyle name="Titles 2" xfId="25310"/>
    <cellStyle name="Titles 2 2" xfId="25311"/>
    <cellStyle name="Titles 2 2 2" xfId="25312"/>
    <cellStyle name="Titre" xfId="25313"/>
    <cellStyle name="Titre 2" xfId="25314"/>
    <cellStyle name="Titre 2 2" xfId="25315"/>
    <cellStyle name="Titre 2 2 2" xfId="25316"/>
    <cellStyle name="Titre 1" xfId="25317"/>
    <cellStyle name="Titre 1 2" xfId="25318"/>
    <cellStyle name="Titre 1 2 2" xfId="25319"/>
    <cellStyle name="Titre 1 2 2 2" xfId="25320"/>
    <cellStyle name="Titre 2" xfId="25321"/>
    <cellStyle name="Titre 2 2" xfId="25322"/>
    <cellStyle name="Titre 2 2 2" xfId="25323"/>
    <cellStyle name="Titre 2 2 2 2" xfId="25324"/>
    <cellStyle name="Titre 3" xfId="25325"/>
    <cellStyle name="Titre 3 2" xfId="25326"/>
    <cellStyle name="Titre 3 2 2" xfId="25327"/>
    <cellStyle name="Titre 3 2 2 2" xfId="25328"/>
    <cellStyle name="Titre 4" xfId="25329"/>
    <cellStyle name="Titre 4 2" xfId="25330"/>
    <cellStyle name="Titre 4 2 2" xfId="25331"/>
    <cellStyle name="Titre 4 2 2 2" xfId="25332"/>
    <cellStyle name="To" xfId="25333"/>
    <cellStyle name="Total 10" xfId="25334"/>
    <cellStyle name="Total 10 2" xfId="25335"/>
    <cellStyle name="Total 10 2 2" xfId="25336"/>
    <cellStyle name="Total 10 2 2 2" xfId="25337"/>
    <cellStyle name="Total 11" xfId="25338"/>
    <cellStyle name="Total 11 2" xfId="25339"/>
    <cellStyle name="Total 11 2 2" xfId="25340"/>
    <cellStyle name="Total 11 2 2 2" xfId="25341"/>
    <cellStyle name="Total 12" xfId="25342"/>
    <cellStyle name="Total 12 2" xfId="25343"/>
    <cellStyle name="Total 12 2 2" xfId="25344"/>
    <cellStyle name="Total 12 2 2 2" xfId="25345"/>
    <cellStyle name="Total 13" xfId="25346"/>
    <cellStyle name="Total 13 2" xfId="25347"/>
    <cellStyle name="Total 13 2 2" xfId="25348"/>
    <cellStyle name="Total 13 2 2 2" xfId="25349"/>
    <cellStyle name="Total 14" xfId="25350"/>
    <cellStyle name="Total 14 2" xfId="25351"/>
    <cellStyle name="Total 14 2 2" xfId="25352"/>
    <cellStyle name="Total 14 2 2 2" xfId="25353"/>
    <cellStyle name="Total 15" xfId="25354"/>
    <cellStyle name="Total 15 2" xfId="25355"/>
    <cellStyle name="Total 15 2 2" xfId="25356"/>
    <cellStyle name="Total 15 2 2 2" xfId="25357"/>
    <cellStyle name="Total 16" xfId="25358"/>
    <cellStyle name="Total 16 2" xfId="25359"/>
    <cellStyle name="Total 16 2 2" xfId="25360"/>
    <cellStyle name="Total 16 2 2 2" xfId="25361"/>
    <cellStyle name="Total 17" xfId="25362"/>
    <cellStyle name="Total 17 2" xfId="25363"/>
    <cellStyle name="Total 17 2 2" xfId="25364"/>
    <cellStyle name="Total 17 2 2 2" xfId="25365"/>
    <cellStyle name="Total 18" xfId="25366"/>
    <cellStyle name="Total 18 2" xfId="25367"/>
    <cellStyle name="Total 18 2 2" xfId="25368"/>
    <cellStyle name="Total 18 2 2 2" xfId="25369"/>
    <cellStyle name="Total 19" xfId="25370"/>
    <cellStyle name="Total 19 2" xfId="25371"/>
    <cellStyle name="Total 19 2 2" xfId="25372"/>
    <cellStyle name="Total 19 2 2 2" xfId="25373"/>
    <cellStyle name="Total 2" xfId="25374"/>
    <cellStyle name="Total 2 2" xfId="25375"/>
    <cellStyle name="Total 2 2 2" xfId="25376"/>
    <cellStyle name="Total 2 2 2 2" xfId="25377"/>
    <cellStyle name="Total 2 2 2 2 2" xfId="25378"/>
    <cellStyle name="Total 2 2 2 2 3" xfId="25379"/>
    <cellStyle name="Total 2 2 2 3" xfId="25380"/>
    <cellStyle name="Total 2 2 3" xfId="25381"/>
    <cellStyle name="Total 2 2 4" xfId="25382"/>
    <cellStyle name="Total 2 2 5" xfId="25383"/>
    <cellStyle name="Total 2 3" xfId="25384"/>
    <cellStyle name="Total 2 3 2" xfId="25385"/>
    <cellStyle name="Total 2 3 2 2" xfId="25386"/>
    <cellStyle name="Total 2 3 2 2 2" xfId="25387"/>
    <cellStyle name="Total 2 3 2 2 3" xfId="25388"/>
    <cellStyle name="Total 2 3 2 3" xfId="25389"/>
    <cellStyle name="Total 2 3 3" xfId="25390"/>
    <cellStyle name="Total 2 3 4" xfId="25391"/>
    <cellStyle name="Total 2 4" xfId="25392"/>
    <cellStyle name="Total 2 4 2" xfId="25393"/>
    <cellStyle name="Total 2 4 2 2" xfId="25394"/>
    <cellStyle name="Total 2 4 3" xfId="25395"/>
    <cellStyle name="Total 2 4 4" xfId="25396"/>
    <cellStyle name="Total 2 5" xfId="25397"/>
    <cellStyle name="Total 2 5 2" xfId="25398"/>
    <cellStyle name="Total 2 5 2 2" xfId="25399"/>
    <cellStyle name="Total 2 5 2 2 2" xfId="25400"/>
    <cellStyle name="Total 2 5 2 3" xfId="25401"/>
    <cellStyle name="Total 2 5 3" xfId="25402"/>
    <cellStyle name="Total 2 5 4" xfId="25403"/>
    <cellStyle name="Total 2 6" xfId="25404"/>
    <cellStyle name="Total 2 6 2" xfId="25405"/>
    <cellStyle name="Total 2 7" xfId="25406"/>
    <cellStyle name="Total 2 7 2" xfId="25407"/>
    <cellStyle name="Total 2 8" xfId="25408"/>
    <cellStyle name="Total 2 8 2" xfId="25409"/>
    <cellStyle name="Total 2 9" xfId="25410"/>
    <cellStyle name="Total 20" xfId="25411"/>
    <cellStyle name="Total 20 2" xfId="25412"/>
    <cellStyle name="Total 20 2 2" xfId="25413"/>
    <cellStyle name="Total 20 2 2 2" xfId="25414"/>
    <cellStyle name="Total 21" xfId="25415"/>
    <cellStyle name="Total 21 2" xfId="25416"/>
    <cellStyle name="Total 21 2 2" xfId="25417"/>
    <cellStyle name="Total 21 2 2 2" xfId="25418"/>
    <cellStyle name="Total 22" xfId="25419"/>
    <cellStyle name="Total 22 2" xfId="25420"/>
    <cellStyle name="Total 22 2 2" xfId="25421"/>
    <cellStyle name="Total 22 2 2 2" xfId="25422"/>
    <cellStyle name="Total 23" xfId="25423"/>
    <cellStyle name="Total 3" xfId="25424"/>
    <cellStyle name="Total 3 2" xfId="25425"/>
    <cellStyle name="Total 3 2 2" xfId="25426"/>
    <cellStyle name="Total 3 2 2 2" xfId="25427"/>
    <cellStyle name="Total 3 2 2 3" xfId="25428"/>
    <cellStyle name="Total 3 2 3" xfId="25429"/>
    <cellStyle name="Total 3 3" xfId="25430"/>
    <cellStyle name="Total 3 4" xfId="25431"/>
    <cellStyle name="Total 4" xfId="25432"/>
    <cellStyle name="Total 4 2" xfId="25433"/>
    <cellStyle name="Total 4 2 2" xfId="25434"/>
    <cellStyle name="Total 4 2 2 2" xfId="25435"/>
    <cellStyle name="Total 4 2 2 2 2" xfId="25436"/>
    <cellStyle name="Total 4 3" xfId="25437"/>
    <cellStyle name="Total 4 3 2" xfId="25438"/>
    <cellStyle name="Total 4 3 2 2" xfId="25439"/>
    <cellStyle name="Total 5" xfId="25440"/>
    <cellStyle name="Total 5 2" xfId="25441"/>
    <cellStyle name="Total 5 2 2" xfId="25442"/>
    <cellStyle name="Total 5 2 2 2" xfId="25443"/>
    <cellStyle name="Total 6" xfId="25444"/>
    <cellStyle name="Total 6 2" xfId="25445"/>
    <cellStyle name="Total 6 2 2" xfId="25446"/>
    <cellStyle name="Total 6 2 2 2" xfId="25447"/>
    <cellStyle name="Total 7" xfId="25448"/>
    <cellStyle name="Total 7 2" xfId="25449"/>
    <cellStyle name="Total 7 2 2" xfId="25450"/>
    <cellStyle name="Total 7 2 2 2" xfId="25451"/>
    <cellStyle name="Total 8" xfId="25452"/>
    <cellStyle name="Total 8 2" xfId="25453"/>
    <cellStyle name="Total 8 2 2" xfId="25454"/>
    <cellStyle name="Total 8 2 2 2" xfId="25455"/>
    <cellStyle name="Total 9" xfId="25456"/>
    <cellStyle name="Total 9 2" xfId="25457"/>
    <cellStyle name="Total 9 2 2" xfId="25458"/>
    <cellStyle name="Total 9 2 2 2" xfId="25459"/>
    <cellStyle name="Totals" xfId="25460"/>
    <cellStyle name="Totals 2" xfId="25461"/>
    <cellStyle name="Totals 2 2" xfId="25462"/>
    <cellStyle name="Totals 2 2 2" xfId="25463"/>
    <cellStyle name="Totals 2 2 2 2" xfId="25464"/>
    <cellStyle name="Totals 2 2 3" xfId="25465"/>
    <cellStyle name="Totals 2 3" xfId="25466"/>
    <cellStyle name="Totals 2 4" xfId="25467"/>
    <cellStyle name="Totals 3" xfId="25468"/>
    <cellStyle name="Totals 3 2" xfId="25469"/>
    <cellStyle name="Totals 3 2 2" xfId="25470"/>
    <cellStyle name="Totals 3 3" xfId="25471"/>
    <cellStyle name="Totals 4" xfId="25472"/>
    <cellStyle name="Totals 4 2" xfId="25473"/>
    <cellStyle name="Totals 5" xfId="25474"/>
    <cellStyle name="Totals 5 2" xfId="25475"/>
    <cellStyle name="Two Dec." xfId="25476"/>
    <cellStyle name="Two Dec. 2" xfId="25477"/>
    <cellStyle name="Two Dec. 2 2" xfId="25478"/>
    <cellStyle name="Two Dec. 2 2 2" xfId="25479"/>
    <cellStyle name="Unp Comma [0]" xfId="25480"/>
    <cellStyle name="Unp Comma [0] 2" xfId="25481"/>
    <cellStyle name="Unp Comma [0] 2 2" xfId="25482"/>
    <cellStyle name="Unp Comma [0] 2 2 2" xfId="25483"/>
    <cellStyle name="Unp Comma [0] 2 2 2 2" xfId="25484"/>
    <cellStyle name="Unp Comma [0] 2 2 3" xfId="25485"/>
    <cellStyle name="Unp Comma [0] 2 3" xfId="25486"/>
    <cellStyle name="Unp Comma [0] 2 4" xfId="25487"/>
    <cellStyle name="Unp Comma [0] 3" xfId="25488"/>
    <cellStyle name="Unp Comma [0] 3 2" xfId="25489"/>
    <cellStyle name="Unp Comma [0] 3 2 2" xfId="25490"/>
    <cellStyle name="Unp Comma [0] 3 3" xfId="25491"/>
    <cellStyle name="Unp Comma [0] 4" xfId="25492"/>
    <cellStyle name="Unp Comma [0] 4 2" xfId="25493"/>
    <cellStyle name="Unp Comma [0] 5" xfId="25494"/>
    <cellStyle name="Unp Comma [0] 5 2" xfId="25495"/>
    <cellStyle name="Unp Comma [0] 6" xfId="25496"/>
    <cellStyle name="Unp Comma [0] 6 2" xfId="25497"/>
    <cellStyle name="Unp comment" xfId="25498"/>
    <cellStyle name="Unp comment 2" xfId="25499"/>
    <cellStyle name="Unp comment 2 2" xfId="25500"/>
    <cellStyle name="Unp comment 2 2 2" xfId="25501"/>
    <cellStyle name="Unp comment 2 2 2 2" xfId="25502"/>
    <cellStyle name="Unp comment 2 2 3" xfId="25503"/>
    <cellStyle name="Unp comment 2 3" xfId="25504"/>
    <cellStyle name="Unp comment 2 4" xfId="25505"/>
    <cellStyle name="Unp comment 3" xfId="25506"/>
    <cellStyle name="Unp comment 3 2" xfId="25507"/>
    <cellStyle name="Unp comment 3 2 2" xfId="25508"/>
    <cellStyle name="Unp comment 3 3" xfId="25509"/>
    <cellStyle name="Unp comment 4" xfId="25510"/>
    <cellStyle name="Unp comment 4 2" xfId="25511"/>
    <cellStyle name="Unp comment 5" xfId="25512"/>
    <cellStyle name="Unp comment 5 2" xfId="25513"/>
    <cellStyle name="Unp Fixed (1)" xfId="25514"/>
    <cellStyle name="Unp Fixed (1) 2" xfId="25515"/>
    <cellStyle name="Unp Fixed (1) 2 2" xfId="25516"/>
    <cellStyle name="Unp Fixed (1) 2 2 2" xfId="25517"/>
    <cellStyle name="Unp Fixed (1) 2 2 2 2" xfId="25518"/>
    <cellStyle name="Unp Fixed (1) 2 2 3" xfId="25519"/>
    <cellStyle name="Unp Fixed (1) 2 3" xfId="25520"/>
    <cellStyle name="Unp Fixed (1) 2 4" xfId="25521"/>
    <cellStyle name="Unp Fixed (1) 3" xfId="25522"/>
    <cellStyle name="Unp Fixed (1) 3 2" xfId="25523"/>
    <cellStyle name="Unp Fixed (1) 3 2 2" xfId="25524"/>
    <cellStyle name="Unp Fixed (1) 3 3" xfId="25525"/>
    <cellStyle name="Unp Fixed (1) 4" xfId="25526"/>
    <cellStyle name="Unp Fixed (1) 4 2" xfId="25527"/>
    <cellStyle name="Unp Fixed (1) 5" xfId="25528"/>
    <cellStyle name="Unp Fixed (1) 5 2" xfId="25529"/>
    <cellStyle name="Unp Fixed (1) 6" xfId="25530"/>
    <cellStyle name="Unp Fixed (1) 6 2" xfId="25531"/>
    <cellStyle name="Unp Name" xfId="25532"/>
    <cellStyle name="Unp Name 2" xfId="25533"/>
    <cellStyle name="Unp Name 2 2" xfId="25534"/>
    <cellStyle name="Unp Name 2 2 2" xfId="25535"/>
    <cellStyle name="Unp Name 2 2 2 2" xfId="25536"/>
    <cellStyle name="Unp Name 2 2 3" xfId="25537"/>
    <cellStyle name="Unp Name 2 3" xfId="25538"/>
    <cellStyle name="Unp Name 2 4" xfId="25539"/>
    <cellStyle name="Unp Name 3" xfId="25540"/>
    <cellStyle name="Unp Name 3 2" xfId="25541"/>
    <cellStyle name="Unp Name 3 2 2" xfId="25542"/>
    <cellStyle name="Unp Name 3 3" xfId="25543"/>
    <cellStyle name="Unp Name 4" xfId="25544"/>
    <cellStyle name="Unp Name 4 2" xfId="25545"/>
    <cellStyle name="Unp Name 5" xfId="25546"/>
    <cellStyle name="Unp Name 5 2" xfId="25547"/>
    <cellStyle name="Unp Name 6" xfId="25548"/>
    <cellStyle name="Unp Name 6 2" xfId="25549"/>
    <cellStyle name="Unprot" xfId="25550"/>
    <cellStyle name="Unprot 2" xfId="25551"/>
    <cellStyle name="Unprot 2 2" xfId="25552"/>
    <cellStyle name="Unprot 2 3" xfId="25553"/>
    <cellStyle name="Unprot 2 3 2" xfId="25554"/>
    <cellStyle name="Unprot 2 4" xfId="25555"/>
    <cellStyle name="Unprot 3" xfId="25556"/>
    <cellStyle name="Unprot$" xfId="25557"/>
    <cellStyle name="Unprot$ 2" xfId="25558"/>
    <cellStyle name="Unprot$ 2 2" xfId="25559"/>
    <cellStyle name="Unprot$ 2 3" xfId="25560"/>
    <cellStyle name="Unprot$ 2 3 2" xfId="25561"/>
    <cellStyle name="Unprot$ 2 4" xfId="25562"/>
    <cellStyle name="Unprot$ 3" xfId="25563"/>
    <cellStyle name="Unprot$ 3 2" xfId="25564"/>
    <cellStyle name="Unprot$ 4" xfId="25565"/>
    <cellStyle name="Unprot_CurrencySKorea" xfId="25566"/>
    <cellStyle name="Unprotect" xfId="25567"/>
    <cellStyle name="Unprotect 2" xfId="25568"/>
    <cellStyle name="Unprotect 2 2" xfId="25569"/>
    <cellStyle name="Unprotect 2 2 2" xfId="25570"/>
    <cellStyle name="UnProtectedCalc" xfId="25571"/>
    <cellStyle name="UnProtectedCalc 2" xfId="25572"/>
    <cellStyle name="UnProtectedCalc 2 2" xfId="25573"/>
    <cellStyle name="UnProtectedCalc 2 2 2" xfId="25574"/>
    <cellStyle name="UOM center" xfId="25575"/>
    <cellStyle name="UOM center 2" xfId="25576"/>
    <cellStyle name="UOM center 2 2" xfId="25577"/>
    <cellStyle name="UOM center 2 2 2" xfId="25578"/>
    <cellStyle name="User_Defined_A" xfId="25579"/>
    <cellStyle name="Valign-bottom" xfId="25580"/>
    <cellStyle name="Valign-centre" xfId="25581"/>
    <cellStyle name="Valign-top" xfId="25582"/>
    <cellStyle name="Value" xfId="25583"/>
    <cellStyle name="Value 2" xfId="25584"/>
    <cellStyle name="Value 2 2" xfId="25585"/>
    <cellStyle name="Value 2 2 2" xfId="25586"/>
    <cellStyle name="Vérification" xfId="25587"/>
    <cellStyle name="Vérification 2" xfId="25588"/>
    <cellStyle name="Vérification 2 2" xfId="25589"/>
    <cellStyle name="Vérification 2 2 2" xfId="25590"/>
    <cellStyle name="Warning Text 10" xfId="25591"/>
    <cellStyle name="Warning Text 10 2" xfId="25592"/>
    <cellStyle name="Warning Text 10 2 2" xfId="25593"/>
    <cellStyle name="Warning Text 10 2 2 2" xfId="25594"/>
    <cellStyle name="Warning Text 11" xfId="25595"/>
    <cellStyle name="Warning Text 11 2" xfId="25596"/>
    <cellStyle name="Warning Text 11 2 2" xfId="25597"/>
    <cellStyle name="Warning Text 11 2 2 2" xfId="25598"/>
    <cellStyle name="Warning Text 12" xfId="25599"/>
    <cellStyle name="Warning Text 12 2" xfId="25600"/>
    <cellStyle name="Warning Text 12 2 2" xfId="25601"/>
    <cellStyle name="Warning Text 12 2 2 2" xfId="25602"/>
    <cellStyle name="Warning Text 13" xfId="25603"/>
    <cellStyle name="Warning Text 13 2" xfId="25604"/>
    <cellStyle name="Warning Text 13 2 2" xfId="25605"/>
    <cellStyle name="Warning Text 13 2 2 2" xfId="25606"/>
    <cellStyle name="Warning Text 14" xfId="25607"/>
    <cellStyle name="Warning Text 14 2" xfId="25608"/>
    <cellStyle name="Warning Text 14 2 2" xfId="25609"/>
    <cellStyle name="Warning Text 14 2 2 2" xfId="25610"/>
    <cellStyle name="Warning Text 15" xfId="25611"/>
    <cellStyle name="Warning Text 15 2" xfId="25612"/>
    <cellStyle name="Warning Text 15 2 2" xfId="25613"/>
    <cellStyle name="Warning Text 15 2 2 2" xfId="25614"/>
    <cellStyle name="Warning Text 16" xfId="25615"/>
    <cellStyle name="Warning Text 16 2" xfId="25616"/>
    <cellStyle name="Warning Text 16 2 2" xfId="25617"/>
    <cellStyle name="Warning Text 16 2 2 2" xfId="25618"/>
    <cellStyle name="Warning Text 17" xfId="25619"/>
    <cellStyle name="Warning Text 17 2" xfId="25620"/>
    <cellStyle name="Warning Text 17 2 2" xfId="25621"/>
    <cellStyle name="Warning Text 17 2 2 2" xfId="25622"/>
    <cellStyle name="Warning Text 18" xfId="25623"/>
    <cellStyle name="Warning Text 18 2" xfId="25624"/>
    <cellStyle name="Warning Text 18 2 2" xfId="25625"/>
    <cellStyle name="Warning Text 18 2 2 2" xfId="25626"/>
    <cellStyle name="Warning Text 19" xfId="25627"/>
    <cellStyle name="Warning Text 19 2" xfId="25628"/>
    <cellStyle name="Warning Text 19 2 2" xfId="25629"/>
    <cellStyle name="Warning Text 19 2 2 2" xfId="25630"/>
    <cellStyle name="Warning Text 2" xfId="25631"/>
    <cellStyle name="Warning Text 2 2" xfId="25632"/>
    <cellStyle name="Warning Text 2 2 2" xfId="25633"/>
    <cellStyle name="Warning Text 2 2 2 2" xfId="25634"/>
    <cellStyle name="Warning Text 2 2 3" xfId="25635"/>
    <cellStyle name="Warning Text 20" xfId="25636"/>
    <cellStyle name="Warning Text 20 2" xfId="25637"/>
    <cellStyle name="Warning Text 20 2 2" xfId="25638"/>
    <cellStyle name="Warning Text 20 2 2 2" xfId="25639"/>
    <cellStyle name="Warning Text 21" xfId="25640"/>
    <cellStyle name="Warning Text 21 2" xfId="25641"/>
    <cellStyle name="Warning Text 21 2 2" xfId="25642"/>
    <cellStyle name="Warning Text 21 2 2 2" xfId="25643"/>
    <cellStyle name="Warning Text 22" xfId="25644"/>
    <cellStyle name="Warning Text 3" xfId="25645"/>
    <cellStyle name="Warning Text 3 2" xfId="25646"/>
    <cellStyle name="Warning Text 3 2 2" xfId="25647"/>
    <cellStyle name="Warning Text 3 2 2 2" xfId="25648"/>
    <cellStyle name="Warning Text 3 3" xfId="25649"/>
    <cellStyle name="Warning Text 4" xfId="25650"/>
    <cellStyle name="Warning Text 4 2" xfId="25651"/>
    <cellStyle name="Warning Text 4 2 2" xfId="25652"/>
    <cellStyle name="Warning Text 4 2 2 2" xfId="25653"/>
    <cellStyle name="Warning Text 4 2 2 2 2" xfId="25654"/>
    <cellStyle name="Warning Text 4 3" xfId="25655"/>
    <cellStyle name="Warning Text 4 3 2" xfId="25656"/>
    <cellStyle name="Warning Text 4 3 2 2" xfId="25657"/>
    <cellStyle name="Warning Text 5" xfId="25658"/>
    <cellStyle name="Warning Text 5 2" xfId="25659"/>
    <cellStyle name="Warning Text 5 2 2" xfId="25660"/>
    <cellStyle name="Warning Text 5 2 2 2" xfId="25661"/>
    <cellStyle name="Warning Text 6" xfId="25662"/>
    <cellStyle name="Warning Text 6 2" xfId="25663"/>
    <cellStyle name="Warning Text 6 2 2" xfId="25664"/>
    <cellStyle name="Warning Text 6 2 2 2" xfId="25665"/>
    <cellStyle name="Warning Text 7" xfId="25666"/>
    <cellStyle name="Warning Text 7 2" xfId="25667"/>
    <cellStyle name="Warning Text 7 2 2" xfId="25668"/>
    <cellStyle name="Warning Text 7 2 2 2" xfId="25669"/>
    <cellStyle name="Warning Text 8" xfId="25670"/>
    <cellStyle name="Warning Text 8 2" xfId="25671"/>
    <cellStyle name="Warning Text 8 2 2" xfId="25672"/>
    <cellStyle name="Warning Text 8 2 2 2" xfId="25673"/>
    <cellStyle name="Warning Text 9" xfId="25674"/>
    <cellStyle name="Warning Text 9 2" xfId="25675"/>
    <cellStyle name="Warning Text 9 2 2" xfId="25676"/>
    <cellStyle name="Warning Text 9 2 2 2" xfId="25677"/>
    <cellStyle name="waslotus" xfId="25678"/>
    <cellStyle name="waslotus 2" xfId="25679"/>
    <cellStyle name="waslotus 2 2" xfId="25680"/>
    <cellStyle name="waslotus 2 2 2" xfId="25681"/>
    <cellStyle name="WIP" xfId="25682"/>
    <cellStyle name="WIP 2" xfId="25683"/>
    <cellStyle name="wk1_xls" xfId="25684"/>
    <cellStyle name="Year" xfId="25685"/>
    <cellStyle name="Year 2" xfId="25686"/>
    <cellStyle name="Year 2 2" xfId="25687"/>
    <cellStyle name="Year 2 2 2" xfId="25688"/>
    <cellStyle name="Years" xfId="25689"/>
    <cellStyle name="Years 2" xfId="25690"/>
    <cellStyle name="Years 2 2" xfId="25691"/>
    <cellStyle name="Years 2 2 2" xfId="25692"/>
    <cellStyle name="Years 2 2 2 2" xfId="25693"/>
    <cellStyle name="Years 2 2 3" xfId="25694"/>
    <cellStyle name="Years 2 2 3 2" xfId="25695"/>
    <cellStyle name="Years 2 2 4" xfId="25696"/>
    <cellStyle name="Years 2 3" xfId="25697"/>
    <cellStyle name="Years 2 3 2" xfId="25698"/>
    <cellStyle name="Years 2 3 2 2" xfId="25699"/>
    <cellStyle name="Years 2 3 2 3" xfId="25700"/>
    <cellStyle name="Years 2 3 3" xfId="25701"/>
    <cellStyle name="Years 2 3 4" xfId="25702"/>
    <cellStyle name="Years 2 4" xfId="25703"/>
    <cellStyle name="Years 2 4 2" xfId="25704"/>
    <cellStyle name="Years 2 4 2 2" xfId="25705"/>
    <cellStyle name="Years 2 4 3" xfId="25706"/>
    <cellStyle name="Years 2 5" xfId="25707"/>
    <cellStyle name="Years 2 5 2" xfId="25708"/>
    <cellStyle name="Years 2 6" xfId="25709"/>
    <cellStyle name="Years 2 6 2" xfId="25710"/>
    <cellStyle name="Years 2 7" xfId="25711"/>
    <cellStyle name="Years 3" xfId="25712"/>
    <cellStyle name="Years 3 2" xfId="25713"/>
    <cellStyle name="Years 3 2 2" xfId="25714"/>
    <cellStyle name="Years 3 3" xfId="25715"/>
    <cellStyle name="Years 3 3 2" xfId="25716"/>
    <cellStyle name="Years 3 4" xfId="25717"/>
    <cellStyle name="Years 4" xfId="25718"/>
    <cellStyle name="Years 4 2" xfId="25719"/>
    <cellStyle name="Years 4 2 2" xfId="25720"/>
    <cellStyle name="Years 4 3" xfId="25721"/>
    <cellStyle name="Years 5" xfId="25722"/>
    <cellStyle name="Years 5 2" xfId="25723"/>
    <cellStyle name="Years 5 2 2" xfId="25724"/>
    <cellStyle name="Years 5 3" xfId="25725"/>
    <cellStyle name="Years 6" xfId="25726"/>
    <cellStyle name="Years 6 2" xfId="25727"/>
    <cellStyle name="Years 7" xfId="25728"/>
    <cellStyle name="Years 7 2" xfId="25729"/>
    <cellStyle name="Zero" xfId="25730"/>
    <cellStyle name="Zero 2" xfId="25731"/>
    <cellStyle name="Zero Dec." xfId="25732"/>
    <cellStyle name="Zero Dec. 2" xfId="25733"/>
    <cellStyle name="Zero Dec. 2 2" xfId="25734"/>
    <cellStyle name="Zero Dec. 2 2 2" xfId="25735"/>
    <cellStyle name="Денежный [0]_J11-NORT" xfId="25736"/>
    <cellStyle name="Денежный_J11-NORT" xfId="25737"/>
    <cellStyle name="Обычный_forma" xfId="25738"/>
    <cellStyle name="Тысячи [0]_J11-NORT" xfId="25739"/>
    <cellStyle name="Тысячи_J11-NORT" xfId="25740"/>
    <cellStyle name="Финансовый [0]_Tabl_0303_0304" xfId="25741"/>
    <cellStyle name="Финансовый_Tabl_0303_0304" xfId="25742"/>
  </cellStyles>
  <dxfs count="16"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7.0175438596491229E-3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2.456140350877193E-2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2.8070175438596492E-2</c:v>
                </c:pt>
                <c:pt idx="18">
                  <c:v>3.1578947368421054E-2</c:v>
                </c:pt>
                <c:pt idx="19">
                  <c:v>3.5087719298245612E-2</c:v>
                </c:pt>
                <c:pt idx="20">
                  <c:v>3.8596491228070177E-2</c:v>
                </c:pt>
                <c:pt idx="21">
                  <c:v>3.8596491228070177E-2</c:v>
                </c:pt>
                <c:pt idx="22">
                  <c:v>5.6140350877192984E-2</c:v>
                </c:pt>
                <c:pt idx="23">
                  <c:v>6.3157894736842107E-2</c:v>
                </c:pt>
                <c:pt idx="24">
                  <c:v>6.3157894736842107E-2</c:v>
                </c:pt>
                <c:pt idx="25">
                  <c:v>6.6666666666666666E-2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7.0175438596491224E-2</c:v>
                </c:pt>
                <c:pt idx="30">
                  <c:v>8.0701754385964913E-2</c:v>
                </c:pt>
                <c:pt idx="31">
                  <c:v>8.771929824561403E-2</c:v>
                </c:pt>
                <c:pt idx="32">
                  <c:v>0.10175438596491228</c:v>
                </c:pt>
                <c:pt idx="33">
                  <c:v>0.10175438596491228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0.11228070175438597</c:v>
                </c:pt>
                <c:pt idx="37">
                  <c:v>0.12982456140350876</c:v>
                </c:pt>
                <c:pt idx="38">
                  <c:v>0.12982456140350876</c:v>
                </c:pt>
                <c:pt idx="39">
                  <c:v>0.12982456140350876</c:v>
                </c:pt>
                <c:pt idx="40">
                  <c:v>0.13333333333333333</c:v>
                </c:pt>
                <c:pt idx="41">
                  <c:v>0.14035087719298245</c:v>
                </c:pt>
                <c:pt idx="42">
                  <c:v>0.14736842105263157</c:v>
                </c:pt>
                <c:pt idx="43">
                  <c:v>0.15789473684210525</c:v>
                </c:pt>
                <c:pt idx="44">
                  <c:v>0.16140350877192983</c:v>
                </c:pt>
                <c:pt idx="45">
                  <c:v>0.1649122807017544</c:v>
                </c:pt>
                <c:pt idx="46">
                  <c:v>0.17543859649122806</c:v>
                </c:pt>
                <c:pt idx="47">
                  <c:v>0.18245614035087721</c:v>
                </c:pt>
                <c:pt idx="48">
                  <c:v>0.19298245614035087</c:v>
                </c:pt>
                <c:pt idx="49">
                  <c:v>0.19649122807017544</c:v>
                </c:pt>
                <c:pt idx="50">
                  <c:v>0.21052631578947367</c:v>
                </c:pt>
                <c:pt idx="51">
                  <c:v>0.21403508771929824</c:v>
                </c:pt>
                <c:pt idx="52">
                  <c:v>0.21754385964912282</c:v>
                </c:pt>
                <c:pt idx="53">
                  <c:v>0.22456140350877193</c:v>
                </c:pt>
                <c:pt idx="54">
                  <c:v>0.23157894736842105</c:v>
                </c:pt>
                <c:pt idx="55">
                  <c:v>0.24561403508771928</c:v>
                </c:pt>
                <c:pt idx="56">
                  <c:v>0.24561403508771928</c:v>
                </c:pt>
                <c:pt idx="57">
                  <c:v>0.256140350877193</c:v>
                </c:pt>
                <c:pt idx="58">
                  <c:v>0.25964912280701752</c:v>
                </c:pt>
                <c:pt idx="59">
                  <c:v>0.27017543859649124</c:v>
                </c:pt>
                <c:pt idx="60">
                  <c:v>0.27368421052631581</c:v>
                </c:pt>
                <c:pt idx="61">
                  <c:v>0.28771929824561404</c:v>
                </c:pt>
                <c:pt idx="62">
                  <c:v>0.29473684210526313</c:v>
                </c:pt>
                <c:pt idx="63">
                  <c:v>0.2982456140350877</c:v>
                </c:pt>
                <c:pt idx="64">
                  <c:v>0.31578947368421051</c:v>
                </c:pt>
                <c:pt idx="65">
                  <c:v>0.31578947368421051</c:v>
                </c:pt>
                <c:pt idx="66">
                  <c:v>0.31929824561403508</c:v>
                </c:pt>
                <c:pt idx="67">
                  <c:v>0.32631578947368423</c:v>
                </c:pt>
                <c:pt idx="68">
                  <c:v>0.33333333333333331</c:v>
                </c:pt>
                <c:pt idx="69">
                  <c:v>0.34385964912280703</c:v>
                </c:pt>
                <c:pt idx="70">
                  <c:v>0.35438596491228069</c:v>
                </c:pt>
                <c:pt idx="71">
                  <c:v>0.35789473684210527</c:v>
                </c:pt>
                <c:pt idx="72">
                  <c:v>0.36140350877192984</c:v>
                </c:pt>
                <c:pt idx="73">
                  <c:v>0.3719298245614035</c:v>
                </c:pt>
                <c:pt idx="74">
                  <c:v>0.37543859649122807</c:v>
                </c:pt>
                <c:pt idx="75">
                  <c:v>0.37543859649122807</c:v>
                </c:pt>
                <c:pt idx="76">
                  <c:v>0.37894736842105264</c:v>
                </c:pt>
                <c:pt idx="77">
                  <c:v>0.38596491228070173</c:v>
                </c:pt>
                <c:pt idx="78">
                  <c:v>0.38947368421052631</c:v>
                </c:pt>
                <c:pt idx="79">
                  <c:v>0.38947368421052631</c:v>
                </c:pt>
                <c:pt idx="80">
                  <c:v>0.40350877192982454</c:v>
                </c:pt>
                <c:pt idx="81">
                  <c:v>0.40701754385964911</c:v>
                </c:pt>
                <c:pt idx="82">
                  <c:v>0.41052631578947368</c:v>
                </c:pt>
                <c:pt idx="83">
                  <c:v>0.41052631578947368</c:v>
                </c:pt>
                <c:pt idx="84">
                  <c:v>0.42105263157894735</c:v>
                </c:pt>
                <c:pt idx="85">
                  <c:v>0.42456140350877192</c:v>
                </c:pt>
                <c:pt idx="86">
                  <c:v>0.43157894736842106</c:v>
                </c:pt>
                <c:pt idx="87">
                  <c:v>0.43859649122807015</c:v>
                </c:pt>
                <c:pt idx="88">
                  <c:v>0.44210526315789472</c:v>
                </c:pt>
                <c:pt idx="89">
                  <c:v>0.44912280701754387</c:v>
                </c:pt>
                <c:pt idx="90">
                  <c:v>0.45964912280701753</c:v>
                </c:pt>
                <c:pt idx="91">
                  <c:v>0.47017543859649125</c:v>
                </c:pt>
                <c:pt idx="92">
                  <c:v>0.47719298245614034</c:v>
                </c:pt>
                <c:pt idx="93">
                  <c:v>0.47719298245614034</c:v>
                </c:pt>
                <c:pt idx="94">
                  <c:v>0.48421052631578948</c:v>
                </c:pt>
                <c:pt idx="95">
                  <c:v>0.49122807017543857</c:v>
                </c:pt>
                <c:pt idx="96">
                  <c:v>0.49122807017543857</c:v>
                </c:pt>
                <c:pt idx="97">
                  <c:v>0.49824561403508771</c:v>
                </c:pt>
                <c:pt idx="98">
                  <c:v>0.50175438596491229</c:v>
                </c:pt>
                <c:pt idx="99">
                  <c:v>0.50175438596491229</c:v>
                </c:pt>
                <c:pt idx="100">
                  <c:v>0.50877192982456143</c:v>
                </c:pt>
                <c:pt idx="101">
                  <c:v>0.51578947368421058</c:v>
                </c:pt>
                <c:pt idx="102">
                  <c:v>0.51929824561403504</c:v>
                </c:pt>
                <c:pt idx="103">
                  <c:v>0.52631578947368418</c:v>
                </c:pt>
                <c:pt idx="104">
                  <c:v>0.52631578947368418</c:v>
                </c:pt>
                <c:pt idx="105">
                  <c:v>0.52631578947368418</c:v>
                </c:pt>
                <c:pt idx="106">
                  <c:v>0.52631578947368418</c:v>
                </c:pt>
                <c:pt idx="107">
                  <c:v>0.53333333333333333</c:v>
                </c:pt>
                <c:pt idx="108">
                  <c:v>0.53333333333333333</c:v>
                </c:pt>
                <c:pt idx="109">
                  <c:v>0.54035087719298247</c:v>
                </c:pt>
                <c:pt idx="110">
                  <c:v>0.54736842105263162</c:v>
                </c:pt>
                <c:pt idx="111">
                  <c:v>0.54736842105263162</c:v>
                </c:pt>
                <c:pt idx="112">
                  <c:v>0.55087719298245619</c:v>
                </c:pt>
                <c:pt idx="113">
                  <c:v>0.56491228070175437</c:v>
                </c:pt>
                <c:pt idx="114">
                  <c:v>0.56491228070175437</c:v>
                </c:pt>
                <c:pt idx="115">
                  <c:v>0.57543859649122808</c:v>
                </c:pt>
                <c:pt idx="116">
                  <c:v>0.57894736842105265</c:v>
                </c:pt>
                <c:pt idx="117">
                  <c:v>0.58245614035087723</c:v>
                </c:pt>
                <c:pt idx="118">
                  <c:v>0.5859649122807018</c:v>
                </c:pt>
                <c:pt idx="119">
                  <c:v>0.5859649122807018</c:v>
                </c:pt>
                <c:pt idx="120">
                  <c:v>0.58947368421052626</c:v>
                </c:pt>
                <c:pt idx="121">
                  <c:v>0.59649122807017541</c:v>
                </c:pt>
                <c:pt idx="122">
                  <c:v>0.59649122807017541</c:v>
                </c:pt>
                <c:pt idx="123">
                  <c:v>0.59649122807017541</c:v>
                </c:pt>
                <c:pt idx="124">
                  <c:v>0.60701754385964912</c:v>
                </c:pt>
                <c:pt idx="125">
                  <c:v>0.61754385964912284</c:v>
                </c:pt>
                <c:pt idx="126">
                  <c:v>0.62105263157894741</c:v>
                </c:pt>
                <c:pt idx="127">
                  <c:v>0.62456140350877198</c:v>
                </c:pt>
                <c:pt idx="128">
                  <c:v>0.62807017543859645</c:v>
                </c:pt>
                <c:pt idx="129">
                  <c:v>0.62807017543859645</c:v>
                </c:pt>
                <c:pt idx="130">
                  <c:v>0.63157894736842102</c:v>
                </c:pt>
                <c:pt idx="131">
                  <c:v>0.63508771929824559</c:v>
                </c:pt>
                <c:pt idx="132">
                  <c:v>0.63508771929824559</c:v>
                </c:pt>
                <c:pt idx="133">
                  <c:v>0.63508771929824559</c:v>
                </c:pt>
                <c:pt idx="134">
                  <c:v>0.63859649122807016</c:v>
                </c:pt>
                <c:pt idx="135">
                  <c:v>0.64210526315789473</c:v>
                </c:pt>
                <c:pt idx="136">
                  <c:v>0.64561403508771931</c:v>
                </c:pt>
                <c:pt idx="137">
                  <c:v>0.64561403508771931</c:v>
                </c:pt>
                <c:pt idx="138">
                  <c:v>0.64912280701754388</c:v>
                </c:pt>
                <c:pt idx="139">
                  <c:v>0.64912280701754388</c:v>
                </c:pt>
                <c:pt idx="140">
                  <c:v>0.65263157894736845</c:v>
                </c:pt>
                <c:pt idx="141">
                  <c:v>0.6596491228070176</c:v>
                </c:pt>
                <c:pt idx="142">
                  <c:v>0.66315789473684206</c:v>
                </c:pt>
                <c:pt idx="143">
                  <c:v>0.66666666666666663</c:v>
                </c:pt>
                <c:pt idx="144">
                  <c:v>0.66666666666666663</c:v>
                </c:pt>
                <c:pt idx="145">
                  <c:v>0.66666666666666663</c:v>
                </c:pt>
                <c:pt idx="146">
                  <c:v>0.66666666666666663</c:v>
                </c:pt>
                <c:pt idx="147">
                  <c:v>0.6701754385964912</c:v>
                </c:pt>
                <c:pt idx="148">
                  <c:v>0.67368421052631577</c:v>
                </c:pt>
                <c:pt idx="149">
                  <c:v>0.67719298245614035</c:v>
                </c:pt>
                <c:pt idx="150">
                  <c:v>0.67719298245614035</c:v>
                </c:pt>
                <c:pt idx="151">
                  <c:v>0.67719298245614035</c:v>
                </c:pt>
                <c:pt idx="152">
                  <c:v>0.68070175438596492</c:v>
                </c:pt>
                <c:pt idx="153">
                  <c:v>0.68070175438596492</c:v>
                </c:pt>
                <c:pt idx="154">
                  <c:v>0.68070175438596492</c:v>
                </c:pt>
                <c:pt idx="155">
                  <c:v>0.68070175438596492</c:v>
                </c:pt>
                <c:pt idx="156">
                  <c:v>0.68070175438596492</c:v>
                </c:pt>
                <c:pt idx="157">
                  <c:v>0.68421052631578949</c:v>
                </c:pt>
                <c:pt idx="158">
                  <c:v>0.69122807017543864</c:v>
                </c:pt>
                <c:pt idx="159">
                  <c:v>0.69122807017543864</c:v>
                </c:pt>
                <c:pt idx="160">
                  <c:v>0.69122807017543864</c:v>
                </c:pt>
                <c:pt idx="161">
                  <c:v>0.69473684210526321</c:v>
                </c:pt>
                <c:pt idx="162">
                  <c:v>0.69473684210526321</c:v>
                </c:pt>
                <c:pt idx="163">
                  <c:v>0.70175438596491224</c:v>
                </c:pt>
                <c:pt idx="164">
                  <c:v>0.70175438596491224</c:v>
                </c:pt>
                <c:pt idx="165">
                  <c:v>0.70175438596491224</c:v>
                </c:pt>
                <c:pt idx="166">
                  <c:v>0.70526315789473681</c:v>
                </c:pt>
                <c:pt idx="167">
                  <c:v>0.70877192982456139</c:v>
                </c:pt>
                <c:pt idx="168">
                  <c:v>0.70877192982456139</c:v>
                </c:pt>
                <c:pt idx="169">
                  <c:v>0.70877192982456139</c:v>
                </c:pt>
                <c:pt idx="170">
                  <c:v>0.71228070175438596</c:v>
                </c:pt>
                <c:pt idx="171">
                  <c:v>0.71578947368421053</c:v>
                </c:pt>
                <c:pt idx="172">
                  <c:v>0.71578947368421053</c:v>
                </c:pt>
                <c:pt idx="173">
                  <c:v>0.71578947368421053</c:v>
                </c:pt>
                <c:pt idx="174">
                  <c:v>0.71578947368421053</c:v>
                </c:pt>
                <c:pt idx="175">
                  <c:v>0.71578947368421053</c:v>
                </c:pt>
                <c:pt idx="176">
                  <c:v>0.72280701754385968</c:v>
                </c:pt>
                <c:pt idx="177">
                  <c:v>0.72280701754385968</c:v>
                </c:pt>
                <c:pt idx="178">
                  <c:v>0.72280701754385968</c:v>
                </c:pt>
                <c:pt idx="179">
                  <c:v>0.72280701754385968</c:v>
                </c:pt>
                <c:pt idx="180">
                  <c:v>0.72280701754385968</c:v>
                </c:pt>
                <c:pt idx="181">
                  <c:v>0.72280701754385968</c:v>
                </c:pt>
                <c:pt idx="182">
                  <c:v>0.72280701754385968</c:v>
                </c:pt>
                <c:pt idx="183">
                  <c:v>0.72631578947368425</c:v>
                </c:pt>
                <c:pt idx="184">
                  <c:v>0.72631578947368425</c:v>
                </c:pt>
                <c:pt idx="185">
                  <c:v>0.72982456140350882</c:v>
                </c:pt>
                <c:pt idx="186">
                  <c:v>0.72982456140350882</c:v>
                </c:pt>
                <c:pt idx="187">
                  <c:v>0.73333333333333328</c:v>
                </c:pt>
                <c:pt idx="188">
                  <c:v>0.74035087719298243</c:v>
                </c:pt>
                <c:pt idx="189">
                  <c:v>0.74035087719298243</c:v>
                </c:pt>
                <c:pt idx="190">
                  <c:v>0.743859649122807</c:v>
                </c:pt>
                <c:pt idx="191">
                  <c:v>0.74736842105263157</c:v>
                </c:pt>
                <c:pt idx="192">
                  <c:v>0.74736842105263157</c:v>
                </c:pt>
                <c:pt idx="193">
                  <c:v>0.75087719298245614</c:v>
                </c:pt>
                <c:pt idx="194">
                  <c:v>0.75789473684210529</c:v>
                </c:pt>
                <c:pt idx="195">
                  <c:v>0.76140350877192986</c:v>
                </c:pt>
                <c:pt idx="196">
                  <c:v>0.76140350877192986</c:v>
                </c:pt>
                <c:pt idx="197">
                  <c:v>0.76140350877192986</c:v>
                </c:pt>
                <c:pt idx="198">
                  <c:v>0.76140350877192986</c:v>
                </c:pt>
                <c:pt idx="199">
                  <c:v>0.76491228070175443</c:v>
                </c:pt>
                <c:pt idx="200">
                  <c:v>0.76491228070175443</c:v>
                </c:pt>
                <c:pt idx="201">
                  <c:v>0.76491228070175443</c:v>
                </c:pt>
                <c:pt idx="202">
                  <c:v>0.76491228070175443</c:v>
                </c:pt>
                <c:pt idx="203">
                  <c:v>0.76491228070175443</c:v>
                </c:pt>
                <c:pt idx="204">
                  <c:v>0.76491228070175443</c:v>
                </c:pt>
                <c:pt idx="205">
                  <c:v>0.76842105263157889</c:v>
                </c:pt>
                <c:pt idx="206">
                  <c:v>0.76842105263157889</c:v>
                </c:pt>
                <c:pt idx="207">
                  <c:v>0.76842105263157889</c:v>
                </c:pt>
                <c:pt idx="208">
                  <c:v>0.77192982456140347</c:v>
                </c:pt>
                <c:pt idx="209">
                  <c:v>0.77192982456140347</c:v>
                </c:pt>
                <c:pt idx="210">
                  <c:v>0.77192982456140347</c:v>
                </c:pt>
                <c:pt idx="211">
                  <c:v>0.77192982456140347</c:v>
                </c:pt>
                <c:pt idx="212">
                  <c:v>0.77192982456140347</c:v>
                </c:pt>
                <c:pt idx="213">
                  <c:v>0.77192982456140347</c:v>
                </c:pt>
                <c:pt idx="214">
                  <c:v>0.77192982456140347</c:v>
                </c:pt>
                <c:pt idx="215">
                  <c:v>0.77192982456140347</c:v>
                </c:pt>
                <c:pt idx="216">
                  <c:v>0.77543859649122804</c:v>
                </c:pt>
                <c:pt idx="217">
                  <c:v>0.77543859649122804</c:v>
                </c:pt>
                <c:pt idx="218">
                  <c:v>0.77543859649122804</c:v>
                </c:pt>
                <c:pt idx="219">
                  <c:v>0.77543859649122804</c:v>
                </c:pt>
                <c:pt idx="220">
                  <c:v>0.77543859649122804</c:v>
                </c:pt>
                <c:pt idx="221">
                  <c:v>0.77543859649122804</c:v>
                </c:pt>
                <c:pt idx="222">
                  <c:v>0.77543859649122804</c:v>
                </c:pt>
                <c:pt idx="223">
                  <c:v>0.77894736842105261</c:v>
                </c:pt>
                <c:pt idx="224">
                  <c:v>0.77894736842105261</c:v>
                </c:pt>
                <c:pt idx="225">
                  <c:v>0.77894736842105261</c:v>
                </c:pt>
                <c:pt idx="226">
                  <c:v>0.77894736842105261</c:v>
                </c:pt>
                <c:pt idx="227">
                  <c:v>0.77894736842105261</c:v>
                </c:pt>
                <c:pt idx="228">
                  <c:v>0.77894736842105261</c:v>
                </c:pt>
                <c:pt idx="229">
                  <c:v>0.77894736842105261</c:v>
                </c:pt>
                <c:pt idx="230">
                  <c:v>0.77894736842105261</c:v>
                </c:pt>
                <c:pt idx="231">
                  <c:v>0.77894736842105261</c:v>
                </c:pt>
                <c:pt idx="232">
                  <c:v>0.77894736842105261</c:v>
                </c:pt>
                <c:pt idx="233">
                  <c:v>0.77894736842105261</c:v>
                </c:pt>
                <c:pt idx="234">
                  <c:v>0.78245614035087718</c:v>
                </c:pt>
                <c:pt idx="235">
                  <c:v>0.78947368421052633</c:v>
                </c:pt>
                <c:pt idx="236">
                  <c:v>0.78947368421052633</c:v>
                </c:pt>
                <c:pt idx="237">
                  <c:v>0.78947368421052633</c:v>
                </c:pt>
                <c:pt idx="238">
                  <c:v>0.79649122807017547</c:v>
                </c:pt>
                <c:pt idx="239">
                  <c:v>0.8</c:v>
                </c:pt>
                <c:pt idx="240">
                  <c:v>0.80350877192982462</c:v>
                </c:pt>
                <c:pt idx="241">
                  <c:v>0.80350877192982462</c:v>
                </c:pt>
                <c:pt idx="242">
                  <c:v>0.80350877192982462</c:v>
                </c:pt>
                <c:pt idx="243">
                  <c:v>0.80350877192982462</c:v>
                </c:pt>
                <c:pt idx="244">
                  <c:v>0.80350877192982462</c:v>
                </c:pt>
                <c:pt idx="245">
                  <c:v>0.80350877192982462</c:v>
                </c:pt>
                <c:pt idx="246">
                  <c:v>0.80701754385964908</c:v>
                </c:pt>
                <c:pt idx="247">
                  <c:v>0.80701754385964908</c:v>
                </c:pt>
                <c:pt idx="248">
                  <c:v>0.81052631578947365</c:v>
                </c:pt>
                <c:pt idx="249">
                  <c:v>0.81052631578947365</c:v>
                </c:pt>
                <c:pt idx="250">
                  <c:v>0.81052631578947365</c:v>
                </c:pt>
                <c:pt idx="251">
                  <c:v>0.81052631578947365</c:v>
                </c:pt>
                <c:pt idx="252">
                  <c:v>0.81052631578947365</c:v>
                </c:pt>
                <c:pt idx="253">
                  <c:v>0.81403508771929822</c:v>
                </c:pt>
                <c:pt idx="254">
                  <c:v>0.81403508771929822</c:v>
                </c:pt>
                <c:pt idx="255">
                  <c:v>0.81403508771929822</c:v>
                </c:pt>
                <c:pt idx="256">
                  <c:v>0.81403508771929822</c:v>
                </c:pt>
                <c:pt idx="257">
                  <c:v>0.81403508771929822</c:v>
                </c:pt>
                <c:pt idx="258">
                  <c:v>0.81403508771929822</c:v>
                </c:pt>
                <c:pt idx="259">
                  <c:v>0.81754385964912279</c:v>
                </c:pt>
                <c:pt idx="260">
                  <c:v>0.82105263157894737</c:v>
                </c:pt>
                <c:pt idx="261">
                  <c:v>0.82105263157894737</c:v>
                </c:pt>
                <c:pt idx="262">
                  <c:v>0.82105263157894737</c:v>
                </c:pt>
                <c:pt idx="263">
                  <c:v>0.82105263157894737</c:v>
                </c:pt>
                <c:pt idx="264">
                  <c:v>0.82105263157894737</c:v>
                </c:pt>
                <c:pt idx="265">
                  <c:v>0.82105263157894737</c:v>
                </c:pt>
                <c:pt idx="266">
                  <c:v>0.82105263157894737</c:v>
                </c:pt>
                <c:pt idx="267">
                  <c:v>0.82105263157894737</c:v>
                </c:pt>
                <c:pt idx="268">
                  <c:v>0.82105263157894737</c:v>
                </c:pt>
                <c:pt idx="269">
                  <c:v>0.82105263157894737</c:v>
                </c:pt>
                <c:pt idx="270">
                  <c:v>0.82456140350877194</c:v>
                </c:pt>
                <c:pt idx="271">
                  <c:v>0.82456140350877194</c:v>
                </c:pt>
                <c:pt idx="272">
                  <c:v>0.82456140350877194</c:v>
                </c:pt>
                <c:pt idx="273">
                  <c:v>0.82456140350877194</c:v>
                </c:pt>
                <c:pt idx="274">
                  <c:v>0.82456140350877194</c:v>
                </c:pt>
                <c:pt idx="275">
                  <c:v>0.82456140350877194</c:v>
                </c:pt>
                <c:pt idx="276">
                  <c:v>0.82456140350877194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0.82807017543859651</c:v>
                </c:pt>
                <c:pt idx="287">
                  <c:v>0.83157894736842108</c:v>
                </c:pt>
                <c:pt idx="288">
                  <c:v>0.83157894736842108</c:v>
                </c:pt>
                <c:pt idx="289">
                  <c:v>0.83157894736842108</c:v>
                </c:pt>
                <c:pt idx="290">
                  <c:v>0.83859649122807023</c:v>
                </c:pt>
                <c:pt idx="291">
                  <c:v>0.83859649122807023</c:v>
                </c:pt>
                <c:pt idx="292">
                  <c:v>0.83859649122807023</c:v>
                </c:pt>
                <c:pt idx="293">
                  <c:v>0.83859649122807023</c:v>
                </c:pt>
                <c:pt idx="294">
                  <c:v>0.83859649122807023</c:v>
                </c:pt>
                <c:pt idx="295">
                  <c:v>0.83859649122807023</c:v>
                </c:pt>
                <c:pt idx="296">
                  <c:v>0.83859649122807023</c:v>
                </c:pt>
                <c:pt idx="297">
                  <c:v>0.83859649122807023</c:v>
                </c:pt>
                <c:pt idx="298">
                  <c:v>0.83859649122807023</c:v>
                </c:pt>
                <c:pt idx="299">
                  <c:v>0.83859649122807023</c:v>
                </c:pt>
                <c:pt idx="300">
                  <c:v>0.83859649122807023</c:v>
                </c:pt>
                <c:pt idx="301">
                  <c:v>0.83859649122807023</c:v>
                </c:pt>
                <c:pt idx="302">
                  <c:v>0.83859649122807023</c:v>
                </c:pt>
                <c:pt idx="303">
                  <c:v>0.83859649122807023</c:v>
                </c:pt>
                <c:pt idx="304">
                  <c:v>0.83859649122807023</c:v>
                </c:pt>
                <c:pt idx="305">
                  <c:v>0.83859649122807023</c:v>
                </c:pt>
                <c:pt idx="306">
                  <c:v>0.83859649122807023</c:v>
                </c:pt>
                <c:pt idx="307">
                  <c:v>0.83859649122807023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0.84210526315789469</c:v>
                </c:pt>
                <c:pt idx="317">
                  <c:v>0.84210526315789469</c:v>
                </c:pt>
                <c:pt idx="318">
                  <c:v>0.84210526315789469</c:v>
                </c:pt>
                <c:pt idx="319">
                  <c:v>0.84210526315789469</c:v>
                </c:pt>
                <c:pt idx="320">
                  <c:v>0.84210526315789469</c:v>
                </c:pt>
                <c:pt idx="321">
                  <c:v>0.84210526315789469</c:v>
                </c:pt>
                <c:pt idx="322">
                  <c:v>0.84210526315789469</c:v>
                </c:pt>
                <c:pt idx="323">
                  <c:v>0.84210526315789469</c:v>
                </c:pt>
                <c:pt idx="324">
                  <c:v>0.84210526315789469</c:v>
                </c:pt>
                <c:pt idx="325">
                  <c:v>0.84210526315789469</c:v>
                </c:pt>
                <c:pt idx="326">
                  <c:v>0.84210526315789469</c:v>
                </c:pt>
                <c:pt idx="327">
                  <c:v>0.84210526315789469</c:v>
                </c:pt>
                <c:pt idx="328">
                  <c:v>0.84210526315789469</c:v>
                </c:pt>
                <c:pt idx="329">
                  <c:v>0.84210526315789469</c:v>
                </c:pt>
                <c:pt idx="330">
                  <c:v>0.84210526315789469</c:v>
                </c:pt>
                <c:pt idx="331">
                  <c:v>0.84210526315789469</c:v>
                </c:pt>
                <c:pt idx="332">
                  <c:v>0.84210526315789469</c:v>
                </c:pt>
                <c:pt idx="333">
                  <c:v>0.84210526315789469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0.84561403508771926</c:v>
                </c:pt>
                <c:pt idx="345">
                  <c:v>0.84561403508771926</c:v>
                </c:pt>
                <c:pt idx="346">
                  <c:v>0.84561403508771926</c:v>
                </c:pt>
                <c:pt idx="347">
                  <c:v>0.84912280701754383</c:v>
                </c:pt>
                <c:pt idx="348">
                  <c:v>0.84912280701754383</c:v>
                </c:pt>
                <c:pt idx="349">
                  <c:v>0.84912280701754383</c:v>
                </c:pt>
                <c:pt idx="350">
                  <c:v>0.84912280701754383</c:v>
                </c:pt>
                <c:pt idx="351">
                  <c:v>0.84912280701754383</c:v>
                </c:pt>
                <c:pt idx="352">
                  <c:v>0.84912280701754383</c:v>
                </c:pt>
                <c:pt idx="353">
                  <c:v>0.84912280701754383</c:v>
                </c:pt>
                <c:pt idx="354">
                  <c:v>0.84912280701754383</c:v>
                </c:pt>
                <c:pt idx="355">
                  <c:v>0.84912280701754383</c:v>
                </c:pt>
                <c:pt idx="356">
                  <c:v>0.84912280701754383</c:v>
                </c:pt>
                <c:pt idx="357">
                  <c:v>0.84912280701754383</c:v>
                </c:pt>
                <c:pt idx="358">
                  <c:v>0.84912280701754383</c:v>
                </c:pt>
                <c:pt idx="359">
                  <c:v>0.84912280701754383</c:v>
                </c:pt>
                <c:pt idx="360">
                  <c:v>0.84912280701754383</c:v>
                </c:pt>
                <c:pt idx="361">
                  <c:v>0.84912280701754383</c:v>
                </c:pt>
                <c:pt idx="362">
                  <c:v>0.84912280701754383</c:v>
                </c:pt>
                <c:pt idx="363">
                  <c:v>0.84912280701754383</c:v>
                </c:pt>
                <c:pt idx="364">
                  <c:v>0.84912280701754383</c:v>
                </c:pt>
                <c:pt idx="365">
                  <c:v>0.84912280701754383</c:v>
                </c:pt>
                <c:pt idx="366">
                  <c:v>0.84912280701754383</c:v>
                </c:pt>
                <c:pt idx="367">
                  <c:v>0.84912280701754383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0.85263157894736841</c:v>
                </c:pt>
                <c:pt idx="427">
                  <c:v>0.85263157894736841</c:v>
                </c:pt>
                <c:pt idx="428">
                  <c:v>0.85263157894736841</c:v>
                </c:pt>
                <c:pt idx="429">
                  <c:v>0.85263157894736841</c:v>
                </c:pt>
                <c:pt idx="430">
                  <c:v>0.85263157894736841</c:v>
                </c:pt>
                <c:pt idx="431">
                  <c:v>0.85263157894736841</c:v>
                </c:pt>
                <c:pt idx="432">
                  <c:v>0.85263157894736841</c:v>
                </c:pt>
                <c:pt idx="433">
                  <c:v>0.85263157894736841</c:v>
                </c:pt>
                <c:pt idx="434">
                  <c:v>0.85263157894736841</c:v>
                </c:pt>
                <c:pt idx="435">
                  <c:v>0.85614035087719298</c:v>
                </c:pt>
                <c:pt idx="436">
                  <c:v>0.85614035087719298</c:v>
                </c:pt>
                <c:pt idx="437">
                  <c:v>0.85614035087719298</c:v>
                </c:pt>
                <c:pt idx="438">
                  <c:v>0.85614035087719298</c:v>
                </c:pt>
                <c:pt idx="439">
                  <c:v>0.85964912280701755</c:v>
                </c:pt>
                <c:pt idx="440">
                  <c:v>0.85964912280701755</c:v>
                </c:pt>
                <c:pt idx="441">
                  <c:v>0.85964912280701755</c:v>
                </c:pt>
                <c:pt idx="442">
                  <c:v>0.85964912280701755</c:v>
                </c:pt>
                <c:pt idx="443">
                  <c:v>0.85964912280701755</c:v>
                </c:pt>
                <c:pt idx="444">
                  <c:v>0.86315789473684212</c:v>
                </c:pt>
                <c:pt idx="445">
                  <c:v>0.86315789473684212</c:v>
                </c:pt>
                <c:pt idx="446">
                  <c:v>0.86315789473684212</c:v>
                </c:pt>
                <c:pt idx="447">
                  <c:v>0.86315789473684212</c:v>
                </c:pt>
                <c:pt idx="448">
                  <c:v>0.86315789473684212</c:v>
                </c:pt>
                <c:pt idx="449">
                  <c:v>0.86315789473684212</c:v>
                </c:pt>
                <c:pt idx="450">
                  <c:v>0.8666666666666667</c:v>
                </c:pt>
                <c:pt idx="451">
                  <c:v>0.8666666666666667</c:v>
                </c:pt>
                <c:pt idx="452">
                  <c:v>0.8666666666666667</c:v>
                </c:pt>
                <c:pt idx="453">
                  <c:v>0.8666666666666667</c:v>
                </c:pt>
                <c:pt idx="454">
                  <c:v>0.87017543859649127</c:v>
                </c:pt>
                <c:pt idx="455">
                  <c:v>0.87017543859649127</c:v>
                </c:pt>
                <c:pt idx="456">
                  <c:v>0.87017543859649127</c:v>
                </c:pt>
                <c:pt idx="457">
                  <c:v>0.87017543859649127</c:v>
                </c:pt>
                <c:pt idx="458">
                  <c:v>0.87017543859649127</c:v>
                </c:pt>
                <c:pt idx="459">
                  <c:v>0.87017543859649127</c:v>
                </c:pt>
                <c:pt idx="460">
                  <c:v>0.87017543859649127</c:v>
                </c:pt>
                <c:pt idx="461">
                  <c:v>0.87017543859649127</c:v>
                </c:pt>
                <c:pt idx="462">
                  <c:v>0.87017543859649127</c:v>
                </c:pt>
                <c:pt idx="463">
                  <c:v>0.87017543859649127</c:v>
                </c:pt>
                <c:pt idx="464">
                  <c:v>0.87017543859649127</c:v>
                </c:pt>
                <c:pt idx="465">
                  <c:v>0.87017543859649127</c:v>
                </c:pt>
                <c:pt idx="466">
                  <c:v>0.87017543859649127</c:v>
                </c:pt>
                <c:pt idx="467">
                  <c:v>0.87017543859649127</c:v>
                </c:pt>
                <c:pt idx="468">
                  <c:v>0.87017543859649127</c:v>
                </c:pt>
                <c:pt idx="469">
                  <c:v>0.87017543859649127</c:v>
                </c:pt>
                <c:pt idx="470">
                  <c:v>0.87017543859649127</c:v>
                </c:pt>
                <c:pt idx="471">
                  <c:v>0.87017543859649127</c:v>
                </c:pt>
                <c:pt idx="472">
                  <c:v>0.87017543859649127</c:v>
                </c:pt>
                <c:pt idx="473">
                  <c:v>0.87017543859649127</c:v>
                </c:pt>
                <c:pt idx="474">
                  <c:v>0.87017543859649127</c:v>
                </c:pt>
                <c:pt idx="475">
                  <c:v>0.87017543859649127</c:v>
                </c:pt>
                <c:pt idx="476">
                  <c:v>0.87017543859649127</c:v>
                </c:pt>
                <c:pt idx="477">
                  <c:v>0.87017543859649127</c:v>
                </c:pt>
                <c:pt idx="478">
                  <c:v>0.87017543859649127</c:v>
                </c:pt>
                <c:pt idx="479">
                  <c:v>0.87017543859649127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0.87368421052631584</c:v>
                </c:pt>
                <c:pt idx="496">
                  <c:v>0.87368421052631584</c:v>
                </c:pt>
                <c:pt idx="497">
                  <c:v>0.87368421052631584</c:v>
                </c:pt>
                <c:pt idx="498">
                  <c:v>0.87368421052631584</c:v>
                </c:pt>
                <c:pt idx="499">
                  <c:v>0.87368421052631584</c:v>
                </c:pt>
                <c:pt idx="500">
                  <c:v>0.87368421052631584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0.99129630628792165</c:v>
                </c:pt>
                <c:pt idx="2">
                  <c:v>0.9829014467573578</c:v>
                </c:pt>
                <c:pt idx="3">
                  <c:v>0.97419775304527934</c:v>
                </c:pt>
                <c:pt idx="4">
                  <c:v>0.96573842914517749</c:v>
                </c:pt>
                <c:pt idx="5">
                  <c:v>0.95703473543309892</c:v>
                </c:pt>
                <c:pt idx="6">
                  <c:v>0.94823401962817</c:v>
                </c:pt>
                <c:pt idx="7">
                  <c:v>0.93954152948091119</c:v>
                </c:pt>
                <c:pt idx="8">
                  <c:v>0.93147304588902247</c:v>
                </c:pt>
                <c:pt idx="9">
                  <c:v>0.92254770843901979</c:v>
                </c:pt>
                <c:pt idx="10">
                  <c:v>0.91389644026816796</c:v>
                </c:pt>
                <c:pt idx="11">
                  <c:v>0.90585843347126138</c:v>
                </c:pt>
                <c:pt idx="12">
                  <c:v>0.89664003079058985</c:v>
                </c:pt>
                <c:pt idx="13">
                  <c:v>0.88863241872344279</c:v>
                </c:pt>
                <c:pt idx="14">
                  <c:v>0.88004681337160784</c:v>
                </c:pt>
                <c:pt idx="15">
                  <c:v>0.87203920130446078</c:v>
                </c:pt>
                <c:pt idx="16">
                  <c:v>0.86278338984880465</c:v>
                </c:pt>
                <c:pt idx="17">
                  <c:v>0.85477627984609095</c:v>
                </c:pt>
                <c:pt idx="18">
                  <c:v>0.84614739592632227</c:v>
                </c:pt>
                <c:pt idx="19">
                  <c:v>0.83730304079090079</c:v>
                </c:pt>
                <c:pt idx="20">
                  <c:v>0.82898482206992452</c:v>
                </c:pt>
                <c:pt idx="21">
                  <c:v>0.82045102701207484</c:v>
                </c:pt>
                <c:pt idx="22">
                  <c:v>0.81224562336037176</c:v>
                </c:pt>
                <c:pt idx="23">
                  <c:v>0.8037974865843166</c:v>
                </c:pt>
                <c:pt idx="24">
                  <c:v>0.79591520748727074</c:v>
                </c:pt>
                <c:pt idx="25">
                  <c:v>0.7874747593188357</c:v>
                </c:pt>
                <c:pt idx="26">
                  <c:v>0.77934602302689737</c:v>
                </c:pt>
                <c:pt idx="27">
                  <c:v>0.77051890054123695</c:v>
                </c:pt>
                <c:pt idx="28">
                  <c:v>0.76173764732370797</c:v>
                </c:pt>
                <c:pt idx="29">
                  <c:v>0.75361256205700078</c:v>
                </c:pt>
                <c:pt idx="30">
                  <c:v>0.74519862832082817</c:v>
                </c:pt>
                <c:pt idx="31">
                  <c:v>0.73740376867241775</c:v>
                </c:pt>
                <c:pt idx="32">
                  <c:v>0.72889254893388933</c:v>
                </c:pt>
                <c:pt idx="33">
                  <c:v>0.72129526430219226</c:v>
                </c:pt>
                <c:pt idx="34">
                  <c:v>0.71315564381135155</c:v>
                </c:pt>
                <c:pt idx="35">
                  <c:v>0.70555835917965459</c:v>
                </c:pt>
                <c:pt idx="36">
                  <c:v>0.69684798316192775</c:v>
                </c:pt>
                <c:pt idx="37">
                  <c:v>0.68878262288773118</c:v>
                </c:pt>
                <c:pt idx="38">
                  <c:v>0.68089856239129176</c:v>
                </c:pt>
                <c:pt idx="39">
                  <c:v>0.672617313078954</c:v>
                </c:pt>
                <c:pt idx="40">
                  <c:v>0.66511738493396466</c:v>
                </c:pt>
                <c:pt idx="41">
                  <c:v>0.65712824209585552</c:v>
                </c:pt>
                <c:pt idx="42">
                  <c:v>0.64975059792248757</c:v>
                </c:pt>
                <c:pt idx="43">
                  <c:v>0.64178312587250508</c:v>
                </c:pt>
                <c:pt idx="44">
                  <c:v>0.63434925118210517</c:v>
                </c:pt>
                <c:pt idx="45">
                  <c:v>0.62675300219013885</c:v>
                </c:pt>
                <c:pt idx="46">
                  <c:v>0.61902354705343865</c:v>
                </c:pt>
                <c:pt idx="47">
                  <c:v>0.61214273706854727</c:v>
                </c:pt>
                <c:pt idx="48">
                  <c:v>0.60452439460913787</c:v>
                </c:pt>
                <c:pt idx="49">
                  <c:v>0.59760413975283666</c:v>
                </c:pt>
                <c:pt idx="50">
                  <c:v>0.59043644345197066</c:v>
                </c:pt>
                <c:pt idx="51">
                  <c:v>0.58380595187077355</c:v>
                </c:pt>
                <c:pt idx="52">
                  <c:v>0.57644635403347733</c:v>
                </c:pt>
                <c:pt idx="53">
                  <c:v>0.56980047873011497</c:v>
                </c:pt>
                <c:pt idx="54">
                  <c:v>0.56299047333532082</c:v>
                </c:pt>
                <c:pt idx="55">
                  <c:v>0.556253517066579</c:v>
                </c:pt>
                <c:pt idx="56">
                  <c:v>0.54982060714131897</c:v>
                </c:pt>
                <c:pt idx="57">
                  <c:v>0.5431630594126301</c:v>
                </c:pt>
                <c:pt idx="58">
                  <c:v>0.5369574242120978</c:v>
                </c:pt>
                <c:pt idx="59">
                  <c:v>0.53001472944906391</c:v>
                </c:pt>
                <c:pt idx="60">
                  <c:v>0.5237799490688666</c:v>
                </c:pt>
                <c:pt idx="61">
                  <c:v>0.51753640414530777</c:v>
                </c:pt>
                <c:pt idx="62">
                  <c:v>0.51175258118777267</c:v>
                </c:pt>
                <c:pt idx="63">
                  <c:v>0.50554797458413403</c:v>
                </c:pt>
                <c:pt idx="64">
                  <c:v>0.49954097488763061</c:v>
                </c:pt>
                <c:pt idx="65">
                  <c:v>0.49398858259080508</c:v>
                </c:pt>
                <c:pt idx="66">
                  <c:v>0.48792270184358372</c:v>
                </c:pt>
                <c:pt idx="67">
                  <c:v>0.48241808710556022</c:v>
                </c:pt>
                <c:pt idx="68">
                  <c:v>0.47635012547627842</c:v>
                </c:pt>
                <c:pt idx="69">
                  <c:v>0.4708421190926172</c:v>
                </c:pt>
                <c:pt idx="70">
                  <c:v>0.46492093011407137</c:v>
                </c:pt>
                <c:pt idx="71">
                  <c:v>0.45973217009880935</c:v>
                </c:pt>
                <c:pt idx="72">
                  <c:v>0.45423844541674474</c:v>
                </c:pt>
                <c:pt idx="73">
                  <c:v>0.44865480937429719</c:v>
                </c:pt>
                <c:pt idx="74">
                  <c:v>0.44361293937224044</c:v>
                </c:pt>
                <c:pt idx="75">
                  <c:v>0.43824126239012751</c:v>
                </c:pt>
                <c:pt idx="76">
                  <c:v>0.43290831396800811</c:v>
                </c:pt>
                <c:pt idx="77">
                  <c:v>0.42764681923499354</c:v>
                </c:pt>
                <c:pt idx="78">
                  <c:v>0.42274423656133653</c:v>
                </c:pt>
                <c:pt idx="79">
                  <c:v>0.41751264082051043</c:v>
                </c:pt>
                <c:pt idx="80">
                  <c:v>0.41240757258920513</c:v>
                </c:pt>
                <c:pt idx="81">
                  <c:v>0.40740089628119464</c:v>
                </c:pt>
                <c:pt idx="82">
                  <c:v>0.40239946687442518</c:v>
                </c:pt>
                <c:pt idx="83">
                  <c:v>0.3976699397967563</c:v>
                </c:pt>
                <c:pt idx="84">
                  <c:v>0.39261608876277482</c:v>
                </c:pt>
                <c:pt idx="85">
                  <c:v>0.38812379342692577</c:v>
                </c:pt>
                <c:pt idx="86">
                  <c:v>0.38323980811060548</c:v>
                </c:pt>
                <c:pt idx="87">
                  <c:v>0.37885978029323558</c:v>
                </c:pt>
                <c:pt idx="88">
                  <c:v>0.37421510853060985</c:v>
                </c:pt>
                <c:pt idx="89">
                  <c:v>0.3699236458836313</c:v>
                </c:pt>
                <c:pt idx="90">
                  <c:v>0.36534476847721159</c:v>
                </c:pt>
                <c:pt idx="91">
                  <c:v>0.36084518630692874</c:v>
                </c:pt>
                <c:pt idx="92">
                  <c:v>0.35678736879772699</c:v>
                </c:pt>
                <c:pt idx="93">
                  <c:v>0.35256682571174036</c:v>
                </c:pt>
                <c:pt idx="94">
                  <c:v>0.34872785662741773</c:v>
                </c:pt>
                <c:pt idx="95">
                  <c:v>0.34468057878725622</c:v>
                </c:pt>
                <c:pt idx="96">
                  <c:v>0.34087699249933662</c:v>
                </c:pt>
                <c:pt idx="97">
                  <c:v>0.33701928170852513</c:v>
                </c:pt>
                <c:pt idx="98">
                  <c:v>0.33345519924510097</c:v>
                </c:pt>
                <c:pt idx="99">
                  <c:v>0.32967046820345663</c:v>
                </c:pt>
                <c:pt idx="100">
                  <c:v>0.32566011354562896</c:v>
                </c:pt>
                <c:pt idx="101">
                  <c:v>0.32210573555109157</c:v>
                </c:pt>
                <c:pt idx="102">
                  <c:v>0.31860295968691393</c:v>
                </c:pt>
                <c:pt idx="103">
                  <c:v>0.31529672908548523</c:v>
                </c:pt>
                <c:pt idx="104">
                  <c:v>0.31188157533734945</c:v>
                </c:pt>
                <c:pt idx="105">
                  <c:v>0.30868391716619886</c:v>
                </c:pt>
                <c:pt idx="106">
                  <c:v>0.30526876341806319</c:v>
                </c:pt>
                <c:pt idx="107">
                  <c:v>0.30201928062738648</c:v>
                </c:pt>
                <c:pt idx="108">
                  <c:v>0.29851620245534416</c:v>
                </c:pt>
                <c:pt idx="109">
                  <c:v>0.29521767481220201</c:v>
                </c:pt>
                <c:pt idx="110">
                  <c:v>0.29205176291661578</c:v>
                </c:pt>
                <c:pt idx="111">
                  <c:v>0.28876061744356479</c:v>
                </c:pt>
                <c:pt idx="112">
                  <c:v>0.28557384885462678</c:v>
                </c:pt>
                <c:pt idx="113">
                  <c:v>0.2823304213326237</c:v>
                </c:pt>
                <c:pt idx="114">
                  <c:v>0.27944015969143732</c:v>
                </c:pt>
                <c:pt idx="115">
                  <c:v>0.27639165442092051</c:v>
                </c:pt>
                <c:pt idx="116">
                  <c:v>0.27346770348166144</c:v>
                </c:pt>
                <c:pt idx="117">
                  <c:v>0.27053196118602374</c:v>
                </c:pt>
                <c:pt idx="118">
                  <c:v>0.26771363544229704</c:v>
                </c:pt>
                <c:pt idx="119">
                  <c:v>0.26508999495684721</c:v>
                </c:pt>
                <c:pt idx="120">
                  <c:v>0.26222785017152134</c:v>
                </c:pt>
                <c:pt idx="121">
                  <c:v>0.25961971840351039</c:v>
                </c:pt>
                <c:pt idx="122">
                  <c:v>0.25687504537057537</c:v>
                </c:pt>
                <c:pt idx="123">
                  <c:v>0.25409241204545774</c:v>
                </c:pt>
                <c:pt idx="124">
                  <c:v>0.25136389300358863</c:v>
                </c:pt>
                <c:pt idx="125">
                  <c:v>0.24881640713572659</c:v>
                </c:pt>
                <c:pt idx="126">
                  <c:v>0.24651197265502345</c:v>
                </c:pt>
                <c:pt idx="127">
                  <c:v>0.24403400893273633</c:v>
                </c:pt>
                <c:pt idx="128">
                  <c:v>0.2417967519272845</c:v>
                </c:pt>
                <c:pt idx="129">
                  <c:v>0.23945551791571293</c:v>
                </c:pt>
                <c:pt idx="130">
                  <c:v>0.23719772708286987</c:v>
                </c:pt>
                <c:pt idx="131">
                  <c:v>0.23492669061207153</c:v>
                </c:pt>
                <c:pt idx="132">
                  <c:v>0.23269741141254691</c:v>
                </c:pt>
                <c:pt idx="133">
                  <c:v>0.23025123211798781</c:v>
                </c:pt>
                <c:pt idx="134">
                  <c:v>0.22804516084145313</c:v>
                </c:pt>
                <c:pt idx="135">
                  <c:v>0.22597430087305553</c:v>
                </c:pt>
                <c:pt idx="136">
                  <c:v>0.22382567417670293</c:v>
                </c:pt>
                <c:pt idx="137">
                  <c:v>0.22173356945911438</c:v>
                </c:pt>
                <c:pt idx="138">
                  <c:v>0.21959647720531275</c:v>
                </c:pt>
                <c:pt idx="139">
                  <c:v>0.21761175605061869</c:v>
                </c:pt>
                <c:pt idx="140">
                  <c:v>0.21535244720370902</c:v>
                </c:pt>
                <c:pt idx="141">
                  <c:v>0.21347854214951173</c:v>
                </c:pt>
                <c:pt idx="142">
                  <c:v>0.21153349652799561</c:v>
                </c:pt>
                <c:pt idx="143">
                  <c:v>0.2096642437795723</c:v>
                </c:pt>
                <c:pt idx="144">
                  <c:v>0.20775503024082861</c:v>
                </c:pt>
                <c:pt idx="145">
                  <c:v>0.20588684439917265</c:v>
                </c:pt>
                <c:pt idx="146">
                  <c:v>0.20414128326225059</c:v>
                </c:pt>
                <c:pt idx="147">
                  <c:v>0.20219776505650638</c:v>
                </c:pt>
                <c:pt idx="148">
                  <c:v>0.20039836142949446</c:v>
                </c:pt>
                <c:pt idx="149">
                  <c:v>0.19869490921142169</c:v>
                </c:pt>
                <c:pt idx="150">
                  <c:v>0.19710549387122681</c:v>
                </c:pt>
                <c:pt idx="151">
                  <c:v>0.19544914148157033</c:v>
                </c:pt>
                <c:pt idx="152">
                  <c:v>0.19383505257045919</c:v>
                </c:pt>
                <c:pt idx="153">
                  <c:v>0.19234855131422615</c:v>
                </c:pt>
                <c:pt idx="154">
                  <c:v>0.19063062962342334</c:v>
                </c:pt>
                <c:pt idx="155">
                  <c:v>0.18913529706707918</c:v>
                </c:pt>
                <c:pt idx="156">
                  <c:v>0.18747261978439075</c:v>
                </c:pt>
                <c:pt idx="157">
                  <c:v>0.18594194628742997</c:v>
                </c:pt>
                <c:pt idx="158">
                  <c:v>0.18438896452988432</c:v>
                </c:pt>
                <c:pt idx="159">
                  <c:v>0.18304523595878161</c:v>
                </c:pt>
                <c:pt idx="160">
                  <c:v>0.18156756179727876</c:v>
                </c:pt>
                <c:pt idx="161">
                  <c:v>0.18013023835647746</c:v>
                </c:pt>
                <c:pt idx="162">
                  <c:v>0.17879407947118436</c:v>
                </c:pt>
                <c:pt idx="163">
                  <c:v>0.17739721991654847</c:v>
                </c:pt>
                <c:pt idx="164">
                  <c:v>0.17600825826735272</c:v>
                </c:pt>
                <c:pt idx="165">
                  <c:v>0.17455158325536174</c:v>
                </c:pt>
                <c:pt idx="166">
                  <c:v>0.17327147623635203</c:v>
                </c:pt>
                <c:pt idx="167">
                  <c:v>0.17191839142097562</c:v>
                </c:pt>
                <c:pt idx="168">
                  <c:v>0.17068875483654697</c:v>
                </c:pt>
                <c:pt idx="169">
                  <c:v>0.169367781582064</c:v>
                </c:pt>
                <c:pt idx="170">
                  <c:v>0.16802417001839726</c:v>
                </c:pt>
                <c:pt idx="171">
                  <c:v>0.16680733494341166</c:v>
                </c:pt>
                <c:pt idx="172">
                  <c:v>0.1654839898540417</c:v>
                </c:pt>
                <c:pt idx="173">
                  <c:v>0.16430166380592282</c:v>
                </c:pt>
                <c:pt idx="174">
                  <c:v>0.16300133056141392</c:v>
                </c:pt>
                <c:pt idx="175">
                  <c:v>0.16181900451329503</c:v>
                </c:pt>
                <c:pt idx="176">
                  <c:v>0.16049166078050017</c:v>
                </c:pt>
                <c:pt idx="177">
                  <c:v>0.15931218598070282</c:v>
                </c:pt>
                <c:pt idx="178">
                  <c:v>0.15807178782628165</c:v>
                </c:pt>
                <c:pt idx="179">
                  <c:v>0.15683138967186039</c:v>
                </c:pt>
                <c:pt idx="180">
                  <c:v>0.15562890302720203</c:v>
                </c:pt>
                <c:pt idx="181">
                  <c:v>0.15436183434644513</c:v>
                </c:pt>
                <c:pt idx="182">
                  <c:v>0.15320903007298348</c:v>
                </c:pt>
                <c:pt idx="183">
                  <c:v>0.15201621952013586</c:v>
                </c:pt>
                <c:pt idx="184">
                  <c:v>0.15091307238558491</c:v>
                </c:pt>
                <c:pt idx="185">
                  <c:v>0.1497604489945307</c:v>
                </c:pt>
                <c:pt idx="186">
                  <c:v>0.14863947693205068</c:v>
                </c:pt>
                <c:pt idx="187">
                  <c:v>0.1474688585611158</c:v>
                </c:pt>
                <c:pt idx="188">
                  <c:v>0.14628651153752575</c:v>
                </c:pt>
                <c:pt idx="189">
                  <c:v>0.14522931029314842</c:v>
                </c:pt>
                <c:pt idx="190">
                  <c:v>0.1441118762192945</c:v>
                </c:pt>
                <c:pt idx="191">
                  <c:v>0.14312232288536872</c:v>
                </c:pt>
                <c:pt idx="192">
                  <c:v>0.14209987911500024</c:v>
                </c:pt>
                <c:pt idx="193">
                  <c:v>0.14115191319364404</c:v>
                </c:pt>
                <c:pt idx="194">
                  <c:v>0.14017734352164735</c:v>
                </c:pt>
                <c:pt idx="195">
                  <c:v>0.1393223334393264</c:v>
                </c:pt>
                <c:pt idx="196">
                  <c:v>0.13839532658549242</c:v>
                </c:pt>
                <c:pt idx="197">
                  <c:v>0.13743685212720994</c:v>
                </c:pt>
                <c:pt idx="198">
                  <c:v>0.13660955485701184</c:v>
                </c:pt>
                <c:pt idx="199">
                  <c:v>0.1357630570209846</c:v>
                </c:pt>
                <c:pt idx="200">
                  <c:v>0.13499316320150903</c:v>
                </c:pt>
                <c:pt idx="201">
                  <c:v>0.13413710953599661</c:v>
                </c:pt>
                <c:pt idx="202">
                  <c:v>0.13336721571652096</c:v>
                </c:pt>
                <c:pt idx="203">
                  <c:v>0.13253336646271657</c:v>
                </c:pt>
                <c:pt idx="204">
                  <c:v>0.13170992973228132</c:v>
                </c:pt>
                <c:pt idx="205">
                  <c:v>0.13087747453917931</c:v>
                </c:pt>
                <c:pt idx="206">
                  <c:v>0.13004698959017921</c:v>
                </c:pt>
                <c:pt idx="207">
                  <c:v>0.12925741458759871</c:v>
                </c:pt>
                <c:pt idx="208">
                  <c:v>0.12844909338141247</c:v>
                </c:pt>
                <c:pt idx="209">
                  <c:v>0.12774921915567525</c:v>
                </c:pt>
                <c:pt idx="210">
                  <c:v>0.12699085649091615</c:v>
                </c:pt>
                <c:pt idx="211">
                  <c:v>0.12626877785347088</c:v>
                </c:pt>
                <c:pt idx="212">
                  <c:v>0.12548223072521422</c:v>
                </c:pt>
                <c:pt idx="213">
                  <c:v>0.12478235649947704</c:v>
                </c:pt>
                <c:pt idx="214">
                  <c:v>0.12400178942300989</c:v>
                </c:pt>
                <c:pt idx="215">
                  <c:v>0.12324342675825081</c:v>
                </c:pt>
                <c:pt idx="216">
                  <c:v>0.12254396449137092</c:v>
                </c:pt>
                <c:pt idx="217">
                  <c:v>0.12178728397901398</c:v>
                </c:pt>
                <c:pt idx="218">
                  <c:v>0.12103070145203448</c:v>
                </c:pt>
                <c:pt idx="219">
                  <c:v>0.12027402093967744</c:v>
                </c:pt>
                <c:pt idx="220">
                  <c:v>0.11954722386474426</c:v>
                </c:pt>
                <c:pt idx="221">
                  <c:v>0.11876833894067923</c:v>
                </c:pt>
                <c:pt idx="222">
                  <c:v>0.11806972632924363</c:v>
                </c:pt>
                <c:pt idx="223">
                  <c:v>0.11731601374447231</c:v>
                </c:pt>
                <c:pt idx="224">
                  <c:v>0.11654276403095445</c:v>
                </c:pt>
                <c:pt idx="225">
                  <c:v>0.11585121645960772</c:v>
                </c:pt>
                <c:pt idx="226">
                  <c:v>0.11510395600070271</c:v>
                </c:pt>
                <c:pt idx="227">
                  <c:v>0.11441240842935596</c:v>
                </c:pt>
                <c:pt idx="228">
                  <c:v>0.11361475909524534</c:v>
                </c:pt>
                <c:pt idx="229">
                  <c:v>0.11288744602006276</c:v>
                </c:pt>
                <c:pt idx="230">
                  <c:v>0.11214018556115771</c:v>
                </c:pt>
                <c:pt idx="231">
                  <c:v>0.11142643357810296</c:v>
                </c:pt>
                <c:pt idx="232">
                  <c:v>0.11067917311919791</c:v>
                </c:pt>
                <c:pt idx="233">
                  <c:v>0.10993191266029284</c:v>
                </c:pt>
                <c:pt idx="234">
                  <c:v>0.10921898154868334</c:v>
                </c:pt>
                <c:pt idx="235">
                  <c:v>0.10849825358173613</c:v>
                </c:pt>
                <c:pt idx="236">
                  <c:v>0.10784430842464839</c:v>
                </c:pt>
                <c:pt idx="237">
                  <c:v>0.1071612704417659</c:v>
                </c:pt>
                <c:pt idx="238">
                  <c:v>0.10651208628915639</c:v>
                </c:pt>
                <c:pt idx="239">
                  <c:v>0.10595668017089191</c:v>
                </c:pt>
                <c:pt idx="240">
                  <c:v>0.10548893114455461</c:v>
                </c:pt>
                <c:pt idx="241">
                  <c:v>0.1049690198908681</c:v>
                </c:pt>
                <c:pt idx="242">
                  <c:v>0.10446878982028648</c:v>
                </c:pt>
                <c:pt idx="243">
                  <c:v>0.10401014255708539</c:v>
                </c:pt>
                <c:pt idx="244">
                  <c:v>0.10347425085557869</c:v>
                </c:pt>
                <c:pt idx="245">
                  <c:v>0.10301560359237757</c:v>
                </c:pt>
                <c:pt idx="246">
                  <c:v>0.10251804691527751</c:v>
                </c:pt>
                <c:pt idx="247">
                  <c:v>0.10206991310458968</c:v>
                </c:pt>
                <c:pt idx="248">
                  <c:v>0.10156106162533292</c:v>
                </c:pt>
                <c:pt idx="249">
                  <c:v>0.10112527060789567</c:v>
                </c:pt>
                <c:pt idx="250">
                  <c:v>0.10062754021578356</c:v>
                </c:pt>
                <c:pt idx="251">
                  <c:v>0.10013048520786096</c:v>
                </c:pt>
                <c:pt idx="252">
                  <c:v>9.967871374260355E-2</c:v>
                </c:pt>
                <c:pt idx="253">
                  <c:v>9.9205047828681517E-2</c:v>
                </c:pt>
                <c:pt idx="254">
                  <c:v>9.8776416472405801E-2</c:v>
                </c:pt>
                <c:pt idx="255">
                  <c:v>9.8286521125644719E-2</c:v>
                </c:pt>
                <c:pt idx="256">
                  <c:v>9.7857889769368989E-2</c:v>
                </c:pt>
                <c:pt idx="257">
                  <c:v>9.7387675605712737E-2</c:v>
                </c:pt>
                <c:pt idx="258">
                  <c:v>9.6937260375829518E-2</c:v>
                </c:pt>
                <c:pt idx="259">
                  <c:v>9.6530716880111861E-2</c:v>
                </c:pt>
                <c:pt idx="260">
                  <c:v>9.6146170410751047E-2</c:v>
                </c:pt>
                <c:pt idx="261">
                  <c:v>9.5813084890377875E-2</c:v>
                </c:pt>
                <c:pt idx="262">
                  <c:v>9.5479125071293691E-2</c:v>
                </c:pt>
                <c:pt idx="263">
                  <c:v>9.5177075683277809E-2</c:v>
                </c:pt>
                <c:pt idx="264">
                  <c:v>9.4843115864193625E-2</c:v>
                </c:pt>
                <c:pt idx="265">
                  <c:v>9.4523908521676039E-2</c:v>
                </c:pt>
                <c:pt idx="266">
                  <c:v>9.4189948702591869E-2</c:v>
                </c:pt>
                <c:pt idx="267">
                  <c:v>9.3887899314576001E-2</c:v>
                </c:pt>
                <c:pt idx="268">
                  <c:v>9.3527109164677907E-2</c:v>
                </c:pt>
                <c:pt idx="269">
                  <c:v>9.3193149345593709E-2</c:v>
                </c:pt>
                <c:pt idx="270">
                  <c:v>9.2904683687955195E-2</c:v>
                </c:pt>
                <c:pt idx="271">
                  <c:v>9.2582666730387952E-2</c:v>
                </c:pt>
                <c:pt idx="272">
                  <c:v>9.2322040345274387E-2</c:v>
                </c:pt>
                <c:pt idx="273">
                  <c:v>9.2029503529092463E-2</c:v>
                </c:pt>
                <c:pt idx="274">
                  <c:v>9.1768877143978911E-2</c:v>
                </c:pt>
                <c:pt idx="275">
                  <c:v>9.1459182373295311E-2</c:v>
                </c:pt>
                <c:pt idx="276">
                  <c:v>9.11920376476235E-2</c:v>
                </c:pt>
                <c:pt idx="277">
                  <c:v>9.0899500831441632E-2</c:v>
                </c:pt>
                <c:pt idx="278">
                  <c:v>9.0589806060758074E-2</c:v>
                </c:pt>
                <c:pt idx="279">
                  <c:v>9.0329179675644522E-2</c:v>
                </c:pt>
                <c:pt idx="280">
                  <c:v>9.0036642859462626E-2</c:v>
                </c:pt>
                <c:pt idx="281">
                  <c:v>8.9758858519847357E-2</c:v>
                </c:pt>
                <c:pt idx="282">
                  <c:v>8.9453999516781832E-2</c:v>
                </c:pt>
                <c:pt idx="283">
                  <c:v>8.9193373131668252E-2</c:v>
                </c:pt>
                <c:pt idx="284">
                  <c:v>8.8894317974928111E-2</c:v>
                </c:pt>
                <c:pt idx="285">
                  <c:v>8.8616533635312841E-2</c:v>
                </c:pt>
                <c:pt idx="286">
                  <c:v>8.8374151993597494E-2</c:v>
                </c:pt>
                <c:pt idx="287">
                  <c:v>8.8178343096302014E-2</c:v>
                </c:pt>
                <c:pt idx="288">
                  <c:v>8.7992025793552253E-2</c:v>
                </c:pt>
                <c:pt idx="289">
                  <c:v>8.779768462384438E-2</c:v>
                </c:pt>
                <c:pt idx="290">
                  <c:v>8.7642793834426802E-2</c:v>
                </c:pt>
                <c:pt idx="291">
                  <c:v>8.7474189596471422E-2</c:v>
                </c:pt>
                <c:pt idx="292">
                  <c:v>8.7309698221139223E-2</c:v>
                </c:pt>
                <c:pt idx="293">
                  <c:v>8.7132766908255221E-2</c:v>
                </c:pt>
                <c:pt idx="294">
                  <c:v>8.69820691826204E-2</c:v>
                </c:pt>
                <c:pt idx="295">
                  <c:v>8.6803456137872381E-2</c:v>
                </c:pt>
                <c:pt idx="296">
                  <c:v>8.6634851899916973E-2</c:v>
                </c:pt>
                <c:pt idx="297">
                  <c:v>8.648415417428218E-2</c:v>
                </c:pt>
                <c:pt idx="298">
                  <c:v>8.6305541129534133E-2</c:v>
                </c:pt>
                <c:pt idx="299">
                  <c:v>8.6154843403899367E-2</c:v>
                </c:pt>
                <c:pt idx="300">
                  <c:v>8.598287486113973E-2</c:v>
                </c:pt>
                <c:pt idx="301">
                  <c:v>8.5832177135504964E-2</c:v>
                </c:pt>
                <c:pt idx="302">
                  <c:v>8.5653564090756903E-2</c:v>
                </c:pt>
                <c:pt idx="303">
                  <c:v>8.549453929019353E-2</c:v>
                </c:pt>
                <c:pt idx="304">
                  <c:v>8.5325935052238122E-2</c:v>
                </c:pt>
                <c:pt idx="305">
                  <c:v>8.5147322007490076E-2</c:v>
                </c:pt>
                <c:pt idx="306">
                  <c:v>8.4996624281855351E-2</c:v>
                </c:pt>
                <c:pt idx="307">
                  <c:v>8.4828020043899915E-2</c:v>
                </c:pt>
                <c:pt idx="308">
                  <c:v>8.4663949206668254E-2</c:v>
                </c:pt>
                <c:pt idx="309">
                  <c:v>8.4495344968712832E-2</c:v>
                </c:pt>
                <c:pt idx="310">
                  <c:v>8.4344647243078066E-2</c:v>
                </c:pt>
                <c:pt idx="311">
                  <c:v>8.4176043005122658E-2</c:v>
                </c:pt>
                <c:pt idx="312">
                  <c:v>8.4015336472695282E-2</c:v>
                </c:pt>
                <c:pt idx="313">
                  <c:v>8.384673223473986E-2</c:v>
                </c:pt>
                <c:pt idx="314">
                  <c:v>8.3669800921855858E-2</c:v>
                </c:pt>
                <c:pt idx="315">
                  <c:v>8.350909438942844E-2</c:v>
                </c:pt>
                <c:pt idx="316">
                  <c:v>8.3337637363453704E-2</c:v>
                </c:pt>
                <c:pt idx="317">
                  <c:v>8.3190093673572857E-2</c:v>
                </c:pt>
                <c:pt idx="318">
                  <c:v>8.302569481662278E-2</c:v>
                </c:pt>
                <c:pt idx="319">
                  <c:v>8.2868142319949337E-2</c:v>
                </c:pt>
                <c:pt idx="320">
                  <c:v>8.2703743462999274E-2</c:v>
                </c:pt>
                <c:pt idx="321">
                  <c:v>8.2556199773118469E-2</c:v>
                </c:pt>
                <c:pt idx="322">
                  <c:v>8.2381792109375754E-2</c:v>
                </c:pt>
                <c:pt idx="323">
                  <c:v>8.2217393252425663E-2</c:v>
                </c:pt>
                <c:pt idx="324">
                  <c:v>8.205815818281198E-2</c:v>
                </c:pt>
                <c:pt idx="325">
                  <c:v>8.1883750519069307E-2</c:v>
                </c:pt>
                <c:pt idx="326">
                  <c:v>8.1735786291087936E-2</c:v>
                </c:pt>
                <c:pt idx="327">
                  <c:v>8.1571387434137846E-2</c:v>
                </c:pt>
                <c:pt idx="328">
                  <c:v>8.1423843744257041E-2</c:v>
                </c:pt>
                <c:pt idx="329">
                  <c:v>8.1249436080514298E-2</c:v>
                </c:pt>
                <c:pt idx="330">
                  <c:v>8.1101892390633548E-2</c:v>
                </c:pt>
                <c:pt idx="331">
                  <c:v>8.0937493533683458E-2</c:v>
                </c:pt>
                <c:pt idx="332">
                  <c:v>8.0759721565136472E-2</c:v>
                </c:pt>
                <c:pt idx="333">
                  <c:v>8.0612177875255681E-2</c:v>
                </c:pt>
                <c:pt idx="334">
                  <c:v>8.0447779018305576E-2</c:v>
                </c:pt>
                <c:pt idx="335">
                  <c:v>8.0281899446703553E-2</c:v>
                </c:pt>
                <c:pt idx="336">
                  <c:v>8.0117500589753421E-2</c:v>
                </c:pt>
                <c:pt idx="337">
                  <c:v>7.9969956899872657E-2</c:v>
                </c:pt>
                <c:pt idx="338">
                  <c:v>7.9805558042922553E-2</c:v>
                </c:pt>
                <c:pt idx="339">
                  <c:v>7.9648005546249123E-2</c:v>
                </c:pt>
                <c:pt idx="340">
                  <c:v>7.9480242384494804E-2</c:v>
                </c:pt>
                <c:pt idx="341">
                  <c:v>7.9315843527544713E-2</c:v>
                </c:pt>
                <c:pt idx="342">
                  <c:v>7.9158291030871256E-2</c:v>
                </c:pt>
                <c:pt idx="343">
                  <c:v>7.8993892173921207E-2</c:v>
                </c:pt>
                <c:pt idx="344">
                  <c:v>7.8846987583431949E-2</c:v>
                </c:pt>
                <c:pt idx="345">
                  <c:v>7.867384153399086E-2</c:v>
                </c:pt>
                <c:pt idx="346">
                  <c:v>7.851881184538248E-2</c:v>
                </c:pt>
                <c:pt idx="347">
                  <c:v>7.8357801732719487E-2</c:v>
                </c:pt>
                <c:pt idx="348">
                  <c:v>7.8227247782100176E-2</c:v>
                </c:pt>
                <c:pt idx="349">
                  <c:v>7.808126849395336E-2</c:v>
                </c:pt>
                <c:pt idx="350">
                  <c:v>7.7941429062074241E-2</c:v>
                </c:pt>
                <c:pt idx="351">
                  <c:v>7.7814239416259173E-2</c:v>
                </c:pt>
                <c:pt idx="352">
                  <c:v>7.7668260128112343E-2</c:v>
                </c:pt>
                <c:pt idx="353">
                  <c:v>7.7541070482297234E-2</c:v>
                </c:pt>
                <c:pt idx="354">
                  <c:v>7.7401231050418143E-2</c:v>
                </c:pt>
                <c:pt idx="355">
                  <c:v>7.7274041404603047E-2</c:v>
                </c:pt>
                <c:pt idx="356">
                  <c:v>7.711637073672338E-2</c:v>
                </c:pt>
                <c:pt idx="357">
                  <c:v>7.6976531304844303E-2</c:v>
                </c:pt>
                <c:pt idx="358">
                  <c:v>7.6849341659029208E-2</c:v>
                </c:pt>
                <c:pt idx="359">
                  <c:v>7.6703362370882364E-2</c:v>
                </c:pt>
                <c:pt idx="360">
                  <c:v>7.6576172725067268E-2</c:v>
                </c:pt>
                <c:pt idx="361">
                  <c:v>7.6435912755087682E-2</c:v>
                </c:pt>
                <c:pt idx="362">
                  <c:v>7.6302583253004791E-2</c:v>
                </c:pt>
                <c:pt idx="363">
                  <c:v>7.6162743821125742E-2</c:v>
                </c:pt>
                <c:pt idx="364">
                  <c:v>7.6032189870506417E-2</c:v>
                </c:pt>
                <c:pt idx="365">
                  <c:v>7.5892350438627326E-2</c:v>
                </c:pt>
                <c:pt idx="366">
                  <c:v>7.5746371150480524E-2</c:v>
                </c:pt>
                <c:pt idx="367">
                  <c:v>7.5610854429736765E-2</c:v>
                </c:pt>
                <c:pt idx="368">
                  <c:v>7.5471014997857702E-2</c:v>
                </c:pt>
                <c:pt idx="369">
                  <c:v>7.5337685495774839E-2</c:v>
                </c:pt>
                <c:pt idx="370">
                  <c:v>7.5197846063895762E-2</c:v>
                </c:pt>
                <c:pt idx="371">
                  <c:v>7.5070656418080681E-2</c:v>
                </c:pt>
                <c:pt idx="372">
                  <c:v>7.4921312825129621E-2</c:v>
                </c:pt>
                <c:pt idx="373">
                  <c:v>7.4794123179314512E-2</c:v>
                </c:pt>
                <c:pt idx="374">
                  <c:v>7.4654283747435407E-2</c:v>
                </c:pt>
                <c:pt idx="375">
                  <c:v>7.4514444315556344E-2</c:v>
                </c:pt>
                <c:pt idx="376">
                  <c:v>7.4381114813473495E-2</c:v>
                </c:pt>
                <c:pt idx="377">
                  <c:v>7.4232948306665825E-2</c:v>
                </c:pt>
                <c:pt idx="378">
                  <c:v>7.4105758660850757E-2</c:v>
                </c:pt>
                <c:pt idx="379">
                  <c:v>7.3959779372703871E-2</c:v>
                </c:pt>
                <c:pt idx="380">
                  <c:v>7.382922542208456E-2</c:v>
                </c:pt>
                <c:pt idx="381">
                  <c:v>7.3689385990205455E-2</c:v>
                </c:pt>
                <c:pt idx="382">
                  <c:v>7.355605648812262E-2</c:v>
                </c:pt>
                <c:pt idx="383">
                  <c:v>7.3416217056243543E-2</c:v>
                </c:pt>
                <c:pt idx="384">
                  <c:v>7.327637762436448E-2</c:v>
                </c:pt>
                <c:pt idx="385">
                  <c:v>7.3149187978549343E-2</c:v>
                </c:pt>
                <c:pt idx="386">
                  <c:v>7.3003208690402541E-2</c:v>
                </c:pt>
                <c:pt idx="387">
                  <c:v>7.2876019044587417E-2</c:v>
                </c:pt>
                <c:pt idx="388">
                  <c:v>7.2724488232975518E-2</c:v>
                </c:pt>
                <c:pt idx="389">
                  <c:v>7.2591158730892655E-2</c:v>
                </c:pt>
                <c:pt idx="390">
                  <c:v>7.2451319299013564E-2</c:v>
                </c:pt>
                <c:pt idx="391">
                  <c:v>7.2324129653198496E-2</c:v>
                </c:pt>
                <c:pt idx="392">
                  <c:v>7.2184290221319405E-2</c:v>
                </c:pt>
                <c:pt idx="393">
                  <c:v>7.2038310933172575E-2</c:v>
                </c:pt>
                <c:pt idx="394">
                  <c:v>7.1911121287357438E-2</c:v>
                </c:pt>
                <c:pt idx="395">
                  <c:v>7.1770861317377893E-2</c:v>
                </c:pt>
                <c:pt idx="396">
                  <c:v>7.1634167510490745E-2</c:v>
                </c:pt>
                <c:pt idx="397">
                  <c:v>7.1494328078611696E-2</c:v>
                </c:pt>
                <c:pt idx="398">
                  <c:v>7.1367138432796601E-2</c:v>
                </c:pt>
                <c:pt idx="399">
                  <c:v>7.1212832069721163E-2</c:v>
                </c:pt>
                <c:pt idx="400">
                  <c:v>7.1085642423906054E-2</c:v>
                </c:pt>
                <c:pt idx="401">
                  <c:v>7.0945802992026977E-2</c:v>
                </c:pt>
                <c:pt idx="402">
                  <c:v>7.08059635601479E-2</c:v>
                </c:pt>
                <c:pt idx="403">
                  <c:v>7.0672634058065079E-2</c:v>
                </c:pt>
                <c:pt idx="404">
                  <c:v>7.0529430321381745E-2</c:v>
                </c:pt>
                <c:pt idx="405">
                  <c:v>7.0402240675566649E-2</c:v>
                </c:pt>
                <c:pt idx="406">
                  <c:v>7.0256261387419819E-2</c:v>
                </c:pt>
                <c:pt idx="407">
                  <c:v>7.0129071741604723E-2</c:v>
                </c:pt>
                <c:pt idx="408">
                  <c:v>6.9989232309725646E-2</c:v>
                </c:pt>
                <c:pt idx="409">
                  <c:v>6.984757573271419E-2</c:v>
                </c:pt>
                <c:pt idx="410">
                  <c:v>6.9707736300835085E-2</c:v>
                </c:pt>
                <c:pt idx="411">
                  <c:v>6.9567896868956022E-2</c:v>
                </c:pt>
                <c:pt idx="412">
                  <c:v>6.9437342918336684E-2</c:v>
                </c:pt>
                <c:pt idx="413">
                  <c:v>6.9291363630189839E-2</c:v>
                </c:pt>
                <c:pt idx="414">
                  <c:v>6.9164173984374772E-2</c:v>
                </c:pt>
                <c:pt idx="415">
                  <c:v>6.9024334552495681E-2</c:v>
                </c:pt>
                <c:pt idx="416">
                  <c:v>6.8891005050412832E-2</c:v>
                </c:pt>
                <c:pt idx="417">
                  <c:v>6.8751165618533755E-2</c:v>
                </c:pt>
                <c:pt idx="418">
                  <c:v>6.8623975972718659E-2</c:v>
                </c:pt>
                <c:pt idx="419">
                  <c:v>6.8477996684571801E-2</c:v>
                </c:pt>
                <c:pt idx="420">
                  <c:v>6.8326465872959888E-2</c:v>
                </c:pt>
                <c:pt idx="421">
                  <c:v>6.8199276227144764E-2</c:v>
                </c:pt>
                <c:pt idx="422">
                  <c:v>6.8059436795265701E-2</c:v>
                </c:pt>
                <c:pt idx="423">
                  <c:v>6.7926107293182866E-2</c:v>
                </c:pt>
                <c:pt idx="424">
                  <c:v>6.7786267861303789E-2</c:v>
                </c:pt>
                <c:pt idx="425">
                  <c:v>6.765907821548868E-2</c:v>
                </c:pt>
                <c:pt idx="426">
                  <c:v>6.7524442916459024E-2</c:v>
                </c:pt>
                <c:pt idx="427">
                  <c:v>6.7406505108855624E-2</c:v>
                </c:pt>
                <c:pt idx="428">
                  <c:v>6.727339428658502E-2</c:v>
                </c:pt>
                <c:pt idx="429">
                  <c:v>6.7143227231018177E-2</c:v>
                </c:pt>
                <c:pt idx="430">
                  <c:v>6.7022513871951239E-2</c:v>
                </c:pt>
                <c:pt idx="431">
                  <c:v>6.6884440279556284E-2</c:v>
                </c:pt>
                <c:pt idx="432">
                  <c:v>6.6766502471952857E-2</c:v>
                </c:pt>
                <c:pt idx="433">
                  <c:v>6.6633980403023041E-2</c:v>
                </c:pt>
                <c:pt idx="434">
                  <c:v>6.6516042595419642E-2</c:v>
                </c:pt>
                <c:pt idx="435">
                  <c:v>6.638630905873448E-2</c:v>
                </c:pt>
                <c:pt idx="436">
                  <c:v>6.6262797018608502E-2</c:v>
                </c:pt>
                <c:pt idx="437">
                  <c:v>6.6133616124887384E-2</c:v>
                </c:pt>
                <c:pt idx="438">
                  <c:v>6.6004435231166281E-2</c:v>
                </c:pt>
                <c:pt idx="439">
                  <c:v>6.5890178050130893E-2</c:v>
                </c:pt>
                <c:pt idx="440">
                  <c:v>6.5762532120476697E-2</c:v>
                </c:pt>
                <c:pt idx="441">
                  <c:v>6.564211860507542E-2</c:v>
                </c:pt>
                <c:pt idx="442">
                  <c:v>6.5517248226884761E-2</c:v>
                </c:pt>
                <c:pt idx="443">
                  <c:v>6.5401411007093527E-2</c:v>
                </c:pt>
                <c:pt idx="444">
                  <c:v>6.5274180872877868E-2</c:v>
                </c:pt>
                <c:pt idx="445">
                  <c:v>6.5166754415097242E-2</c:v>
                </c:pt>
                <c:pt idx="446">
                  <c:v>6.5045080126470589E-2</c:v>
                </c:pt>
                <c:pt idx="447">
                  <c:v>6.4926181389307461E-2</c:v>
                </c:pt>
                <c:pt idx="448">
                  <c:v>6.481875493152682E-2</c:v>
                </c:pt>
                <c:pt idx="449">
                  <c:v>6.4699856194363706E-2</c:v>
                </c:pt>
                <c:pt idx="450">
                  <c:v>6.4593661033022789E-2</c:v>
                </c:pt>
                <c:pt idx="451">
                  <c:v>6.4481743228328489E-2</c:v>
                </c:pt>
                <c:pt idx="452">
                  <c:v>6.4371044143049491E-2</c:v>
                </c:pt>
                <c:pt idx="453">
                  <c:v>6.4258916069304936E-2</c:v>
                </c:pt>
                <c:pt idx="454">
                  <c:v>6.4165926470364024E-2</c:v>
                </c:pt>
                <c:pt idx="455">
                  <c:v>6.4103842430582647E-2</c:v>
                </c:pt>
                <c:pt idx="456">
                  <c:v>6.404154812175096E-2</c:v>
                </c:pt>
                <c:pt idx="457">
                  <c:v>6.3990473769441461E-2</c:v>
                </c:pt>
                <c:pt idx="458">
                  <c:v>6.3928389729660084E-2</c:v>
                </c:pt>
                <c:pt idx="459">
                  <c:v>6.3877315377350585E-2</c:v>
                </c:pt>
                <c:pt idx="460">
                  <c:v>6.3814810799468699E-2</c:v>
                </c:pt>
                <c:pt idx="461">
                  <c:v>6.37637364471592E-2</c:v>
                </c:pt>
                <c:pt idx="462">
                  <c:v>6.3698463887499571E-2</c:v>
                </c:pt>
                <c:pt idx="463">
                  <c:v>6.3647179266139803E-2</c:v>
                </c:pt>
                <c:pt idx="464">
                  <c:v>6.3585095226358426E-2</c:v>
                </c:pt>
                <c:pt idx="465">
                  <c:v>6.3523011186577022E-2</c:v>
                </c:pt>
                <c:pt idx="466">
                  <c:v>6.3471936834267537E-2</c:v>
                </c:pt>
                <c:pt idx="467">
                  <c:v>6.3409642525435878E-2</c:v>
                </c:pt>
                <c:pt idx="468">
                  <c:v>6.3358357904076137E-2</c:v>
                </c:pt>
                <c:pt idx="469">
                  <c:v>6.3296273864294747E-2</c:v>
                </c:pt>
                <c:pt idx="470">
                  <c:v>6.3244989242934938E-2</c:v>
                </c:pt>
                <c:pt idx="471">
                  <c:v>6.3182905203153575E-2</c:v>
                </c:pt>
                <c:pt idx="472">
                  <c:v>6.313183085084409E-2</c:v>
                </c:pt>
                <c:pt idx="473">
                  <c:v>6.3066348022134219E-2</c:v>
                </c:pt>
                <c:pt idx="474">
                  <c:v>6.3004263982352787E-2</c:v>
                </c:pt>
                <c:pt idx="475">
                  <c:v>6.2953189630043316E-2</c:v>
                </c:pt>
                <c:pt idx="476">
                  <c:v>6.2890895321211671E-2</c:v>
                </c:pt>
                <c:pt idx="477">
                  <c:v>6.2839610699851903E-2</c:v>
                </c:pt>
                <c:pt idx="478">
                  <c:v>6.2777526660070498E-2</c:v>
                </c:pt>
                <c:pt idx="479">
                  <c:v>6.2726452307761013E-2</c:v>
                </c:pt>
                <c:pt idx="480">
                  <c:v>6.2664157998929382E-2</c:v>
                </c:pt>
                <c:pt idx="481">
                  <c:v>6.2613083646619869E-2</c:v>
                </c:pt>
                <c:pt idx="482">
                  <c:v>6.2550999606838492E-2</c:v>
                </c:pt>
                <c:pt idx="483">
                  <c:v>6.2488705298006798E-2</c:v>
                </c:pt>
                <c:pt idx="484">
                  <c:v>6.2434232156768826E-2</c:v>
                </c:pt>
                <c:pt idx="485">
                  <c:v>6.2372148116987436E-2</c:v>
                </c:pt>
                <c:pt idx="486">
                  <c:v>6.2321073764677951E-2</c:v>
                </c:pt>
                <c:pt idx="487">
                  <c:v>6.2258779455846298E-2</c:v>
                </c:pt>
                <c:pt idx="488">
                  <c:v>6.2207705103536806E-2</c:v>
                </c:pt>
                <c:pt idx="489">
                  <c:v>6.2145621063755416E-2</c:v>
                </c:pt>
                <c:pt idx="490">
                  <c:v>6.2094336442395662E-2</c:v>
                </c:pt>
                <c:pt idx="491">
                  <c:v>6.2032252402614271E-2</c:v>
                </c:pt>
                <c:pt idx="492">
                  <c:v>6.1969958093782598E-2</c:v>
                </c:pt>
                <c:pt idx="493">
                  <c:v>6.1918883741473092E-2</c:v>
                </c:pt>
                <c:pt idx="494">
                  <c:v>6.1853400912763243E-2</c:v>
                </c:pt>
                <c:pt idx="495">
                  <c:v>6.1803993497461178E-2</c:v>
                </c:pt>
                <c:pt idx="496">
                  <c:v>6.1744016353563427E-2</c:v>
                </c:pt>
                <c:pt idx="497">
                  <c:v>6.1694838628087341E-2</c:v>
                </c:pt>
                <c:pt idx="498">
                  <c:v>6.1634861484189597E-2</c:v>
                </c:pt>
                <c:pt idx="499">
                  <c:v>6.1585894027763786E-2</c:v>
                </c:pt>
                <c:pt idx="500">
                  <c:v>6.1525496345765512E-2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1.120356481956446E-5</c:v>
                </c:pt>
                <c:pt idx="8">
                  <c:v>5.1995443728925219E-5</c:v>
                </c:pt>
                <c:pt idx="9">
                  <c:v>1.1593576557041919E-4</c:v>
                </c:pt>
                <c:pt idx="10">
                  <c:v>1.6836130679691617E-4</c:v>
                </c:pt>
                <c:pt idx="11">
                  <c:v>2.3962998068831137E-4</c:v>
                </c:pt>
                <c:pt idx="12">
                  <c:v>3.6055350116495063E-4</c:v>
                </c:pt>
                <c:pt idx="13">
                  <c:v>4.6221690481591977E-4</c:v>
                </c:pt>
                <c:pt idx="14">
                  <c:v>5.8030526505932847E-4</c:v>
                </c:pt>
                <c:pt idx="15">
                  <c:v>6.8196866871029691E-4</c:v>
                </c:pt>
                <c:pt idx="16">
                  <c:v>8.2129125926381824E-4</c:v>
                </c:pt>
                <c:pt idx="17">
                  <c:v>9.2345672734804542E-4</c:v>
                </c:pt>
                <c:pt idx="18">
                  <c:v>1.044525710716236E-3</c:v>
                </c:pt>
                <c:pt idx="19">
                  <c:v>1.1894483471388277E-3</c:v>
                </c:pt>
                <c:pt idx="20">
                  <c:v>1.3305535262644222E-3</c:v>
                </c:pt>
                <c:pt idx="21">
                  <c:v>1.5004521804932501E-3</c:v>
                </c:pt>
                <c:pt idx="22">
                  <c:v>1.6899080593540509E-3</c:v>
                </c:pt>
                <c:pt idx="23">
                  <c:v>1.9454649953770491E-3</c:v>
                </c:pt>
                <c:pt idx="24">
                  <c:v>2.1724613691292746E-3</c:v>
                </c:pt>
                <c:pt idx="25">
                  <c:v>2.4357069127726736E-3</c:v>
                </c:pt>
                <c:pt idx="26">
                  <c:v>2.7018301513983042E-3</c:v>
                </c:pt>
                <c:pt idx="27">
                  <c:v>2.9842576521815181E-3</c:v>
                </c:pt>
                <c:pt idx="28">
                  <c:v>3.2567465760348874E-3</c:v>
                </c:pt>
                <c:pt idx="29">
                  <c:v>3.5265208398913314E-3</c:v>
                </c:pt>
                <c:pt idx="30">
                  <c:v>3.8162808157973052E-3</c:v>
                </c:pt>
                <c:pt idx="31">
                  <c:v>4.1306966381849343E-3</c:v>
                </c:pt>
                <c:pt idx="32">
                  <c:v>4.6087546715005119E-3</c:v>
                </c:pt>
                <c:pt idx="33">
                  <c:v>5.1207455106015952E-3</c:v>
                </c:pt>
                <c:pt idx="34">
                  <c:v>5.6848187318391417E-3</c:v>
                </c:pt>
                <c:pt idx="35">
                  <c:v>6.1968095709402232E-3</c:v>
                </c:pt>
                <c:pt idx="36">
                  <c:v>6.8257597543615236E-3</c:v>
                </c:pt>
                <c:pt idx="37">
                  <c:v>7.4640931922435455E-3</c:v>
                </c:pt>
                <c:pt idx="38">
                  <c:v>8.0951644409671883E-3</c:v>
                </c:pt>
                <c:pt idx="39">
                  <c:v>8.8031929004737108E-3</c:v>
                </c:pt>
                <c:pt idx="40">
                  <c:v>9.4125402262824013E-3</c:v>
                </c:pt>
                <c:pt idx="41">
                  <c:v>1.0127091100251607E-2</c:v>
                </c:pt>
                <c:pt idx="42">
                  <c:v>1.0858722397681457E-2</c:v>
                </c:pt>
                <c:pt idx="43">
                  <c:v>1.188052811954337E-2</c:v>
                </c:pt>
                <c:pt idx="44">
                  <c:v>1.2905977329245462E-2</c:v>
                </c:pt>
                <c:pt idx="45">
                  <c:v>1.401342204935754E-2</c:v>
                </c:pt>
                <c:pt idx="46">
                  <c:v>1.5273244684501544E-2</c:v>
                </c:pt>
                <c:pt idx="47">
                  <c:v>1.6501710170408204E-2</c:v>
                </c:pt>
                <c:pt idx="48">
                  <c:v>1.7992917697442511E-2</c:v>
                </c:pt>
                <c:pt idx="49">
                  <c:v>1.946752237170505E-2</c:v>
                </c:pt>
                <c:pt idx="50">
                  <c:v>2.100351978291758E-2</c:v>
                </c:pt>
                <c:pt idx="51">
                  <c:v>2.2482303672518248E-2</c:v>
                </c:pt>
                <c:pt idx="52">
                  <c:v>2.4222707167662751E-2</c:v>
                </c:pt>
                <c:pt idx="53">
                  <c:v>2.5971691394864292E-2</c:v>
                </c:pt>
                <c:pt idx="54">
                  <c:v>2.7865379712148631E-2</c:v>
                </c:pt>
                <c:pt idx="55">
                  <c:v>2.9832117155485196E-2</c:v>
                </c:pt>
                <c:pt idx="56">
                  <c:v>3.1794066760788858E-2</c:v>
                </c:pt>
                <c:pt idx="57">
                  <c:v>3.3840212744178463E-2</c:v>
                </c:pt>
                <c:pt idx="58">
                  <c:v>3.5743853014444327E-2</c:v>
                </c:pt>
                <c:pt idx="59">
                  <c:v>3.8196292297619845E-2</c:v>
                </c:pt>
                <c:pt idx="60">
                  <c:v>4.0420835817524293E-2</c:v>
                </c:pt>
                <c:pt idx="61">
                  <c:v>4.2880984606043795E-2</c:v>
                </c:pt>
                <c:pt idx="62">
                  <c:v>4.5206437119306733E-2</c:v>
                </c:pt>
                <c:pt idx="63">
                  <c:v>4.7991108287512234E-2</c:v>
                </c:pt>
                <c:pt idx="64">
                  <c:v>5.0687802303087476E-2</c:v>
                </c:pt>
                <c:pt idx="65">
                  <c:v>5.3244685477059933E-2</c:v>
                </c:pt>
                <c:pt idx="66">
                  <c:v>5.6168082501682724E-2</c:v>
                </c:pt>
                <c:pt idx="67">
                  <c:v>5.8772743234457095E-2</c:v>
                </c:pt>
                <c:pt idx="68">
                  <c:v>6.175852374655777E-2</c:v>
                </c:pt>
                <c:pt idx="69">
                  <c:v>6.4645376893460171E-2</c:v>
                </c:pt>
                <c:pt idx="70">
                  <c:v>6.7833737901358077E-2</c:v>
                </c:pt>
                <c:pt idx="71">
                  <c:v>7.0754253356894101E-2</c:v>
                </c:pt>
                <c:pt idx="72">
                  <c:v>7.3964222386907835E-2</c:v>
                </c:pt>
                <c:pt idx="73">
                  <c:v>7.7369864116304643E-2</c:v>
                </c:pt>
                <c:pt idx="74">
                  <c:v>8.0437269585045726E-2</c:v>
                </c:pt>
                <c:pt idx="75">
                  <c:v>8.3769286315011265E-2</c:v>
                </c:pt>
                <c:pt idx="76">
                  <c:v>8.7181245852759534E-2</c:v>
                </c:pt>
                <c:pt idx="77">
                  <c:v>9.062344483182351E-2</c:v>
                </c:pt>
                <c:pt idx="78">
                  <c:v>9.3830137628964416E-2</c:v>
                </c:pt>
                <c:pt idx="79">
                  <c:v>9.730223560021671E-2</c:v>
                </c:pt>
                <c:pt idx="80">
                  <c:v>0.10099788317384049</c:v>
                </c:pt>
                <c:pt idx="81">
                  <c:v>0.10469490057790835</c:v>
                </c:pt>
                <c:pt idx="82">
                  <c:v>0.10839716488321745</c:v>
                </c:pt>
                <c:pt idx="83">
                  <c:v>0.1120624973361123</c:v>
                </c:pt>
                <c:pt idx="84">
                  <c:v>0.11606238844351306</c:v>
                </c:pt>
                <c:pt idx="85">
                  <c:v>0.11967936857846205</c:v>
                </c:pt>
                <c:pt idx="86">
                  <c:v>0.12383092022504445</c:v>
                </c:pt>
                <c:pt idx="87">
                  <c:v>0.1275601678784726</c:v>
                </c:pt>
                <c:pt idx="88">
                  <c:v>0.13161918982792528</c:v>
                </c:pt>
                <c:pt idx="89">
                  <c:v>0.13543700265174474</c:v>
                </c:pt>
                <c:pt idx="90">
                  <c:v>0.13984740301716925</c:v>
                </c:pt>
                <c:pt idx="91">
                  <c:v>0.14445737083333013</c:v>
                </c:pt>
                <c:pt idx="92">
                  <c:v>0.14885887722423025</c:v>
                </c:pt>
                <c:pt idx="93">
                  <c:v>0.15362761191008781</c:v>
                </c:pt>
                <c:pt idx="94">
                  <c:v>0.15789791829656316</c:v>
                </c:pt>
                <c:pt idx="95">
                  <c:v>0.16255433416848011</c:v>
                </c:pt>
                <c:pt idx="96">
                  <c:v>0.1671456074111243</c:v>
                </c:pt>
                <c:pt idx="97">
                  <c:v>0.17199159033239125</c:v>
                </c:pt>
                <c:pt idx="98">
                  <c:v>0.17653678333976522</c:v>
                </c:pt>
                <c:pt idx="99">
                  <c:v>0.1814557460101992</c:v>
                </c:pt>
                <c:pt idx="100">
                  <c:v>0.18678471755351964</c:v>
                </c:pt>
                <c:pt idx="101">
                  <c:v>0.19174547130414554</c:v>
                </c:pt>
                <c:pt idx="102">
                  <c:v>0.19694638915204646</c:v>
                </c:pt>
                <c:pt idx="103">
                  <c:v>0.20203501808118146</c:v>
                </c:pt>
                <c:pt idx="104">
                  <c:v>0.20732355804512431</c:v>
                </c:pt>
                <c:pt idx="105">
                  <c:v>0.21223517534477157</c:v>
                </c:pt>
                <c:pt idx="106">
                  <c:v>0.21752371530871439</c:v>
                </c:pt>
                <c:pt idx="107">
                  <c:v>0.22266909204860141</c:v>
                </c:pt>
                <c:pt idx="108">
                  <c:v>0.22821975601794145</c:v>
                </c:pt>
                <c:pt idx="109">
                  <c:v>0.23362492208687782</c:v>
                </c:pt>
                <c:pt idx="110">
                  <c:v>0.23885386972185535</c:v>
                </c:pt>
                <c:pt idx="111">
                  <c:v>0.24426641796088275</c:v>
                </c:pt>
                <c:pt idx="112">
                  <c:v>0.24959478111710826</c:v>
                </c:pt>
                <c:pt idx="113">
                  <c:v>0.25534063136694929</c:v>
                </c:pt>
                <c:pt idx="114">
                  <c:v>0.26055964519656083</c:v>
                </c:pt>
                <c:pt idx="115">
                  <c:v>0.26621483363812254</c:v>
                </c:pt>
                <c:pt idx="116">
                  <c:v>0.2717502065989652</c:v>
                </c:pt>
                <c:pt idx="117">
                  <c:v>0.27780374207517183</c:v>
                </c:pt>
                <c:pt idx="118">
                  <c:v>0.28368911004352376</c:v>
                </c:pt>
                <c:pt idx="119">
                  <c:v>0.28917474502887169</c:v>
                </c:pt>
                <c:pt idx="120">
                  <c:v>0.29530187801539004</c:v>
                </c:pt>
                <c:pt idx="121">
                  <c:v>0.30084928090923563</c:v>
                </c:pt>
                <c:pt idx="122">
                  <c:v>0.30680830158837918</c:v>
                </c:pt>
                <c:pt idx="123">
                  <c:v>0.31282638406819052</c:v>
                </c:pt>
                <c:pt idx="124">
                  <c:v>0.31915160716770363</c:v>
                </c:pt>
                <c:pt idx="125">
                  <c:v>0.32530781501192024</c:v>
                </c:pt>
                <c:pt idx="126">
                  <c:v>0.33111265600201489</c:v>
                </c:pt>
                <c:pt idx="127">
                  <c:v>0.33762397005157208</c:v>
                </c:pt>
                <c:pt idx="128">
                  <c:v>0.34349598851691832</c:v>
                </c:pt>
                <c:pt idx="129">
                  <c:v>0.34985844821742529</c:v>
                </c:pt>
                <c:pt idx="130">
                  <c:v>0.35599551691514603</c:v>
                </c:pt>
                <c:pt idx="131">
                  <c:v>0.36242817415642592</c:v>
                </c:pt>
                <c:pt idx="132">
                  <c:v>0.36865821885700328</c:v>
                </c:pt>
                <c:pt idx="133">
                  <c:v>0.3756071736086537</c:v>
                </c:pt>
                <c:pt idx="134">
                  <c:v>0.38210479604419717</c:v>
                </c:pt>
                <c:pt idx="135">
                  <c:v>0.3881432115465977</c:v>
                </c:pt>
                <c:pt idx="136">
                  <c:v>0.39469827856232365</c:v>
                </c:pt>
                <c:pt idx="137">
                  <c:v>0.40100103337529874</c:v>
                </c:pt>
                <c:pt idx="138">
                  <c:v>0.40756763483357561</c:v>
                </c:pt>
                <c:pt idx="139">
                  <c:v>0.41369218914967959</c:v>
                </c:pt>
                <c:pt idx="140">
                  <c:v>0.42077220650391806</c:v>
                </c:pt>
                <c:pt idx="141">
                  <c:v>0.42700757692051866</c:v>
                </c:pt>
                <c:pt idx="142">
                  <c:v>0.43376622501108081</c:v>
                </c:pt>
                <c:pt idx="143">
                  <c:v>0.44060066597473607</c:v>
                </c:pt>
                <c:pt idx="144">
                  <c:v>0.44749216824092147</c:v>
                </c:pt>
                <c:pt idx="145">
                  <c:v>0.45432767611134395</c:v>
                </c:pt>
                <c:pt idx="146">
                  <c:v>0.46069139044522012</c:v>
                </c:pt>
                <c:pt idx="147">
                  <c:v>0.46773715001131988</c:v>
                </c:pt>
                <c:pt idx="148">
                  <c:v>0.47439707028440986</c:v>
                </c:pt>
                <c:pt idx="149">
                  <c:v>0.48139731177841555</c:v>
                </c:pt>
                <c:pt idx="150">
                  <c:v>0.48820275596878449</c:v>
                </c:pt>
                <c:pt idx="151">
                  <c:v>0.49525009729120628</c:v>
                </c:pt>
                <c:pt idx="152">
                  <c:v>0.50233970209217338</c:v>
                </c:pt>
                <c:pt idx="153">
                  <c:v>0.50896247630673841</c:v>
                </c:pt>
                <c:pt idx="154">
                  <c:v>0.51663968866214505</c:v>
                </c:pt>
                <c:pt idx="155">
                  <c:v>0.52329989076765737</c:v>
                </c:pt>
                <c:pt idx="156">
                  <c:v>0.53069095562635094</c:v>
                </c:pt>
                <c:pt idx="157">
                  <c:v>0.53755514165995399</c:v>
                </c:pt>
                <c:pt idx="158">
                  <c:v>0.54470585361448653</c:v>
                </c:pt>
                <c:pt idx="159">
                  <c:v>0.55147140051418209</c:v>
                </c:pt>
                <c:pt idx="160">
                  <c:v>0.55898300412452306</c:v>
                </c:pt>
                <c:pt idx="161">
                  <c:v>0.56624937439580025</c:v>
                </c:pt>
                <c:pt idx="162">
                  <c:v>0.57302249098130542</c:v>
                </c:pt>
                <c:pt idx="163">
                  <c:v>0.58032932513874791</c:v>
                </c:pt>
                <c:pt idx="164">
                  <c:v>0.58768527144941962</c:v>
                </c:pt>
                <c:pt idx="165">
                  <c:v>0.59533814642387206</c:v>
                </c:pt>
                <c:pt idx="166">
                  <c:v>0.60216731487566055</c:v>
                </c:pt>
                <c:pt idx="167">
                  <c:v>0.60980350783212867</c:v>
                </c:pt>
                <c:pt idx="168">
                  <c:v>0.61668314671849789</c:v>
                </c:pt>
                <c:pt idx="169">
                  <c:v>0.62406586717609314</c:v>
                </c:pt>
                <c:pt idx="170">
                  <c:v>0.63171153338427066</c:v>
                </c:pt>
                <c:pt idx="171">
                  <c:v>0.63860397378008305</c:v>
                </c:pt>
                <c:pt idx="172">
                  <c:v>0.64633437083209511</c:v>
                </c:pt>
                <c:pt idx="173">
                  <c:v>0.65326132025477446</c:v>
                </c:pt>
                <c:pt idx="174">
                  <c:v>0.66095026478210961</c:v>
                </c:pt>
                <c:pt idx="175">
                  <c:v>0.66787721420478841</c:v>
                </c:pt>
                <c:pt idx="176">
                  <c:v>0.67565942045843741</c:v>
                </c:pt>
                <c:pt idx="177">
                  <c:v>0.68287480518920418</c:v>
                </c:pt>
                <c:pt idx="178">
                  <c:v>0.69033810074686131</c:v>
                </c:pt>
                <c:pt idx="179">
                  <c:v>0.69780139630451798</c:v>
                </c:pt>
                <c:pt idx="180">
                  <c:v>0.70505823355996144</c:v>
                </c:pt>
                <c:pt idx="181">
                  <c:v>0.7127804426510489</c:v>
                </c:pt>
                <c:pt idx="182">
                  <c:v>0.71973691384838523</c:v>
                </c:pt>
                <c:pt idx="183">
                  <c:v>0.7272477970076161</c:v>
                </c:pt>
                <c:pt idx="184">
                  <c:v>0.73453950940362889</c:v>
                </c:pt>
                <c:pt idx="185">
                  <c:v>0.74209057972465287</c:v>
                </c:pt>
                <c:pt idx="186">
                  <c:v>0.74948473940733651</c:v>
                </c:pt>
                <c:pt idx="187">
                  <c:v>0.75730339880824538</c:v>
                </c:pt>
                <c:pt idx="188">
                  <c:v>0.76517479392603749</c:v>
                </c:pt>
                <c:pt idx="189">
                  <c:v>0.7722731273435165</c:v>
                </c:pt>
                <c:pt idx="190">
                  <c:v>0.77985938698174073</c:v>
                </c:pt>
                <c:pt idx="191">
                  <c:v>0.78726469317837922</c:v>
                </c:pt>
                <c:pt idx="192">
                  <c:v>0.79494594312008915</c:v>
                </c:pt>
                <c:pt idx="193">
                  <c:v>0.80210725266953109</c:v>
                </c:pt>
                <c:pt idx="194">
                  <c:v>0.81012196076937848</c:v>
                </c:pt>
                <c:pt idx="195">
                  <c:v>0.81737622615785521</c:v>
                </c:pt>
                <c:pt idx="196">
                  <c:v>0.82550296144540369</c:v>
                </c:pt>
                <c:pt idx="197">
                  <c:v>0.83393962103333052</c:v>
                </c:pt>
                <c:pt idx="198">
                  <c:v>0.84122159923393047</c:v>
                </c:pt>
                <c:pt idx="199">
                  <c:v>0.84907879510998152</c:v>
                </c:pt>
                <c:pt idx="200">
                  <c:v>0.85641817676130427</c:v>
                </c:pt>
                <c:pt idx="201">
                  <c:v>0.8645514008676356</c:v>
                </c:pt>
                <c:pt idx="202">
                  <c:v>0.87189078251895846</c:v>
                </c:pt>
                <c:pt idx="203">
                  <c:v>0.87976062697723234</c:v>
                </c:pt>
                <c:pt idx="204">
                  <c:v>0.88768209820666433</c:v>
                </c:pt>
                <c:pt idx="205">
                  <c:v>0.89555333672564053</c:v>
                </c:pt>
                <c:pt idx="206">
                  <c:v>0.90342654548871992</c:v>
                </c:pt>
                <c:pt idx="207">
                  <c:v>0.91103183001670229</c:v>
                </c:pt>
                <c:pt idx="208">
                  <c:v>0.91933305879696003</c:v>
                </c:pt>
                <c:pt idx="209">
                  <c:v>0.92674246004202088</c:v>
                </c:pt>
                <c:pt idx="210">
                  <c:v>0.93468779108934008</c:v>
                </c:pt>
                <c:pt idx="211">
                  <c:v>0.94236057198245871</c:v>
                </c:pt>
                <c:pt idx="212">
                  <c:v>0.95062776699558449</c:v>
                </c:pt>
                <c:pt idx="213">
                  <c:v>0.95803716824064489</c:v>
                </c:pt>
                <c:pt idx="214">
                  <c:v>0.96624587893602265</c:v>
                </c:pt>
                <c:pt idx="215">
                  <c:v>0.97419120998334185</c:v>
                </c:pt>
                <c:pt idx="216">
                  <c:v>0.98160102318725884</c:v>
                </c:pt>
                <c:pt idx="217">
                  <c:v>0.9895480363869813</c:v>
                </c:pt>
                <c:pt idx="218">
                  <c:v>0.99759216966493047</c:v>
                </c:pt>
                <c:pt idx="219">
                  <c:v>1.0055391828646518</c:v>
                </c:pt>
                <c:pt idx="220">
                  <c:v>1.0132717096898205</c:v>
                </c:pt>
                <c:pt idx="221">
                  <c:v>1.0214821025376004</c:v>
                </c:pt>
                <c:pt idx="222">
                  <c:v>1.0288927653969622</c:v>
                </c:pt>
                <c:pt idx="223">
                  <c:v>1.0368427465242693</c:v>
                </c:pt>
                <c:pt idx="224">
                  <c:v>1.0451050337736536</c:v>
                </c:pt>
                <c:pt idx="225">
                  <c:v>1.052522761673105</c:v>
                </c:pt>
                <c:pt idx="226">
                  <c:v>1.0604791949262784</c:v>
                </c:pt>
                <c:pt idx="227">
                  <c:v>1.0678969228257298</c:v>
                </c:pt>
                <c:pt idx="228">
                  <c:v>1.076438599692767</c:v>
                </c:pt>
                <c:pt idx="229">
                  <c:v>1.0842264183627481</c:v>
                </c:pt>
                <c:pt idx="230">
                  <c:v>1.0921828516159211</c:v>
                </c:pt>
                <c:pt idx="231">
                  <c:v>1.0998639591634305</c:v>
                </c:pt>
                <c:pt idx="232">
                  <c:v>1.1078203924166032</c:v>
                </c:pt>
                <c:pt idx="233">
                  <c:v>1.1157768256697773</c:v>
                </c:pt>
                <c:pt idx="234">
                  <c:v>1.1234587540887315</c:v>
                </c:pt>
                <c:pt idx="235">
                  <c:v>1.1314417198338618</c:v>
                </c:pt>
                <c:pt idx="236">
                  <c:v>1.1392470985768772</c:v>
                </c:pt>
                <c:pt idx="237">
                  <c:v>1.1472677543060723</c:v>
                </c:pt>
                <c:pt idx="238">
                  <c:v>1.1550134296840266</c:v>
                </c:pt>
                <c:pt idx="239">
                  <c:v>1.1635675735522053</c:v>
                </c:pt>
                <c:pt idx="240">
                  <c:v>1.1712090999966656</c:v>
                </c:pt>
                <c:pt idx="241">
                  <c:v>1.1796784665148239</c:v>
                </c:pt>
                <c:pt idx="242">
                  <c:v>1.1878819301563213</c:v>
                </c:pt>
                <c:pt idx="243">
                  <c:v>1.1955325583639176</c:v>
                </c:pt>
                <c:pt idx="244">
                  <c:v>1.2043359928635586</c:v>
                </c:pt>
                <c:pt idx="245">
                  <c:v>1.2119866210711556</c:v>
                </c:pt>
                <c:pt idx="246">
                  <c:v>1.2201927581061343</c:v>
                </c:pt>
                <c:pt idx="247">
                  <c:v>1.2278538997662451</c:v>
                </c:pt>
                <c:pt idx="248">
                  <c:v>1.236334326058832</c:v>
                </c:pt>
                <c:pt idx="249">
                  <c:v>1.2440078105121932</c:v>
                </c:pt>
                <c:pt idx="250">
                  <c:v>1.2526196301065233</c:v>
                </c:pt>
                <c:pt idx="251">
                  <c:v>1.2611118528704464</c:v>
                </c:pt>
                <c:pt idx="252">
                  <c:v>1.2691194053052905</c:v>
                </c:pt>
                <c:pt idx="253">
                  <c:v>1.2773494331034463</c:v>
                </c:pt>
                <c:pt idx="254">
                  <c:v>1.2850300772179686</c:v>
                </c:pt>
                <c:pt idx="255">
                  <c:v>1.2935294596430522</c:v>
                </c:pt>
                <c:pt idx="256">
                  <c:v>1.3012101037575747</c:v>
                </c:pt>
                <c:pt idx="257">
                  <c:v>1.3094435833059963</c:v>
                </c:pt>
                <c:pt idx="258">
                  <c:v>1.3174342867977353</c:v>
                </c:pt>
                <c:pt idx="259">
                  <c:v>1.3257314370140956</c:v>
                </c:pt>
                <c:pt idx="260">
                  <c:v>1.334400632686118</c:v>
                </c:pt>
                <c:pt idx="261">
                  <c:v>1.3428682629706739</c:v>
                </c:pt>
                <c:pt idx="262">
                  <c:v>1.3512379968636672</c:v>
                </c:pt>
                <c:pt idx="263">
                  <c:v>1.3590452229464491</c:v>
                </c:pt>
                <c:pt idx="264">
                  <c:v>1.3674149568394443</c:v>
                </c:pt>
                <c:pt idx="265">
                  <c:v>1.3754906090274905</c:v>
                </c:pt>
                <c:pt idx="266">
                  <c:v>1.383860342920485</c:v>
                </c:pt>
                <c:pt idx="267">
                  <c:v>1.3916675690032665</c:v>
                </c:pt>
                <c:pt idx="268">
                  <c:v>1.4006461050545167</c:v>
                </c:pt>
                <c:pt idx="269">
                  <c:v>1.4090158389475109</c:v>
                </c:pt>
                <c:pt idx="270">
                  <c:v>1.4168366487606709</c:v>
                </c:pt>
                <c:pt idx="271">
                  <c:v>1.4259097658493136</c:v>
                </c:pt>
                <c:pt idx="272">
                  <c:v>1.4337584149349967</c:v>
                </c:pt>
                <c:pt idx="273">
                  <c:v>1.4421695718308936</c:v>
                </c:pt>
                <c:pt idx="274">
                  <c:v>1.4500182209165777</c:v>
                </c:pt>
                <c:pt idx="275">
                  <c:v>1.4586978039177374</c:v>
                </c:pt>
                <c:pt idx="276">
                  <c:v>1.4668899830921689</c:v>
                </c:pt>
                <c:pt idx="277">
                  <c:v>1.4753011399880647</c:v>
                </c:pt>
                <c:pt idx="278">
                  <c:v>1.4839807229892257</c:v>
                </c:pt>
                <c:pt idx="279">
                  <c:v>1.4918293720749096</c:v>
                </c:pt>
                <c:pt idx="280">
                  <c:v>1.5002405289708067</c:v>
                </c:pt>
                <c:pt idx="281">
                  <c:v>1.5083576041617552</c:v>
                </c:pt>
                <c:pt idx="282">
                  <c:v>1.5171622951451329</c:v>
                </c:pt>
                <c:pt idx="283">
                  <c:v>1.525010944230818</c:v>
                </c:pt>
                <c:pt idx="284">
                  <c:v>1.5337656312154591</c:v>
                </c:pt>
                <c:pt idx="285">
                  <c:v>1.5418827064064085</c:v>
                </c:pt>
                <c:pt idx="286">
                  <c:v>1.5503440184767703</c:v>
                </c:pt>
                <c:pt idx="287">
                  <c:v>1.5588519032915535</c:v>
                </c:pt>
                <c:pt idx="288">
                  <c:v>1.5670604455193682</c:v>
                </c:pt>
                <c:pt idx="289">
                  <c:v>1.5755697980617385</c:v>
                </c:pt>
                <c:pt idx="290">
                  <c:v>1.5835241827431195</c:v>
                </c:pt>
                <c:pt idx="291">
                  <c:v>1.5920592722172411</c:v>
                </c:pt>
                <c:pt idx="292">
                  <c:v>1.6006859479928359</c:v>
                </c:pt>
                <c:pt idx="293">
                  <c:v>1.6096185666663958</c:v>
                </c:pt>
                <c:pt idx="294">
                  <c:v>1.6175771444115596</c:v>
                </c:pt>
                <c:pt idx="295">
                  <c:v>1.6263878091386548</c:v>
                </c:pt>
                <c:pt idx="296">
                  <c:v>1.6349228986127784</c:v>
                </c:pt>
                <c:pt idx="297">
                  <c:v>1.6428814763579411</c:v>
                </c:pt>
                <c:pt idx="298">
                  <c:v>1.6516921410850369</c:v>
                </c:pt>
                <c:pt idx="299">
                  <c:v>1.6596507188302001</c:v>
                </c:pt>
                <c:pt idx="300">
                  <c:v>1.6685324924288236</c:v>
                </c:pt>
                <c:pt idx="301">
                  <c:v>1.6764910701739868</c:v>
                </c:pt>
                <c:pt idx="302">
                  <c:v>1.685301734901083</c:v>
                </c:pt>
                <c:pt idx="303">
                  <c:v>1.6936578418456825</c:v>
                </c:pt>
                <c:pt idx="304">
                  <c:v>1.7021929313198056</c:v>
                </c:pt>
                <c:pt idx="305">
                  <c:v>1.7110035960469014</c:v>
                </c:pt>
                <c:pt idx="306">
                  <c:v>1.7189621737920644</c:v>
                </c:pt>
                <c:pt idx="307">
                  <c:v>1.7274972632661878</c:v>
                </c:pt>
                <c:pt idx="308">
                  <c:v>1.7360781003888244</c:v>
                </c:pt>
                <c:pt idx="309">
                  <c:v>1.7446131898629464</c:v>
                </c:pt>
                <c:pt idx="310">
                  <c:v>1.7525717676081101</c:v>
                </c:pt>
                <c:pt idx="311">
                  <c:v>1.7611068570822326</c:v>
                </c:pt>
                <c:pt idx="312">
                  <c:v>1.7693410100803697</c:v>
                </c:pt>
                <c:pt idx="313">
                  <c:v>1.7778760995544924</c:v>
                </c:pt>
                <c:pt idx="314">
                  <c:v>1.7868087182280528</c:v>
                </c:pt>
                <c:pt idx="315">
                  <c:v>1.7950428712261892</c:v>
                </c:pt>
                <c:pt idx="316">
                  <c:v>1.8039251563415968</c:v>
                </c:pt>
                <c:pt idx="317">
                  <c:v>1.8118868881225139</c:v>
                </c:pt>
                <c:pt idx="318">
                  <c:v>1.820426182977642</c:v>
                </c:pt>
                <c:pt idx="319">
                  <c:v>1.8286634900115322</c:v>
                </c:pt>
                <c:pt idx="320">
                  <c:v>1.8372027848666617</c:v>
                </c:pt>
                <c:pt idx="321">
                  <c:v>1.8451645166475783</c:v>
                </c:pt>
                <c:pt idx="322">
                  <c:v>1.8539793867556806</c:v>
                </c:pt>
                <c:pt idx="323">
                  <c:v>1.8625186816108088</c:v>
                </c:pt>
                <c:pt idx="324">
                  <c:v>1.87122462671566</c:v>
                </c:pt>
                <c:pt idx="325">
                  <c:v>1.8800394968237644</c:v>
                </c:pt>
                <c:pt idx="326">
                  <c:v>1.8880470672576384</c:v>
                </c:pt>
                <c:pt idx="327">
                  <c:v>1.8965863621127672</c:v>
                </c:pt>
                <c:pt idx="328">
                  <c:v>1.9045480938936834</c:v>
                </c:pt>
                <c:pt idx="329">
                  <c:v>1.9133629640017862</c:v>
                </c:pt>
                <c:pt idx="330">
                  <c:v>1.9213246957827028</c:v>
                </c:pt>
                <c:pt idx="331">
                  <c:v>1.9298639906378305</c:v>
                </c:pt>
                <c:pt idx="332">
                  <c:v>1.9390255448704319</c:v>
                </c:pt>
                <c:pt idx="333">
                  <c:v>1.9469872766513501</c:v>
                </c:pt>
                <c:pt idx="334">
                  <c:v>1.955526571506478</c:v>
                </c:pt>
                <c:pt idx="335">
                  <c:v>1.9641614077398044</c:v>
                </c:pt>
                <c:pt idx="336">
                  <c:v>1.9727007025949328</c:v>
                </c:pt>
                <c:pt idx="337">
                  <c:v>1.9806624343758505</c:v>
                </c:pt>
                <c:pt idx="338">
                  <c:v>1.9892017292309792</c:v>
                </c:pt>
                <c:pt idx="339">
                  <c:v>1.9974390362648702</c:v>
                </c:pt>
                <c:pt idx="340">
                  <c:v>2.0063250152444971</c:v>
                </c:pt>
                <c:pt idx="341">
                  <c:v>2.0148643100996257</c:v>
                </c:pt>
                <c:pt idx="342">
                  <c:v>2.0231016171335163</c:v>
                </c:pt>
                <c:pt idx="343">
                  <c:v>2.031640911988644</c:v>
                </c:pt>
                <c:pt idx="344">
                  <c:v>2.0396032828689536</c:v>
                </c:pt>
                <c:pt idx="345">
                  <c:v>2.0484194145913563</c:v>
                </c:pt>
                <c:pt idx="346">
                  <c:v>2.0567795166479121</c:v>
                </c:pt>
                <c:pt idx="347">
                  <c:v>2.0653222002473273</c:v>
                </c:pt>
                <c:pt idx="348">
                  <c:v>2.0736509701968102</c:v>
                </c:pt>
                <c:pt idx="349">
                  <c:v>2.0824942686805077</c:v>
                </c:pt>
                <c:pt idx="350">
                  <c:v>2.0910581229607064</c:v>
                </c:pt>
                <c:pt idx="351">
                  <c:v>2.0990402087856892</c:v>
                </c:pt>
                <c:pt idx="352">
                  <c:v>2.1078835072693862</c:v>
                </c:pt>
                <c:pt idx="353">
                  <c:v>2.1158655930943704</c:v>
                </c:pt>
                <c:pt idx="354">
                  <c:v>2.1244294473745691</c:v>
                </c:pt>
                <c:pt idx="355">
                  <c:v>2.1324115331995532</c:v>
                </c:pt>
                <c:pt idx="356">
                  <c:v>2.1419990450071866</c:v>
                </c:pt>
                <c:pt idx="357">
                  <c:v>2.1505628992873853</c:v>
                </c:pt>
                <c:pt idx="358">
                  <c:v>2.1585449851123686</c:v>
                </c:pt>
                <c:pt idx="359">
                  <c:v>2.1673882835960661</c:v>
                </c:pt>
                <c:pt idx="360">
                  <c:v>2.1753703694210489</c:v>
                </c:pt>
                <c:pt idx="361">
                  <c:v>2.1839800623542067</c:v>
                </c:pt>
                <c:pt idx="362">
                  <c:v>2.1922415923826866</c:v>
                </c:pt>
                <c:pt idx="363">
                  <c:v>2.200805446662887</c:v>
                </c:pt>
                <c:pt idx="364">
                  <c:v>2.2091342166123686</c:v>
                </c:pt>
                <c:pt idx="365">
                  <c:v>2.2176980708925691</c:v>
                </c:pt>
                <c:pt idx="366">
                  <c:v>2.2265413693762643</c:v>
                </c:pt>
                <c:pt idx="367">
                  <c:v>2.2349209844006839</c:v>
                </c:pt>
                <c:pt idx="368">
                  <c:v>2.2434848386808839</c:v>
                </c:pt>
                <c:pt idx="369">
                  <c:v>2.2517463687093651</c:v>
                </c:pt>
                <c:pt idx="370">
                  <c:v>2.2603102229895646</c:v>
                </c:pt>
                <c:pt idx="371">
                  <c:v>2.2682923088145488</c:v>
                </c:pt>
                <c:pt idx="372">
                  <c:v>2.2774822914227459</c:v>
                </c:pt>
                <c:pt idx="373">
                  <c:v>2.2854643772477279</c:v>
                </c:pt>
                <c:pt idx="374">
                  <c:v>2.2940282315279266</c:v>
                </c:pt>
                <c:pt idx="375">
                  <c:v>2.3025920858081261</c:v>
                </c:pt>
                <c:pt idx="376">
                  <c:v>2.3108536158366086</c:v>
                </c:pt>
                <c:pt idx="377">
                  <c:v>2.3198149993162431</c:v>
                </c:pt>
                <c:pt idx="378">
                  <c:v>2.3277970851412277</c:v>
                </c:pt>
                <c:pt idx="379">
                  <c:v>2.3366403836249243</c:v>
                </c:pt>
                <c:pt idx="380">
                  <c:v>2.3449691535744082</c:v>
                </c:pt>
                <c:pt idx="381">
                  <c:v>2.353533007854606</c:v>
                </c:pt>
                <c:pt idx="382">
                  <c:v>2.3617945378830871</c:v>
                </c:pt>
                <c:pt idx="383">
                  <c:v>2.3703583921632858</c:v>
                </c:pt>
                <c:pt idx="384">
                  <c:v>2.3789222464434872</c:v>
                </c:pt>
                <c:pt idx="385">
                  <c:v>2.3869043322684687</c:v>
                </c:pt>
                <c:pt idx="386">
                  <c:v>2.3957476307521666</c:v>
                </c:pt>
                <c:pt idx="387">
                  <c:v>2.4037297165771498</c:v>
                </c:pt>
                <c:pt idx="388">
                  <c:v>2.4130377841812845</c:v>
                </c:pt>
                <c:pt idx="389">
                  <c:v>2.4212993142097661</c:v>
                </c:pt>
                <c:pt idx="390">
                  <c:v>2.4298631684899648</c:v>
                </c:pt>
                <c:pt idx="391">
                  <c:v>2.4378452543149485</c:v>
                </c:pt>
                <c:pt idx="392">
                  <c:v>2.4464091085951494</c:v>
                </c:pt>
                <c:pt idx="393">
                  <c:v>2.4552524070788464</c:v>
                </c:pt>
                <c:pt idx="394">
                  <c:v>2.4632344929038292</c:v>
                </c:pt>
                <c:pt idx="395">
                  <c:v>2.4718441858369862</c:v>
                </c:pt>
                <c:pt idx="396">
                  <c:v>2.4804523999899657</c:v>
                </c:pt>
                <c:pt idx="397">
                  <c:v>2.4890162542701657</c:v>
                </c:pt>
                <c:pt idx="398">
                  <c:v>2.4969983400951494</c:v>
                </c:pt>
                <c:pt idx="399">
                  <c:v>2.5062391677782832</c:v>
                </c:pt>
                <c:pt idx="400">
                  <c:v>2.5142212536032646</c:v>
                </c:pt>
                <c:pt idx="401">
                  <c:v>2.5227851078834647</c:v>
                </c:pt>
                <c:pt idx="402">
                  <c:v>2.531348962163666</c:v>
                </c:pt>
                <c:pt idx="403">
                  <c:v>2.5396104921921463</c:v>
                </c:pt>
                <c:pt idx="404">
                  <c:v>2.5485210305968442</c:v>
                </c:pt>
                <c:pt idx="405">
                  <c:v>2.5565031164218279</c:v>
                </c:pt>
                <c:pt idx="406">
                  <c:v>2.565346414905525</c:v>
                </c:pt>
                <c:pt idx="407">
                  <c:v>2.5733285007305091</c:v>
                </c:pt>
                <c:pt idx="408">
                  <c:v>2.5818923550107074</c:v>
                </c:pt>
                <c:pt idx="409">
                  <c:v>2.5905514142386261</c:v>
                </c:pt>
                <c:pt idx="410">
                  <c:v>2.5991152685188244</c:v>
                </c:pt>
                <c:pt idx="411">
                  <c:v>2.6076791227990239</c:v>
                </c:pt>
                <c:pt idx="412">
                  <c:v>2.6160078927485064</c:v>
                </c:pt>
                <c:pt idx="413">
                  <c:v>2.6248511912322017</c:v>
                </c:pt>
                <c:pt idx="414">
                  <c:v>2.6328332770571872</c:v>
                </c:pt>
                <c:pt idx="415">
                  <c:v>2.6413971313373867</c:v>
                </c:pt>
                <c:pt idx="416">
                  <c:v>2.649658661365867</c:v>
                </c:pt>
                <c:pt idx="417">
                  <c:v>2.6582225156460679</c:v>
                </c:pt>
                <c:pt idx="418">
                  <c:v>2.6662046014710494</c:v>
                </c:pt>
                <c:pt idx="419">
                  <c:v>2.675047899954746</c:v>
                </c:pt>
                <c:pt idx="420">
                  <c:v>2.6843559675588842</c:v>
                </c:pt>
                <c:pt idx="421">
                  <c:v>2.6923380533838666</c:v>
                </c:pt>
                <c:pt idx="422">
                  <c:v>2.7009019076640643</c:v>
                </c:pt>
                <c:pt idx="423">
                  <c:v>2.7091634376925446</c:v>
                </c:pt>
                <c:pt idx="424">
                  <c:v>2.7177272919727455</c:v>
                </c:pt>
                <c:pt idx="425">
                  <c:v>2.725709377797727</c:v>
                </c:pt>
                <c:pt idx="426">
                  <c:v>2.7345640202705432</c:v>
                </c:pt>
                <c:pt idx="427">
                  <c:v>2.7425553579337376</c:v>
                </c:pt>
                <c:pt idx="428">
                  <c:v>2.7514759892528491</c:v>
                </c:pt>
                <c:pt idx="429">
                  <c:v>2.76009577510042</c:v>
                </c:pt>
                <c:pt idx="430">
                  <c:v>2.7683699212719146</c:v>
                </c:pt>
                <c:pt idx="431">
                  <c:v>2.7773413976659649</c:v>
                </c:pt>
                <c:pt idx="432">
                  <c:v>2.785332735329161</c:v>
                </c:pt>
                <c:pt idx="433">
                  <c:v>2.7941894910320739</c:v>
                </c:pt>
                <c:pt idx="434">
                  <c:v>2.8021808286952692</c:v>
                </c:pt>
                <c:pt idx="435">
                  <c:v>2.8107547888706605</c:v>
                </c:pt>
                <c:pt idx="436">
                  <c:v>2.819376184790404</c:v>
                </c:pt>
                <c:pt idx="437">
                  <c:v>2.8279506976087614</c:v>
                </c:pt>
                <c:pt idx="438">
                  <c:v>2.836525210427117</c:v>
                </c:pt>
                <c:pt idx="439">
                  <c:v>2.8445202287168798</c:v>
                </c:pt>
                <c:pt idx="440">
                  <c:v>2.8533818605590717</c:v>
                </c:pt>
                <c:pt idx="441">
                  <c:v>2.8617765787888332</c:v>
                </c:pt>
                <c:pt idx="442">
                  <c:v>2.8703554021227213</c:v>
                </c:pt>
                <c:pt idx="443">
                  <c:v>2.8786344244334936</c:v>
                </c:pt>
                <c:pt idx="444">
                  <c:v>2.8875609364406594</c:v>
                </c:pt>
                <c:pt idx="445">
                  <c:v>2.8955627854536776</c:v>
                </c:pt>
                <c:pt idx="446">
                  <c:v>2.9044303889368961</c:v>
                </c:pt>
                <c:pt idx="447">
                  <c:v>2.9130151839118112</c:v>
                </c:pt>
                <c:pt idx="448">
                  <c:v>2.9210170329248282</c:v>
                </c:pt>
                <c:pt idx="449">
                  <c:v>2.9296018278997442</c:v>
                </c:pt>
                <c:pt idx="450">
                  <c:v>2.937890492268965</c:v>
                </c:pt>
                <c:pt idx="451">
                  <c:v>2.9464822681763523</c:v>
                </c:pt>
                <c:pt idx="452">
                  <c:v>2.9552367492655391</c:v>
                </c:pt>
                <c:pt idx="453">
                  <c:v>2.9641138989636393</c:v>
                </c:pt>
                <c:pt idx="454">
                  <c:v>2.9721301848354953</c:v>
                </c:pt>
                <c:pt idx="455">
                  <c:v>2.9807717945077918</c:v>
                </c:pt>
                <c:pt idx="456">
                  <c:v>2.9896987779708049</c:v>
                </c:pt>
                <c:pt idx="457">
                  <c:v>2.9977569790892931</c:v>
                </c:pt>
                <c:pt idx="458">
                  <c:v>3.0063985887615896</c:v>
                </c:pt>
                <c:pt idx="459">
                  <c:v>3.0144567898800796</c:v>
                </c:pt>
                <c:pt idx="460">
                  <c:v>3.0237336115033462</c:v>
                </c:pt>
                <c:pt idx="461">
                  <c:v>3.0317918126218348</c:v>
                </c:pt>
                <c:pt idx="462">
                  <c:v>3.040836090048618</c:v>
                </c:pt>
                <c:pt idx="463">
                  <c:v>3.0491796649578227</c:v>
                </c:pt>
                <c:pt idx="464">
                  <c:v>3.0578675338211783</c:v>
                </c:pt>
                <c:pt idx="465">
                  <c:v>3.0665091434934753</c:v>
                </c:pt>
                <c:pt idx="466">
                  <c:v>3.0745673446119621</c:v>
                </c:pt>
                <c:pt idx="467">
                  <c:v>3.0834943280749774</c:v>
                </c:pt>
                <c:pt idx="468">
                  <c:v>3.0919023673537187</c:v>
                </c:pt>
                <c:pt idx="469">
                  <c:v>3.1005439770260139</c:v>
                </c:pt>
                <c:pt idx="470">
                  <c:v>3.108887551935219</c:v>
                </c:pt>
                <c:pt idx="471">
                  <c:v>3.1175291616075156</c:v>
                </c:pt>
                <c:pt idx="472">
                  <c:v>3.125587362726006</c:v>
                </c:pt>
                <c:pt idx="473">
                  <c:v>3.1349170139435052</c:v>
                </c:pt>
                <c:pt idx="474">
                  <c:v>3.1435586236157995</c:v>
                </c:pt>
                <c:pt idx="475">
                  <c:v>3.1516168247342908</c:v>
                </c:pt>
                <c:pt idx="476">
                  <c:v>3.1606082725668418</c:v>
                </c:pt>
                <c:pt idx="477">
                  <c:v>3.1689518474760443</c:v>
                </c:pt>
                <c:pt idx="478">
                  <c:v>3.1775934571483417</c:v>
                </c:pt>
                <c:pt idx="479">
                  <c:v>3.1856516582668291</c:v>
                </c:pt>
                <c:pt idx="480">
                  <c:v>3.1945786417298434</c:v>
                </c:pt>
                <c:pt idx="481">
                  <c:v>3.2026368428483325</c:v>
                </c:pt>
                <c:pt idx="482">
                  <c:v>3.2112784525206277</c:v>
                </c:pt>
                <c:pt idx="483">
                  <c:v>3.2202054359836403</c:v>
                </c:pt>
                <c:pt idx="484">
                  <c:v>3.22901614301687</c:v>
                </c:pt>
                <c:pt idx="485">
                  <c:v>3.2376577526891666</c:v>
                </c:pt>
                <c:pt idx="486">
                  <c:v>3.2457159538076583</c:v>
                </c:pt>
                <c:pt idx="487">
                  <c:v>3.2546429372706687</c:v>
                </c:pt>
                <c:pt idx="488">
                  <c:v>3.262701138389156</c:v>
                </c:pt>
                <c:pt idx="489">
                  <c:v>3.2713427480614548</c:v>
                </c:pt>
                <c:pt idx="490">
                  <c:v>3.2796863229706563</c:v>
                </c:pt>
                <c:pt idx="491">
                  <c:v>3.2883279326429582</c:v>
                </c:pt>
                <c:pt idx="492">
                  <c:v>3.2973193804755057</c:v>
                </c:pt>
                <c:pt idx="493">
                  <c:v>3.3053775815939916</c:v>
                </c:pt>
                <c:pt idx="494">
                  <c:v>3.3147072328114944</c:v>
                </c:pt>
                <c:pt idx="495">
                  <c:v>3.3227671008669906</c:v>
                </c:pt>
                <c:pt idx="496">
                  <c:v>3.3314108174351698</c:v>
                </c:pt>
                <c:pt idx="497">
                  <c:v>3.3397564992402593</c:v>
                </c:pt>
                <c:pt idx="498">
                  <c:v>3.3484464749994984</c:v>
                </c:pt>
                <c:pt idx="499">
                  <c:v>3.356506783013872</c:v>
                </c:pt>
                <c:pt idx="500">
                  <c:v>3.3657857115330221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0.82</c:v>
              </c:pt>
              <c:pt idx="1">
                <c:v>0.82</c:v>
              </c:pt>
              <c:pt idx="2">
                <c:v>0.82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73152"/>
        <c:axId val="96679424"/>
      </c:scatterChart>
      <c:valAx>
        <c:axId val="96673152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79424"/>
        <c:crosses val="autoZero"/>
        <c:crossBetween val="midCat"/>
      </c:valAx>
      <c:valAx>
        <c:axId val="9667942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73152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7.0175438596491229E-3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2.456140350877193E-2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2.8070175438596492E-2</c:v>
                </c:pt>
                <c:pt idx="18">
                  <c:v>3.1578947368421054E-2</c:v>
                </c:pt>
                <c:pt idx="19">
                  <c:v>3.5087719298245612E-2</c:v>
                </c:pt>
                <c:pt idx="20">
                  <c:v>3.8596491228070177E-2</c:v>
                </c:pt>
                <c:pt idx="21">
                  <c:v>3.8596491228070177E-2</c:v>
                </c:pt>
                <c:pt idx="22">
                  <c:v>5.6140350877192984E-2</c:v>
                </c:pt>
                <c:pt idx="23">
                  <c:v>6.3157894736842107E-2</c:v>
                </c:pt>
                <c:pt idx="24">
                  <c:v>6.3157894736842107E-2</c:v>
                </c:pt>
                <c:pt idx="25">
                  <c:v>6.6666666666666666E-2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7.0175438596491224E-2</c:v>
                </c:pt>
                <c:pt idx="30">
                  <c:v>8.0701754385964913E-2</c:v>
                </c:pt>
                <c:pt idx="31">
                  <c:v>8.771929824561403E-2</c:v>
                </c:pt>
                <c:pt idx="32">
                  <c:v>0.10175438596491228</c:v>
                </c:pt>
                <c:pt idx="33">
                  <c:v>0.10175438596491228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0.11228070175438597</c:v>
                </c:pt>
                <c:pt idx="37">
                  <c:v>0.12982456140350876</c:v>
                </c:pt>
                <c:pt idx="38">
                  <c:v>0.12982456140350876</c:v>
                </c:pt>
                <c:pt idx="39">
                  <c:v>0.12982456140350876</c:v>
                </c:pt>
                <c:pt idx="40">
                  <c:v>0.13333333333333333</c:v>
                </c:pt>
                <c:pt idx="41">
                  <c:v>0.14035087719298245</c:v>
                </c:pt>
                <c:pt idx="42">
                  <c:v>0.14736842105263157</c:v>
                </c:pt>
                <c:pt idx="43">
                  <c:v>0.15789473684210525</c:v>
                </c:pt>
                <c:pt idx="44">
                  <c:v>0.16140350877192983</c:v>
                </c:pt>
                <c:pt idx="45">
                  <c:v>0.1649122807017544</c:v>
                </c:pt>
                <c:pt idx="46">
                  <c:v>0.17543859649122806</c:v>
                </c:pt>
                <c:pt idx="47">
                  <c:v>0.18245614035087721</c:v>
                </c:pt>
                <c:pt idx="48">
                  <c:v>0.19298245614035087</c:v>
                </c:pt>
                <c:pt idx="49">
                  <c:v>0.19649122807017544</c:v>
                </c:pt>
                <c:pt idx="50">
                  <c:v>0.21052631578947367</c:v>
                </c:pt>
                <c:pt idx="51">
                  <c:v>0.21403508771929824</c:v>
                </c:pt>
                <c:pt idx="52">
                  <c:v>0.21754385964912282</c:v>
                </c:pt>
                <c:pt idx="53">
                  <c:v>0.22456140350877193</c:v>
                </c:pt>
                <c:pt idx="54">
                  <c:v>0.23157894736842105</c:v>
                </c:pt>
                <c:pt idx="55">
                  <c:v>0.24561403508771928</c:v>
                </c:pt>
                <c:pt idx="56">
                  <c:v>0.24561403508771928</c:v>
                </c:pt>
                <c:pt idx="57">
                  <c:v>0.256140350877193</c:v>
                </c:pt>
                <c:pt idx="58">
                  <c:v>0.25964912280701752</c:v>
                </c:pt>
                <c:pt idx="59">
                  <c:v>0.27017543859649124</c:v>
                </c:pt>
                <c:pt idx="60">
                  <c:v>0.27368421052631581</c:v>
                </c:pt>
                <c:pt idx="61">
                  <c:v>0.28771929824561404</c:v>
                </c:pt>
                <c:pt idx="62">
                  <c:v>0.29473684210526313</c:v>
                </c:pt>
                <c:pt idx="63">
                  <c:v>0.2982456140350877</c:v>
                </c:pt>
                <c:pt idx="64">
                  <c:v>0.31578947368421051</c:v>
                </c:pt>
                <c:pt idx="65">
                  <c:v>0.31578947368421051</c:v>
                </c:pt>
                <c:pt idx="66">
                  <c:v>0.31929824561403508</c:v>
                </c:pt>
                <c:pt idx="67">
                  <c:v>0.32631578947368423</c:v>
                </c:pt>
                <c:pt idx="68">
                  <c:v>0.33333333333333331</c:v>
                </c:pt>
                <c:pt idx="69">
                  <c:v>0.34385964912280703</c:v>
                </c:pt>
                <c:pt idx="70">
                  <c:v>0.35438596491228069</c:v>
                </c:pt>
                <c:pt idx="71">
                  <c:v>0.35789473684210527</c:v>
                </c:pt>
                <c:pt idx="72">
                  <c:v>0.36140350877192984</c:v>
                </c:pt>
                <c:pt idx="73">
                  <c:v>0.3719298245614035</c:v>
                </c:pt>
                <c:pt idx="74">
                  <c:v>0.37543859649122807</c:v>
                </c:pt>
                <c:pt idx="75">
                  <c:v>0.37543859649122807</c:v>
                </c:pt>
                <c:pt idx="76">
                  <c:v>0.37894736842105264</c:v>
                </c:pt>
                <c:pt idx="77">
                  <c:v>0.38596491228070173</c:v>
                </c:pt>
                <c:pt idx="78">
                  <c:v>0.38947368421052631</c:v>
                </c:pt>
                <c:pt idx="79">
                  <c:v>0.38947368421052631</c:v>
                </c:pt>
                <c:pt idx="80">
                  <c:v>0.40350877192982454</c:v>
                </c:pt>
                <c:pt idx="81">
                  <c:v>0.40701754385964911</c:v>
                </c:pt>
                <c:pt idx="82">
                  <c:v>0.41052631578947368</c:v>
                </c:pt>
                <c:pt idx="83">
                  <c:v>0.41052631578947368</c:v>
                </c:pt>
                <c:pt idx="84">
                  <c:v>0.42105263157894735</c:v>
                </c:pt>
                <c:pt idx="85">
                  <c:v>0.42456140350877192</c:v>
                </c:pt>
                <c:pt idx="86">
                  <c:v>0.43157894736842106</c:v>
                </c:pt>
                <c:pt idx="87">
                  <c:v>0.43859649122807015</c:v>
                </c:pt>
                <c:pt idx="88">
                  <c:v>0.44210526315789472</c:v>
                </c:pt>
                <c:pt idx="89">
                  <c:v>0.44912280701754387</c:v>
                </c:pt>
                <c:pt idx="90">
                  <c:v>0.45964912280701753</c:v>
                </c:pt>
                <c:pt idx="91">
                  <c:v>0.47017543859649125</c:v>
                </c:pt>
                <c:pt idx="92">
                  <c:v>0.47719298245614034</c:v>
                </c:pt>
                <c:pt idx="93">
                  <c:v>0.47719298245614034</c:v>
                </c:pt>
                <c:pt idx="94">
                  <c:v>0.48421052631578948</c:v>
                </c:pt>
                <c:pt idx="95">
                  <c:v>0.49122807017543857</c:v>
                </c:pt>
                <c:pt idx="96">
                  <c:v>0.49122807017543857</c:v>
                </c:pt>
                <c:pt idx="97">
                  <c:v>0.49824561403508771</c:v>
                </c:pt>
                <c:pt idx="98">
                  <c:v>0.50175438596491229</c:v>
                </c:pt>
                <c:pt idx="99">
                  <c:v>0.50175438596491229</c:v>
                </c:pt>
                <c:pt idx="100">
                  <c:v>0.50877192982456143</c:v>
                </c:pt>
                <c:pt idx="101">
                  <c:v>0.51578947368421058</c:v>
                </c:pt>
                <c:pt idx="102">
                  <c:v>0.51929824561403504</c:v>
                </c:pt>
                <c:pt idx="103">
                  <c:v>0.52631578947368418</c:v>
                </c:pt>
                <c:pt idx="104">
                  <c:v>0.52631578947368418</c:v>
                </c:pt>
                <c:pt idx="105">
                  <c:v>0.52631578947368418</c:v>
                </c:pt>
                <c:pt idx="106">
                  <c:v>0.52631578947368418</c:v>
                </c:pt>
                <c:pt idx="107">
                  <c:v>0.53333333333333333</c:v>
                </c:pt>
                <c:pt idx="108">
                  <c:v>0.53333333333333333</c:v>
                </c:pt>
                <c:pt idx="109">
                  <c:v>0.54035087719298247</c:v>
                </c:pt>
                <c:pt idx="110">
                  <c:v>0.54736842105263162</c:v>
                </c:pt>
                <c:pt idx="111">
                  <c:v>0.54736842105263162</c:v>
                </c:pt>
                <c:pt idx="112">
                  <c:v>0.55087719298245619</c:v>
                </c:pt>
                <c:pt idx="113">
                  <c:v>0.56491228070175437</c:v>
                </c:pt>
                <c:pt idx="114">
                  <c:v>0.56491228070175437</c:v>
                </c:pt>
                <c:pt idx="115">
                  <c:v>0.57543859649122808</c:v>
                </c:pt>
                <c:pt idx="116">
                  <c:v>0.57894736842105265</c:v>
                </c:pt>
                <c:pt idx="117">
                  <c:v>0.58245614035087723</c:v>
                </c:pt>
                <c:pt idx="118">
                  <c:v>0.5859649122807018</c:v>
                </c:pt>
                <c:pt idx="119">
                  <c:v>0.5859649122807018</c:v>
                </c:pt>
                <c:pt idx="120">
                  <c:v>0.58947368421052626</c:v>
                </c:pt>
                <c:pt idx="121">
                  <c:v>0.59649122807017541</c:v>
                </c:pt>
                <c:pt idx="122">
                  <c:v>0.59649122807017541</c:v>
                </c:pt>
                <c:pt idx="123">
                  <c:v>0.59649122807017541</c:v>
                </c:pt>
                <c:pt idx="124">
                  <c:v>0.60701754385964912</c:v>
                </c:pt>
                <c:pt idx="125">
                  <c:v>0.61754385964912284</c:v>
                </c:pt>
                <c:pt idx="126">
                  <c:v>0.62105263157894741</c:v>
                </c:pt>
                <c:pt idx="127">
                  <c:v>0.62456140350877198</c:v>
                </c:pt>
                <c:pt idx="128">
                  <c:v>0.62807017543859645</c:v>
                </c:pt>
                <c:pt idx="129">
                  <c:v>0.62807017543859645</c:v>
                </c:pt>
                <c:pt idx="130">
                  <c:v>0.63157894736842102</c:v>
                </c:pt>
                <c:pt idx="131">
                  <c:v>0.63508771929824559</c:v>
                </c:pt>
                <c:pt idx="132">
                  <c:v>0.63508771929824559</c:v>
                </c:pt>
                <c:pt idx="133">
                  <c:v>0.63508771929824559</c:v>
                </c:pt>
                <c:pt idx="134">
                  <c:v>0.63859649122807016</c:v>
                </c:pt>
                <c:pt idx="135">
                  <c:v>0.64210526315789473</c:v>
                </c:pt>
                <c:pt idx="136">
                  <c:v>0.64561403508771931</c:v>
                </c:pt>
                <c:pt idx="137">
                  <c:v>0.64561403508771931</c:v>
                </c:pt>
                <c:pt idx="138">
                  <c:v>0.64912280701754388</c:v>
                </c:pt>
                <c:pt idx="139">
                  <c:v>0.64912280701754388</c:v>
                </c:pt>
                <c:pt idx="140">
                  <c:v>0.65263157894736845</c:v>
                </c:pt>
                <c:pt idx="141">
                  <c:v>0.6596491228070176</c:v>
                </c:pt>
                <c:pt idx="142">
                  <c:v>0.66315789473684206</c:v>
                </c:pt>
                <c:pt idx="143">
                  <c:v>0.66666666666666663</c:v>
                </c:pt>
                <c:pt idx="144">
                  <c:v>0.66666666666666663</c:v>
                </c:pt>
                <c:pt idx="145">
                  <c:v>0.66666666666666663</c:v>
                </c:pt>
                <c:pt idx="146">
                  <c:v>0.66666666666666663</c:v>
                </c:pt>
                <c:pt idx="147">
                  <c:v>0.6701754385964912</c:v>
                </c:pt>
                <c:pt idx="148">
                  <c:v>0.67368421052631577</c:v>
                </c:pt>
                <c:pt idx="149">
                  <c:v>0.67719298245614035</c:v>
                </c:pt>
                <c:pt idx="150">
                  <c:v>0.67719298245614035</c:v>
                </c:pt>
                <c:pt idx="151">
                  <c:v>0.67719298245614035</c:v>
                </c:pt>
                <c:pt idx="152">
                  <c:v>0.68070175438596492</c:v>
                </c:pt>
                <c:pt idx="153">
                  <c:v>0.68070175438596492</c:v>
                </c:pt>
                <c:pt idx="154">
                  <c:v>0.68070175438596492</c:v>
                </c:pt>
                <c:pt idx="155">
                  <c:v>0.68070175438596492</c:v>
                </c:pt>
                <c:pt idx="156">
                  <c:v>0.68070175438596492</c:v>
                </c:pt>
                <c:pt idx="157">
                  <c:v>0.68421052631578949</c:v>
                </c:pt>
                <c:pt idx="158">
                  <c:v>0.69122807017543864</c:v>
                </c:pt>
                <c:pt idx="159">
                  <c:v>0.69122807017543864</c:v>
                </c:pt>
                <c:pt idx="160">
                  <c:v>0.69122807017543864</c:v>
                </c:pt>
                <c:pt idx="161">
                  <c:v>0.69473684210526321</c:v>
                </c:pt>
                <c:pt idx="162">
                  <c:v>0.69473684210526321</c:v>
                </c:pt>
                <c:pt idx="163">
                  <c:v>0.70175438596491224</c:v>
                </c:pt>
                <c:pt idx="164">
                  <c:v>0.70175438596491224</c:v>
                </c:pt>
                <c:pt idx="165">
                  <c:v>0.70175438596491224</c:v>
                </c:pt>
                <c:pt idx="166">
                  <c:v>0.70526315789473681</c:v>
                </c:pt>
                <c:pt idx="167">
                  <c:v>0.70877192982456139</c:v>
                </c:pt>
                <c:pt idx="168">
                  <c:v>0.70877192982456139</c:v>
                </c:pt>
                <c:pt idx="169">
                  <c:v>0.70877192982456139</c:v>
                </c:pt>
                <c:pt idx="170">
                  <c:v>0.71228070175438596</c:v>
                </c:pt>
                <c:pt idx="171">
                  <c:v>0.71578947368421053</c:v>
                </c:pt>
                <c:pt idx="172">
                  <c:v>0.71578947368421053</c:v>
                </c:pt>
                <c:pt idx="173">
                  <c:v>0.71578947368421053</c:v>
                </c:pt>
                <c:pt idx="174">
                  <c:v>0.71578947368421053</c:v>
                </c:pt>
                <c:pt idx="175">
                  <c:v>0.71578947368421053</c:v>
                </c:pt>
                <c:pt idx="176">
                  <c:v>0.72280701754385968</c:v>
                </c:pt>
                <c:pt idx="177">
                  <c:v>0.72280701754385968</c:v>
                </c:pt>
                <c:pt idx="178">
                  <c:v>0.72280701754385968</c:v>
                </c:pt>
                <c:pt idx="179">
                  <c:v>0.72280701754385968</c:v>
                </c:pt>
                <c:pt idx="180">
                  <c:v>0.72280701754385968</c:v>
                </c:pt>
                <c:pt idx="181">
                  <c:v>0.72280701754385968</c:v>
                </c:pt>
                <c:pt idx="182">
                  <c:v>0.72280701754385968</c:v>
                </c:pt>
                <c:pt idx="183">
                  <c:v>0.72631578947368425</c:v>
                </c:pt>
                <c:pt idx="184">
                  <c:v>0.72631578947368425</c:v>
                </c:pt>
                <c:pt idx="185">
                  <c:v>0.72982456140350882</c:v>
                </c:pt>
                <c:pt idx="186">
                  <c:v>0.72982456140350882</c:v>
                </c:pt>
                <c:pt idx="187">
                  <c:v>0.73333333333333328</c:v>
                </c:pt>
                <c:pt idx="188">
                  <c:v>0.74035087719298243</c:v>
                </c:pt>
                <c:pt idx="189">
                  <c:v>0.74035087719298243</c:v>
                </c:pt>
                <c:pt idx="190">
                  <c:v>0.743859649122807</c:v>
                </c:pt>
                <c:pt idx="191">
                  <c:v>0.74736842105263157</c:v>
                </c:pt>
                <c:pt idx="192">
                  <c:v>0.74736842105263157</c:v>
                </c:pt>
                <c:pt idx="193">
                  <c:v>0.75087719298245614</c:v>
                </c:pt>
                <c:pt idx="194">
                  <c:v>0.75789473684210529</c:v>
                </c:pt>
                <c:pt idx="195">
                  <c:v>0.76140350877192986</c:v>
                </c:pt>
                <c:pt idx="196">
                  <c:v>0.76140350877192986</c:v>
                </c:pt>
                <c:pt idx="197">
                  <c:v>0.76140350877192986</c:v>
                </c:pt>
                <c:pt idx="198">
                  <c:v>0.76140350877192986</c:v>
                </c:pt>
                <c:pt idx="199">
                  <c:v>0.76491228070175443</c:v>
                </c:pt>
                <c:pt idx="200">
                  <c:v>0.76491228070175443</c:v>
                </c:pt>
                <c:pt idx="201">
                  <c:v>0.76491228070175443</c:v>
                </c:pt>
                <c:pt idx="202">
                  <c:v>0.76491228070175443</c:v>
                </c:pt>
                <c:pt idx="203">
                  <c:v>0.76491228070175443</c:v>
                </c:pt>
                <c:pt idx="204">
                  <c:v>0.76491228070175443</c:v>
                </c:pt>
                <c:pt idx="205">
                  <c:v>0.76842105263157889</c:v>
                </c:pt>
                <c:pt idx="206">
                  <c:v>0.76842105263157889</c:v>
                </c:pt>
                <c:pt idx="207">
                  <c:v>0.76842105263157889</c:v>
                </c:pt>
                <c:pt idx="208">
                  <c:v>0.77192982456140347</c:v>
                </c:pt>
                <c:pt idx="209">
                  <c:v>0.77192982456140347</c:v>
                </c:pt>
                <c:pt idx="210">
                  <c:v>0.77192982456140347</c:v>
                </c:pt>
                <c:pt idx="211">
                  <c:v>0.77192982456140347</c:v>
                </c:pt>
                <c:pt idx="212">
                  <c:v>0.77192982456140347</c:v>
                </c:pt>
                <c:pt idx="213">
                  <c:v>0.77192982456140347</c:v>
                </c:pt>
                <c:pt idx="214">
                  <c:v>0.77192982456140347</c:v>
                </c:pt>
                <c:pt idx="215">
                  <c:v>0.77192982456140347</c:v>
                </c:pt>
                <c:pt idx="216">
                  <c:v>0.77543859649122804</c:v>
                </c:pt>
                <c:pt idx="217">
                  <c:v>0.77543859649122804</c:v>
                </c:pt>
                <c:pt idx="218">
                  <c:v>0.77543859649122804</c:v>
                </c:pt>
                <c:pt idx="219">
                  <c:v>0.77543859649122804</c:v>
                </c:pt>
                <c:pt idx="220">
                  <c:v>0.77543859649122804</c:v>
                </c:pt>
                <c:pt idx="221">
                  <c:v>0.77543859649122804</c:v>
                </c:pt>
                <c:pt idx="222">
                  <c:v>0.77543859649122804</c:v>
                </c:pt>
                <c:pt idx="223">
                  <c:v>0.77894736842105261</c:v>
                </c:pt>
                <c:pt idx="224">
                  <c:v>0.77894736842105261</c:v>
                </c:pt>
                <c:pt idx="225">
                  <c:v>0.77894736842105261</c:v>
                </c:pt>
                <c:pt idx="226">
                  <c:v>0.77894736842105261</c:v>
                </c:pt>
                <c:pt idx="227">
                  <c:v>0.77894736842105261</c:v>
                </c:pt>
                <c:pt idx="228">
                  <c:v>0.77894736842105261</c:v>
                </c:pt>
                <c:pt idx="229">
                  <c:v>0.77894736842105261</c:v>
                </c:pt>
                <c:pt idx="230">
                  <c:v>0.77894736842105261</c:v>
                </c:pt>
                <c:pt idx="231">
                  <c:v>0.77894736842105261</c:v>
                </c:pt>
                <c:pt idx="232">
                  <c:v>0.77894736842105261</c:v>
                </c:pt>
                <c:pt idx="233">
                  <c:v>0.77894736842105261</c:v>
                </c:pt>
                <c:pt idx="234">
                  <c:v>0.78245614035087718</c:v>
                </c:pt>
                <c:pt idx="235">
                  <c:v>0.78947368421052633</c:v>
                </c:pt>
                <c:pt idx="236">
                  <c:v>0.78947368421052633</c:v>
                </c:pt>
                <c:pt idx="237">
                  <c:v>0.78947368421052633</c:v>
                </c:pt>
                <c:pt idx="238">
                  <c:v>0.79649122807017547</c:v>
                </c:pt>
                <c:pt idx="239">
                  <c:v>0.8</c:v>
                </c:pt>
                <c:pt idx="240">
                  <c:v>0.80350877192982462</c:v>
                </c:pt>
                <c:pt idx="241">
                  <c:v>0.80350877192982462</c:v>
                </c:pt>
                <c:pt idx="242">
                  <c:v>0.80350877192982462</c:v>
                </c:pt>
                <c:pt idx="243">
                  <c:v>0.80350877192982462</c:v>
                </c:pt>
                <c:pt idx="244">
                  <c:v>0.80350877192982462</c:v>
                </c:pt>
                <c:pt idx="245">
                  <c:v>0.80350877192982462</c:v>
                </c:pt>
                <c:pt idx="246">
                  <c:v>0.80701754385964908</c:v>
                </c:pt>
                <c:pt idx="247">
                  <c:v>0.80701754385964908</c:v>
                </c:pt>
                <c:pt idx="248">
                  <c:v>0.81052631578947365</c:v>
                </c:pt>
                <c:pt idx="249">
                  <c:v>0.81052631578947365</c:v>
                </c:pt>
                <c:pt idx="250">
                  <c:v>0.81052631578947365</c:v>
                </c:pt>
                <c:pt idx="251">
                  <c:v>0.81052631578947365</c:v>
                </c:pt>
                <c:pt idx="252">
                  <c:v>0.81052631578947365</c:v>
                </c:pt>
                <c:pt idx="253">
                  <c:v>0.81403508771929822</c:v>
                </c:pt>
                <c:pt idx="254">
                  <c:v>0.81403508771929822</c:v>
                </c:pt>
                <c:pt idx="255">
                  <c:v>0.81403508771929822</c:v>
                </c:pt>
                <c:pt idx="256">
                  <c:v>0.81403508771929822</c:v>
                </c:pt>
                <c:pt idx="257">
                  <c:v>0.81403508771929822</c:v>
                </c:pt>
                <c:pt idx="258">
                  <c:v>0.81403508771929822</c:v>
                </c:pt>
                <c:pt idx="259">
                  <c:v>0.81754385964912279</c:v>
                </c:pt>
                <c:pt idx="260">
                  <c:v>0.82105263157894737</c:v>
                </c:pt>
                <c:pt idx="261">
                  <c:v>0.82105263157894737</c:v>
                </c:pt>
                <c:pt idx="262">
                  <c:v>0.82105263157894737</c:v>
                </c:pt>
                <c:pt idx="263">
                  <c:v>0.82105263157894737</c:v>
                </c:pt>
                <c:pt idx="264">
                  <c:v>0.82105263157894737</c:v>
                </c:pt>
                <c:pt idx="265">
                  <c:v>0.82105263157894737</c:v>
                </c:pt>
                <c:pt idx="266">
                  <c:v>0.82105263157894737</c:v>
                </c:pt>
                <c:pt idx="267">
                  <c:v>0.82105263157894737</c:v>
                </c:pt>
                <c:pt idx="268">
                  <c:v>0.82105263157894737</c:v>
                </c:pt>
                <c:pt idx="269">
                  <c:v>0.82105263157894737</c:v>
                </c:pt>
                <c:pt idx="270">
                  <c:v>0.82456140350877194</c:v>
                </c:pt>
                <c:pt idx="271">
                  <c:v>0.82456140350877194</c:v>
                </c:pt>
                <c:pt idx="272">
                  <c:v>0.82456140350877194</c:v>
                </c:pt>
                <c:pt idx="273">
                  <c:v>0.82456140350877194</c:v>
                </c:pt>
                <c:pt idx="274">
                  <c:v>0.82456140350877194</c:v>
                </c:pt>
                <c:pt idx="275">
                  <c:v>0.82456140350877194</c:v>
                </c:pt>
                <c:pt idx="276">
                  <c:v>0.82456140350877194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0.82807017543859651</c:v>
                </c:pt>
                <c:pt idx="287">
                  <c:v>0.83157894736842108</c:v>
                </c:pt>
                <c:pt idx="288">
                  <c:v>0.83157894736842108</c:v>
                </c:pt>
                <c:pt idx="289">
                  <c:v>0.83157894736842108</c:v>
                </c:pt>
                <c:pt idx="290">
                  <c:v>0.83859649122807023</c:v>
                </c:pt>
                <c:pt idx="291">
                  <c:v>0.83859649122807023</c:v>
                </c:pt>
                <c:pt idx="292">
                  <c:v>0.83859649122807023</c:v>
                </c:pt>
                <c:pt idx="293">
                  <c:v>0.83859649122807023</c:v>
                </c:pt>
                <c:pt idx="294">
                  <c:v>0.83859649122807023</c:v>
                </c:pt>
                <c:pt idx="295">
                  <c:v>0.83859649122807023</c:v>
                </c:pt>
                <c:pt idx="296">
                  <c:v>0.83859649122807023</c:v>
                </c:pt>
                <c:pt idx="297">
                  <c:v>0.83859649122807023</c:v>
                </c:pt>
                <c:pt idx="298">
                  <c:v>0.83859649122807023</c:v>
                </c:pt>
                <c:pt idx="299">
                  <c:v>0.83859649122807023</c:v>
                </c:pt>
                <c:pt idx="300">
                  <c:v>0.83859649122807023</c:v>
                </c:pt>
                <c:pt idx="301">
                  <c:v>0.83859649122807023</c:v>
                </c:pt>
                <c:pt idx="302">
                  <c:v>0.83859649122807023</c:v>
                </c:pt>
                <c:pt idx="303">
                  <c:v>0.83859649122807023</c:v>
                </c:pt>
                <c:pt idx="304">
                  <c:v>0.83859649122807023</c:v>
                </c:pt>
                <c:pt idx="305">
                  <c:v>0.83859649122807023</c:v>
                </c:pt>
                <c:pt idx="306">
                  <c:v>0.83859649122807023</c:v>
                </c:pt>
                <c:pt idx="307">
                  <c:v>0.83859649122807023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0.84210526315789469</c:v>
                </c:pt>
                <c:pt idx="317">
                  <c:v>0.84210526315789469</c:v>
                </c:pt>
                <c:pt idx="318">
                  <c:v>0.84210526315789469</c:v>
                </c:pt>
                <c:pt idx="319">
                  <c:v>0.84210526315789469</c:v>
                </c:pt>
                <c:pt idx="320">
                  <c:v>0.84210526315789469</c:v>
                </c:pt>
                <c:pt idx="321">
                  <c:v>0.84210526315789469</c:v>
                </c:pt>
                <c:pt idx="322">
                  <c:v>0.84210526315789469</c:v>
                </c:pt>
                <c:pt idx="323">
                  <c:v>0.84210526315789469</c:v>
                </c:pt>
                <c:pt idx="324">
                  <c:v>0.84210526315789469</c:v>
                </c:pt>
                <c:pt idx="325">
                  <c:v>0.84210526315789469</c:v>
                </c:pt>
                <c:pt idx="326">
                  <c:v>0.84210526315789469</c:v>
                </c:pt>
                <c:pt idx="327">
                  <c:v>0.84210526315789469</c:v>
                </c:pt>
                <c:pt idx="328">
                  <c:v>0.84210526315789469</c:v>
                </c:pt>
                <c:pt idx="329">
                  <c:v>0.84210526315789469</c:v>
                </c:pt>
                <c:pt idx="330">
                  <c:v>0.84210526315789469</c:v>
                </c:pt>
                <c:pt idx="331">
                  <c:v>0.84210526315789469</c:v>
                </c:pt>
                <c:pt idx="332">
                  <c:v>0.84210526315789469</c:v>
                </c:pt>
                <c:pt idx="333">
                  <c:v>0.84210526315789469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0.84561403508771926</c:v>
                </c:pt>
                <c:pt idx="345">
                  <c:v>0.84561403508771926</c:v>
                </c:pt>
                <c:pt idx="346">
                  <c:v>0.84561403508771926</c:v>
                </c:pt>
                <c:pt idx="347">
                  <c:v>0.84912280701754383</c:v>
                </c:pt>
                <c:pt idx="348">
                  <c:v>0.84912280701754383</c:v>
                </c:pt>
                <c:pt idx="349">
                  <c:v>0.84912280701754383</c:v>
                </c:pt>
                <c:pt idx="350">
                  <c:v>0.84912280701754383</c:v>
                </c:pt>
                <c:pt idx="351">
                  <c:v>0.84912280701754383</c:v>
                </c:pt>
                <c:pt idx="352">
                  <c:v>0.84912280701754383</c:v>
                </c:pt>
                <c:pt idx="353">
                  <c:v>0.84912280701754383</c:v>
                </c:pt>
                <c:pt idx="354">
                  <c:v>0.84912280701754383</c:v>
                </c:pt>
                <c:pt idx="355">
                  <c:v>0.84912280701754383</c:v>
                </c:pt>
                <c:pt idx="356">
                  <c:v>0.84912280701754383</c:v>
                </c:pt>
                <c:pt idx="357">
                  <c:v>0.84912280701754383</c:v>
                </c:pt>
                <c:pt idx="358">
                  <c:v>0.84912280701754383</c:v>
                </c:pt>
                <c:pt idx="359">
                  <c:v>0.84912280701754383</c:v>
                </c:pt>
                <c:pt idx="360">
                  <c:v>0.84912280701754383</c:v>
                </c:pt>
                <c:pt idx="361">
                  <c:v>0.84912280701754383</c:v>
                </c:pt>
                <c:pt idx="362">
                  <c:v>0.84912280701754383</c:v>
                </c:pt>
                <c:pt idx="363">
                  <c:v>0.84912280701754383</c:v>
                </c:pt>
                <c:pt idx="364">
                  <c:v>0.84912280701754383</c:v>
                </c:pt>
                <c:pt idx="365">
                  <c:v>0.84912280701754383</c:v>
                </c:pt>
                <c:pt idx="366">
                  <c:v>0.84912280701754383</c:v>
                </c:pt>
                <c:pt idx="367">
                  <c:v>0.84912280701754383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0.85263157894736841</c:v>
                </c:pt>
                <c:pt idx="427">
                  <c:v>0.85263157894736841</c:v>
                </c:pt>
                <c:pt idx="428">
                  <c:v>0.85263157894736841</c:v>
                </c:pt>
                <c:pt idx="429">
                  <c:v>0.85263157894736841</c:v>
                </c:pt>
                <c:pt idx="430">
                  <c:v>0.85263157894736841</c:v>
                </c:pt>
                <c:pt idx="431">
                  <c:v>0.85263157894736841</c:v>
                </c:pt>
                <c:pt idx="432">
                  <c:v>0.85263157894736841</c:v>
                </c:pt>
                <c:pt idx="433">
                  <c:v>0.85263157894736841</c:v>
                </c:pt>
                <c:pt idx="434">
                  <c:v>0.85263157894736841</c:v>
                </c:pt>
                <c:pt idx="435">
                  <c:v>0.85614035087719298</c:v>
                </c:pt>
                <c:pt idx="436">
                  <c:v>0.85614035087719298</c:v>
                </c:pt>
                <c:pt idx="437">
                  <c:v>0.85614035087719298</c:v>
                </c:pt>
                <c:pt idx="438">
                  <c:v>0.85614035087719298</c:v>
                </c:pt>
                <c:pt idx="439">
                  <c:v>0.85964912280701755</c:v>
                </c:pt>
                <c:pt idx="440">
                  <c:v>0.85964912280701755</c:v>
                </c:pt>
                <c:pt idx="441">
                  <c:v>0.85964912280701755</c:v>
                </c:pt>
                <c:pt idx="442">
                  <c:v>0.85964912280701755</c:v>
                </c:pt>
                <c:pt idx="443">
                  <c:v>0.85964912280701755</c:v>
                </c:pt>
                <c:pt idx="444">
                  <c:v>0.86315789473684212</c:v>
                </c:pt>
                <c:pt idx="445">
                  <c:v>0.86315789473684212</c:v>
                </c:pt>
                <c:pt idx="446">
                  <c:v>0.86315789473684212</c:v>
                </c:pt>
                <c:pt idx="447">
                  <c:v>0.86315789473684212</c:v>
                </c:pt>
                <c:pt idx="448">
                  <c:v>0.86315789473684212</c:v>
                </c:pt>
                <c:pt idx="449">
                  <c:v>0.86315789473684212</c:v>
                </c:pt>
                <c:pt idx="450">
                  <c:v>0.8666666666666667</c:v>
                </c:pt>
                <c:pt idx="451">
                  <c:v>0.8666666666666667</c:v>
                </c:pt>
                <c:pt idx="452">
                  <c:v>0.8666666666666667</c:v>
                </c:pt>
                <c:pt idx="453">
                  <c:v>0.8666666666666667</c:v>
                </c:pt>
                <c:pt idx="454">
                  <c:v>0.87017543859649127</c:v>
                </c:pt>
                <c:pt idx="455">
                  <c:v>0.87017543859649127</c:v>
                </c:pt>
                <c:pt idx="456">
                  <c:v>0.87017543859649127</c:v>
                </c:pt>
                <c:pt idx="457">
                  <c:v>0.87017543859649127</c:v>
                </c:pt>
                <c:pt idx="458">
                  <c:v>0.87017543859649127</c:v>
                </c:pt>
                <c:pt idx="459">
                  <c:v>0.87017543859649127</c:v>
                </c:pt>
                <c:pt idx="460">
                  <c:v>0.87017543859649127</c:v>
                </c:pt>
                <c:pt idx="461">
                  <c:v>0.87017543859649127</c:v>
                </c:pt>
                <c:pt idx="462">
                  <c:v>0.87017543859649127</c:v>
                </c:pt>
                <c:pt idx="463">
                  <c:v>0.87017543859649127</c:v>
                </c:pt>
                <c:pt idx="464">
                  <c:v>0.87017543859649127</c:v>
                </c:pt>
                <c:pt idx="465">
                  <c:v>0.87017543859649127</c:v>
                </c:pt>
                <c:pt idx="466">
                  <c:v>0.87017543859649127</c:v>
                </c:pt>
                <c:pt idx="467">
                  <c:v>0.87017543859649127</c:v>
                </c:pt>
                <c:pt idx="468">
                  <c:v>0.87017543859649127</c:v>
                </c:pt>
                <c:pt idx="469">
                  <c:v>0.87017543859649127</c:v>
                </c:pt>
                <c:pt idx="470">
                  <c:v>0.87017543859649127</c:v>
                </c:pt>
                <c:pt idx="471">
                  <c:v>0.87017543859649127</c:v>
                </c:pt>
                <c:pt idx="472">
                  <c:v>0.87017543859649127</c:v>
                </c:pt>
                <c:pt idx="473">
                  <c:v>0.87017543859649127</c:v>
                </c:pt>
                <c:pt idx="474">
                  <c:v>0.87017543859649127</c:v>
                </c:pt>
                <c:pt idx="475">
                  <c:v>0.87017543859649127</c:v>
                </c:pt>
                <c:pt idx="476">
                  <c:v>0.87017543859649127</c:v>
                </c:pt>
                <c:pt idx="477">
                  <c:v>0.87017543859649127</c:v>
                </c:pt>
                <c:pt idx="478">
                  <c:v>0.87017543859649127</c:v>
                </c:pt>
                <c:pt idx="479">
                  <c:v>0.87017543859649127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0.87368421052631584</c:v>
                </c:pt>
                <c:pt idx="496">
                  <c:v>0.87368421052631584</c:v>
                </c:pt>
                <c:pt idx="497">
                  <c:v>0.87368421052631584</c:v>
                </c:pt>
                <c:pt idx="498">
                  <c:v>0.87368421052631584</c:v>
                </c:pt>
                <c:pt idx="499">
                  <c:v>0.87368421052631584</c:v>
                </c:pt>
                <c:pt idx="500">
                  <c:v>0.87368421052631584</c:v>
                </c:pt>
                <c:pt idx="501">
                  <c:v>0.87368421052631584</c:v>
                </c:pt>
                <c:pt idx="502">
                  <c:v>0.87368421052631584</c:v>
                </c:pt>
                <c:pt idx="503">
                  <c:v>0.8771929824561403</c:v>
                </c:pt>
                <c:pt idx="504">
                  <c:v>0.8771929824561403</c:v>
                </c:pt>
                <c:pt idx="505">
                  <c:v>0.8771929824561403</c:v>
                </c:pt>
                <c:pt idx="506">
                  <c:v>0.8771929824561403</c:v>
                </c:pt>
                <c:pt idx="507">
                  <c:v>0.8771929824561403</c:v>
                </c:pt>
                <c:pt idx="508">
                  <c:v>0.8771929824561403</c:v>
                </c:pt>
                <c:pt idx="509">
                  <c:v>0.8771929824561403</c:v>
                </c:pt>
                <c:pt idx="510">
                  <c:v>0.8771929824561403</c:v>
                </c:pt>
                <c:pt idx="511">
                  <c:v>0.8771929824561403</c:v>
                </c:pt>
                <c:pt idx="512">
                  <c:v>0.8771929824561403</c:v>
                </c:pt>
                <c:pt idx="513">
                  <c:v>0.8771929824561403</c:v>
                </c:pt>
                <c:pt idx="514">
                  <c:v>0.8771929824561403</c:v>
                </c:pt>
                <c:pt idx="515">
                  <c:v>0.8771929824561403</c:v>
                </c:pt>
                <c:pt idx="516">
                  <c:v>0.8771929824561403</c:v>
                </c:pt>
                <c:pt idx="517">
                  <c:v>0.8771929824561403</c:v>
                </c:pt>
                <c:pt idx="518">
                  <c:v>0.8771929824561403</c:v>
                </c:pt>
                <c:pt idx="519">
                  <c:v>0.8771929824561403</c:v>
                </c:pt>
                <c:pt idx="520">
                  <c:v>0.8771929824561403</c:v>
                </c:pt>
                <c:pt idx="521">
                  <c:v>0.8771929824561403</c:v>
                </c:pt>
                <c:pt idx="522">
                  <c:v>0.8771929824561403</c:v>
                </c:pt>
                <c:pt idx="523">
                  <c:v>0.8771929824561403</c:v>
                </c:pt>
                <c:pt idx="524">
                  <c:v>0.8771929824561403</c:v>
                </c:pt>
                <c:pt idx="525">
                  <c:v>0.8771929824561403</c:v>
                </c:pt>
                <c:pt idx="526">
                  <c:v>0.8771929824561403</c:v>
                </c:pt>
                <c:pt idx="527">
                  <c:v>0.8771929824561403</c:v>
                </c:pt>
                <c:pt idx="528">
                  <c:v>0.8771929824561403</c:v>
                </c:pt>
                <c:pt idx="529">
                  <c:v>0.8771929824561403</c:v>
                </c:pt>
                <c:pt idx="530">
                  <c:v>0.8771929824561403</c:v>
                </c:pt>
                <c:pt idx="531">
                  <c:v>0.8771929824561403</c:v>
                </c:pt>
                <c:pt idx="532">
                  <c:v>0.8771929824561403</c:v>
                </c:pt>
                <c:pt idx="533">
                  <c:v>0.8771929824561403</c:v>
                </c:pt>
                <c:pt idx="534">
                  <c:v>0.8771929824561403</c:v>
                </c:pt>
                <c:pt idx="535">
                  <c:v>0.8771929824561403</c:v>
                </c:pt>
                <c:pt idx="536">
                  <c:v>0.8771929824561403</c:v>
                </c:pt>
                <c:pt idx="537">
                  <c:v>0.8771929824561403</c:v>
                </c:pt>
                <c:pt idx="538">
                  <c:v>0.8771929824561403</c:v>
                </c:pt>
                <c:pt idx="539">
                  <c:v>0.8771929824561403</c:v>
                </c:pt>
                <c:pt idx="540">
                  <c:v>0.8771929824561403</c:v>
                </c:pt>
                <c:pt idx="541">
                  <c:v>0.8771929824561403</c:v>
                </c:pt>
                <c:pt idx="542">
                  <c:v>0.8771929824561403</c:v>
                </c:pt>
                <c:pt idx="543">
                  <c:v>0.8771929824561403</c:v>
                </c:pt>
                <c:pt idx="544">
                  <c:v>0.8771929824561403</c:v>
                </c:pt>
                <c:pt idx="545">
                  <c:v>0.8771929824561403</c:v>
                </c:pt>
                <c:pt idx="546">
                  <c:v>0.8771929824561403</c:v>
                </c:pt>
                <c:pt idx="547">
                  <c:v>0.8771929824561403</c:v>
                </c:pt>
                <c:pt idx="548">
                  <c:v>0.8771929824561403</c:v>
                </c:pt>
                <c:pt idx="549">
                  <c:v>0.8771929824561403</c:v>
                </c:pt>
                <c:pt idx="550">
                  <c:v>0.8771929824561403</c:v>
                </c:pt>
                <c:pt idx="551">
                  <c:v>0.8771929824561403</c:v>
                </c:pt>
                <c:pt idx="552">
                  <c:v>0.8771929824561403</c:v>
                </c:pt>
                <c:pt idx="553">
                  <c:v>0.8771929824561403</c:v>
                </c:pt>
                <c:pt idx="554">
                  <c:v>0.8771929824561403</c:v>
                </c:pt>
                <c:pt idx="555">
                  <c:v>0.8771929824561403</c:v>
                </c:pt>
                <c:pt idx="556">
                  <c:v>0.8771929824561403</c:v>
                </c:pt>
                <c:pt idx="557">
                  <c:v>0.8771929824561403</c:v>
                </c:pt>
                <c:pt idx="558">
                  <c:v>0.8771929824561403</c:v>
                </c:pt>
                <c:pt idx="559">
                  <c:v>0.8771929824561403</c:v>
                </c:pt>
                <c:pt idx="560">
                  <c:v>0.88070175438596487</c:v>
                </c:pt>
                <c:pt idx="561">
                  <c:v>0.88070175438596487</c:v>
                </c:pt>
                <c:pt idx="562">
                  <c:v>0.88070175438596487</c:v>
                </c:pt>
                <c:pt idx="563">
                  <c:v>0.88070175438596487</c:v>
                </c:pt>
                <c:pt idx="564">
                  <c:v>0.88070175438596487</c:v>
                </c:pt>
                <c:pt idx="565">
                  <c:v>0.88070175438596487</c:v>
                </c:pt>
                <c:pt idx="566">
                  <c:v>0.88070175438596487</c:v>
                </c:pt>
                <c:pt idx="567">
                  <c:v>0.88070175438596487</c:v>
                </c:pt>
                <c:pt idx="568">
                  <c:v>0.88070175438596487</c:v>
                </c:pt>
                <c:pt idx="569">
                  <c:v>0.88070175438596487</c:v>
                </c:pt>
                <c:pt idx="570">
                  <c:v>0.88070175438596487</c:v>
                </c:pt>
                <c:pt idx="571">
                  <c:v>0.88070175438596487</c:v>
                </c:pt>
                <c:pt idx="572">
                  <c:v>0.88070175438596487</c:v>
                </c:pt>
                <c:pt idx="573">
                  <c:v>0.88070175438596487</c:v>
                </c:pt>
                <c:pt idx="574">
                  <c:v>0.88070175438596487</c:v>
                </c:pt>
                <c:pt idx="575">
                  <c:v>0.88070175438596487</c:v>
                </c:pt>
                <c:pt idx="576">
                  <c:v>0.88070175438596487</c:v>
                </c:pt>
                <c:pt idx="577">
                  <c:v>0.88070175438596487</c:v>
                </c:pt>
                <c:pt idx="578">
                  <c:v>0.88070175438596487</c:v>
                </c:pt>
                <c:pt idx="579">
                  <c:v>0.88070175438596487</c:v>
                </c:pt>
                <c:pt idx="580">
                  <c:v>0.88070175438596487</c:v>
                </c:pt>
                <c:pt idx="581">
                  <c:v>0.88070175438596487</c:v>
                </c:pt>
                <c:pt idx="582">
                  <c:v>0.88070175438596487</c:v>
                </c:pt>
                <c:pt idx="583">
                  <c:v>0.88070175438596487</c:v>
                </c:pt>
                <c:pt idx="584">
                  <c:v>0.88070175438596487</c:v>
                </c:pt>
                <c:pt idx="585">
                  <c:v>0.88070175438596487</c:v>
                </c:pt>
                <c:pt idx="586">
                  <c:v>0.88070175438596487</c:v>
                </c:pt>
                <c:pt idx="587">
                  <c:v>0.88070175438596487</c:v>
                </c:pt>
                <c:pt idx="588">
                  <c:v>0.88070175438596487</c:v>
                </c:pt>
                <c:pt idx="589">
                  <c:v>0.88070175438596487</c:v>
                </c:pt>
                <c:pt idx="590">
                  <c:v>0.88070175438596487</c:v>
                </c:pt>
                <c:pt idx="591">
                  <c:v>0.88070175438596487</c:v>
                </c:pt>
                <c:pt idx="592">
                  <c:v>0.88070175438596487</c:v>
                </c:pt>
                <c:pt idx="593">
                  <c:v>0.88070175438596487</c:v>
                </c:pt>
                <c:pt idx="594">
                  <c:v>0.88070175438596487</c:v>
                </c:pt>
                <c:pt idx="595">
                  <c:v>0.88070175438596487</c:v>
                </c:pt>
                <c:pt idx="596">
                  <c:v>0.88070175438596487</c:v>
                </c:pt>
                <c:pt idx="597">
                  <c:v>0.88070175438596487</c:v>
                </c:pt>
                <c:pt idx="598">
                  <c:v>0.88070175438596487</c:v>
                </c:pt>
                <c:pt idx="599">
                  <c:v>0.88070175438596487</c:v>
                </c:pt>
                <c:pt idx="600">
                  <c:v>0.88070175438596487</c:v>
                </c:pt>
                <c:pt idx="601">
                  <c:v>0.88070175438596487</c:v>
                </c:pt>
                <c:pt idx="602">
                  <c:v>0.88070175438596487</c:v>
                </c:pt>
                <c:pt idx="603">
                  <c:v>0.88070175438596487</c:v>
                </c:pt>
                <c:pt idx="604">
                  <c:v>0.88070175438596487</c:v>
                </c:pt>
                <c:pt idx="605">
                  <c:v>0.88070175438596487</c:v>
                </c:pt>
                <c:pt idx="606">
                  <c:v>0.88070175438596487</c:v>
                </c:pt>
                <c:pt idx="607">
                  <c:v>0.88070175438596487</c:v>
                </c:pt>
                <c:pt idx="608">
                  <c:v>0.88070175438596487</c:v>
                </c:pt>
                <c:pt idx="609">
                  <c:v>0.88070175438596487</c:v>
                </c:pt>
                <c:pt idx="610">
                  <c:v>0.88070175438596487</c:v>
                </c:pt>
                <c:pt idx="611">
                  <c:v>0.88070175438596487</c:v>
                </c:pt>
                <c:pt idx="612">
                  <c:v>0.88070175438596487</c:v>
                </c:pt>
                <c:pt idx="613">
                  <c:v>0.88070175438596487</c:v>
                </c:pt>
                <c:pt idx="614">
                  <c:v>0.88070175438596487</c:v>
                </c:pt>
                <c:pt idx="615">
                  <c:v>0.88070175438596487</c:v>
                </c:pt>
                <c:pt idx="616">
                  <c:v>0.88070175438596487</c:v>
                </c:pt>
                <c:pt idx="617">
                  <c:v>0.88070175438596487</c:v>
                </c:pt>
                <c:pt idx="618">
                  <c:v>0.88070175438596487</c:v>
                </c:pt>
                <c:pt idx="619">
                  <c:v>0.88070175438596487</c:v>
                </c:pt>
                <c:pt idx="620">
                  <c:v>0.88070175438596487</c:v>
                </c:pt>
                <c:pt idx="621">
                  <c:v>0.88070175438596487</c:v>
                </c:pt>
                <c:pt idx="622">
                  <c:v>0.88070175438596487</c:v>
                </c:pt>
                <c:pt idx="623">
                  <c:v>0.88070175438596487</c:v>
                </c:pt>
                <c:pt idx="624">
                  <c:v>0.88070175438596487</c:v>
                </c:pt>
                <c:pt idx="625">
                  <c:v>0.88070175438596487</c:v>
                </c:pt>
                <c:pt idx="626">
                  <c:v>0.88070175438596487</c:v>
                </c:pt>
                <c:pt idx="627">
                  <c:v>0.88070175438596487</c:v>
                </c:pt>
                <c:pt idx="628">
                  <c:v>0.88070175438596487</c:v>
                </c:pt>
                <c:pt idx="629">
                  <c:v>0.88070175438596487</c:v>
                </c:pt>
                <c:pt idx="630">
                  <c:v>0.88070175438596487</c:v>
                </c:pt>
                <c:pt idx="631">
                  <c:v>0.88070175438596487</c:v>
                </c:pt>
                <c:pt idx="632">
                  <c:v>0.88070175438596487</c:v>
                </c:pt>
                <c:pt idx="633">
                  <c:v>0.88070175438596487</c:v>
                </c:pt>
                <c:pt idx="634">
                  <c:v>0.88070175438596487</c:v>
                </c:pt>
                <c:pt idx="635">
                  <c:v>0.88070175438596487</c:v>
                </c:pt>
                <c:pt idx="636">
                  <c:v>0.88070175438596487</c:v>
                </c:pt>
                <c:pt idx="637">
                  <c:v>0.88070175438596487</c:v>
                </c:pt>
                <c:pt idx="638">
                  <c:v>0.88070175438596487</c:v>
                </c:pt>
                <c:pt idx="639">
                  <c:v>0.88070175438596487</c:v>
                </c:pt>
                <c:pt idx="640">
                  <c:v>0.88070175438596487</c:v>
                </c:pt>
                <c:pt idx="641">
                  <c:v>0.88070175438596487</c:v>
                </c:pt>
                <c:pt idx="642">
                  <c:v>0.88070175438596487</c:v>
                </c:pt>
                <c:pt idx="643">
                  <c:v>0.88070175438596487</c:v>
                </c:pt>
                <c:pt idx="644">
                  <c:v>0.88070175438596487</c:v>
                </c:pt>
                <c:pt idx="645">
                  <c:v>0.88070175438596487</c:v>
                </c:pt>
                <c:pt idx="646">
                  <c:v>0.88070175438596487</c:v>
                </c:pt>
                <c:pt idx="647">
                  <c:v>0.88070175438596487</c:v>
                </c:pt>
                <c:pt idx="648">
                  <c:v>0.88070175438596487</c:v>
                </c:pt>
                <c:pt idx="649">
                  <c:v>0.88070175438596487</c:v>
                </c:pt>
                <c:pt idx="650">
                  <c:v>0.88070175438596487</c:v>
                </c:pt>
                <c:pt idx="651">
                  <c:v>0.88070175438596487</c:v>
                </c:pt>
                <c:pt idx="652">
                  <c:v>0.88070175438596487</c:v>
                </c:pt>
                <c:pt idx="653">
                  <c:v>0.88070175438596487</c:v>
                </c:pt>
                <c:pt idx="654">
                  <c:v>0.88421052631578945</c:v>
                </c:pt>
                <c:pt idx="655">
                  <c:v>0.88421052631578945</c:v>
                </c:pt>
                <c:pt idx="656">
                  <c:v>0.88421052631578945</c:v>
                </c:pt>
                <c:pt idx="657">
                  <c:v>0.88421052631578945</c:v>
                </c:pt>
                <c:pt idx="658">
                  <c:v>0.88421052631578945</c:v>
                </c:pt>
                <c:pt idx="659">
                  <c:v>0.88421052631578945</c:v>
                </c:pt>
                <c:pt idx="660">
                  <c:v>0.88421052631578945</c:v>
                </c:pt>
                <c:pt idx="661">
                  <c:v>0.88421052631578945</c:v>
                </c:pt>
                <c:pt idx="662">
                  <c:v>0.88421052631578945</c:v>
                </c:pt>
                <c:pt idx="663">
                  <c:v>0.88421052631578945</c:v>
                </c:pt>
                <c:pt idx="664">
                  <c:v>0.88421052631578945</c:v>
                </c:pt>
                <c:pt idx="665">
                  <c:v>0.88421052631578945</c:v>
                </c:pt>
                <c:pt idx="666">
                  <c:v>0.88421052631578945</c:v>
                </c:pt>
                <c:pt idx="667">
                  <c:v>0.88421052631578945</c:v>
                </c:pt>
                <c:pt idx="668">
                  <c:v>0.88421052631578945</c:v>
                </c:pt>
                <c:pt idx="669">
                  <c:v>0.88421052631578945</c:v>
                </c:pt>
                <c:pt idx="670">
                  <c:v>0.88421052631578945</c:v>
                </c:pt>
                <c:pt idx="671">
                  <c:v>0.88421052631578945</c:v>
                </c:pt>
                <c:pt idx="672">
                  <c:v>0.88421052631578945</c:v>
                </c:pt>
                <c:pt idx="673">
                  <c:v>0.88421052631578945</c:v>
                </c:pt>
                <c:pt idx="674">
                  <c:v>0.88421052631578945</c:v>
                </c:pt>
                <c:pt idx="675">
                  <c:v>0.88421052631578945</c:v>
                </c:pt>
                <c:pt idx="676">
                  <c:v>0.88421052631578945</c:v>
                </c:pt>
                <c:pt idx="677">
                  <c:v>0.88421052631578945</c:v>
                </c:pt>
                <c:pt idx="678">
                  <c:v>0.88421052631578945</c:v>
                </c:pt>
                <c:pt idx="679">
                  <c:v>0.88421052631578945</c:v>
                </c:pt>
                <c:pt idx="680">
                  <c:v>0.88421052631578945</c:v>
                </c:pt>
                <c:pt idx="681">
                  <c:v>0.88421052631578945</c:v>
                </c:pt>
                <c:pt idx="682">
                  <c:v>0.88421052631578945</c:v>
                </c:pt>
                <c:pt idx="683">
                  <c:v>0.88421052631578945</c:v>
                </c:pt>
                <c:pt idx="684">
                  <c:v>0.88421052631578945</c:v>
                </c:pt>
                <c:pt idx="685">
                  <c:v>0.88421052631578945</c:v>
                </c:pt>
                <c:pt idx="686">
                  <c:v>0.88421052631578945</c:v>
                </c:pt>
                <c:pt idx="687">
                  <c:v>0.88421052631578945</c:v>
                </c:pt>
                <c:pt idx="688">
                  <c:v>0.88421052631578945</c:v>
                </c:pt>
                <c:pt idx="689">
                  <c:v>0.88421052631578945</c:v>
                </c:pt>
                <c:pt idx="690">
                  <c:v>0.88421052631578945</c:v>
                </c:pt>
                <c:pt idx="691">
                  <c:v>0.88421052631578945</c:v>
                </c:pt>
                <c:pt idx="692">
                  <c:v>0.88421052631578945</c:v>
                </c:pt>
                <c:pt idx="693">
                  <c:v>0.88421052631578945</c:v>
                </c:pt>
                <c:pt idx="694">
                  <c:v>0.88421052631578945</c:v>
                </c:pt>
                <c:pt idx="695">
                  <c:v>0.88421052631578945</c:v>
                </c:pt>
                <c:pt idx="696">
                  <c:v>0.88421052631578945</c:v>
                </c:pt>
                <c:pt idx="697">
                  <c:v>0.88421052631578945</c:v>
                </c:pt>
                <c:pt idx="698">
                  <c:v>0.88421052631578945</c:v>
                </c:pt>
                <c:pt idx="699">
                  <c:v>0.88421052631578945</c:v>
                </c:pt>
                <c:pt idx="700">
                  <c:v>0.88421052631578945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0.99129630628792165</c:v>
                </c:pt>
                <c:pt idx="2">
                  <c:v>0.9829014467573578</c:v>
                </c:pt>
                <c:pt idx="3">
                  <c:v>0.97419775304527934</c:v>
                </c:pt>
                <c:pt idx="4">
                  <c:v>0.96573842914517749</c:v>
                </c:pt>
                <c:pt idx="5">
                  <c:v>0.95703473543309892</c:v>
                </c:pt>
                <c:pt idx="6">
                  <c:v>0.94823401962817</c:v>
                </c:pt>
                <c:pt idx="7">
                  <c:v>0.93954152948091119</c:v>
                </c:pt>
                <c:pt idx="8">
                  <c:v>0.93147304588902247</c:v>
                </c:pt>
                <c:pt idx="9">
                  <c:v>0.92254770843901979</c:v>
                </c:pt>
                <c:pt idx="10">
                  <c:v>0.91389644026816796</c:v>
                </c:pt>
                <c:pt idx="11">
                  <c:v>0.90585843347126138</c:v>
                </c:pt>
                <c:pt idx="12">
                  <c:v>0.89664003079058985</c:v>
                </c:pt>
                <c:pt idx="13">
                  <c:v>0.88863241872344279</c:v>
                </c:pt>
                <c:pt idx="14">
                  <c:v>0.88004681337160784</c:v>
                </c:pt>
                <c:pt idx="15">
                  <c:v>0.87203920130446078</c:v>
                </c:pt>
                <c:pt idx="16">
                  <c:v>0.86278338984880465</c:v>
                </c:pt>
                <c:pt idx="17">
                  <c:v>0.85477627984609095</c:v>
                </c:pt>
                <c:pt idx="18">
                  <c:v>0.84614739592632227</c:v>
                </c:pt>
                <c:pt idx="19">
                  <c:v>0.83730304079090079</c:v>
                </c:pt>
                <c:pt idx="20">
                  <c:v>0.82898482206992452</c:v>
                </c:pt>
                <c:pt idx="21">
                  <c:v>0.82045102701207484</c:v>
                </c:pt>
                <c:pt idx="22">
                  <c:v>0.81224562336037176</c:v>
                </c:pt>
                <c:pt idx="23">
                  <c:v>0.8037974865843166</c:v>
                </c:pt>
                <c:pt idx="24">
                  <c:v>0.79591520748727074</c:v>
                </c:pt>
                <c:pt idx="25">
                  <c:v>0.7874747593188357</c:v>
                </c:pt>
                <c:pt idx="26">
                  <c:v>0.77934602302689737</c:v>
                </c:pt>
                <c:pt idx="27">
                  <c:v>0.77051890054123695</c:v>
                </c:pt>
                <c:pt idx="28">
                  <c:v>0.76173764732370797</c:v>
                </c:pt>
                <c:pt idx="29">
                  <c:v>0.75361256205700078</c:v>
                </c:pt>
                <c:pt idx="30">
                  <c:v>0.74519862832082817</c:v>
                </c:pt>
                <c:pt idx="31">
                  <c:v>0.73740376867241775</c:v>
                </c:pt>
                <c:pt idx="32">
                  <c:v>0.72889254893388933</c:v>
                </c:pt>
                <c:pt idx="33">
                  <c:v>0.72129526430219226</c:v>
                </c:pt>
                <c:pt idx="34">
                  <c:v>0.71315564381135155</c:v>
                </c:pt>
                <c:pt idx="35">
                  <c:v>0.70555835917965459</c:v>
                </c:pt>
                <c:pt idx="36">
                  <c:v>0.69684798316192775</c:v>
                </c:pt>
                <c:pt idx="37">
                  <c:v>0.68878262288773118</c:v>
                </c:pt>
                <c:pt idx="38">
                  <c:v>0.68089856239129176</c:v>
                </c:pt>
                <c:pt idx="39">
                  <c:v>0.672617313078954</c:v>
                </c:pt>
                <c:pt idx="40">
                  <c:v>0.66511738493396466</c:v>
                </c:pt>
                <c:pt idx="41">
                  <c:v>0.65712824209585552</c:v>
                </c:pt>
                <c:pt idx="42">
                  <c:v>0.64975059792248757</c:v>
                </c:pt>
                <c:pt idx="43">
                  <c:v>0.64178312587250508</c:v>
                </c:pt>
                <c:pt idx="44">
                  <c:v>0.63434925118210517</c:v>
                </c:pt>
                <c:pt idx="45">
                  <c:v>0.62675300219013885</c:v>
                </c:pt>
                <c:pt idx="46">
                  <c:v>0.61902354705343865</c:v>
                </c:pt>
                <c:pt idx="47">
                  <c:v>0.61214273706854727</c:v>
                </c:pt>
                <c:pt idx="48">
                  <c:v>0.60452439460913787</c:v>
                </c:pt>
                <c:pt idx="49">
                  <c:v>0.59760413975283666</c:v>
                </c:pt>
                <c:pt idx="50">
                  <c:v>0.59043644345197066</c:v>
                </c:pt>
                <c:pt idx="51">
                  <c:v>0.58380595187077355</c:v>
                </c:pt>
                <c:pt idx="52">
                  <c:v>0.57644635403347733</c:v>
                </c:pt>
                <c:pt idx="53">
                  <c:v>0.56980047873011497</c:v>
                </c:pt>
                <c:pt idx="54">
                  <c:v>0.56299047333532082</c:v>
                </c:pt>
                <c:pt idx="55">
                  <c:v>0.556253517066579</c:v>
                </c:pt>
                <c:pt idx="56">
                  <c:v>0.54982060714131897</c:v>
                </c:pt>
                <c:pt idx="57">
                  <c:v>0.5431630594126301</c:v>
                </c:pt>
                <c:pt idx="58">
                  <c:v>0.5369574242120978</c:v>
                </c:pt>
                <c:pt idx="59">
                  <c:v>0.53001472944906391</c:v>
                </c:pt>
                <c:pt idx="60">
                  <c:v>0.5237799490688666</c:v>
                </c:pt>
                <c:pt idx="61">
                  <c:v>0.51753640414530777</c:v>
                </c:pt>
                <c:pt idx="62">
                  <c:v>0.51175258118777267</c:v>
                </c:pt>
                <c:pt idx="63">
                  <c:v>0.50554797458413403</c:v>
                </c:pt>
                <c:pt idx="64">
                  <c:v>0.49954097488763061</c:v>
                </c:pt>
                <c:pt idx="65">
                  <c:v>0.49398858259080508</c:v>
                </c:pt>
                <c:pt idx="66">
                  <c:v>0.48792270184358372</c:v>
                </c:pt>
                <c:pt idx="67">
                  <c:v>0.48241808710556022</c:v>
                </c:pt>
                <c:pt idx="68">
                  <c:v>0.47635012547627842</c:v>
                </c:pt>
                <c:pt idx="69">
                  <c:v>0.4708421190926172</c:v>
                </c:pt>
                <c:pt idx="70">
                  <c:v>0.46492093011407137</c:v>
                </c:pt>
                <c:pt idx="71">
                  <c:v>0.45973217009880935</c:v>
                </c:pt>
                <c:pt idx="72">
                  <c:v>0.45423844541674474</c:v>
                </c:pt>
                <c:pt idx="73">
                  <c:v>0.44865480937429719</c:v>
                </c:pt>
                <c:pt idx="74">
                  <c:v>0.44361293937224044</c:v>
                </c:pt>
                <c:pt idx="75">
                  <c:v>0.43824126239012751</c:v>
                </c:pt>
                <c:pt idx="76">
                  <c:v>0.43290831396800811</c:v>
                </c:pt>
                <c:pt idx="77">
                  <c:v>0.42764681923499354</c:v>
                </c:pt>
                <c:pt idx="78">
                  <c:v>0.42274423656133653</c:v>
                </c:pt>
                <c:pt idx="79">
                  <c:v>0.41751264082051043</c:v>
                </c:pt>
                <c:pt idx="80">
                  <c:v>0.41240757258920513</c:v>
                </c:pt>
                <c:pt idx="81">
                  <c:v>0.40740089628119464</c:v>
                </c:pt>
                <c:pt idx="82">
                  <c:v>0.40239946687442518</c:v>
                </c:pt>
                <c:pt idx="83">
                  <c:v>0.3976699397967563</c:v>
                </c:pt>
                <c:pt idx="84">
                  <c:v>0.39261608876277482</c:v>
                </c:pt>
                <c:pt idx="85">
                  <c:v>0.38812379342692577</c:v>
                </c:pt>
                <c:pt idx="86">
                  <c:v>0.38323980811060548</c:v>
                </c:pt>
                <c:pt idx="87">
                  <c:v>0.37885978029323558</c:v>
                </c:pt>
                <c:pt idx="88">
                  <c:v>0.37421510853060985</c:v>
                </c:pt>
                <c:pt idx="89">
                  <c:v>0.3699236458836313</c:v>
                </c:pt>
                <c:pt idx="90">
                  <c:v>0.36534476847721159</c:v>
                </c:pt>
                <c:pt idx="91">
                  <c:v>0.36084518630692874</c:v>
                </c:pt>
                <c:pt idx="92">
                  <c:v>0.35678736879772699</c:v>
                </c:pt>
                <c:pt idx="93">
                  <c:v>0.35256682571174036</c:v>
                </c:pt>
                <c:pt idx="94">
                  <c:v>0.34872785662741773</c:v>
                </c:pt>
                <c:pt idx="95">
                  <c:v>0.34468057878725622</c:v>
                </c:pt>
                <c:pt idx="96">
                  <c:v>0.34087699249933662</c:v>
                </c:pt>
                <c:pt idx="97">
                  <c:v>0.33701928170852513</c:v>
                </c:pt>
                <c:pt idx="98">
                  <c:v>0.33345519924510097</c:v>
                </c:pt>
                <c:pt idx="99">
                  <c:v>0.32967046820345663</c:v>
                </c:pt>
                <c:pt idx="100">
                  <c:v>0.32566011354562896</c:v>
                </c:pt>
                <c:pt idx="101">
                  <c:v>0.32210573555109157</c:v>
                </c:pt>
                <c:pt idx="102">
                  <c:v>0.31860295968691393</c:v>
                </c:pt>
                <c:pt idx="103">
                  <c:v>0.31529672908548523</c:v>
                </c:pt>
                <c:pt idx="104">
                  <c:v>0.31188157533734945</c:v>
                </c:pt>
                <c:pt idx="105">
                  <c:v>0.30868391716619886</c:v>
                </c:pt>
                <c:pt idx="106">
                  <c:v>0.30526876341806319</c:v>
                </c:pt>
                <c:pt idx="107">
                  <c:v>0.30201928062738648</c:v>
                </c:pt>
                <c:pt idx="108">
                  <c:v>0.29851620245534416</c:v>
                </c:pt>
                <c:pt idx="109">
                  <c:v>0.29521767481220201</c:v>
                </c:pt>
                <c:pt idx="110">
                  <c:v>0.29205176291661578</c:v>
                </c:pt>
                <c:pt idx="111">
                  <c:v>0.28876061744356479</c:v>
                </c:pt>
                <c:pt idx="112">
                  <c:v>0.28557384885462678</c:v>
                </c:pt>
                <c:pt idx="113">
                  <c:v>0.2823304213326237</c:v>
                </c:pt>
                <c:pt idx="114">
                  <c:v>0.27944015969143732</c:v>
                </c:pt>
                <c:pt idx="115">
                  <c:v>0.27639165442092051</c:v>
                </c:pt>
                <c:pt idx="116">
                  <c:v>0.27346770348166144</c:v>
                </c:pt>
                <c:pt idx="117">
                  <c:v>0.27053196118602374</c:v>
                </c:pt>
                <c:pt idx="118">
                  <c:v>0.26771363544229704</c:v>
                </c:pt>
                <c:pt idx="119">
                  <c:v>0.26508999495684721</c:v>
                </c:pt>
                <c:pt idx="120">
                  <c:v>0.26222785017152134</c:v>
                </c:pt>
                <c:pt idx="121">
                  <c:v>0.25961971840351039</c:v>
                </c:pt>
                <c:pt idx="122">
                  <c:v>0.25687504537057537</c:v>
                </c:pt>
                <c:pt idx="123">
                  <c:v>0.25409241204545774</c:v>
                </c:pt>
                <c:pt idx="124">
                  <c:v>0.25136389300358863</c:v>
                </c:pt>
                <c:pt idx="125">
                  <c:v>0.24881640713572659</c:v>
                </c:pt>
                <c:pt idx="126">
                  <c:v>0.24651197265502345</c:v>
                </c:pt>
                <c:pt idx="127">
                  <c:v>0.24403400893273633</c:v>
                </c:pt>
                <c:pt idx="128">
                  <c:v>0.2417967519272845</c:v>
                </c:pt>
                <c:pt idx="129">
                  <c:v>0.23945551791571293</c:v>
                </c:pt>
                <c:pt idx="130">
                  <c:v>0.23719772708286987</c:v>
                </c:pt>
                <c:pt idx="131">
                  <c:v>0.23492669061207153</c:v>
                </c:pt>
                <c:pt idx="132">
                  <c:v>0.23269741141254691</c:v>
                </c:pt>
                <c:pt idx="133">
                  <c:v>0.23025123211798781</c:v>
                </c:pt>
                <c:pt idx="134">
                  <c:v>0.22804516084145313</c:v>
                </c:pt>
                <c:pt idx="135">
                  <c:v>0.22597430087305553</c:v>
                </c:pt>
                <c:pt idx="136">
                  <c:v>0.22382567417670293</c:v>
                </c:pt>
                <c:pt idx="137">
                  <c:v>0.22173356945911438</c:v>
                </c:pt>
                <c:pt idx="138">
                  <c:v>0.21959647720531275</c:v>
                </c:pt>
                <c:pt idx="139">
                  <c:v>0.21761175605061869</c:v>
                </c:pt>
                <c:pt idx="140">
                  <c:v>0.21535244720370902</c:v>
                </c:pt>
                <c:pt idx="141">
                  <c:v>0.21347854214951173</c:v>
                </c:pt>
                <c:pt idx="142">
                  <c:v>0.21153349652799561</c:v>
                </c:pt>
                <c:pt idx="143">
                  <c:v>0.2096642437795723</c:v>
                </c:pt>
                <c:pt idx="144">
                  <c:v>0.20775503024082861</c:v>
                </c:pt>
                <c:pt idx="145">
                  <c:v>0.20588684439917265</c:v>
                </c:pt>
                <c:pt idx="146">
                  <c:v>0.20414128326225059</c:v>
                </c:pt>
                <c:pt idx="147">
                  <c:v>0.20219776505650638</c:v>
                </c:pt>
                <c:pt idx="148">
                  <c:v>0.20039836142949446</c:v>
                </c:pt>
                <c:pt idx="149">
                  <c:v>0.19869490921142169</c:v>
                </c:pt>
                <c:pt idx="150">
                  <c:v>0.19710549387122681</c:v>
                </c:pt>
                <c:pt idx="151">
                  <c:v>0.19544914148157033</c:v>
                </c:pt>
                <c:pt idx="152">
                  <c:v>0.19383505257045919</c:v>
                </c:pt>
                <c:pt idx="153">
                  <c:v>0.19234855131422615</c:v>
                </c:pt>
                <c:pt idx="154">
                  <c:v>0.19063062962342334</c:v>
                </c:pt>
                <c:pt idx="155">
                  <c:v>0.18913529706707918</c:v>
                </c:pt>
                <c:pt idx="156">
                  <c:v>0.18747261978439075</c:v>
                </c:pt>
                <c:pt idx="157">
                  <c:v>0.18594194628742997</c:v>
                </c:pt>
                <c:pt idx="158">
                  <c:v>0.18438896452988432</c:v>
                </c:pt>
                <c:pt idx="159">
                  <c:v>0.18304523595878161</c:v>
                </c:pt>
                <c:pt idx="160">
                  <c:v>0.18156756179727876</c:v>
                </c:pt>
                <c:pt idx="161">
                  <c:v>0.18013023835647746</c:v>
                </c:pt>
                <c:pt idx="162">
                  <c:v>0.17879407947118436</c:v>
                </c:pt>
                <c:pt idx="163">
                  <c:v>0.17739721991654847</c:v>
                </c:pt>
                <c:pt idx="164">
                  <c:v>0.17600825826735272</c:v>
                </c:pt>
                <c:pt idx="165">
                  <c:v>0.17455158325536174</c:v>
                </c:pt>
                <c:pt idx="166">
                  <c:v>0.17327147623635203</c:v>
                </c:pt>
                <c:pt idx="167">
                  <c:v>0.17191839142097562</c:v>
                </c:pt>
                <c:pt idx="168">
                  <c:v>0.17068875483654697</c:v>
                </c:pt>
                <c:pt idx="169">
                  <c:v>0.169367781582064</c:v>
                </c:pt>
                <c:pt idx="170">
                  <c:v>0.16802417001839726</c:v>
                </c:pt>
                <c:pt idx="171">
                  <c:v>0.16680733494341166</c:v>
                </c:pt>
                <c:pt idx="172">
                  <c:v>0.1654839898540417</c:v>
                </c:pt>
                <c:pt idx="173">
                  <c:v>0.16430166380592282</c:v>
                </c:pt>
                <c:pt idx="174">
                  <c:v>0.16300133056141392</c:v>
                </c:pt>
                <c:pt idx="175">
                  <c:v>0.16181900451329503</c:v>
                </c:pt>
                <c:pt idx="176">
                  <c:v>0.16049166078050017</c:v>
                </c:pt>
                <c:pt idx="177">
                  <c:v>0.15931218598070282</c:v>
                </c:pt>
                <c:pt idx="178">
                  <c:v>0.15807178782628165</c:v>
                </c:pt>
                <c:pt idx="179">
                  <c:v>0.15683138967186039</c:v>
                </c:pt>
                <c:pt idx="180">
                  <c:v>0.15562890302720203</c:v>
                </c:pt>
                <c:pt idx="181">
                  <c:v>0.15436183434644513</c:v>
                </c:pt>
                <c:pt idx="182">
                  <c:v>0.15320903007298348</c:v>
                </c:pt>
                <c:pt idx="183">
                  <c:v>0.15201621952013586</c:v>
                </c:pt>
                <c:pt idx="184">
                  <c:v>0.15091307238558491</c:v>
                </c:pt>
                <c:pt idx="185">
                  <c:v>0.1497604489945307</c:v>
                </c:pt>
                <c:pt idx="186">
                  <c:v>0.14863947693205068</c:v>
                </c:pt>
                <c:pt idx="187">
                  <c:v>0.1474688585611158</c:v>
                </c:pt>
                <c:pt idx="188">
                  <c:v>0.14628651153752575</c:v>
                </c:pt>
                <c:pt idx="189">
                  <c:v>0.14522931029314842</c:v>
                </c:pt>
                <c:pt idx="190">
                  <c:v>0.1441118762192945</c:v>
                </c:pt>
                <c:pt idx="191">
                  <c:v>0.14312232288536872</c:v>
                </c:pt>
                <c:pt idx="192">
                  <c:v>0.14209987911500024</c:v>
                </c:pt>
                <c:pt idx="193">
                  <c:v>0.14115191319364404</c:v>
                </c:pt>
                <c:pt idx="194">
                  <c:v>0.14017734352164735</c:v>
                </c:pt>
                <c:pt idx="195">
                  <c:v>0.1393223334393264</c:v>
                </c:pt>
                <c:pt idx="196">
                  <c:v>0.13839532658549242</c:v>
                </c:pt>
                <c:pt idx="197">
                  <c:v>0.13743685212720994</c:v>
                </c:pt>
                <c:pt idx="198">
                  <c:v>0.13660955485701184</c:v>
                </c:pt>
                <c:pt idx="199">
                  <c:v>0.1357630570209846</c:v>
                </c:pt>
                <c:pt idx="200">
                  <c:v>0.13499316320150903</c:v>
                </c:pt>
                <c:pt idx="201">
                  <c:v>0.13413710953599661</c:v>
                </c:pt>
                <c:pt idx="202">
                  <c:v>0.13336721571652096</c:v>
                </c:pt>
                <c:pt idx="203">
                  <c:v>0.13253336646271657</c:v>
                </c:pt>
                <c:pt idx="204">
                  <c:v>0.13170992973228132</c:v>
                </c:pt>
                <c:pt idx="205">
                  <c:v>0.13087747453917931</c:v>
                </c:pt>
                <c:pt idx="206">
                  <c:v>0.13004698959017921</c:v>
                </c:pt>
                <c:pt idx="207">
                  <c:v>0.12925741458759871</c:v>
                </c:pt>
                <c:pt idx="208">
                  <c:v>0.12844909338141247</c:v>
                </c:pt>
                <c:pt idx="209">
                  <c:v>0.12774921915567525</c:v>
                </c:pt>
                <c:pt idx="210">
                  <c:v>0.12699085649091615</c:v>
                </c:pt>
                <c:pt idx="211">
                  <c:v>0.12626877785347088</c:v>
                </c:pt>
                <c:pt idx="212">
                  <c:v>0.12548223072521422</c:v>
                </c:pt>
                <c:pt idx="213">
                  <c:v>0.12478235649947704</c:v>
                </c:pt>
                <c:pt idx="214">
                  <c:v>0.12400178942300989</c:v>
                </c:pt>
                <c:pt idx="215">
                  <c:v>0.12324342675825081</c:v>
                </c:pt>
                <c:pt idx="216">
                  <c:v>0.12254396449137092</c:v>
                </c:pt>
                <c:pt idx="217">
                  <c:v>0.12178728397901398</c:v>
                </c:pt>
                <c:pt idx="218">
                  <c:v>0.12103070145203448</c:v>
                </c:pt>
                <c:pt idx="219">
                  <c:v>0.12027402093967744</c:v>
                </c:pt>
                <c:pt idx="220">
                  <c:v>0.11954722386474426</c:v>
                </c:pt>
                <c:pt idx="221">
                  <c:v>0.11876833894067923</c:v>
                </c:pt>
                <c:pt idx="222">
                  <c:v>0.11806972632924363</c:v>
                </c:pt>
                <c:pt idx="223">
                  <c:v>0.11731601374447231</c:v>
                </c:pt>
                <c:pt idx="224">
                  <c:v>0.11654276403095445</c:v>
                </c:pt>
                <c:pt idx="225">
                  <c:v>0.11585121645960772</c:v>
                </c:pt>
                <c:pt idx="226">
                  <c:v>0.11510395600070271</c:v>
                </c:pt>
                <c:pt idx="227">
                  <c:v>0.11441240842935596</c:v>
                </c:pt>
                <c:pt idx="228">
                  <c:v>0.11361475909524534</c:v>
                </c:pt>
                <c:pt idx="229">
                  <c:v>0.11288744602006276</c:v>
                </c:pt>
                <c:pt idx="230">
                  <c:v>0.11214018556115771</c:v>
                </c:pt>
                <c:pt idx="231">
                  <c:v>0.11142643357810296</c:v>
                </c:pt>
                <c:pt idx="232">
                  <c:v>0.11067917311919791</c:v>
                </c:pt>
                <c:pt idx="233">
                  <c:v>0.10993191266029284</c:v>
                </c:pt>
                <c:pt idx="234">
                  <c:v>0.10921898154868334</c:v>
                </c:pt>
                <c:pt idx="235">
                  <c:v>0.10849825358173613</c:v>
                </c:pt>
                <c:pt idx="236">
                  <c:v>0.10784430842464839</c:v>
                </c:pt>
                <c:pt idx="237">
                  <c:v>0.1071612704417659</c:v>
                </c:pt>
                <c:pt idx="238">
                  <c:v>0.10651208628915639</c:v>
                </c:pt>
                <c:pt idx="239">
                  <c:v>0.10595668017089191</c:v>
                </c:pt>
                <c:pt idx="240">
                  <c:v>0.10548893114455461</c:v>
                </c:pt>
                <c:pt idx="241">
                  <c:v>0.1049690198908681</c:v>
                </c:pt>
                <c:pt idx="242">
                  <c:v>0.10446878982028648</c:v>
                </c:pt>
                <c:pt idx="243">
                  <c:v>0.10401014255708539</c:v>
                </c:pt>
                <c:pt idx="244">
                  <c:v>0.10347425085557869</c:v>
                </c:pt>
                <c:pt idx="245">
                  <c:v>0.10301560359237757</c:v>
                </c:pt>
                <c:pt idx="246">
                  <c:v>0.10251804691527751</c:v>
                </c:pt>
                <c:pt idx="247">
                  <c:v>0.10206991310458968</c:v>
                </c:pt>
                <c:pt idx="248">
                  <c:v>0.10156106162533292</c:v>
                </c:pt>
                <c:pt idx="249">
                  <c:v>0.10112527060789567</c:v>
                </c:pt>
                <c:pt idx="250">
                  <c:v>0.10062754021578356</c:v>
                </c:pt>
                <c:pt idx="251">
                  <c:v>0.10013048520786096</c:v>
                </c:pt>
                <c:pt idx="252">
                  <c:v>9.967871374260355E-2</c:v>
                </c:pt>
                <c:pt idx="253">
                  <c:v>9.9205047828681517E-2</c:v>
                </c:pt>
                <c:pt idx="254">
                  <c:v>9.8776416472405801E-2</c:v>
                </c:pt>
                <c:pt idx="255">
                  <c:v>9.8286521125644719E-2</c:v>
                </c:pt>
                <c:pt idx="256">
                  <c:v>9.7857889769368989E-2</c:v>
                </c:pt>
                <c:pt idx="257">
                  <c:v>9.7387675605712737E-2</c:v>
                </c:pt>
                <c:pt idx="258">
                  <c:v>9.6937260375829518E-2</c:v>
                </c:pt>
                <c:pt idx="259">
                  <c:v>9.6530716880111861E-2</c:v>
                </c:pt>
                <c:pt idx="260">
                  <c:v>9.6146170410751047E-2</c:v>
                </c:pt>
                <c:pt idx="261">
                  <c:v>9.5813084890377875E-2</c:v>
                </c:pt>
                <c:pt idx="262">
                  <c:v>9.5479125071293691E-2</c:v>
                </c:pt>
                <c:pt idx="263">
                  <c:v>9.5177075683277809E-2</c:v>
                </c:pt>
                <c:pt idx="264">
                  <c:v>9.4843115864193625E-2</c:v>
                </c:pt>
                <c:pt idx="265">
                  <c:v>9.4523908521676039E-2</c:v>
                </c:pt>
                <c:pt idx="266">
                  <c:v>9.4189948702591869E-2</c:v>
                </c:pt>
                <c:pt idx="267">
                  <c:v>9.3887899314576001E-2</c:v>
                </c:pt>
                <c:pt idx="268">
                  <c:v>9.3527109164677907E-2</c:v>
                </c:pt>
                <c:pt idx="269">
                  <c:v>9.3193149345593709E-2</c:v>
                </c:pt>
                <c:pt idx="270">
                  <c:v>9.2904683687955195E-2</c:v>
                </c:pt>
                <c:pt idx="271">
                  <c:v>9.2582666730387952E-2</c:v>
                </c:pt>
                <c:pt idx="272">
                  <c:v>9.2322040345274387E-2</c:v>
                </c:pt>
                <c:pt idx="273">
                  <c:v>9.2029503529092463E-2</c:v>
                </c:pt>
                <c:pt idx="274">
                  <c:v>9.1768877143978911E-2</c:v>
                </c:pt>
                <c:pt idx="275">
                  <c:v>9.1459182373295311E-2</c:v>
                </c:pt>
                <c:pt idx="276">
                  <c:v>9.11920376476235E-2</c:v>
                </c:pt>
                <c:pt idx="277">
                  <c:v>9.0899500831441632E-2</c:v>
                </c:pt>
                <c:pt idx="278">
                  <c:v>9.0589806060758074E-2</c:v>
                </c:pt>
                <c:pt idx="279">
                  <c:v>9.0329179675644522E-2</c:v>
                </c:pt>
                <c:pt idx="280">
                  <c:v>9.0036642859462626E-2</c:v>
                </c:pt>
                <c:pt idx="281">
                  <c:v>8.9758858519847357E-2</c:v>
                </c:pt>
                <c:pt idx="282">
                  <c:v>8.9453999516781832E-2</c:v>
                </c:pt>
                <c:pt idx="283">
                  <c:v>8.9193373131668252E-2</c:v>
                </c:pt>
                <c:pt idx="284">
                  <c:v>8.8894317974928111E-2</c:v>
                </c:pt>
                <c:pt idx="285">
                  <c:v>8.8616533635312841E-2</c:v>
                </c:pt>
                <c:pt idx="286">
                  <c:v>8.8374151993597494E-2</c:v>
                </c:pt>
                <c:pt idx="287">
                  <c:v>8.8178343096302014E-2</c:v>
                </c:pt>
                <c:pt idx="288">
                  <c:v>8.7992025793552253E-2</c:v>
                </c:pt>
                <c:pt idx="289">
                  <c:v>8.779768462384438E-2</c:v>
                </c:pt>
                <c:pt idx="290">
                  <c:v>8.7642793834426802E-2</c:v>
                </c:pt>
                <c:pt idx="291">
                  <c:v>8.7474189596471422E-2</c:v>
                </c:pt>
                <c:pt idx="292">
                  <c:v>8.7309698221139223E-2</c:v>
                </c:pt>
                <c:pt idx="293">
                  <c:v>8.7132766908255221E-2</c:v>
                </c:pt>
                <c:pt idx="294">
                  <c:v>8.69820691826204E-2</c:v>
                </c:pt>
                <c:pt idx="295">
                  <c:v>8.6803456137872381E-2</c:v>
                </c:pt>
                <c:pt idx="296">
                  <c:v>8.6634851899916973E-2</c:v>
                </c:pt>
                <c:pt idx="297">
                  <c:v>8.648415417428218E-2</c:v>
                </c:pt>
                <c:pt idx="298">
                  <c:v>8.6305541129534133E-2</c:v>
                </c:pt>
                <c:pt idx="299">
                  <c:v>8.6154843403899367E-2</c:v>
                </c:pt>
                <c:pt idx="300">
                  <c:v>8.598287486113973E-2</c:v>
                </c:pt>
                <c:pt idx="301">
                  <c:v>8.5832177135504964E-2</c:v>
                </c:pt>
                <c:pt idx="302">
                  <c:v>8.5653564090756903E-2</c:v>
                </c:pt>
                <c:pt idx="303">
                  <c:v>8.549453929019353E-2</c:v>
                </c:pt>
                <c:pt idx="304">
                  <c:v>8.5325935052238122E-2</c:v>
                </c:pt>
                <c:pt idx="305">
                  <c:v>8.5147322007490076E-2</c:v>
                </c:pt>
                <c:pt idx="306">
                  <c:v>8.4996624281855351E-2</c:v>
                </c:pt>
                <c:pt idx="307">
                  <c:v>8.4828020043899915E-2</c:v>
                </c:pt>
                <c:pt idx="308">
                  <c:v>8.4663949206668254E-2</c:v>
                </c:pt>
                <c:pt idx="309">
                  <c:v>8.4495344968712832E-2</c:v>
                </c:pt>
                <c:pt idx="310">
                  <c:v>8.4344647243078066E-2</c:v>
                </c:pt>
                <c:pt idx="311">
                  <c:v>8.4176043005122658E-2</c:v>
                </c:pt>
                <c:pt idx="312">
                  <c:v>8.4015336472695282E-2</c:v>
                </c:pt>
                <c:pt idx="313">
                  <c:v>8.384673223473986E-2</c:v>
                </c:pt>
                <c:pt idx="314">
                  <c:v>8.3669800921855858E-2</c:v>
                </c:pt>
                <c:pt idx="315">
                  <c:v>8.350909438942844E-2</c:v>
                </c:pt>
                <c:pt idx="316">
                  <c:v>8.3337637363453704E-2</c:v>
                </c:pt>
                <c:pt idx="317">
                  <c:v>8.3190093673572857E-2</c:v>
                </c:pt>
                <c:pt idx="318">
                  <c:v>8.302569481662278E-2</c:v>
                </c:pt>
                <c:pt idx="319">
                  <c:v>8.2868142319949337E-2</c:v>
                </c:pt>
                <c:pt idx="320">
                  <c:v>8.2703743462999274E-2</c:v>
                </c:pt>
                <c:pt idx="321">
                  <c:v>8.2556199773118469E-2</c:v>
                </c:pt>
                <c:pt idx="322">
                  <c:v>8.2381792109375754E-2</c:v>
                </c:pt>
                <c:pt idx="323">
                  <c:v>8.2217393252425663E-2</c:v>
                </c:pt>
                <c:pt idx="324">
                  <c:v>8.205815818281198E-2</c:v>
                </c:pt>
                <c:pt idx="325">
                  <c:v>8.1883750519069307E-2</c:v>
                </c:pt>
                <c:pt idx="326">
                  <c:v>8.1735786291087936E-2</c:v>
                </c:pt>
                <c:pt idx="327">
                  <c:v>8.1571387434137846E-2</c:v>
                </c:pt>
                <c:pt idx="328">
                  <c:v>8.1423843744257041E-2</c:v>
                </c:pt>
                <c:pt idx="329">
                  <c:v>8.1249436080514298E-2</c:v>
                </c:pt>
                <c:pt idx="330">
                  <c:v>8.1101892390633548E-2</c:v>
                </c:pt>
                <c:pt idx="331">
                  <c:v>8.0937493533683458E-2</c:v>
                </c:pt>
                <c:pt idx="332">
                  <c:v>8.0759721565136472E-2</c:v>
                </c:pt>
                <c:pt idx="333">
                  <c:v>8.0612177875255681E-2</c:v>
                </c:pt>
                <c:pt idx="334">
                  <c:v>8.0447779018305576E-2</c:v>
                </c:pt>
                <c:pt idx="335">
                  <c:v>8.0281899446703553E-2</c:v>
                </c:pt>
                <c:pt idx="336">
                  <c:v>8.0117500589753421E-2</c:v>
                </c:pt>
                <c:pt idx="337">
                  <c:v>7.9969956899872657E-2</c:v>
                </c:pt>
                <c:pt idx="338">
                  <c:v>7.9805558042922553E-2</c:v>
                </c:pt>
                <c:pt idx="339">
                  <c:v>7.9648005546249123E-2</c:v>
                </c:pt>
                <c:pt idx="340">
                  <c:v>7.9480242384494804E-2</c:v>
                </c:pt>
                <c:pt idx="341">
                  <c:v>7.9315843527544713E-2</c:v>
                </c:pt>
                <c:pt idx="342">
                  <c:v>7.9158291030871256E-2</c:v>
                </c:pt>
                <c:pt idx="343">
                  <c:v>7.8993892173921207E-2</c:v>
                </c:pt>
                <c:pt idx="344">
                  <c:v>7.8846987583431949E-2</c:v>
                </c:pt>
                <c:pt idx="345">
                  <c:v>7.867384153399086E-2</c:v>
                </c:pt>
                <c:pt idx="346">
                  <c:v>7.851881184538248E-2</c:v>
                </c:pt>
                <c:pt idx="347">
                  <c:v>7.8357801732719487E-2</c:v>
                </c:pt>
                <c:pt idx="348">
                  <c:v>7.8227247782100176E-2</c:v>
                </c:pt>
                <c:pt idx="349">
                  <c:v>7.808126849395336E-2</c:v>
                </c:pt>
                <c:pt idx="350">
                  <c:v>7.7941429062074241E-2</c:v>
                </c:pt>
                <c:pt idx="351">
                  <c:v>7.7814239416259173E-2</c:v>
                </c:pt>
                <c:pt idx="352">
                  <c:v>7.7668260128112343E-2</c:v>
                </c:pt>
                <c:pt idx="353">
                  <c:v>7.7541070482297234E-2</c:v>
                </c:pt>
                <c:pt idx="354">
                  <c:v>7.7401231050418143E-2</c:v>
                </c:pt>
                <c:pt idx="355">
                  <c:v>7.7274041404603047E-2</c:v>
                </c:pt>
                <c:pt idx="356">
                  <c:v>7.711637073672338E-2</c:v>
                </c:pt>
                <c:pt idx="357">
                  <c:v>7.6976531304844303E-2</c:v>
                </c:pt>
                <c:pt idx="358">
                  <c:v>7.6849341659029208E-2</c:v>
                </c:pt>
                <c:pt idx="359">
                  <c:v>7.6703362370882364E-2</c:v>
                </c:pt>
                <c:pt idx="360">
                  <c:v>7.6576172725067268E-2</c:v>
                </c:pt>
                <c:pt idx="361">
                  <c:v>7.6435912755087682E-2</c:v>
                </c:pt>
                <c:pt idx="362">
                  <c:v>7.6302583253004791E-2</c:v>
                </c:pt>
                <c:pt idx="363">
                  <c:v>7.6162743821125742E-2</c:v>
                </c:pt>
                <c:pt idx="364">
                  <c:v>7.6032189870506417E-2</c:v>
                </c:pt>
                <c:pt idx="365">
                  <c:v>7.5892350438627326E-2</c:v>
                </c:pt>
                <c:pt idx="366">
                  <c:v>7.5746371150480524E-2</c:v>
                </c:pt>
                <c:pt idx="367">
                  <c:v>7.5610854429736765E-2</c:v>
                </c:pt>
                <c:pt idx="368">
                  <c:v>7.5471014997857702E-2</c:v>
                </c:pt>
                <c:pt idx="369">
                  <c:v>7.5337685495774839E-2</c:v>
                </c:pt>
                <c:pt idx="370">
                  <c:v>7.5197846063895762E-2</c:v>
                </c:pt>
                <c:pt idx="371">
                  <c:v>7.5070656418080681E-2</c:v>
                </c:pt>
                <c:pt idx="372">
                  <c:v>7.4921312825129621E-2</c:v>
                </c:pt>
                <c:pt idx="373">
                  <c:v>7.4794123179314512E-2</c:v>
                </c:pt>
                <c:pt idx="374">
                  <c:v>7.4654283747435407E-2</c:v>
                </c:pt>
                <c:pt idx="375">
                  <c:v>7.4514444315556344E-2</c:v>
                </c:pt>
                <c:pt idx="376">
                  <c:v>7.4381114813473495E-2</c:v>
                </c:pt>
                <c:pt idx="377">
                  <c:v>7.4232948306665825E-2</c:v>
                </c:pt>
                <c:pt idx="378">
                  <c:v>7.4105758660850757E-2</c:v>
                </c:pt>
                <c:pt idx="379">
                  <c:v>7.3959779372703871E-2</c:v>
                </c:pt>
                <c:pt idx="380">
                  <c:v>7.382922542208456E-2</c:v>
                </c:pt>
                <c:pt idx="381">
                  <c:v>7.3689385990205455E-2</c:v>
                </c:pt>
                <c:pt idx="382">
                  <c:v>7.355605648812262E-2</c:v>
                </c:pt>
                <c:pt idx="383">
                  <c:v>7.3416217056243543E-2</c:v>
                </c:pt>
                <c:pt idx="384">
                  <c:v>7.327637762436448E-2</c:v>
                </c:pt>
                <c:pt idx="385">
                  <c:v>7.3149187978549343E-2</c:v>
                </c:pt>
                <c:pt idx="386">
                  <c:v>7.3003208690402541E-2</c:v>
                </c:pt>
                <c:pt idx="387">
                  <c:v>7.2876019044587417E-2</c:v>
                </c:pt>
                <c:pt idx="388">
                  <c:v>7.2724488232975518E-2</c:v>
                </c:pt>
                <c:pt idx="389">
                  <c:v>7.2591158730892655E-2</c:v>
                </c:pt>
                <c:pt idx="390">
                  <c:v>7.2451319299013564E-2</c:v>
                </c:pt>
                <c:pt idx="391">
                  <c:v>7.2324129653198496E-2</c:v>
                </c:pt>
                <c:pt idx="392">
                  <c:v>7.2184290221319405E-2</c:v>
                </c:pt>
                <c:pt idx="393">
                  <c:v>7.2038310933172575E-2</c:v>
                </c:pt>
                <c:pt idx="394">
                  <c:v>7.1911121287357438E-2</c:v>
                </c:pt>
                <c:pt idx="395">
                  <c:v>7.1770861317377893E-2</c:v>
                </c:pt>
                <c:pt idx="396">
                  <c:v>7.1634167510490745E-2</c:v>
                </c:pt>
                <c:pt idx="397">
                  <c:v>7.1494328078611696E-2</c:v>
                </c:pt>
                <c:pt idx="398">
                  <c:v>7.1367138432796601E-2</c:v>
                </c:pt>
                <c:pt idx="399">
                  <c:v>7.1212832069721163E-2</c:v>
                </c:pt>
                <c:pt idx="400">
                  <c:v>7.1085642423906054E-2</c:v>
                </c:pt>
                <c:pt idx="401">
                  <c:v>7.0945802992026977E-2</c:v>
                </c:pt>
                <c:pt idx="402">
                  <c:v>7.08059635601479E-2</c:v>
                </c:pt>
                <c:pt idx="403">
                  <c:v>7.0672634058065079E-2</c:v>
                </c:pt>
                <c:pt idx="404">
                  <c:v>7.0529430321381745E-2</c:v>
                </c:pt>
                <c:pt idx="405">
                  <c:v>7.0402240675566649E-2</c:v>
                </c:pt>
                <c:pt idx="406">
                  <c:v>7.0256261387419819E-2</c:v>
                </c:pt>
                <c:pt idx="407">
                  <c:v>7.0129071741604723E-2</c:v>
                </c:pt>
                <c:pt idx="408">
                  <c:v>6.9989232309725646E-2</c:v>
                </c:pt>
                <c:pt idx="409">
                  <c:v>6.984757573271419E-2</c:v>
                </c:pt>
                <c:pt idx="410">
                  <c:v>6.9707736300835085E-2</c:v>
                </c:pt>
                <c:pt idx="411">
                  <c:v>6.9567896868956022E-2</c:v>
                </c:pt>
                <c:pt idx="412">
                  <c:v>6.9437342918336684E-2</c:v>
                </c:pt>
                <c:pt idx="413">
                  <c:v>6.9291363630189839E-2</c:v>
                </c:pt>
                <c:pt idx="414">
                  <c:v>6.9164173984374772E-2</c:v>
                </c:pt>
                <c:pt idx="415">
                  <c:v>6.9024334552495681E-2</c:v>
                </c:pt>
                <c:pt idx="416">
                  <c:v>6.8891005050412832E-2</c:v>
                </c:pt>
                <c:pt idx="417">
                  <c:v>6.8751165618533755E-2</c:v>
                </c:pt>
                <c:pt idx="418">
                  <c:v>6.8623975972718659E-2</c:v>
                </c:pt>
                <c:pt idx="419">
                  <c:v>6.8477996684571801E-2</c:v>
                </c:pt>
                <c:pt idx="420">
                  <c:v>6.8326465872959888E-2</c:v>
                </c:pt>
                <c:pt idx="421">
                  <c:v>6.8199276227144764E-2</c:v>
                </c:pt>
                <c:pt idx="422">
                  <c:v>6.8059436795265701E-2</c:v>
                </c:pt>
                <c:pt idx="423">
                  <c:v>6.7926107293182866E-2</c:v>
                </c:pt>
                <c:pt idx="424">
                  <c:v>6.7786267861303789E-2</c:v>
                </c:pt>
                <c:pt idx="425">
                  <c:v>6.765907821548868E-2</c:v>
                </c:pt>
                <c:pt idx="426">
                  <c:v>6.7524442916459024E-2</c:v>
                </c:pt>
                <c:pt idx="427">
                  <c:v>6.7406505108855624E-2</c:v>
                </c:pt>
                <c:pt idx="428">
                  <c:v>6.727339428658502E-2</c:v>
                </c:pt>
                <c:pt idx="429">
                  <c:v>6.7143227231018177E-2</c:v>
                </c:pt>
                <c:pt idx="430">
                  <c:v>6.7022513871951239E-2</c:v>
                </c:pt>
                <c:pt idx="431">
                  <c:v>6.6884440279556284E-2</c:v>
                </c:pt>
                <c:pt idx="432">
                  <c:v>6.6766502471952857E-2</c:v>
                </c:pt>
                <c:pt idx="433">
                  <c:v>6.6633980403023041E-2</c:v>
                </c:pt>
                <c:pt idx="434">
                  <c:v>6.6516042595419642E-2</c:v>
                </c:pt>
                <c:pt idx="435">
                  <c:v>6.638630905873448E-2</c:v>
                </c:pt>
                <c:pt idx="436">
                  <c:v>6.6262797018608502E-2</c:v>
                </c:pt>
                <c:pt idx="437">
                  <c:v>6.6133616124887384E-2</c:v>
                </c:pt>
                <c:pt idx="438">
                  <c:v>6.6004435231166281E-2</c:v>
                </c:pt>
                <c:pt idx="439">
                  <c:v>6.5890178050130893E-2</c:v>
                </c:pt>
                <c:pt idx="440">
                  <c:v>6.5762532120476697E-2</c:v>
                </c:pt>
                <c:pt idx="441">
                  <c:v>6.564211860507542E-2</c:v>
                </c:pt>
                <c:pt idx="442">
                  <c:v>6.5517248226884761E-2</c:v>
                </c:pt>
                <c:pt idx="443">
                  <c:v>6.5401411007093527E-2</c:v>
                </c:pt>
                <c:pt idx="444">
                  <c:v>6.5274180872877868E-2</c:v>
                </c:pt>
                <c:pt idx="445">
                  <c:v>6.5166754415097242E-2</c:v>
                </c:pt>
                <c:pt idx="446">
                  <c:v>6.5045080126470589E-2</c:v>
                </c:pt>
                <c:pt idx="447">
                  <c:v>6.4926181389307461E-2</c:v>
                </c:pt>
                <c:pt idx="448">
                  <c:v>6.481875493152682E-2</c:v>
                </c:pt>
                <c:pt idx="449">
                  <c:v>6.4699856194363706E-2</c:v>
                </c:pt>
                <c:pt idx="450">
                  <c:v>6.4593661033022789E-2</c:v>
                </c:pt>
                <c:pt idx="451">
                  <c:v>6.4481743228328489E-2</c:v>
                </c:pt>
                <c:pt idx="452">
                  <c:v>6.4371044143049491E-2</c:v>
                </c:pt>
                <c:pt idx="453">
                  <c:v>6.4258916069304936E-2</c:v>
                </c:pt>
                <c:pt idx="454">
                  <c:v>6.4165926470364024E-2</c:v>
                </c:pt>
                <c:pt idx="455">
                  <c:v>6.4103842430582647E-2</c:v>
                </c:pt>
                <c:pt idx="456">
                  <c:v>6.404154812175096E-2</c:v>
                </c:pt>
                <c:pt idx="457">
                  <c:v>6.3990473769441461E-2</c:v>
                </c:pt>
                <c:pt idx="458">
                  <c:v>6.3928389729660084E-2</c:v>
                </c:pt>
                <c:pt idx="459">
                  <c:v>6.3877315377350585E-2</c:v>
                </c:pt>
                <c:pt idx="460">
                  <c:v>6.3814810799468699E-2</c:v>
                </c:pt>
                <c:pt idx="461">
                  <c:v>6.37637364471592E-2</c:v>
                </c:pt>
                <c:pt idx="462">
                  <c:v>6.3698463887499571E-2</c:v>
                </c:pt>
                <c:pt idx="463">
                  <c:v>6.3647179266139803E-2</c:v>
                </c:pt>
                <c:pt idx="464">
                  <c:v>6.3585095226358426E-2</c:v>
                </c:pt>
                <c:pt idx="465">
                  <c:v>6.3523011186577022E-2</c:v>
                </c:pt>
                <c:pt idx="466">
                  <c:v>6.3471936834267537E-2</c:v>
                </c:pt>
                <c:pt idx="467">
                  <c:v>6.3409642525435878E-2</c:v>
                </c:pt>
                <c:pt idx="468">
                  <c:v>6.3358357904076137E-2</c:v>
                </c:pt>
                <c:pt idx="469">
                  <c:v>6.3296273864294747E-2</c:v>
                </c:pt>
                <c:pt idx="470">
                  <c:v>6.3244989242934938E-2</c:v>
                </c:pt>
                <c:pt idx="471">
                  <c:v>6.3182905203153575E-2</c:v>
                </c:pt>
                <c:pt idx="472">
                  <c:v>6.313183085084409E-2</c:v>
                </c:pt>
                <c:pt idx="473">
                  <c:v>6.3066348022134219E-2</c:v>
                </c:pt>
                <c:pt idx="474">
                  <c:v>6.3004263982352787E-2</c:v>
                </c:pt>
                <c:pt idx="475">
                  <c:v>6.2953189630043316E-2</c:v>
                </c:pt>
                <c:pt idx="476">
                  <c:v>6.2890895321211671E-2</c:v>
                </c:pt>
                <c:pt idx="477">
                  <c:v>6.2839610699851903E-2</c:v>
                </c:pt>
                <c:pt idx="478">
                  <c:v>6.2777526660070498E-2</c:v>
                </c:pt>
                <c:pt idx="479">
                  <c:v>6.2726452307761013E-2</c:v>
                </c:pt>
                <c:pt idx="480">
                  <c:v>6.2664157998929382E-2</c:v>
                </c:pt>
                <c:pt idx="481">
                  <c:v>6.2613083646619869E-2</c:v>
                </c:pt>
                <c:pt idx="482">
                  <c:v>6.2550999606838492E-2</c:v>
                </c:pt>
                <c:pt idx="483">
                  <c:v>6.2488705298006798E-2</c:v>
                </c:pt>
                <c:pt idx="484">
                  <c:v>6.2434232156768826E-2</c:v>
                </c:pt>
                <c:pt idx="485">
                  <c:v>6.2372148116987436E-2</c:v>
                </c:pt>
                <c:pt idx="486">
                  <c:v>6.2321073764677951E-2</c:v>
                </c:pt>
                <c:pt idx="487">
                  <c:v>6.2258779455846298E-2</c:v>
                </c:pt>
                <c:pt idx="488">
                  <c:v>6.2207705103536806E-2</c:v>
                </c:pt>
                <c:pt idx="489">
                  <c:v>6.2145621063755416E-2</c:v>
                </c:pt>
                <c:pt idx="490">
                  <c:v>6.2094336442395662E-2</c:v>
                </c:pt>
                <c:pt idx="491">
                  <c:v>6.2032252402614271E-2</c:v>
                </c:pt>
                <c:pt idx="492">
                  <c:v>6.1969958093782598E-2</c:v>
                </c:pt>
                <c:pt idx="493">
                  <c:v>6.1918883741473092E-2</c:v>
                </c:pt>
                <c:pt idx="494">
                  <c:v>6.1853400912763243E-2</c:v>
                </c:pt>
                <c:pt idx="495">
                  <c:v>6.1803993497461178E-2</c:v>
                </c:pt>
                <c:pt idx="496">
                  <c:v>6.1744016353563427E-2</c:v>
                </c:pt>
                <c:pt idx="497">
                  <c:v>6.1694838628087341E-2</c:v>
                </c:pt>
                <c:pt idx="498">
                  <c:v>6.1634861484189597E-2</c:v>
                </c:pt>
                <c:pt idx="499">
                  <c:v>6.1585894027763786E-2</c:v>
                </c:pt>
                <c:pt idx="500">
                  <c:v>6.1525496345765512E-2</c:v>
                </c:pt>
                <c:pt idx="501">
                  <c:v>6.146551920186781E-2</c:v>
                </c:pt>
                <c:pt idx="502">
                  <c:v>6.1416551745441972E-2</c:v>
                </c:pt>
                <c:pt idx="503">
                  <c:v>6.1357133988630873E-2</c:v>
                </c:pt>
                <c:pt idx="504">
                  <c:v>6.131111029890874E-2</c:v>
                </c:pt>
                <c:pt idx="505">
                  <c:v>6.1252571395314877E-2</c:v>
                </c:pt>
                <c:pt idx="506">
                  <c:v>6.1206757974642999E-2</c:v>
                </c:pt>
                <c:pt idx="507">
                  <c:v>6.1150775942700318E-2</c:v>
                </c:pt>
                <c:pt idx="508">
                  <c:v>6.1104752252978185E-2</c:v>
                </c:pt>
                <c:pt idx="509">
                  <c:v>6.1048980490085766E-2</c:v>
                </c:pt>
                <c:pt idx="510">
                  <c:v>6.0992998458143079E-2</c:v>
                </c:pt>
                <c:pt idx="511">
                  <c:v>6.0947185037471222E-2</c:v>
                </c:pt>
                <c:pt idx="512">
                  <c:v>6.0891413274578803E-2</c:v>
                </c:pt>
                <c:pt idx="513">
                  <c:v>6.0845599853906966E-2</c:v>
                </c:pt>
                <c:pt idx="514">
                  <c:v>6.0789617821964272E-2</c:v>
                </c:pt>
                <c:pt idx="515">
                  <c:v>6.0741037260590915E-2</c:v>
                </c:pt>
                <c:pt idx="516">
                  <c:v>6.068505522864822E-2</c:v>
                </c:pt>
                <c:pt idx="517">
                  <c:v>6.063903153892615E-2</c:v>
                </c:pt>
                <c:pt idx="518">
                  <c:v>6.0583259776033703E-2</c:v>
                </c:pt>
                <c:pt idx="519">
                  <c:v>6.0527488013141256E-2</c:v>
                </c:pt>
                <c:pt idx="520">
                  <c:v>6.0481464323419165E-2</c:v>
                </c:pt>
                <c:pt idx="521">
                  <c:v>6.0425692560526753E-2</c:v>
                </c:pt>
                <c:pt idx="522">
                  <c:v>6.0379879139854903E-2</c:v>
                </c:pt>
                <c:pt idx="523">
                  <c:v>6.0324107376962477E-2</c:v>
                </c:pt>
                <c:pt idx="524">
                  <c:v>6.0277873418190096E-2</c:v>
                </c:pt>
                <c:pt idx="525">
                  <c:v>6.022210165529765E-2</c:v>
                </c:pt>
                <c:pt idx="526">
                  <c:v>6.017352109392432E-2</c:v>
                </c:pt>
                <c:pt idx="527">
                  <c:v>6.011753906198166E-2</c:v>
                </c:pt>
                <c:pt idx="528">
                  <c:v>6.0061767299089248E-2</c:v>
                </c:pt>
                <c:pt idx="529">
                  <c:v>6.0015953878417391E-2</c:v>
                </c:pt>
                <c:pt idx="530">
                  <c:v>5.9960182115524945E-2</c:v>
                </c:pt>
                <c:pt idx="531">
                  <c:v>5.9914158425802867E-2</c:v>
                </c:pt>
                <c:pt idx="532">
                  <c:v>5.9858176393860159E-2</c:v>
                </c:pt>
                <c:pt idx="533">
                  <c:v>5.9812362973188302E-2</c:v>
                </c:pt>
                <c:pt idx="534">
                  <c:v>5.9756380941245628E-2</c:v>
                </c:pt>
                <c:pt idx="535">
                  <c:v>5.9710567520573785E-2</c:v>
                </c:pt>
                <c:pt idx="536">
                  <c:v>5.9654795757681338E-2</c:v>
                </c:pt>
                <c:pt idx="537">
                  <c:v>5.9596046585037178E-2</c:v>
                </c:pt>
                <c:pt idx="538">
                  <c:v>5.9550233164365314E-2</c:v>
                </c:pt>
                <c:pt idx="539">
                  <c:v>5.9494461401472902E-2</c:v>
                </c:pt>
                <c:pt idx="540">
                  <c:v>5.9448437711750783E-2</c:v>
                </c:pt>
                <c:pt idx="541">
                  <c:v>5.9392455679808089E-2</c:v>
                </c:pt>
                <c:pt idx="542">
                  <c:v>5.934664225913628E-2</c:v>
                </c:pt>
                <c:pt idx="543">
                  <c:v>5.9290870496243819E-2</c:v>
                </c:pt>
                <c:pt idx="544">
                  <c:v>5.9244846806521714E-2</c:v>
                </c:pt>
                <c:pt idx="545">
                  <c:v>5.9189075043629268E-2</c:v>
                </c:pt>
                <c:pt idx="546">
                  <c:v>5.9133303280736856E-2</c:v>
                </c:pt>
                <c:pt idx="547">
                  <c:v>5.9084512450313244E-2</c:v>
                </c:pt>
                <c:pt idx="548">
                  <c:v>5.9028530418370584E-2</c:v>
                </c:pt>
                <c:pt idx="549">
                  <c:v>5.8982716997698741E-2</c:v>
                </c:pt>
                <c:pt idx="550">
                  <c:v>5.8926945234806301E-2</c:v>
                </c:pt>
                <c:pt idx="551">
                  <c:v>5.8880921545084189E-2</c:v>
                </c:pt>
                <c:pt idx="552">
                  <c:v>5.8825149782191777E-2</c:v>
                </c:pt>
                <c:pt idx="553">
                  <c:v>5.877933636151992E-2</c:v>
                </c:pt>
                <c:pt idx="554">
                  <c:v>5.8723354329577239E-2</c:v>
                </c:pt>
                <c:pt idx="555">
                  <c:v>5.8667582566684813E-2</c:v>
                </c:pt>
                <c:pt idx="556">
                  <c:v>5.8621558876962708E-2</c:v>
                </c:pt>
                <c:pt idx="557">
                  <c:v>5.856557684502E-2</c:v>
                </c:pt>
                <c:pt idx="558">
                  <c:v>5.8516996283646656E-2</c:v>
                </c:pt>
                <c:pt idx="559">
                  <c:v>5.8461224520754244E-2</c:v>
                </c:pt>
                <c:pt idx="560">
                  <c:v>5.8416591858906096E-2</c:v>
                </c:pt>
                <c:pt idx="561">
                  <c:v>5.8363974131767651E-2</c:v>
                </c:pt>
                <c:pt idx="562">
                  <c:v>5.8321525015900037E-2</c:v>
                </c:pt>
                <c:pt idx="563">
                  <c:v>5.8269117557811889E-2</c:v>
                </c:pt>
                <c:pt idx="564">
                  <c:v>5.8216289561623162E-2</c:v>
                </c:pt>
                <c:pt idx="565">
                  <c:v>5.8173840445755562E-2</c:v>
                </c:pt>
                <c:pt idx="566">
                  <c:v>5.8121432987667379E-2</c:v>
                </c:pt>
                <c:pt idx="567">
                  <c:v>5.8078983871799772E-2</c:v>
                </c:pt>
                <c:pt idx="568">
                  <c:v>5.8026366144661362E-2</c:v>
                </c:pt>
                <c:pt idx="569">
                  <c:v>5.79818227490531E-2</c:v>
                </c:pt>
                <c:pt idx="570">
                  <c:v>5.7929415290964924E-2</c:v>
                </c:pt>
                <c:pt idx="571">
                  <c:v>5.7886545636996814E-2</c:v>
                </c:pt>
                <c:pt idx="572">
                  <c:v>5.7834138178908631E-2</c:v>
                </c:pt>
                <c:pt idx="573">
                  <c:v>5.7781730720820434E-2</c:v>
                </c:pt>
                <c:pt idx="574">
                  <c:v>5.7739071335902593E-2</c:v>
                </c:pt>
                <c:pt idx="575">
                  <c:v>5.7686663877814424E-2</c:v>
                </c:pt>
                <c:pt idx="576">
                  <c:v>5.764421476194681E-2</c:v>
                </c:pt>
                <c:pt idx="577">
                  <c:v>5.7591807303858648E-2</c:v>
                </c:pt>
                <c:pt idx="578">
                  <c:v>5.7549147918940766E-2</c:v>
                </c:pt>
                <c:pt idx="579">
                  <c:v>5.7494435912061666E-2</c:v>
                </c:pt>
                <c:pt idx="580">
                  <c:v>5.74519867961941E-2</c:v>
                </c:pt>
                <c:pt idx="581">
                  <c:v>5.7399369069055642E-2</c:v>
                </c:pt>
                <c:pt idx="582">
                  <c:v>5.7346961610967487E-2</c:v>
                </c:pt>
                <c:pt idx="583">
                  <c:v>5.7304512495099866E-2</c:v>
                </c:pt>
                <c:pt idx="584">
                  <c:v>5.7251894767961414E-2</c:v>
                </c:pt>
                <c:pt idx="585">
                  <c:v>5.7209445652093842E-2</c:v>
                </c:pt>
                <c:pt idx="586">
                  <c:v>5.7157038194005659E-2</c:v>
                </c:pt>
                <c:pt idx="587">
                  <c:v>5.7114378809087783E-2</c:v>
                </c:pt>
                <c:pt idx="588">
                  <c:v>5.7061761081949339E-2</c:v>
                </c:pt>
                <c:pt idx="589">
                  <c:v>5.7009353623861184E-2</c:v>
                </c:pt>
                <c:pt idx="590">
                  <c:v>5.6964810228252942E-2</c:v>
                </c:pt>
                <c:pt idx="591">
                  <c:v>5.6912192501114484E-2</c:v>
                </c:pt>
                <c:pt idx="592">
                  <c:v>5.686974338524689E-2</c:v>
                </c:pt>
                <c:pt idx="593">
                  <c:v>5.6817335927158721E-2</c:v>
                </c:pt>
                <c:pt idx="594">
                  <c:v>5.6774676542240866E-2</c:v>
                </c:pt>
                <c:pt idx="595">
                  <c:v>5.6722058815102415E-2</c:v>
                </c:pt>
                <c:pt idx="596">
                  <c:v>5.6679609699234842E-2</c:v>
                </c:pt>
                <c:pt idx="597">
                  <c:v>5.6627202241146653E-2</c:v>
                </c:pt>
                <c:pt idx="598">
                  <c:v>5.6574584514008174E-2</c:v>
                </c:pt>
                <c:pt idx="599">
                  <c:v>5.6532135398140594E-2</c:v>
                </c:pt>
                <c:pt idx="600">
                  <c:v>5.6477633660311791E-2</c:v>
                </c:pt>
                <c:pt idx="601">
                  <c:v>5.6434974275393915E-2</c:v>
                </c:pt>
                <c:pt idx="602">
                  <c:v>5.6382566817305746E-2</c:v>
                </c:pt>
                <c:pt idx="603">
                  <c:v>5.6339907432387905E-2</c:v>
                </c:pt>
                <c:pt idx="604">
                  <c:v>5.6287499974299736E-2</c:v>
                </c:pt>
                <c:pt idx="605">
                  <c:v>5.624484058938186E-2</c:v>
                </c:pt>
                <c:pt idx="606">
                  <c:v>5.6192433131293691E-2</c:v>
                </c:pt>
                <c:pt idx="607">
                  <c:v>5.6140025673205494E-2</c:v>
                </c:pt>
                <c:pt idx="608">
                  <c:v>5.6097366288287639E-2</c:v>
                </c:pt>
                <c:pt idx="609">
                  <c:v>5.6044958830199457E-2</c:v>
                </c:pt>
                <c:pt idx="610">
                  <c:v>5.6002509714331877E-2</c:v>
                </c:pt>
                <c:pt idx="611">
                  <c:v>5.5947587438402495E-2</c:v>
                </c:pt>
                <c:pt idx="612">
                  <c:v>5.5905138322534909E-2</c:v>
                </c:pt>
                <c:pt idx="613">
                  <c:v>5.5852730864446726E-2</c:v>
                </c:pt>
                <c:pt idx="614">
                  <c:v>5.5810281748579139E-2</c:v>
                </c:pt>
                <c:pt idx="615">
                  <c:v>5.5757664021440674E-2</c:v>
                </c:pt>
                <c:pt idx="616">
                  <c:v>5.5705256563352519E-2</c:v>
                </c:pt>
                <c:pt idx="617">
                  <c:v>5.5662807447484926E-2</c:v>
                </c:pt>
                <c:pt idx="618">
                  <c:v>5.5610189720346481E-2</c:v>
                </c:pt>
                <c:pt idx="619">
                  <c:v>5.5567530335428619E-2</c:v>
                </c:pt>
                <c:pt idx="620">
                  <c:v>5.5515122877340436E-2</c:v>
                </c:pt>
                <c:pt idx="621">
                  <c:v>5.5472463492422568E-2</c:v>
                </c:pt>
                <c:pt idx="622">
                  <c:v>5.5417961754593757E-2</c:v>
                </c:pt>
                <c:pt idx="623">
                  <c:v>5.5375512638726164E-2</c:v>
                </c:pt>
                <c:pt idx="624">
                  <c:v>5.5323105180637974E-2</c:v>
                </c:pt>
                <c:pt idx="625">
                  <c:v>5.527048745349953E-2</c:v>
                </c:pt>
                <c:pt idx="626">
                  <c:v>5.522803833763195E-2</c:v>
                </c:pt>
                <c:pt idx="627">
                  <c:v>5.5175420610493485E-2</c:v>
                </c:pt>
                <c:pt idx="628">
                  <c:v>5.5132761225575651E-2</c:v>
                </c:pt>
                <c:pt idx="629">
                  <c:v>5.5080353767487461E-2</c:v>
                </c:pt>
                <c:pt idx="630">
                  <c:v>5.503790465161984E-2</c:v>
                </c:pt>
                <c:pt idx="631">
                  <c:v>5.4985286924481423E-2</c:v>
                </c:pt>
                <c:pt idx="632">
                  <c:v>5.4940743528873168E-2</c:v>
                </c:pt>
                <c:pt idx="633">
                  <c:v>5.4888336070785013E-2</c:v>
                </c:pt>
                <c:pt idx="634">
                  <c:v>5.4835928612696837E-2</c:v>
                </c:pt>
                <c:pt idx="635">
                  <c:v>5.4793058958728692E-2</c:v>
                </c:pt>
                <c:pt idx="636">
                  <c:v>5.474065150064053E-2</c:v>
                </c:pt>
                <c:pt idx="637">
                  <c:v>5.4698202384772937E-2</c:v>
                </c:pt>
                <c:pt idx="638">
                  <c:v>5.4645584657634486E-2</c:v>
                </c:pt>
                <c:pt idx="639">
                  <c:v>5.4603135541766892E-2</c:v>
                </c:pt>
                <c:pt idx="640">
                  <c:v>5.455072808367871E-2</c:v>
                </c:pt>
                <c:pt idx="641">
                  <c:v>5.450827896781113E-2</c:v>
                </c:pt>
                <c:pt idx="642">
                  <c:v>5.4455661240672672E-2</c:v>
                </c:pt>
                <c:pt idx="643">
                  <c:v>5.44009492337936E-2</c:v>
                </c:pt>
                <c:pt idx="644">
                  <c:v>5.4358500117925986E-2</c:v>
                </c:pt>
                <c:pt idx="645">
                  <c:v>5.4305882390787555E-2</c:v>
                </c:pt>
                <c:pt idx="646">
                  <c:v>5.4263433274919955E-2</c:v>
                </c:pt>
                <c:pt idx="647">
                  <c:v>5.4211025816831765E-2</c:v>
                </c:pt>
                <c:pt idx="648">
                  <c:v>5.4168366431913917E-2</c:v>
                </c:pt>
                <c:pt idx="649">
                  <c:v>5.4115958973825734E-2</c:v>
                </c:pt>
                <c:pt idx="650">
                  <c:v>5.4073509857958127E-2</c:v>
                </c:pt>
                <c:pt idx="651">
                  <c:v>5.4020892130819696E-2</c:v>
                </c:pt>
                <c:pt idx="652">
                  <c:v>5.3968274403681252E-2</c:v>
                </c:pt>
                <c:pt idx="653">
                  <c:v>5.3925825287813652E-2</c:v>
                </c:pt>
                <c:pt idx="654">
                  <c:v>5.3871499614332186E-2</c:v>
                </c:pt>
                <c:pt idx="655">
                  <c:v>5.3833045610419641E-2</c:v>
                </c:pt>
                <c:pt idx="656">
                  <c:v>5.3784843533336776E-2</c:v>
                </c:pt>
                <c:pt idx="657">
                  <c:v>5.3746599798474494E-2</c:v>
                </c:pt>
                <c:pt idx="658">
                  <c:v>5.3698187452341367E-2</c:v>
                </c:pt>
                <c:pt idx="659">
                  <c:v>5.3659733448428795E-2</c:v>
                </c:pt>
                <c:pt idx="660">
                  <c:v>5.361153137134593E-2</c:v>
                </c:pt>
                <c:pt idx="661">
                  <c:v>5.3563329294263065E-2</c:v>
                </c:pt>
                <c:pt idx="662">
                  <c:v>5.3524875290350535E-2</c:v>
                </c:pt>
                <c:pt idx="663">
                  <c:v>5.3476673213267656E-2</c:v>
                </c:pt>
                <c:pt idx="664">
                  <c:v>5.3437176274865786E-2</c:v>
                </c:pt>
                <c:pt idx="665">
                  <c:v>5.3388763928732673E-2</c:v>
                </c:pt>
                <c:pt idx="666">
                  <c:v>5.3350520193870363E-2</c:v>
                </c:pt>
                <c:pt idx="667">
                  <c:v>5.3302107847737264E-2</c:v>
                </c:pt>
                <c:pt idx="668">
                  <c:v>5.326386411287494E-2</c:v>
                </c:pt>
                <c:pt idx="669">
                  <c:v>5.3215451766741813E-2</c:v>
                </c:pt>
                <c:pt idx="670">
                  <c:v>5.3167249689658962E-2</c:v>
                </c:pt>
                <c:pt idx="671">
                  <c:v>5.3129005954796651E-2</c:v>
                </c:pt>
                <c:pt idx="672">
                  <c:v>5.3080593608663518E-2</c:v>
                </c:pt>
                <c:pt idx="673">
                  <c:v>5.3042349873801242E-2</c:v>
                </c:pt>
                <c:pt idx="674">
                  <c:v>5.2994147796718377E-2</c:v>
                </c:pt>
                <c:pt idx="675">
                  <c:v>5.2954230320215977E-2</c:v>
                </c:pt>
                <c:pt idx="676">
                  <c:v>5.2906028243133132E-2</c:v>
                </c:pt>
                <c:pt idx="677">
                  <c:v>5.2867784508270822E-2</c:v>
                </c:pt>
                <c:pt idx="678">
                  <c:v>5.2819582431187957E-2</c:v>
                </c:pt>
                <c:pt idx="679">
                  <c:v>5.2771170085054823E-2</c:v>
                </c:pt>
                <c:pt idx="680">
                  <c:v>5.2732926350192527E-2</c:v>
                </c:pt>
                <c:pt idx="681">
                  <c:v>5.2684724273109662E-2</c:v>
                </c:pt>
                <c:pt idx="682">
                  <c:v>5.2646270269197125E-2</c:v>
                </c:pt>
                <c:pt idx="683">
                  <c:v>5.2597857923063977E-2</c:v>
                </c:pt>
                <c:pt idx="684">
                  <c:v>5.2559614188201702E-2</c:v>
                </c:pt>
                <c:pt idx="685">
                  <c:v>5.2509948638528994E-2</c:v>
                </c:pt>
                <c:pt idx="686">
                  <c:v>5.2471704903666691E-2</c:v>
                </c:pt>
                <c:pt idx="687">
                  <c:v>5.2423502826583819E-2</c:v>
                </c:pt>
                <c:pt idx="688">
                  <c:v>5.2375300749500961E-2</c:v>
                </c:pt>
                <c:pt idx="689">
                  <c:v>5.2336846745588431E-2</c:v>
                </c:pt>
                <c:pt idx="690">
                  <c:v>5.2288644668505552E-2</c:v>
                </c:pt>
                <c:pt idx="691">
                  <c:v>5.2250190664592987E-2</c:v>
                </c:pt>
                <c:pt idx="692">
                  <c:v>5.2201778318459881E-2</c:v>
                </c:pt>
                <c:pt idx="693">
                  <c:v>5.2163534583597564E-2</c:v>
                </c:pt>
                <c:pt idx="694">
                  <c:v>5.2115332506514699E-2</c:v>
                </c:pt>
                <c:pt idx="695">
                  <c:v>5.2076878502602147E-2</c:v>
                </c:pt>
                <c:pt idx="696">
                  <c:v>5.2027423221979702E-2</c:v>
                </c:pt>
                <c:pt idx="697">
                  <c:v>5.1979221144896857E-2</c:v>
                </c:pt>
                <c:pt idx="698">
                  <c:v>5.1940977410034547E-2</c:v>
                </c:pt>
                <c:pt idx="699">
                  <c:v>5.1892354794851152E-2</c:v>
                </c:pt>
                <c:pt idx="700">
                  <c:v>5.1854111059988876E-2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1.120356481956446E-5</c:v>
                </c:pt>
                <c:pt idx="8">
                  <c:v>5.1995443728925219E-5</c:v>
                </c:pt>
                <c:pt idx="9">
                  <c:v>1.1593576557041919E-4</c:v>
                </c:pt>
                <c:pt idx="10">
                  <c:v>1.6836130679691617E-4</c:v>
                </c:pt>
                <c:pt idx="11">
                  <c:v>2.3962998068831137E-4</c:v>
                </c:pt>
                <c:pt idx="12">
                  <c:v>3.6055350116495063E-4</c:v>
                </c:pt>
                <c:pt idx="13">
                  <c:v>4.6221690481591977E-4</c:v>
                </c:pt>
                <c:pt idx="14">
                  <c:v>5.8030526505932847E-4</c:v>
                </c:pt>
                <c:pt idx="15">
                  <c:v>6.8196866871029691E-4</c:v>
                </c:pt>
                <c:pt idx="16">
                  <c:v>8.2129125926381824E-4</c:v>
                </c:pt>
                <c:pt idx="17">
                  <c:v>9.2345672734804542E-4</c:v>
                </c:pt>
                <c:pt idx="18">
                  <c:v>1.044525710716236E-3</c:v>
                </c:pt>
                <c:pt idx="19">
                  <c:v>1.1894483471388277E-3</c:v>
                </c:pt>
                <c:pt idx="20">
                  <c:v>1.3305535262644222E-3</c:v>
                </c:pt>
                <c:pt idx="21">
                  <c:v>1.5004521804932501E-3</c:v>
                </c:pt>
                <c:pt idx="22">
                  <c:v>1.6899080593540509E-3</c:v>
                </c:pt>
                <c:pt idx="23">
                  <c:v>1.9454649953770491E-3</c:v>
                </c:pt>
                <c:pt idx="24">
                  <c:v>2.1724613691292746E-3</c:v>
                </c:pt>
                <c:pt idx="25">
                  <c:v>2.4357069127726736E-3</c:v>
                </c:pt>
                <c:pt idx="26">
                  <c:v>2.7018301513983042E-3</c:v>
                </c:pt>
                <c:pt idx="27">
                  <c:v>2.9842576521815181E-3</c:v>
                </c:pt>
                <c:pt idx="28">
                  <c:v>3.2567465760348874E-3</c:v>
                </c:pt>
                <c:pt idx="29">
                  <c:v>3.5265208398913314E-3</c:v>
                </c:pt>
                <c:pt idx="30">
                  <c:v>3.8162808157973052E-3</c:v>
                </c:pt>
                <c:pt idx="31">
                  <c:v>4.1306966381849343E-3</c:v>
                </c:pt>
                <c:pt idx="32">
                  <c:v>4.6087546715005119E-3</c:v>
                </c:pt>
                <c:pt idx="33">
                  <c:v>5.1207455106015952E-3</c:v>
                </c:pt>
                <c:pt idx="34">
                  <c:v>5.6848187318391417E-3</c:v>
                </c:pt>
                <c:pt idx="35">
                  <c:v>6.1968095709402232E-3</c:v>
                </c:pt>
                <c:pt idx="36">
                  <c:v>6.8257597543615236E-3</c:v>
                </c:pt>
                <c:pt idx="37">
                  <c:v>7.4640931922435455E-3</c:v>
                </c:pt>
                <c:pt idx="38">
                  <c:v>8.0951644409671883E-3</c:v>
                </c:pt>
                <c:pt idx="39">
                  <c:v>8.8031929004737108E-3</c:v>
                </c:pt>
                <c:pt idx="40">
                  <c:v>9.4125402262824013E-3</c:v>
                </c:pt>
                <c:pt idx="41">
                  <c:v>1.0127091100251607E-2</c:v>
                </c:pt>
                <c:pt idx="42">
                  <c:v>1.0858722397681457E-2</c:v>
                </c:pt>
                <c:pt idx="43">
                  <c:v>1.188052811954337E-2</c:v>
                </c:pt>
                <c:pt idx="44">
                  <c:v>1.2905977329245462E-2</c:v>
                </c:pt>
                <c:pt idx="45">
                  <c:v>1.401342204935754E-2</c:v>
                </c:pt>
                <c:pt idx="46">
                  <c:v>1.5273244684501544E-2</c:v>
                </c:pt>
                <c:pt idx="47">
                  <c:v>1.6501710170408204E-2</c:v>
                </c:pt>
                <c:pt idx="48">
                  <c:v>1.7992917697442511E-2</c:v>
                </c:pt>
                <c:pt idx="49">
                  <c:v>1.946752237170505E-2</c:v>
                </c:pt>
                <c:pt idx="50">
                  <c:v>2.100351978291758E-2</c:v>
                </c:pt>
                <c:pt idx="51">
                  <c:v>2.2482303672518248E-2</c:v>
                </c:pt>
                <c:pt idx="52">
                  <c:v>2.4222707167662751E-2</c:v>
                </c:pt>
                <c:pt idx="53">
                  <c:v>2.5971691394864292E-2</c:v>
                </c:pt>
                <c:pt idx="54">
                  <c:v>2.7865379712148631E-2</c:v>
                </c:pt>
                <c:pt idx="55">
                  <c:v>2.9832117155485196E-2</c:v>
                </c:pt>
                <c:pt idx="56">
                  <c:v>3.1794066760788858E-2</c:v>
                </c:pt>
                <c:pt idx="57">
                  <c:v>3.3840212744178463E-2</c:v>
                </c:pt>
                <c:pt idx="58">
                  <c:v>3.5743853014444327E-2</c:v>
                </c:pt>
                <c:pt idx="59">
                  <c:v>3.8196292297619845E-2</c:v>
                </c:pt>
                <c:pt idx="60">
                  <c:v>4.0420835817524293E-2</c:v>
                </c:pt>
                <c:pt idx="61">
                  <c:v>4.2880984606043795E-2</c:v>
                </c:pt>
                <c:pt idx="62">
                  <c:v>4.5206437119306733E-2</c:v>
                </c:pt>
                <c:pt idx="63">
                  <c:v>4.7991108287512234E-2</c:v>
                </c:pt>
                <c:pt idx="64">
                  <c:v>5.0687802303087476E-2</c:v>
                </c:pt>
                <c:pt idx="65">
                  <c:v>5.3244685477059933E-2</c:v>
                </c:pt>
                <c:pt idx="66">
                  <c:v>5.6168082501682724E-2</c:v>
                </c:pt>
                <c:pt idx="67">
                  <c:v>5.8772743234457095E-2</c:v>
                </c:pt>
                <c:pt idx="68">
                  <c:v>6.175852374655777E-2</c:v>
                </c:pt>
                <c:pt idx="69">
                  <c:v>6.4645376893460171E-2</c:v>
                </c:pt>
                <c:pt idx="70">
                  <c:v>6.7833737901358077E-2</c:v>
                </c:pt>
                <c:pt idx="71">
                  <c:v>7.0754253356894101E-2</c:v>
                </c:pt>
                <c:pt idx="72">
                  <c:v>7.3964222386907835E-2</c:v>
                </c:pt>
                <c:pt idx="73">
                  <c:v>7.7369864116304643E-2</c:v>
                </c:pt>
                <c:pt idx="74">
                  <c:v>8.0437269585045726E-2</c:v>
                </c:pt>
                <c:pt idx="75">
                  <c:v>8.3769286315011265E-2</c:v>
                </c:pt>
                <c:pt idx="76">
                  <c:v>8.7181245852759534E-2</c:v>
                </c:pt>
                <c:pt idx="77">
                  <c:v>9.062344483182351E-2</c:v>
                </c:pt>
                <c:pt idx="78">
                  <c:v>9.3830137628964416E-2</c:v>
                </c:pt>
                <c:pt idx="79">
                  <c:v>9.730223560021671E-2</c:v>
                </c:pt>
                <c:pt idx="80">
                  <c:v>0.10099788317384049</c:v>
                </c:pt>
                <c:pt idx="81">
                  <c:v>0.10469490057790835</c:v>
                </c:pt>
                <c:pt idx="82">
                  <c:v>0.10839716488321745</c:v>
                </c:pt>
                <c:pt idx="83">
                  <c:v>0.1120624973361123</c:v>
                </c:pt>
                <c:pt idx="84">
                  <c:v>0.11606238844351306</c:v>
                </c:pt>
                <c:pt idx="85">
                  <c:v>0.11967936857846205</c:v>
                </c:pt>
                <c:pt idx="86">
                  <c:v>0.12383092022504445</c:v>
                </c:pt>
                <c:pt idx="87">
                  <c:v>0.1275601678784726</c:v>
                </c:pt>
                <c:pt idx="88">
                  <c:v>0.13161918982792528</c:v>
                </c:pt>
                <c:pt idx="89">
                  <c:v>0.13543700265174474</c:v>
                </c:pt>
                <c:pt idx="90">
                  <c:v>0.13984740301716925</c:v>
                </c:pt>
                <c:pt idx="91">
                  <c:v>0.14445737083333013</c:v>
                </c:pt>
                <c:pt idx="92">
                  <c:v>0.14885887722423025</c:v>
                </c:pt>
                <c:pt idx="93">
                  <c:v>0.15362761191008781</c:v>
                </c:pt>
                <c:pt idx="94">
                  <c:v>0.15789791829656316</c:v>
                </c:pt>
                <c:pt idx="95">
                  <c:v>0.16255433416848011</c:v>
                </c:pt>
                <c:pt idx="96">
                  <c:v>0.1671456074111243</c:v>
                </c:pt>
                <c:pt idx="97">
                  <c:v>0.17199159033239125</c:v>
                </c:pt>
                <c:pt idx="98">
                  <c:v>0.17653678333976522</c:v>
                </c:pt>
                <c:pt idx="99">
                  <c:v>0.1814557460101992</c:v>
                </c:pt>
                <c:pt idx="100">
                  <c:v>0.18678471755351964</c:v>
                </c:pt>
                <c:pt idx="101" formatCode="0.0%">
                  <c:v>0.19174547130414554</c:v>
                </c:pt>
                <c:pt idx="102" formatCode="0.0%">
                  <c:v>0.19694638915204646</c:v>
                </c:pt>
                <c:pt idx="103" formatCode="0.0%">
                  <c:v>0.20203501808118146</c:v>
                </c:pt>
                <c:pt idx="104" formatCode="0.0%">
                  <c:v>0.20732355804512431</c:v>
                </c:pt>
                <c:pt idx="105" formatCode="0.0%">
                  <c:v>0.21223517534477157</c:v>
                </c:pt>
                <c:pt idx="106">
                  <c:v>0.21752371530871439</c:v>
                </c:pt>
                <c:pt idx="107">
                  <c:v>0.22266909204860141</c:v>
                </c:pt>
                <c:pt idx="108">
                  <c:v>0.22821975601794145</c:v>
                </c:pt>
                <c:pt idx="109">
                  <c:v>0.23362492208687782</c:v>
                </c:pt>
                <c:pt idx="110">
                  <c:v>0.23885386972185535</c:v>
                </c:pt>
                <c:pt idx="111">
                  <c:v>0.24426641796088275</c:v>
                </c:pt>
                <c:pt idx="112">
                  <c:v>0.24959478111710826</c:v>
                </c:pt>
                <c:pt idx="113">
                  <c:v>0.25534063136694929</c:v>
                </c:pt>
                <c:pt idx="114">
                  <c:v>0.26055964519656083</c:v>
                </c:pt>
                <c:pt idx="115">
                  <c:v>0.26621483363812254</c:v>
                </c:pt>
                <c:pt idx="116">
                  <c:v>0.2717502065989652</c:v>
                </c:pt>
                <c:pt idx="117">
                  <c:v>0.27780374207517183</c:v>
                </c:pt>
                <c:pt idx="118">
                  <c:v>0.28368911004352376</c:v>
                </c:pt>
                <c:pt idx="119">
                  <c:v>0.28917474502887169</c:v>
                </c:pt>
                <c:pt idx="120">
                  <c:v>0.29530187801539004</c:v>
                </c:pt>
                <c:pt idx="121" formatCode="0.0%">
                  <c:v>0.30084928090923563</c:v>
                </c:pt>
                <c:pt idx="122" formatCode="0.0%">
                  <c:v>0.30680830158837918</c:v>
                </c:pt>
                <c:pt idx="123" formatCode="0.0%">
                  <c:v>0.31282638406819052</c:v>
                </c:pt>
                <c:pt idx="124" formatCode="0.0%">
                  <c:v>0.31915160716770363</c:v>
                </c:pt>
                <c:pt idx="125">
                  <c:v>0.32530781501192024</c:v>
                </c:pt>
                <c:pt idx="126">
                  <c:v>0.33111265600201489</c:v>
                </c:pt>
                <c:pt idx="127">
                  <c:v>0.33762397005157208</c:v>
                </c:pt>
                <c:pt idx="128">
                  <c:v>0.34349598851691832</c:v>
                </c:pt>
                <c:pt idx="129">
                  <c:v>0.34985844821742529</c:v>
                </c:pt>
                <c:pt idx="130">
                  <c:v>0.35599551691514603</c:v>
                </c:pt>
                <c:pt idx="131">
                  <c:v>0.36242817415642592</c:v>
                </c:pt>
                <c:pt idx="132">
                  <c:v>0.36865821885700328</c:v>
                </c:pt>
                <c:pt idx="133">
                  <c:v>0.3756071736086537</c:v>
                </c:pt>
                <c:pt idx="134">
                  <c:v>0.38210479604419717</c:v>
                </c:pt>
                <c:pt idx="135">
                  <c:v>0.3881432115465977</c:v>
                </c:pt>
                <c:pt idx="136">
                  <c:v>0.39469827856232365</c:v>
                </c:pt>
                <c:pt idx="137">
                  <c:v>0.40100103337529874</c:v>
                </c:pt>
                <c:pt idx="138">
                  <c:v>0.40756763483357561</c:v>
                </c:pt>
                <c:pt idx="139">
                  <c:v>0.41369218914967959</c:v>
                </c:pt>
                <c:pt idx="140">
                  <c:v>0.42077220650391806</c:v>
                </c:pt>
                <c:pt idx="141">
                  <c:v>0.42700757692051866</c:v>
                </c:pt>
                <c:pt idx="142">
                  <c:v>0.43376622501108081</c:v>
                </c:pt>
                <c:pt idx="143">
                  <c:v>0.44060066597473607</c:v>
                </c:pt>
                <c:pt idx="144">
                  <c:v>0.44749216824092147</c:v>
                </c:pt>
                <c:pt idx="145">
                  <c:v>0.45432767611134395</c:v>
                </c:pt>
                <c:pt idx="146">
                  <c:v>0.46069139044522012</c:v>
                </c:pt>
                <c:pt idx="147">
                  <c:v>0.46773715001131988</c:v>
                </c:pt>
                <c:pt idx="148">
                  <c:v>0.47439707028440986</c:v>
                </c:pt>
                <c:pt idx="149">
                  <c:v>0.48139731177841555</c:v>
                </c:pt>
                <c:pt idx="150">
                  <c:v>0.48820275596878449</c:v>
                </c:pt>
                <c:pt idx="151">
                  <c:v>0.49525009729120628</c:v>
                </c:pt>
                <c:pt idx="152">
                  <c:v>0.50233970209217338</c:v>
                </c:pt>
                <c:pt idx="153" formatCode="0.0%">
                  <c:v>0.50896247630673841</c:v>
                </c:pt>
                <c:pt idx="154" formatCode="0.0%">
                  <c:v>0.51663968866214505</c:v>
                </c:pt>
                <c:pt idx="155">
                  <c:v>0.52329989076765737</c:v>
                </c:pt>
                <c:pt idx="156">
                  <c:v>0.53069095562635094</c:v>
                </c:pt>
                <c:pt idx="157">
                  <c:v>0.53755514165995399</c:v>
                </c:pt>
                <c:pt idx="158">
                  <c:v>0.54470585361448653</c:v>
                </c:pt>
                <c:pt idx="159">
                  <c:v>0.55147140051418209</c:v>
                </c:pt>
                <c:pt idx="160">
                  <c:v>0.55898300412452306</c:v>
                </c:pt>
                <c:pt idx="161">
                  <c:v>0.56624937439580025</c:v>
                </c:pt>
                <c:pt idx="162">
                  <c:v>0.57302249098130542</c:v>
                </c:pt>
                <c:pt idx="163">
                  <c:v>0.58032932513874791</c:v>
                </c:pt>
                <c:pt idx="164">
                  <c:v>0.58768527144941962</c:v>
                </c:pt>
                <c:pt idx="165" formatCode="0.0%">
                  <c:v>0.59533814642387206</c:v>
                </c:pt>
                <c:pt idx="166" formatCode="0.0%">
                  <c:v>0.60216731487566055</c:v>
                </c:pt>
                <c:pt idx="167">
                  <c:v>0.60980350783212867</c:v>
                </c:pt>
                <c:pt idx="168">
                  <c:v>0.61668314671849789</c:v>
                </c:pt>
                <c:pt idx="169">
                  <c:v>0.62406586717609314</c:v>
                </c:pt>
                <c:pt idx="170">
                  <c:v>0.63171153338427066</c:v>
                </c:pt>
                <c:pt idx="171">
                  <c:v>0.63860397378008305</c:v>
                </c:pt>
                <c:pt idx="172">
                  <c:v>0.64633437083209511</c:v>
                </c:pt>
                <c:pt idx="173">
                  <c:v>0.65326132025477446</c:v>
                </c:pt>
                <c:pt idx="174">
                  <c:v>0.66095026478210961</c:v>
                </c:pt>
                <c:pt idx="175">
                  <c:v>0.66787721420478841</c:v>
                </c:pt>
                <c:pt idx="176">
                  <c:v>0.67565942045843741</c:v>
                </c:pt>
                <c:pt idx="177">
                  <c:v>0.68287480518920418</c:v>
                </c:pt>
                <c:pt idx="178">
                  <c:v>0.69033810074686131</c:v>
                </c:pt>
                <c:pt idx="179">
                  <c:v>0.69780139630451798</c:v>
                </c:pt>
                <c:pt idx="180">
                  <c:v>0.70505823355996144</c:v>
                </c:pt>
                <c:pt idx="181">
                  <c:v>0.7127804426510489</c:v>
                </c:pt>
                <c:pt idx="182">
                  <c:v>0.71973691384838523</c:v>
                </c:pt>
                <c:pt idx="183">
                  <c:v>0.7272477970076161</c:v>
                </c:pt>
                <c:pt idx="184">
                  <c:v>0.73453950940362889</c:v>
                </c:pt>
                <c:pt idx="185">
                  <c:v>0.74209057972465287</c:v>
                </c:pt>
                <c:pt idx="186">
                  <c:v>0.74948473940733651</c:v>
                </c:pt>
                <c:pt idx="187">
                  <c:v>0.75730339880824538</c:v>
                </c:pt>
                <c:pt idx="188">
                  <c:v>0.76517479392603749</c:v>
                </c:pt>
                <c:pt idx="189">
                  <c:v>0.7722731273435165</c:v>
                </c:pt>
                <c:pt idx="190">
                  <c:v>0.77985938698174073</c:v>
                </c:pt>
                <c:pt idx="191">
                  <c:v>0.78726469317837922</c:v>
                </c:pt>
                <c:pt idx="192">
                  <c:v>0.79494594312008915</c:v>
                </c:pt>
                <c:pt idx="193">
                  <c:v>0.80210725266953109</c:v>
                </c:pt>
                <c:pt idx="194">
                  <c:v>0.81012196076937848</c:v>
                </c:pt>
                <c:pt idx="195">
                  <c:v>0.81737622615785521</c:v>
                </c:pt>
                <c:pt idx="196">
                  <c:v>0.82550296144540369</c:v>
                </c:pt>
                <c:pt idx="197">
                  <c:v>0.83393962103333052</c:v>
                </c:pt>
                <c:pt idx="198">
                  <c:v>0.84122159923393047</c:v>
                </c:pt>
                <c:pt idx="199">
                  <c:v>0.84907879510998152</c:v>
                </c:pt>
                <c:pt idx="200">
                  <c:v>0.85641817676130427</c:v>
                </c:pt>
                <c:pt idx="201">
                  <c:v>0.8645514008676356</c:v>
                </c:pt>
                <c:pt idx="202">
                  <c:v>0.87189078251895846</c:v>
                </c:pt>
                <c:pt idx="203">
                  <c:v>0.87976062697723234</c:v>
                </c:pt>
                <c:pt idx="204">
                  <c:v>0.88768209820666433</c:v>
                </c:pt>
                <c:pt idx="205">
                  <c:v>0.89555333672564053</c:v>
                </c:pt>
                <c:pt idx="206">
                  <c:v>0.90342654548871992</c:v>
                </c:pt>
                <c:pt idx="207">
                  <c:v>0.91103183001670229</c:v>
                </c:pt>
                <c:pt idx="208">
                  <c:v>0.91933305879696003</c:v>
                </c:pt>
                <c:pt idx="209">
                  <c:v>0.92674246004202088</c:v>
                </c:pt>
                <c:pt idx="210">
                  <c:v>0.93468779108934008</c:v>
                </c:pt>
                <c:pt idx="211">
                  <c:v>0.94236057198245871</c:v>
                </c:pt>
                <c:pt idx="212">
                  <c:v>0.95062776699558449</c:v>
                </c:pt>
                <c:pt idx="213">
                  <c:v>0.95803716824064489</c:v>
                </c:pt>
                <c:pt idx="214">
                  <c:v>0.96624587893602265</c:v>
                </c:pt>
                <c:pt idx="215">
                  <c:v>0.97419120998334185</c:v>
                </c:pt>
                <c:pt idx="216">
                  <c:v>0.98160102318725884</c:v>
                </c:pt>
                <c:pt idx="217">
                  <c:v>0.9895480363869813</c:v>
                </c:pt>
                <c:pt idx="218">
                  <c:v>0.99759216966493047</c:v>
                </c:pt>
                <c:pt idx="219">
                  <c:v>1.0055391828646518</c:v>
                </c:pt>
                <c:pt idx="220">
                  <c:v>1.0132717096898205</c:v>
                </c:pt>
                <c:pt idx="221">
                  <c:v>1.0214821025376004</c:v>
                </c:pt>
                <c:pt idx="222">
                  <c:v>1.0288927653969622</c:v>
                </c:pt>
                <c:pt idx="223">
                  <c:v>1.0368427465242693</c:v>
                </c:pt>
                <c:pt idx="224">
                  <c:v>1.0451050337736536</c:v>
                </c:pt>
                <c:pt idx="225">
                  <c:v>1.052522761673105</c:v>
                </c:pt>
                <c:pt idx="226">
                  <c:v>1.0604791949262784</c:v>
                </c:pt>
                <c:pt idx="227">
                  <c:v>1.0678969228257298</c:v>
                </c:pt>
                <c:pt idx="228">
                  <c:v>1.076438599692767</c:v>
                </c:pt>
                <c:pt idx="229">
                  <c:v>1.0842264183627481</c:v>
                </c:pt>
                <c:pt idx="230">
                  <c:v>1.0921828516159211</c:v>
                </c:pt>
                <c:pt idx="231">
                  <c:v>1.0998639591634305</c:v>
                </c:pt>
                <c:pt idx="232">
                  <c:v>1.1078203924166032</c:v>
                </c:pt>
                <c:pt idx="233">
                  <c:v>1.1157768256697773</c:v>
                </c:pt>
                <c:pt idx="234">
                  <c:v>1.1234587540887315</c:v>
                </c:pt>
                <c:pt idx="235">
                  <c:v>1.1314417198338618</c:v>
                </c:pt>
                <c:pt idx="236">
                  <c:v>1.1392470985768772</c:v>
                </c:pt>
                <c:pt idx="237">
                  <c:v>1.1472677543060723</c:v>
                </c:pt>
                <c:pt idx="238">
                  <c:v>1.1550134296840266</c:v>
                </c:pt>
                <c:pt idx="239">
                  <c:v>1.1635675735522053</c:v>
                </c:pt>
                <c:pt idx="240">
                  <c:v>1.1712090999966656</c:v>
                </c:pt>
                <c:pt idx="241">
                  <c:v>1.1796784665148239</c:v>
                </c:pt>
                <c:pt idx="242">
                  <c:v>1.1878819301563213</c:v>
                </c:pt>
                <c:pt idx="243">
                  <c:v>1.1955325583639176</c:v>
                </c:pt>
                <c:pt idx="244">
                  <c:v>1.2043359928635586</c:v>
                </c:pt>
                <c:pt idx="245">
                  <c:v>1.2119866210711556</c:v>
                </c:pt>
                <c:pt idx="246">
                  <c:v>1.2201927581061343</c:v>
                </c:pt>
                <c:pt idx="247">
                  <c:v>1.2278538997662451</c:v>
                </c:pt>
                <c:pt idx="248">
                  <c:v>1.236334326058832</c:v>
                </c:pt>
                <c:pt idx="249">
                  <c:v>1.2440078105121932</c:v>
                </c:pt>
                <c:pt idx="250">
                  <c:v>1.2526196301065233</c:v>
                </c:pt>
                <c:pt idx="251">
                  <c:v>1.2611118528704464</c:v>
                </c:pt>
                <c:pt idx="252">
                  <c:v>1.2691194053052905</c:v>
                </c:pt>
                <c:pt idx="253">
                  <c:v>1.2773494331034463</c:v>
                </c:pt>
                <c:pt idx="254">
                  <c:v>1.2850300772179686</c:v>
                </c:pt>
                <c:pt idx="255">
                  <c:v>1.2935294596430522</c:v>
                </c:pt>
                <c:pt idx="256">
                  <c:v>1.3012101037575747</c:v>
                </c:pt>
                <c:pt idx="257">
                  <c:v>1.3094435833059963</c:v>
                </c:pt>
                <c:pt idx="258">
                  <c:v>1.3174342867977353</c:v>
                </c:pt>
                <c:pt idx="259">
                  <c:v>1.3257314370140956</c:v>
                </c:pt>
                <c:pt idx="260">
                  <c:v>1.334400632686118</c:v>
                </c:pt>
                <c:pt idx="261">
                  <c:v>1.3428682629706739</c:v>
                </c:pt>
                <c:pt idx="262">
                  <c:v>1.3512379968636672</c:v>
                </c:pt>
                <c:pt idx="263">
                  <c:v>1.3590452229464491</c:v>
                </c:pt>
                <c:pt idx="264">
                  <c:v>1.3674149568394443</c:v>
                </c:pt>
                <c:pt idx="265">
                  <c:v>1.3754906090274905</c:v>
                </c:pt>
                <c:pt idx="266">
                  <c:v>1.383860342920485</c:v>
                </c:pt>
                <c:pt idx="267">
                  <c:v>1.3916675690032665</c:v>
                </c:pt>
                <c:pt idx="268">
                  <c:v>1.4006461050545167</c:v>
                </c:pt>
                <c:pt idx="269">
                  <c:v>1.4090158389475109</c:v>
                </c:pt>
                <c:pt idx="270">
                  <c:v>1.4168366487606709</c:v>
                </c:pt>
                <c:pt idx="271">
                  <c:v>1.4259097658493136</c:v>
                </c:pt>
                <c:pt idx="272">
                  <c:v>1.4337584149349967</c:v>
                </c:pt>
                <c:pt idx="273">
                  <c:v>1.4421695718308936</c:v>
                </c:pt>
                <c:pt idx="274">
                  <c:v>1.4500182209165777</c:v>
                </c:pt>
                <c:pt idx="275">
                  <c:v>1.4586978039177374</c:v>
                </c:pt>
                <c:pt idx="276">
                  <c:v>1.4668899830921689</c:v>
                </c:pt>
                <c:pt idx="277">
                  <c:v>1.4753011399880647</c:v>
                </c:pt>
                <c:pt idx="278">
                  <c:v>1.4839807229892257</c:v>
                </c:pt>
                <c:pt idx="279">
                  <c:v>1.4918293720749096</c:v>
                </c:pt>
                <c:pt idx="280">
                  <c:v>1.5002405289708067</c:v>
                </c:pt>
                <c:pt idx="281">
                  <c:v>1.5083576041617552</c:v>
                </c:pt>
                <c:pt idx="282">
                  <c:v>1.5171622951451329</c:v>
                </c:pt>
                <c:pt idx="283">
                  <c:v>1.525010944230818</c:v>
                </c:pt>
                <c:pt idx="284">
                  <c:v>1.5337656312154591</c:v>
                </c:pt>
                <c:pt idx="285">
                  <c:v>1.5418827064064085</c:v>
                </c:pt>
                <c:pt idx="286">
                  <c:v>1.5503440184767703</c:v>
                </c:pt>
                <c:pt idx="287">
                  <c:v>1.5588519032915535</c:v>
                </c:pt>
                <c:pt idx="288">
                  <c:v>1.5670604455193682</c:v>
                </c:pt>
                <c:pt idx="289">
                  <c:v>1.5755697980617385</c:v>
                </c:pt>
                <c:pt idx="290">
                  <c:v>1.5835241827431195</c:v>
                </c:pt>
                <c:pt idx="291">
                  <c:v>1.5920592722172411</c:v>
                </c:pt>
                <c:pt idx="292">
                  <c:v>1.6006859479928359</c:v>
                </c:pt>
                <c:pt idx="293">
                  <c:v>1.6096185666663958</c:v>
                </c:pt>
                <c:pt idx="294">
                  <c:v>1.6175771444115596</c:v>
                </c:pt>
                <c:pt idx="295">
                  <c:v>1.6263878091386548</c:v>
                </c:pt>
                <c:pt idx="296">
                  <c:v>1.6349228986127784</c:v>
                </c:pt>
                <c:pt idx="297">
                  <c:v>1.6428814763579411</c:v>
                </c:pt>
                <c:pt idx="298">
                  <c:v>1.6516921410850369</c:v>
                </c:pt>
                <c:pt idx="299">
                  <c:v>1.6596507188302001</c:v>
                </c:pt>
                <c:pt idx="300">
                  <c:v>1.6685324924288236</c:v>
                </c:pt>
                <c:pt idx="301">
                  <c:v>1.6764910701739868</c:v>
                </c:pt>
                <c:pt idx="302">
                  <c:v>1.685301734901083</c:v>
                </c:pt>
                <c:pt idx="303">
                  <c:v>1.6936578418456825</c:v>
                </c:pt>
                <c:pt idx="304">
                  <c:v>1.7021929313198056</c:v>
                </c:pt>
                <c:pt idx="305">
                  <c:v>1.7110035960469014</c:v>
                </c:pt>
                <c:pt idx="306">
                  <c:v>1.7189621737920644</c:v>
                </c:pt>
                <c:pt idx="307">
                  <c:v>1.7274972632661878</c:v>
                </c:pt>
                <c:pt idx="308">
                  <c:v>1.7360781003888244</c:v>
                </c:pt>
                <c:pt idx="309">
                  <c:v>1.7446131898629464</c:v>
                </c:pt>
                <c:pt idx="310">
                  <c:v>1.7525717676081101</c:v>
                </c:pt>
                <c:pt idx="311">
                  <c:v>1.7611068570822326</c:v>
                </c:pt>
                <c:pt idx="312">
                  <c:v>1.7693410100803697</c:v>
                </c:pt>
                <c:pt idx="313">
                  <c:v>1.7778760995544924</c:v>
                </c:pt>
                <c:pt idx="314">
                  <c:v>1.7868087182280528</c:v>
                </c:pt>
                <c:pt idx="315">
                  <c:v>1.7950428712261892</c:v>
                </c:pt>
                <c:pt idx="316">
                  <c:v>1.8039251563415968</c:v>
                </c:pt>
                <c:pt idx="317">
                  <c:v>1.8118868881225139</c:v>
                </c:pt>
                <c:pt idx="318">
                  <c:v>1.820426182977642</c:v>
                </c:pt>
                <c:pt idx="319">
                  <c:v>1.8286634900115322</c:v>
                </c:pt>
                <c:pt idx="320">
                  <c:v>1.8372027848666617</c:v>
                </c:pt>
                <c:pt idx="321">
                  <c:v>1.8451645166475783</c:v>
                </c:pt>
                <c:pt idx="322">
                  <c:v>1.8539793867556806</c:v>
                </c:pt>
                <c:pt idx="323">
                  <c:v>1.8625186816108088</c:v>
                </c:pt>
                <c:pt idx="324">
                  <c:v>1.87122462671566</c:v>
                </c:pt>
                <c:pt idx="325">
                  <c:v>1.8800394968237644</c:v>
                </c:pt>
                <c:pt idx="326">
                  <c:v>1.8880470672576384</c:v>
                </c:pt>
                <c:pt idx="327">
                  <c:v>1.8965863621127672</c:v>
                </c:pt>
                <c:pt idx="328">
                  <c:v>1.9045480938936834</c:v>
                </c:pt>
                <c:pt idx="329">
                  <c:v>1.9133629640017862</c:v>
                </c:pt>
                <c:pt idx="330">
                  <c:v>1.9213246957827028</c:v>
                </c:pt>
                <c:pt idx="331">
                  <c:v>1.9298639906378305</c:v>
                </c:pt>
                <c:pt idx="332">
                  <c:v>1.9390255448704319</c:v>
                </c:pt>
                <c:pt idx="333">
                  <c:v>1.9469872766513501</c:v>
                </c:pt>
                <c:pt idx="334">
                  <c:v>1.955526571506478</c:v>
                </c:pt>
                <c:pt idx="335">
                  <c:v>1.9641614077398044</c:v>
                </c:pt>
                <c:pt idx="336">
                  <c:v>1.9727007025949328</c:v>
                </c:pt>
                <c:pt idx="337">
                  <c:v>1.9806624343758505</c:v>
                </c:pt>
                <c:pt idx="338">
                  <c:v>1.9892017292309792</c:v>
                </c:pt>
                <c:pt idx="339">
                  <c:v>1.9974390362648702</c:v>
                </c:pt>
                <c:pt idx="340">
                  <c:v>2.0063250152444971</c:v>
                </c:pt>
                <c:pt idx="341">
                  <c:v>2.0148643100996257</c:v>
                </c:pt>
                <c:pt idx="342">
                  <c:v>2.0231016171335163</c:v>
                </c:pt>
                <c:pt idx="343">
                  <c:v>2.031640911988644</c:v>
                </c:pt>
                <c:pt idx="344">
                  <c:v>2.0396032828689536</c:v>
                </c:pt>
                <c:pt idx="345">
                  <c:v>2.0484194145913563</c:v>
                </c:pt>
                <c:pt idx="346">
                  <c:v>2.0567795166479121</c:v>
                </c:pt>
                <c:pt idx="347">
                  <c:v>2.0653222002473273</c:v>
                </c:pt>
                <c:pt idx="348">
                  <c:v>2.0736509701968102</c:v>
                </c:pt>
                <c:pt idx="349">
                  <c:v>2.0824942686805077</c:v>
                </c:pt>
                <c:pt idx="350">
                  <c:v>2.0910581229607064</c:v>
                </c:pt>
                <c:pt idx="351">
                  <c:v>2.0990402087856892</c:v>
                </c:pt>
                <c:pt idx="352">
                  <c:v>2.1078835072693862</c:v>
                </c:pt>
                <c:pt idx="353">
                  <c:v>2.1158655930943704</c:v>
                </c:pt>
                <c:pt idx="354">
                  <c:v>2.1244294473745691</c:v>
                </c:pt>
                <c:pt idx="355">
                  <c:v>2.1324115331995532</c:v>
                </c:pt>
                <c:pt idx="356">
                  <c:v>2.1419990450071866</c:v>
                </c:pt>
                <c:pt idx="357">
                  <c:v>2.1505628992873853</c:v>
                </c:pt>
                <c:pt idx="358">
                  <c:v>2.1585449851123686</c:v>
                </c:pt>
                <c:pt idx="359">
                  <c:v>2.1673882835960661</c:v>
                </c:pt>
                <c:pt idx="360">
                  <c:v>2.1753703694210489</c:v>
                </c:pt>
                <c:pt idx="361">
                  <c:v>2.1839800623542067</c:v>
                </c:pt>
                <c:pt idx="362">
                  <c:v>2.1922415923826866</c:v>
                </c:pt>
                <c:pt idx="363">
                  <c:v>2.200805446662887</c:v>
                </c:pt>
                <c:pt idx="364">
                  <c:v>2.2091342166123686</c:v>
                </c:pt>
                <c:pt idx="365">
                  <c:v>2.2176980708925691</c:v>
                </c:pt>
                <c:pt idx="366">
                  <c:v>2.2265413693762643</c:v>
                </c:pt>
                <c:pt idx="367">
                  <c:v>2.2349209844006839</c:v>
                </c:pt>
                <c:pt idx="368">
                  <c:v>2.2434848386808839</c:v>
                </c:pt>
                <c:pt idx="369">
                  <c:v>2.2517463687093651</c:v>
                </c:pt>
                <c:pt idx="370">
                  <c:v>2.2603102229895646</c:v>
                </c:pt>
                <c:pt idx="371">
                  <c:v>2.2682923088145488</c:v>
                </c:pt>
                <c:pt idx="372">
                  <c:v>2.2774822914227459</c:v>
                </c:pt>
                <c:pt idx="373">
                  <c:v>2.2854643772477279</c:v>
                </c:pt>
                <c:pt idx="374">
                  <c:v>2.2940282315279266</c:v>
                </c:pt>
                <c:pt idx="375">
                  <c:v>2.3025920858081261</c:v>
                </c:pt>
                <c:pt idx="376">
                  <c:v>2.3108536158366086</c:v>
                </c:pt>
                <c:pt idx="377">
                  <c:v>2.3198149993162431</c:v>
                </c:pt>
                <c:pt idx="378">
                  <c:v>2.3277970851412277</c:v>
                </c:pt>
                <c:pt idx="379">
                  <c:v>2.3366403836249243</c:v>
                </c:pt>
                <c:pt idx="380">
                  <c:v>2.3449691535744082</c:v>
                </c:pt>
                <c:pt idx="381">
                  <c:v>2.353533007854606</c:v>
                </c:pt>
                <c:pt idx="382">
                  <c:v>2.3617945378830871</c:v>
                </c:pt>
                <c:pt idx="383">
                  <c:v>2.3703583921632858</c:v>
                </c:pt>
                <c:pt idx="384">
                  <c:v>2.3789222464434872</c:v>
                </c:pt>
                <c:pt idx="385">
                  <c:v>2.3869043322684687</c:v>
                </c:pt>
                <c:pt idx="386">
                  <c:v>2.3957476307521666</c:v>
                </c:pt>
                <c:pt idx="387">
                  <c:v>2.4037297165771498</c:v>
                </c:pt>
                <c:pt idx="388">
                  <c:v>2.4130377841812845</c:v>
                </c:pt>
                <c:pt idx="389">
                  <c:v>2.4212993142097661</c:v>
                </c:pt>
                <c:pt idx="390">
                  <c:v>2.4298631684899648</c:v>
                </c:pt>
                <c:pt idx="391">
                  <c:v>2.4378452543149485</c:v>
                </c:pt>
                <c:pt idx="392">
                  <c:v>2.4464091085951494</c:v>
                </c:pt>
                <c:pt idx="393">
                  <c:v>2.4552524070788464</c:v>
                </c:pt>
                <c:pt idx="394">
                  <c:v>2.4632344929038292</c:v>
                </c:pt>
                <c:pt idx="395">
                  <c:v>2.4718441858369862</c:v>
                </c:pt>
                <c:pt idx="396">
                  <c:v>2.4804523999899657</c:v>
                </c:pt>
                <c:pt idx="397">
                  <c:v>2.4890162542701657</c:v>
                </c:pt>
                <c:pt idx="398">
                  <c:v>2.4969983400951494</c:v>
                </c:pt>
                <c:pt idx="399">
                  <c:v>2.5062391677782832</c:v>
                </c:pt>
                <c:pt idx="400">
                  <c:v>2.5142212536032646</c:v>
                </c:pt>
                <c:pt idx="401">
                  <c:v>2.5227851078834647</c:v>
                </c:pt>
                <c:pt idx="402">
                  <c:v>2.531348962163666</c:v>
                </c:pt>
                <c:pt idx="403">
                  <c:v>2.5396104921921463</c:v>
                </c:pt>
                <c:pt idx="404">
                  <c:v>2.5485210305968442</c:v>
                </c:pt>
                <c:pt idx="405">
                  <c:v>2.5565031164218279</c:v>
                </c:pt>
                <c:pt idx="406">
                  <c:v>2.565346414905525</c:v>
                </c:pt>
                <c:pt idx="407">
                  <c:v>2.5733285007305091</c:v>
                </c:pt>
                <c:pt idx="408">
                  <c:v>2.5818923550107074</c:v>
                </c:pt>
                <c:pt idx="409">
                  <c:v>2.5905514142386261</c:v>
                </c:pt>
                <c:pt idx="410">
                  <c:v>2.5991152685188244</c:v>
                </c:pt>
                <c:pt idx="411">
                  <c:v>2.6076791227990239</c:v>
                </c:pt>
                <c:pt idx="412">
                  <c:v>2.6160078927485064</c:v>
                </c:pt>
                <c:pt idx="413">
                  <c:v>2.6248511912322017</c:v>
                </c:pt>
                <c:pt idx="414">
                  <c:v>2.6328332770571872</c:v>
                </c:pt>
                <c:pt idx="415">
                  <c:v>2.6413971313373867</c:v>
                </c:pt>
                <c:pt idx="416">
                  <c:v>2.649658661365867</c:v>
                </c:pt>
                <c:pt idx="417">
                  <c:v>2.6582225156460679</c:v>
                </c:pt>
                <c:pt idx="418">
                  <c:v>2.6662046014710494</c:v>
                </c:pt>
                <c:pt idx="419">
                  <c:v>2.675047899954746</c:v>
                </c:pt>
                <c:pt idx="420">
                  <c:v>2.6843559675588842</c:v>
                </c:pt>
                <c:pt idx="421">
                  <c:v>2.6923380533838666</c:v>
                </c:pt>
                <c:pt idx="422">
                  <c:v>2.7009019076640643</c:v>
                </c:pt>
                <c:pt idx="423">
                  <c:v>2.7091634376925446</c:v>
                </c:pt>
                <c:pt idx="424">
                  <c:v>2.7177272919727455</c:v>
                </c:pt>
                <c:pt idx="425">
                  <c:v>2.725709377797727</c:v>
                </c:pt>
                <c:pt idx="426">
                  <c:v>2.7345640202705432</c:v>
                </c:pt>
                <c:pt idx="427">
                  <c:v>2.7425553579337376</c:v>
                </c:pt>
                <c:pt idx="428">
                  <c:v>2.7514759892528491</c:v>
                </c:pt>
                <c:pt idx="429">
                  <c:v>2.76009577510042</c:v>
                </c:pt>
                <c:pt idx="430">
                  <c:v>2.7683699212719146</c:v>
                </c:pt>
                <c:pt idx="431">
                  <c:v>2.7773413976659649</c:v>
                </c:pt>
                <c:pt idx="432">
                  <c:v>2.785332735329161</c:v>
                </c:pt>
                <c:pt idx="433">
                  <c:v>2.7941894910320739</c:v>
                </c:pt>
                <c:pt idx="434">
                  <c:v>2.8021808286952692</c:v>
                </c:pt>
                <c:pt idx="435">
                  <c:v>2.8107547888706605</c:v>
                </c:pt>
                <c:pt idx="436">
                  <c:v>2.819376184790404</c:v>
                </c:pt>
                <c:pt idx="437">
                  <c:v>2.8279506976087614</c:v>
                </c:pt>
                <c:pt idx="438">
                  <c:v>2.836525210427117</c:v>
                </c:pt>
                <c:pt idx="439">
                  <c:v>2.8445202287168798</c:v>
                </c:pt>
                <c:pt idx="440">
                  <c:v>2.8533818605590717</c:v>
                </c:pt>
                <c:pt idx="441">
                  <c:v>2.8617765787888332</c:v>
                </c:pt>
                <c:pt idx="442">
                  <c:v>2.8703554021227213</c:v>
                </c:pt>
                <c:pt idx="443">
                  <c:v>2.8786344244334936</c:v>
                </c:pt>
                <c:pt idx="444">
                  <c:v>2.8875609364406594</c:v>
                </c:pt>
                <c:pt idx="445">
                  <c:v>2.8955627854536776</c:v>
                </c:pt>
                <c:pt idx="446">
                  <c:v>2.9044303889368961</c:v>
                </c:pt>
                <c:pt idx="447">
                  <c:v>2.9130151839118112</c:v>
                </c:pt>
                <c:pt idx="448">
                  <c:v>2.9210170329248282</c:v>
                </c:pt>
                <c:pt idx="449">
                  <c:v>2.9296018278997442</c:v>
                </c:pt>
                <c:pt idx="450">
                  <c:v>2.937890492268965</c:v>
                </c:pt>
                <c:pt idx="451">
                  <c:v>2.9464822681763523</c:v>
                </c:pt>
                <c:pt idx="452">
                  <c:v>2.9552367492655391</c:v>
                </c:pt>
                <c:pt idx="453">
                  <c:v>2.9641138989636393</c:v>
                </c:pt>
                <c:pt idx="454">
                  <c:v>2.9721301848354953</c:v>
                </c:pt>
                <c:pt idx="455">
                  <c:v>2.9807717945077918</c:v>
                </c:pt>
                <c:pt idx="456">
                  <c:v>2.9896987779708049</c:v>
                </c:pt>
                <c:pt idx="457">
                  <c:v>2.9977569790892931</c:v>
                </c:pt>
                <c:pt idx="458">
                  <c:v>3.0063985887615896</c:v>
                </c:pt>
                <c:pt idx="459">
                  <c:v>3.0144567898800796</c:v>
                </c:pt>
                <c:pt idx="460">
                  <c:v>3.0237336115033462</c:v>
                </c:pt>
                <c:pt idx="461">
                  <c:v>3.0317918126218348</c:v>
                </c:pt>
                <c:pt idx="462">
                  <c:v>3.040836090048618</c:v>
                </c:pt>
                <c:pt idx="463">
                  <c:v>3.0491796649578227</c:v>
                </c:pt>
                <c:pt idx="464">
                  <c:v>3.0578675338211783</c:v>
                </c:pt>
                <c:pt idx="465">
                  <c:v>3.0665091434934753</c:v>
                </c:pt>
                <c:pt idx="466">
                  <c:v>3.0745673446119621</c:v>
                </c:pt>
                <c:pt idx="467">
                  <c:v>3.0834943280749774</c:v>
                </c:pt>
                <c:pt idx="468">
                  <c:v>3.0919023673537187</c:v>
                </c:pt>
                <c:pt idx="469">
                  <c:v>3.1005439770260139</c:v>
                </c:pt>
                <c:pt idx="470">
                  <c:v>3.108887551935219</c:v>
                </c:pt>
                <c:pt idx="471">
                  <c:v>3.1175291616075156</c:v>
                </c:pt>
                <c:pt idx="472">
                  <c:v>3.125587362726006</c:v>
                </c:pt>
                <c:pt idx="473">
                  <c:v>3.1349170139435052</c:v>
                </c:pt>
                <c:pt idx="474">
                  <c:v>3.1435586236157995</c:v>
                </c:pt>
                <c:pt idx="475">
                  <c:v>3.1516168247342908</c:v>
                </c:pt>
                <c:pt idx="476">
                  <c:v>3.1606082725668418</c:v>
                </c:pt>
                <c:pt idx="477">
                  <c:v>3.1689518474760443</c:v>
                </c:pt>
                <c:pt idx="478">
                  <c:v>3.1775934571483417</c:v>
                </c:pt>
                <c:pt idx="479">
                  <c:v>3.1856516582668291</c:v>
                </c:pt>
                <c:pt idx="480">
                  <c:v>3.1945786417298434</c:v>
                </c:pt>
                <c:pt idx="481">
                  <c:v>3.2026368428483325</c:v>
                </c:pt>
                <c:pt idx="482">
                  <c:v>3.2112784525206277</c:v>
                </c:pt>
                <c:pt idx="483">
                  <c:v>3.2202054359836403</c:v>
                </c:pt>
                <c:pt idx="484">
                  <c:v>3.22901614301687</c:v>
                </c:pt>
                <c:pt idx="485">
                  <c:v>3.2376577526891666</c:v>
                </c:pt>
                <c:pt idx="486">
                  <c:v>3.2457159538076583</c:v>
                </c:pt>
                <c:pt idx="487">
                  <c:v>3.2546429372706687</c:v>
                </c:pt>
                <c:pt idx="488">
                  <c:v>3.262701138389156</c:v>
                </c:pt>
                <c:pt idx="489">
                  <c:v>3.2713427480614548</c:v>
                </c:pt>
                <c:pt idx="490">
                  <c:v>3.2796863229706563</c:v>
                </c:pt>
                <c:pt idx="491">
                  <c:v>3.2883279326429582</c:v>
                </c:pt>
                <c:pt idx="492">
                  <c:v>3.2973193804755057</c:v>
                </c:pt>
                <c:pt idx="493">
                  <c:v>3.3053775815939916</c:v>
                </c:pt>
                <c:pt idx="494">
                  <c:v>3.3147072328114944</c:v>
                </c:pt>
                <c:pt idx="495">
                  <c:v>3.3227671008669906</c:v>
                </c:pt>
                <c:pt idx="496">
                  <c:v>3.3314108174351698</c:v>
                </c:pt>
                <c:pt idx="497">
                  <c:v>3.3397564992402593</c:v>
                </c:pt>
                <c:pt idx="498">
                  <c:v>3.3484464749994984</c:v>
                </c:pt>
                <c:pt idx="499">
                  <c:v>3.356506783013872</c:v>
                </c:pt>
                <c:pt idx="500">
                  <c:v>3.3657857115330221</c:v>
                </c:pt>
                <c:pt idx="501">
                  <c:v>3.3744294281012004</c:v>
                </c:pt>
                <c:pt idx="502">
                  <c:v>3.3824897361155726</c:v>
                </c:pt>
                <c:pt idx="503">
                  <c:v>3.3911340120708391</c:v>
                </c:pt>
                <c:pt idx="504">
                  <c:v>3.3994828479116812</c:v>
                </c:pt>
                <c:pt idx="505">
                  <c:v>3.4085338589945313</c:v>
                </c:pt>
                <c:pt idx="506">
                  <c:v>3.4165973210446556</c:v>
                </c:pt>
                <c:pt idx="507">
                  <c:v>3.4255306167845601</c:v>
                </c:pt>
                <c:pt idx="508">
                  <c:v>3.4339439169949393</c:v>
                </c:pt>
                <c:pt idx="509">
                  <c:v>3.442591838944125</c:v>
                </c:pt>
                <c:pt idx="510">
                  <c:v>3.4515251346840268</c:v>
                </c:pt>
                <c:pt idx="511">
                  <c:v>3.4595885967341533</c:v>
                </c:pt>
                <c:pt idx="512">
                  <c:v>3.4682365186833386</c:v>
                </c:pt>
                <c:pt idx="513">
                  <c:v>3.476299980733466</c:v>
                </c:pt>
                <c:pt idx="514">
                  <c:v>3.4852332764733642</c:v>
                </c:pt>
                <c:pt idx="515">
                  <c:v>3.4936998276571556</c:v>
                </c:pt>
                <c:pt idx="516">
                  <c:v>3.5026975877665958</c:v>
                </c:pt>
                <c:pt idx="517">
                  <c:v>3.5110464236074379</c:v>
                </c:pt>
                <c:pt idx="518">
                  <c:v>3.5196943455566236</c:v>
                </c:pt>
                <c:pt idx="519">
                  <c:v>3.5283422675058089</c:v>
                </c:pt>
                <c:pt idx="520">
                  <c:v>3.5366911033466497</c:v>
                </c:pt>
                <c:pt idx="521">
                  <c:v>3.5453390252958377</c:v>
                </c:pt>
                <c:pt idx="522">
                  <c:v>3.5534024873459651</c:v>
                </c:pt>
                <c:pt idx="523">
                  <c:v>3.5620504092951486</c:v>
                </c:pt>
                <c:pt idx="524">
                  <c:v>3.5707490832962452</c:v>
                </c:pt>
                <c:pt idx="525">
                  <c:v>3.57939700524543</c:v>
                </c:pt>
                <c:pt idx="526">
                  <c:v>3.5878635564292218</c:v>
                </c:pt>
                <c:pt idx="527">
                  <c:v>3.5967968521691236</c:v>
                </c:pt>
                <c:pt idx="528">
                  <c:v>3.6054447741183084</c:v>
                </c:pt>
                <c:pt idx="529">
                  <c:v>3.613508236168435</c:v>
                </c:pt>
                <c:pt idx="530">
                  <c:v>3.6221561581176216</c:v>
                </c:pt>
                <c:pt idx="531">
                  <c:v>3.6305049939584655</c:v>
                </c:pt>
                <c:pt idx="532">
                  <c:v>3.6395490132589621</c:v>
                </c:pt>
                <c:pt idx="533">
                  <c:v>3.6476124753090846</c:v>
                </c:pt>
                <c:pt idx="534">
                  <c:v>3.6565457710489886</c:v>
                </c:pt>
                <c:pt idx="535">
                  <c:v>3.6646092330991129</c:v>
                </c:pt>
                <c:pt idx="536">
                  <c:v>3.6732571550483017</c:v>
                </c:pt>
                <c:pt idx="537">
                  <c:v>3.6825935399218652</c:v>
                </c:pt>
                <c:pt idx="538">
                  <c:v>3.6906570019719913</c:v>
                </c:pt>
                <c:pt idx="539">
                  <c:v>3.6993049239211802</c:v>
                </c:pt>
                <c:pt idx="540">
                  <c:v>3.7077182241315603</c:v>
                </c:pt>
                <c:pt idx="541">
                  <c:v>3.7166515198714603</c:v>
                </c:pt>
                <c:pt idx="542">
                  <c:v>3.7247149819215868</c:v>
                </c:pt>
                <c:pt idx="543">
                  <c:v>3.7333629038707721</c:v>
                </c:pt>
                <c:pt idx="544">
                  <c:v>3.7417117397116142</c:v>
                </c:pt>
                <c:pt idx="545">
                  <c:v>3.7503596616607999</c:v>
                </c:pt>
                <c:pt idx="546">
                  <c:v>3.7590075836099888</c:v>
                </c:pt>
                <c:pt idx="547">
                  <c:v>3.7677595085844926</c:v>
                </c:pt>
                <c:pt idx="548">
                  <c:v>3.776757268693931</c:v>
                </c:pt>
                <c:pt idx="549">
                  <c:v>3.7848207307440553</c:v>
                </c:pt>
                <c:pt idx="550">
                  <c:v>3.793468652693242</c:v>
                </c:pt>
                <c:pt idx="551">
                  <c:v>3.8018174885340827</c:v>
                </c:pt>
                <c:pt idx="552">
                  <c:v>3.8104654104832703</c:v>
                </c:pt>
                <c:pt idx="553">
                  <c:v>3.8185288725333986</c:v>
                </c:pt>
                <c:pt idx="554">
                  <c:v>3.8274621682732977</c:v>
                </c:pt>
                <c:pt idx="555">
                  <c:v>3.8361100902224825</c:v>
                </c:pt>
                <c:pt idx="556">
                  <c:v>3.8445233904328653</c:v>
                </c:pt>
                <c:pt idx="557">
                  <c:v>3.8534566861727648</c:v>
                </c:pt>
                <c:pt idx="558">
                  <c:v>3.8619232373565553</c:v>
                </c:pt>
                <c:pt idx="559">
                  <c:v>3.8705711593057406</c:v>
                </c:pt>
                <c:pt idx="560">
                  <c:v>3.8786358021146925</c:v>
                </c:pt>
                <c:pt idx="561">
                  <c:v>3.8875724621593988</c:v>
                </c:pt>
                <c:pt idx="562">
                  <c:v>3.8956392885143289</c:v>
                </c:pt>
                <c:pt idx="563">
                  <c:v>3.9042905747683188</c:v>
                </c:pt>
                <c:pt idx="564">
                  <c:v>3.9135770729732751</c:v>
                </c:pt>
                <c:pt idx="565">
                  <c:v>3.9216438993282079</c:v>
                </c:pt>
                <c:pt idx="566">
                  <c:v>3.9302951855821995</c:v>
                </c:pt>
                <c:pt idx="567">
                  <c:v>3.9384082711281865</c:v>
                </c:pt>
                <c:pt idx="568">
                  <c:v>3.9473449311728923</c:v>
                </c:pt>
                <c:pt idx="569">
                  <c:v>3.955815519522448</c:v>
                </c:pt>
                <c:pt idx="570">
                  <c:v>3.9644668057764383</c:v>
                </c:pt>
                <c:pt idx="571">
                  <c:v>3.9731688440823398</c:v>
                </c:pt>
                <c:pt idx="572">
                  <c:v>3.9818201303363261</c:v>
                </c:pt>
                <c:pt idx="573">
                  <c:v>3.9904714165903172</c:v>
                </c:pt>
                <c:pt idx="574">
                  <c:v>3.9988236167359621</c:v>
                </c:pt>
                <c:pt idx="575">
                  <c:v>4.0074749029899559</c:v>
                </c:pt>
                <c:pt idx="576">
                  <c:v>4.0155417293448856</c:v>
                </c:pt>
                <c:pt idx="577">
                  <c:v>4.0241930155988763</c:v>
                </c:pt>
                <c:pt idx="578">
                  <c:v>4.0325452157445216</c:v>
                </c:pt>
                <c:pt idx="579">
                  <c:v>4.0419501021533888</c:v>
                </c:pt>
                <c:pt idx="580">
                  <c:v>4.0500169285083221</c:v>
                </c:pt>
                <c:pt idx="581">
                  <c:v>4.0589535885530257</c:v>
                </c:pt>
                <c:pt idx="582">
                  <c:v>4.0676048748070146</c:v>
                </c:pt>
                <c:pt idx="583">
                  <c:v>4.0756717011619461</c:v>
                </c:pt>
                <c:pt idx="584">
                  <c:v>4.0846083612066533</c:v>
                </c:pt>
                <c:pt idx="585">
                  <c:v>4.092675187561583</c:v>
                </c:pt>
                <c:pt idx="586">
                  <c:v>4.1013264738155746</c:v>
                </c:pt>
                <c:pt idx="587">
                  <c:v>4.1097431383307548</c:v>
                </c:pt>
                <c:pt idx="588">
                  <c:v>4.1186797983754611</c:v>
                </c:pt>
                <c:pt idx="589">
                  <c:v>4.1273310846294518</c:v>
                </c:pt>
                <c:pt idx="590">
                  <c:v>4.1358016729790066</c:v>
                </c:pt>
                <c:pt idx="591">
                  <c:v>4.1447383330237146</c:v>
                </c:pt>
                <c:pt idx="592">
                  <c:v>4.1528051593786453</c:v>
                </c:pt>
                <c:pt idx="593">
                  <c:v>4.1614564456326351</c:v>
                </c:pt>
                <c:pt idx="594">
                  <c:v>4.1698086457782768</c:v>
                </c:pt>
                <c:pt idx="595">
                  <c:v>4.1788097701925251</c:v>
                </c:pt>
                <c:pt idx="596">
                  <c:v>4.1868765965474548</c:v>
                </c:pt>
                <c:pt idx="597">
                  <c:v>4.1955278828014446</c:v>
                </c:pt>
                <c:pt idx="598">
                  <c:v>4.2044645428461509</c:v>
                </c:pt>
                <c:pt idx="599">
                  <c:v>4.2125313692010824</c:v>
                </c:pt>
                <c:pt idx="600">
                  <c:v>4.2215864174496982</c:v>
                </c:pt>
                <c:pt idx="601">
                  <c:v>4.2299848767864008</c:v>
                </c:pt>
                <c:pt idx="602">
                  <c:v>4.2386361630403906</c:v>
                </c:pt>
                <c:pt idx="603">
                  <c:v>4.2470528275555726</c:v>
                </c:pt>
                <c:pt idx="604">
                  <c:v>4.255704113809565</c:v>
                </c:pt>
                <c:pt idx="605">
                  <c:v>4.2640563139552103</c:v>
                </c:pt>
                <c:pt idx="606">
                  <c:v>4.2727076002092019</c:v>
                </c:pt>
                <c:pt idx="607">
                  <c:v>4.2813588864631926</c:v>
                </c:pt>
                <c:pt idx="608">
                  <c:v>4.2897110866088362</c:v>
                </c:pt>
                <c:pt idx="609">
                  <c:v>4.2983623728628269</c:v>
                </c:pt>
                <c:pt idx="610">
                  <c:v>4.3064291992177592</c:v>
                </c:pt>
                <c:pt idx="611">
                  <c:v>4.3161194594173429</c:v>
                </c:pt>
                <c:pt idx="612">
                  <c:v>4.3241862857722717</c:v>
                </c:pt>
                <c:pt idx="613">
                  <c:v>4.3328375720262597</c:v>
                </c:pt>
                <c:pt idx="614">
                  <c:v>4.3409043983811912</c:v>
                </c:pt>
                <c:pt idx="615">
                  <c:v>4.3498410584258993</c:v>
                </c:pt>
                <c:pt idx="616">
                  <c:v>4.3584923446798882</c:v>
                </c:pt>
                <c:pt idx="617">
                  <c:v>4.3665591710348215</c:v>
                </c:pt>
                <c:pt idx="618">
                  <c:v>4.375495831079526</c:v>
                </c:pt>
                <c:pt idx="619">
                  <c:v>4.3839124955947097</c:v>
                </c:pt>
                <c:pt idx="620">
                  <c:v>4.3925637818486978</c:v>
                </c:pt>
                <c:pt idx="621">
                  <c:v>4.4009159819943449</c:v>
                </c:pt>
                <c:pt idx="622">
                  <c:v>4.4099710302429607</c:v>
                </c:pt>
                <c:pt idx="623">
                  <c:v>4.4180378565978931</c:v>
                </c:pt>
                <c:pt idx="624">
                  <c:v>4.4266891428518838</c:v>
                </c:pt>
                <c:pt idx="625">
                  <c:v>4.4356258028965865</c:v>
                </c:pt>
                <c:pt idx="626">
                  <c:v>4.4436926292515189</c:v>
                </c:pt>
                <c:pt idx="627">
                  <c:v>4.4526937536657618</c:v>
                </c:pt>
                <c:pt idx="628">
                  <c:v>4.4610459538114062</c:v>
                </c:pt>
                <c:pt idx="629">
                  <c:v>4.4696972400653996</c:v>
                </c:pt>
                <c:pt idx="630">
                  <c:v>4.4777640664203275</c:v>
                </c:pt>
                <c:pt idx="631">
                  <c:v>4.486700726465032</c:v>
                </c:pt>
                <c:pt idx="632">
                  <c:v>4.4951713148145913</c:v>
                </c:pt>
                <c:pt idx="633">
                  <c:v>4.5038226010685776</c:v>
                </c:pt>
                <c:pt idx="634">
                  <c:v>4.5124738873225709</c:v>
                </c:pt>
                <c:pt idx="635">
                  <c:v>4.5212221848195302</c:v>
                </c:pt>
                <c:pt idx="636">
                  <c:v>4.5298734710735165</c:v>
                </c:pt>
                <c:pt idx="637">
                  <c:v>4.5379402974284515</c:v>
                </c:pt>
                <c:pt idx="638">
                  <c:v>4.5468769574731551</c:v>
                </c:pt>
                <c:pt idx="639">
                  <c:v>4.5549437838280848</c:v>
                </c:pt>
                <c:pt idx="640">
                  <c:v>4.5635950700820747</c:v>
                </c:pt>
                <c:pt idx="641">
                  <c:v>4.571661896437007</c:v>
                </c:pt>
                <c:pt idx="642">
                  <c:v>4.5805985564817115</c:v>
                </c:pt>
                <c:pt idx="643">
                  <c:v>4.5900034428905796</c:v>
                </c:pt>
                <c:pt idx="644">
                  <c:v>4.5980702692455129</c:v>
                </c:pt>
                <c:pt idx="645">
                  <c:v>4.6070069292902156</c:v>
                </c:pt>
                <c:pt idx="646">
                  <c:v>4.6150737556451453</c:v>
                </c:pt>
                <c:pt idx="647">
                  <c:v>4.6237250418991378</c:v>
                </c:pt>
                <c:pt idx="648">
                  <c:v>4.6320772420447804</c:v>
                </c:pt>
                <c:pt idx="649">
                  <c:v>4.640728528298772</c:v>
                </c:pt>
                <c:pt idx="650">
                  <c:v>4.6487953546537044</c:v>
                </c:pt>
                <c:pt idx="651">
                  <c:v>4.6577964790679474</c:v>
                </c:pt>
                <c:pt idx="652">
                  <c:v>4.6667331391126519</c:v>
                </c:pt>
                <c:pt idx="653">
                  <c:v>4.6747999654675834</c:v>
                </c:pt>
                <c:pt idx="654">
                  <c:v>4.683855189780548</c:v>
                </c:pt>
                <c:pt idx="655">
                  <c:v>4.6922115953071968</c:v>
                </c:pt>
                <c:pt idx="656">
                  <c:v>4.7008670869421936</c:v>
                </c:pt>
                <c:pt idx="657">
                  <c:v>4.7089381186781294</c:v>
                </c:pt>
                <c:pt idx="658">
                  <c:v>4.7178789841038364</c:v>
                </c:pt>
                <c:pt idx="659">
                  <c:v>4.7262998540000298</c:v>
                </c:pt>
                <c:pt idx="660">
                  <c:v>4.7349553456350266</c:v>
                </c:pt>
                <c:pt idx="661">
                  <c:v>4.7436108372700199</c:v>
                </c:pt>
                <c:pt idx="662">
                  <c:v>4.7519672427966748</c:v>
                </c:pt>
                <c:pt idx="663">
                  <c:v>4.7606227344316681</c:v>
                </c:pt>
                <c:pt idx="664">
                  <c:v>4.7690983692384288</c:v>
                </c:pt>
                <c:pt idx="665">
                  <c:v>4.7780392346641403</c:v>
                </c:pt>
                <c:pt idx="666">
                  <c:v>4.7861102664000796</c:v>
                </c:pt>
                <c:pt idx="667">
                  <c:v>4.7951155961953242</c:v>
                </c:pt>
                <c:pt idx="668">
                  <c:v>4.8031866279312609</c:v>
                </c:pt>
                <c:pt idx="669">
                  <c:v>4.8121274933569724</c:v>
                </c:pt>
                <c:pt idx="670">
                  <c:v>4.8208292441830274</c:v>
                </c:pt>
                <c:pt idx="671">
                  <c:v>4.8289002759189605</c:v>
                </c:pt>
                <c:pt idx="672">
                  <c:v>4.837841141344672</c:v>
                </c:pt>
                <c:pt idx="673">
                  <c:v>4.8459121730806087</c:v>
                </c:pt>
                <c:pt idx="674">
                  <c:v>4.854567664715602</c:v>
                </c:pt>
                <c:pt idx="675">
                  <c:v>4.8636785114733341</c:v>
                </c:pt>
                <c:pt idx="676">
                  <c:v>4.8723340031083309</c:v>
                </c:pt>
                <c:pt idx="677">
                  <c:v>4.8804050348442649</c:v>
                </c:pt>
                <c:pt idx="678">
                  <c:v>4.8890605264792626</c:v>
                </c:pt>
                <c:pt idx="679">
                  <c:v>4.8980013919049705</c:v>
                </c:pt>
                <c:pt idx="680">
                  <c:v>4.9060724236409099</c:v>
                </c:pt>
                <c:pt idx="681">
                  <c:v>4.9147279152759031</c:v>
                </c:pt>
                <c:pt idx="682">
                  <c:v>4.9230843208025528</c:v>
                </c:pt>
                <c:pt idx="683">
                  <c:v>4.9320896505978045</c:v>
                </c:pt>
                <c:pt idx="684">
                  <c:v>4.9401606823337438</c:v>
                </c:pt>
                <c:pt idx="685">
                  <c:v>4.9495061508302749</c:v>
                </c:pt>
                <c:pt idx="686">
                  <c:v>4.9575771825662116</c:v>
                </c:pt>
                <c:pt idx="687">
                  <c:v>4.9662326742012093</c:v>
                </c:pt>
                <c:pt idx="688">
                  <c:v>4.9748881658362043</c:v>
                </c:pt>
                <c:pt idx="689">
                  <c:v>4.9832445713628539</c:v>
                </c:pt>
                <c:pt idx="690">
                  <c:v>4.9919000629978507</c:v>
                </c:pt>
                <c:pt idx="691">
                  <c:v>5.0003209328940406</c:v>
                </c:pt>
                <c:pt idx="692">
                  <c:v>5.0092617983197503</c:v>
                </c:pt>
                <c:pt idx="693">
                  <c:v>5.017332830055687</c:v>
                </c:pt>
                <c:pt idx="694">
                  <c:v>5.0259883216906829</c:v>
                </c:pt>
                <c:pt idx="695">
                  <c:v>5.0343447272173334</c:v>
                </c:pt>
                <c:pt idx="696">
                  <c:v>5.0434048219231551</c:v>
                </c:pt>
                <c:pt idx="697">
                  <c:v>5.0520603135581528</c:v>
                </c:pt>
                <c:pt idx="698">
                  <c:v>5.0601313452940868</c:v>
                </c:pt>
                <c:pt idx="699">
                  <c:v>5.0694220488800505</c:v>
                </c:pt>
                <c:pt idx="700">
                  <c:v>5.0774930806159864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6768"/>
        <c:axId val="97218944"/>
      </c:scatterChart>
      <c:scatterChart>
        <c:scatterStyle val="lineMarker"/>
        <c:varyColors val="0"/>
        <c:ser>
          <c:idx val="6"/>
          <c:order val="6"/>
          <c:tx>
            <c:strRef>
              <c:f>'Coverage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16768"/>
        <c:axId val="97218944"/>
      </c:scatterChart>
      <c:scatterChart>
        <c:scatterStyle val="smoothMarker"/>
        <c:varyColors val="0"/>
        <c:ser>
          <c:idx val="2"/>
          <c:order val="1"/>
          <c:tx>
            <c:strRef>
              <c:f>'Coverage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20864"/>
        <c:axId val="97226752"/>
      </c:scatterChart>
      <c:valAx>
        <c:axId val="9721676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218944"/>
        <c:crosses val="autoZero"/>
        <c:crossBetween val="midCat"/>
      </c:valAx>
      <c:valAx>
        <c:axId val="9721894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216768"/>
        <c:crosses val="autoZero"/>
        <c:crossBetween val="midCat"/>
      </c:valAx>
      <c:valAx>
        <c:axId val="9722086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97226752"/>
        <c:crosses val="autoZero"/>
        <c:crossBetween val="midCat"/>
      </c:valAx>
      <c:valAx>
        <c:axId val="97226752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220864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2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3.5087719298245615E-3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1.7543859649122806E-2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2.8070175438596492E-2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3.8596491228070177E-2</c:v>
                </c:pt>
                <c:pt idx="22">
                  <c:v>3.8596491228070177E-2</c:v>
                </c:pt>
                <c:pt idx="23">
                  <c:v>4.912280701754386E-2</c:v>
                </c:pt>
                <c:pt idx="24">
                  <c:v>5.9649122807017542E-2</c:v>
                </c:pt>
                <c:pt idx="25">
                  <c:v>6.3157894736842107E-2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6.6666666666666666E-2</c:v>
                </c:pt>
                <c:pt idx="30">
                  <c:v>7.0175438596491224E-2</c:v>
                </c:pt>
                <c:pt idx="31">
                  <c:v>7.3684210526315783E-2</c:v>
                </c:pt>
                <c:pt idx="32">
                  <c:v>8.4210526315789472E-2</c:v>
                </c:pt>
                <c:pt idx="33">
                  <c:v>9.4736842105263161E-2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0.10175438596491228</c:v>
                </c:pt>
                <c:pt idx="37">
                  <c:v>0.10175438596491228</c:v>
                </c:pt>
                <c:pt idx="38">
                  <c:v>0.11578947368421053</c:v>
                </c:pt>
                <c:pt idx="39">
                  <c:v>0.12982456140350876</c:v>
                </c:pt>
                <c:pt idx="40">
                  <c:v>0.12982456140350876</c:v>
                </c:pt>
                <c:pt idx="41">
                  <c:v>0.12982456140350876</c:v>
                </c:pt>
                <c:pt idx="42">
                  <c:v>0.14035087719298245</c:v>
                </c:pt>
                <c:pt idx="43">
                  <c:v>0.14385964912280702</c:v>
                </c:pt>
                <c:pt idx="44">
                  <c:v>0.14385964912280702</c:v>
                </c:pt>
                <c:pt idx="45">
                  <c:v>0.15789473684210525</c:v>
                </c:pt>
                <c:pt idx="46">
                  <c:v>0.16140350877192983</c:v>
                </c:pt>
                <c:pt idx="47">
                  <c:v>0.16842105263157894</c:v>
                </c:pt>
                <c:pt idx="48">
                  <c:v>0.17894736842105263</c:v>
                </c:pt>
                <c:pt idx="49">
                  <c:v>0.17894736842105263</c:v>
                </c:pt>
                <c:pt idx="50">
                  <c:v>0.18596491228070175</c:v>
                </c:pt>
                <c:pt idx="51">
                  <c:v>0.19649122807017544</c:v>
                </c:pt>
                <c:pt idx="52">
                  <c:v>0.2</c:v>
                </c:pt>
                <c:pt idx="53">
                  <c:v>0.21403508771929824</c:v>
                </c:pt>
                <c:pt idx="54">
                  <c:v>0.21754385964912282</c:v>
                </c:pt>
                <c:pt idx="55">
                  <c:v>0.22105263157894736</c:v>
                </c:pt>
                <c:pt idx="56">
                  <c:v>0.22456140350877193</c:v>
                </c:pt>
                <c:pt idx="57">
                  <c:v>0.23508771929824562</c:v>
                </c:pt>
                <c:pt idx="58">
                  <c:v>0.24210526315789474</c:v>
                </c:pt>
                <c:pt idx="59">
                  <c:v>0.24561403508771928</c:v>
                </c:pt>
                <c:pt idx="60">
                  <c:v>0.25263157894736843</c:v>
                </c:pt>
                <c:pt idx="61">
                  <c:v>0.25964912280701752</c:v>
                </c:pt>
                <c:pt idx="62">
                  <c:v>0.27017543859649124</c:v>
                </c:pt>
                <c:pt idx="63">
                  <c:v>0.28421052631578947</c:v>
                </c:pt>
                <c:pt idx="64">
                  <c:v>0.29122807017543861</c:v>
                </c:pt>
                <c:pt idx="65">
                  <c:v>0.2982456140350877</c:v>
                </c:pt>
                <c:pt idx="66">
                  <c:v>0.30526315789473685</c:v>
                </c:pt>
                <c:pt idx="67">
                  <c:v>0.31228070175438599</c:v>
                </c:pt>
                <c:pt idx="68">
                  <c:v>0.32280701754385965</c:v>
                </c:pt>
                <c:pt idx="69">
                  <c:v>0.32280701754385965</c:v>
                </c:pt>
                <c:pt idx="70">
                  <c:v>0.32631578947368423</c:v>
                </c:pt>
                <c:pt idx="71">
                  <c:v>0.34035087719298246</c:v>
                </c:pt>
                <c:pt idx="72">
                  <c:v>0.3473684210526316</c:v>
                </c:pt>
                <c:pt idx="73">
                  <c:v>0.3473684210526316</c:v>
                </c:pt>
                <c:pt idx="74">
                  <c:v>0.35789473684210527</c:v>
                </c:pt>
                <c:pt idx="75">
                  <c:v>0.36491228070175441</c:v>
                </c:pt>
                <c:pt idx="76">
                  <c:v>0.36842105263157893</c:v>
                </c:pt>
                <c:pt idx="77">
                  <c:v>0.3719298245614035</c:v>
                </c:pt>
                <c:pt idx="78">
                  <c:v>0.37894736842105264</c:v>
                </c:pt>
                <c:pt idx="79">
                  <c:v>0.38245614035087722</c:v>
                </c:pt>
                <c:pt idx="80">
                  <c:v>0.38596491228070173</c:v>
                </c:pt>
                <c:pt idx="81">
                  <c:v>0.38596491228070173</c:v>
                </c:pt>
                <c:pt idx="82">
                  <c:v>0.38947368421052631</c:v>
                </c:pt>
                <c:pt idx="83">
                  <c:v>0.4</c:v>
                </c:pt>
                <c:pt idx="84">
                  <c:v>0.40350877192982454</c:v>
                </c:pt>
                <c:pt idx="85">
                  <c:v>0.41052631578947368</c:v>
                </c:pt>
                <c:pt idx="86">
                  <c:v>0.41403508771929826</c:v>
                </c:pt>
                <c:pt idx="87">
                  <c:v>0.41754385964912283</c:v>
                </c:pt>
                <c:pt idx="88">
                  <c:v>0.42105263157894735</c:v>
                </c:pt>
                <c:pt idx="89">
                  <c:v>0.42456140350877192</c:v>
                </c:pt>
                <c:pt idx="90">
                  <c:v>0.43157894736842106</c:v>
                </c:pt>
                <c:pt idx="91">
                  <c:v>0.43508771929824563</c:v>
                </c:pt>
                <c:pt idx="92">
                  <c:v>0.44210526315789472</c:v>
                </c:pt>
                <c:pt idx="93">
                  <c:v>0.45263157894736844</c:v>
                </c:pt>
                <c:pt idx="94">
                  <c:v>0.46666666666666667</c:v>
                </c:pt>
                <c:pt idx="95">
                  <c:v>0.47719298245614034</c:v>
                </c:pt>
                <c:pt idx="96">
                  <c:v>0.47719298245614034</c:v>
                </c:pt>
                <c:pt idx="97">
                  <c:v>0.47719298245614034</c:v>
                </c:pt>
                <c:pt idx="98">
                  <c:v>0.48421052631578948</c:v>
                </c:pt>
                <c:pt idx="99">
                  <c:v>0.49473684210526314</c:v>
                </c:pt>
                <c:pt idx="100">
                  <c:v>0.49824561403508771</c:v>
                </c:pt>
                <c:pt idx="101">
                  <c:v>0.50175438596491229</c:v>
                </c:pt>
                <c:pt idx="102">
                  <c:v>0.50175438596491229</c:v>
                </c:pt>
                <c:pt idx="103">
                  <c:v>0.50526315789473686</c:v>
                </c:pt>
                <c:pt idx="104">
                  <c:v>0.50877192982456143</c:v>
                </c:pt>
                <c:pt idx="105">
                  <c:v>0.512280701754386</c:v>
                </c:pt>
                <c:pt idx="106">
                  <c:v>0.51929824561403504</c:v>
                </c:pt>
                <c:pt idx="107">
                  <c:v>0.51929824561403504</c:v>
                </c:pt>
                <c:pt idx="108">
                  <c:v>0.51929824561403504</c:v>
                </c:pt>
                <c:pt idx="109">
                  <c:v>0.52631578947368418</c:v>
                </c:pt>
                <c:pt idx="110">
                  <c:v>0.52982456140350875</c:v>
                </c:pt>
                <c:pt idx="111">
                  <c:v>0.53333333333333333</c:v>
                </c:pt>
                <c:pt idx="112">
                  <c:v>0.53333333333333333</c:v>
                </c:pt>
                <c:pt idx="113">
                  <c:v>0.53333333333333333</c:v>
                </c:pt>
                <c:pt idx="114">
                  <c:v>0.54035087719298247</c:v>
                </c:pt>
                <c:pt idx="115">
                  <c:v>0.55087719298245619</c:v>
                </c:pt>
                <c:pt idx="116">
                  <c:v>0.55438596491228065</c:v>
                </c:pt>
                <c:pt idx="117">
                  <c:v>0.55789473684210522</c:v>
                </c:pt>
                <c:pt idx="118">
                  <c:v>0.56140350877192979</c:v>
                </c:pt>
                <c:pt idx="119">
                  <c:v>0.56842105263157894</c:v>
                </c:pt>
                <c:pt idx="120">
                  <c:v>0.56842105263157894</c:v>
                </c:pt>
                <c:pt idx="121">
                  <c:v>0.58245614035087723</c:v>
                </c:pt>
                <c:pt idx="122">
                  <c:v>0.5859649122807018</c:v>
                </c:pt>
                <c:pt idx="123">
                  <c:v>0.5859649122807018</c:v>
                </c:pt>
                <c:pt idx="124">
                  <c:v>0.5859649122807018</c:v>
                </c:pt>
                <c:pt idx="125">
                  <c:v>0.5859649122807018</c:v>
                </c:pt>
                <c:pt idx="126">
                  <c:v>0.59298245614035083</c:v>
                </c:pt>
                <c:pt idx="127">
                  <c:v>0.59298245614035083</c:v>
                </c:pt>
                <c:pt idx="128">
                  <c:v>0.6</c:v>
                </c:pt>
                <c:pt idx="129">
                  <c:v>0.60350877192982455</c:v>
                </c:pt>
                <c:pt idx="130">
                  <c:v>0.61754385964912284</c:v>
                </c:pt>
                <c:pt idx="131">
                  <c:v>0.61754385964912284</c:v>
                </c:pt>
                <c:pt idx="132">
                  <c:v>0.62807017543859645</c:v>
                </c:pt>
                <c:pt idx="133">
                  <c:v>0.62807017543859645</c:v>
                </c:pt>
                <c:pt idx="134">
                  <c:v>0.63157894736842102</c:v>
                </c:pt>
                <c:pt idx="135">
                  <c:v>0.63157894736842102</c:v>
                </c:pt>
                <c:pt idx="136">
                  <c:v>0.63157894736842102</c:v>
                </c:pt>
                <c:pt idx="137">
                  <c:v>0.63157894736842102</c:v>
                </c:pt>
                <c:pt idx="138">
                  <c:v>0.63859649122807016</c:v>
                </c:pt>
                <c:pt idx="139">
                  <c:v>0.63859649122807016</c:v>
                </c:pt>
                <c:pt idx="140">
                  <c:v>0.64210526315789473</c:v>
                </c:pt>
                <c:pt idx="141">
                  <c:v>0.64561403508771931</c:v>
                </c:pt>
                <c:pt idx="142">
                  <c:v>0.64561403508771931</c:v>
                </c:pt>
                <c:pt idx="143">
                  <c:v>0.65263157894736845</c:v>
                </c:pt>
                <c:pt idx="144">
                  <c:v>0.65614035087719302</c:v>
                </c:pt>
                <c:pt idx="145">
                  <c:v>0.6596491228070176</c:v>
                </c:pt>
                <c:pt idx="146">
                  <c:v>0.6596491228070176</c:v>
                </c:pt>
                <c:pt idx="147">
                  <c:v>0.66666666666666663</c:v>
                </c:pt>
                <c:pt idx="148">
                  <c:v>0.66666666666666663</c:v>
                </c:pt>
                <c:pt idx="149">
                  <c:v>0.66666666666666663</c:v>
                </c:pt>
                <c:pt idx="150">
                  <c:v>0.66666666666666663</c:v>
                </c:pt>
                <c:pt idx="151">
                  <c:v>0.66666666666666663</c:v>
                </c:pt>
                <c:pt idx="152">
                  <c:v>0.66666666666666663</c:v>
                </c:pt>
                <c:pt idx="153">
                  <c:v>0.6701754385964912</c:v>
                </c:pt>
                <c:pt idx="154">
                  <c:v>0.67368421052631577</c:v>
                </c:pt>
                <c:pt idx="155">
                  <c:v>0.67368421052631577</c:v>
                </c:pt>
                <c:pt idx="156">
                  <c:v>0.67368421052631577</c:v>
                </c:pt>
                <c:pt idx="157">
                  <c:v>0.68070175438596492</c:v>
                </c:pt>
                <c:pt idx="158">
                  <c:v>0.68070175438596492</c:v>
                </c:pt>
                <c:pt idx="159">
                  <c:v>0.68070175438596492</c:v>
                </c:pt>
                <c:pt idx="160">
                  <c:v>0.68421052631578949</c:v>
                </c:pt>
                <c:pt idx="161">
                  <c:v>0.68421052631578949</c:v>
                </c:pt>
                <c:pt idx="162">
                  <c:v>0.68421052631578949</c:v>
                </c:pt>
                <c:pt idx="163">
                  <c:v>0.68421052631578949</c:v>
                </c:pt>
                <c:pt idx="164">
                  <c:v>0.68421052631578949</c:v>
                </c:pt>
                <c:pt idx="165">
                  <c:v>0.68421052631578949</c:v>
                </c:pt>
                <c:pt idx="166">
                  <c:v>0.69122807017543864</c:v>
                </c:pt>
                <c:pt idx="167">
                  <c:v>0.69122807017543864</c:v>
                </c:pt>
                <c:pt idx="168">
                  <c:v>0.69122807017543864</c:v>
                </c:pt>
                <c:pt idx="169">
                  <c:v>0.69122807017543864</c:v>
                </c:pt>
                <c:pt idx="170">
                  <c:v>0.69473684210526321</c:v>
                </c:pt>
                <c:pt idx="171">
                  <c:v>0.70175438596491224</c:v>
                </c:pt>
                <c:pt idx="172">
                  <c:v>0.70877192982456139</c:v>
                </c:pt>
                <c:pt idx="173">
                  <c:v>0.70877192982456139</c:v>
                </c:pt>
                <c:pt idx="174">
                  <c:v>0.70877192982456139</c:v>
                </c:pt>
                <c:pt idx="175">
                  <c:v>0.70877192982456139</c:v>
                </c:pt>
                <c:pt idx="176">
                  <c:v>0.71228070175438596</c:v>
                </c:pt>
                <c:pt idx="177">
                  <c:v>0.71228070175438596</c:v>
                </c:pt>
                <c:pt idx="178">
                  <c:v>0.71228070175438596</c:v>
                </c:pt>
                <c:pt idx="179">
                  <c:v>0.71228070175438596</c:v>
                </c:pt>
                <c:pt idx="180">
                  <c:v>0.71228070175438596</c:v>
                </c:pt>
                <c:pt idx="181">
                  <c:v>0.71228070175438596</c:v>
                </c:pt>
                <c:pt idx="182">
                  <c:v>0.71578947368421053</c:v>
                </c:pt>
                <c:pt idx="183">
                  <c:v>0.71578947368421053</c:v>
                </c:pt>
                <c:pt idx="184">
                  <c:v>0.7192982456140351</c:v>
                </c:pt>
                <c:pt idx="185">
                  <c:v>0.7192982456140351</c:v>
                </c:pt>
                <c:pt idx="186">
                  <c:v>0.72280701754385968</c:v>
                </c:pt>
                <c:pt idx="187">
                  <c:v>0.72280701754385968</c:v>
                </c:pt>
                <c:pt idx="188">
                  <c:v>0.72280701754385968</c:v>
                </c:pt>
                <c:pt idx="189">
                  <c:v>0.72280701754385968</c:v>
                </c:pt>
                <c:pt idx="190">
                  <c:v>0.72631578947368425</c:v>
                </c:pt>
                <c:pt idx="191">
                  <c:v>0.72631578947368425</c:v>
                </c:pt>
                <c:pt idx="192">
                  <c:v>0.72631578947368425</c:v>
                </c:pt>
                <c:pt idx="193">
                  <c:v>0.72631578947368425</c:v>
                </c:pt>
                <c:pt idx="194">
                  <c:v>0.72982456140350882</c:v>
                </c:pt>
                <c:pt idx="195">
                  <c:v>0.72982456140350882</c:v>
                </c:pt>
                <c:pt idx="196">
                  <c:v>0.73333333333333328</c:v>
                </c:pt>
                <c:pt idx="197">
                  <c:v>0.73684210526315785</c:v>
                </c:pt>
                <c:pt idx="198">
                  <c:v>0.743859649122807</c:v>
                </c:pt>
                <c:pt idx="199">
                  <c:v>0.74736842105263157</c:v>
                </c:pt>
                <c:pt idx="200">
                  <c:v>0.75087719298245614</c:v>
                </c:pt>
                <c:pt idx="201">
                  <c:v>0.75438596491228072</c:v>
                </c:pt>
                <c:pt idx="202">
                  <c:v>0.75789473684210529</c:v>
                </c:pt>
                <c:pt idx="203">
                  <c:v>0.76140350877192986</c:v>
                </c:pt>
                <c:pt idx="204">
                  <c:v>0.76140350877192986</c:v>
                </c:pt>
                <c:pt idx="205">
                  <c:v>0.76491228070175443</c:v>
                </c:pt>
                <c:pt idx="206">
                  <c:v>0.76491228070175443</c:v>
                </c:pt>
                <c:pt idx="207">
                  <c:v>0.76491228070175443</c:v>
                </c:pt>
                <c:pt idx="208">
                  <c:v>0.76491228070175443</c:v>
                </c:pt>
                <c:pt idx="209">
                  <c:v>0.76491228070175443</c:v>
                </c:pt>
                <c:pt idx="210">
                  <c:v>0.76491228070175443</c:v>
                </c:pt>
                <c:pt idx="211">
                  <c:v>0.76491228070175443</c:v>
                </c:pt>
                <c:pt idx="212">
                  <c:v>0.76491228070175443</c:v>
                </c:pt>
                <c:pt idx="213">
                  <c:v>0.76491228070175443</c:v>
                </c:pt>
                <c:pt idx="214">
                  <c:v>0.76491228070175443</c:v>
                </c:pt>
                <c:pt idx="215">
                  <c:v>0.76842105263157889</c:v>
                </c:pt>
                <c:pt idx="216">
                  <c:v>0.76842105263157889</c:v>
                </c:pt>
                <c:pt idx="217">
                  <c:v>0.77192982456140347</c:v>
                </c:pt>
                <c:pt idx="218">
                  <c:v>0.77192982456140347</c:v>
                </c:pt>
                <c:pt idx="219">
                  <c:v>0.77192982456140347</c:v>
                </c:pt>
                <c:pt idx="220">
                  <c:v>0.77192982456140347</c:v>
                </c:pt>
                <c:pt idx="221">
                  <c:v>0.77192982456140347</c:v>
                </c:pt>
                <c:pt idx="222">
                  <c:v>0.77192982456140347</c:v>
                </c:pt>
                <c:pt idx="223">
                  <c:v>0.77192982456140347</c:v>
                </c:pt>
                <c:pt idx="224">
                  <c:v>0.77192982456140347</c:v>
                </c:pt>
                <c:pt idx="225">
                  <c:v>0.77192982456140347</c:v>
                </c:pt>
                <c:pt idx="226">
                  <c:v>0.77192982456140347</c:v>
                </c:pt>
                <c:pt idx="227">
                  <c:v>0.77192982456140347</c:v>
                </c:pt>
                <c:pt idx="228">
                  <c:v>0.77192982456140347</c:v>
                </c:pt>
                <c:pt idx="229">
                  <c:v>0.77543859649122804</c:v>
                </c:pt>
                <c:pt idx="230">
                  <c:v>0.77543859649122804</c:v>
                </c:pt>
                <c:pt idx="231">
                  <c:v>0.77543859649122804</c:v>
                </c:pt>
                <c:pt idx="232">
                  <c:v>0.77543859649122804</c:v>
                </c:pt>
                <c:pt idx="233">
                  <c:v>0.77543859649122804</c:v>
                </c:pt>
                <c:pt idx="234">
                  <c:v>0.77543859649122804</c:v>
                </c:pt>
                <c:pt idx="235">
                  <c:v>0.77543859649122804</c:v>
                </c:pt>
                <c:pt idx="236">
                  <c:v>0.77894736842105261</c:v>
                </c:pt>
                <c:pt idx="237">
                  <c:v>0.77894736842105261</c:v>
                </c:pt>
                <c:pt idx="238">
                  <c:v>0.77894736842105261</c:v>
                </c:pt>
                <c:pt idx="239">
                  <c:v>0.77894736842105261</c:v>
                </c:pt>
                <c:pt idx="240">
                  <c:v>0.77894736842105261</c:v>
                </c:pt>
                <c:pt idx="241">
                  <c:v>0.78245614035087718</c:v>
                </c:pt>
                <c:pt idx="242">
                  <c:v>0.78596491228070176</c:v>
                </c:pt>
                <c:pt idx="243">
                  <c:v>0.78947368421052633</c:v>
                </c:pt>
                <c:pt idx="244">
                  <c:v>0.78947368421052633</c:v>
                </c:pt>
                <c:pt idx="245">
                  <c:v>0.78947368421052633</c:v>
                </c:pt>
                <c:pt idx="246">
                  <c:v>0.7929824561403509</c:v>
                </c:pt>
                <c:pt idx="247">
                  <c:v>0.7929824561403509</c:v>
                </c:pt>
                <c:pt idx="248">
                  <c:v>0.79649122807017547</c:v>
                </c:pt>
                <c:pt idx="249">
                  <c:v>0.8</c:v>
                </c:pt>
                <c:pt idx="250">
                  <c:v>0.80350877192982462</c:v>
                </c:pt>
                <c:pt idx="251">
                  <c:v>0.80350877192982462</c:v>
                </c:pt>
                <c:pt idx="252">
                  <c:v>0.80350877192982462</c:v>
                </c:pt>
                <c:pt idx="253">
                  <c:v>0.80350877192982462</c:v>
                </c:pt>
                <c:pt idx="254">
                  <c:v>0.80350877192982462</c:v>
                </c:pt>
                <c:pt idx="255">
                  <c:v>0.80350877192982462</c:v>
                </c:pt>
                <c:pt idx="256">
                  <c:v>0.80350877192982462</c:v>
                </c:pt>
                <c:pt idx="257">
                  <c:v>0.80350877192982462</c:v>
                </c:pt>
                <c:pt idx="258">
                  <c:v>0.80701754385964908</c:v>
                </c:pt>
                <c:pt idx="259">
                  <c:v>0.80701754385964908</c:v>
                </c:pt>
                <c:pt idx="260">
                  <c:v>0.81052631578947365</c:v>
                </c:pt>
                <c:pt idx="261">
                  <c:v>0.81052631578947365</c:v>
                </c:pt>
                <c:pt idx="262">
                  <c:v>0.81052631578947365</c:v>
                </c:pt>
                <c:pt idx="263">
                  <c:v>0.81052631578947365</c:v>
                </c:pt>
                <c:pt idx="264">
                  <c:v>0.81052631578947365</c:v>
                </c:pt>
                <c:pt idx="265">
                  <c:v>0.81403508771929822</c:v>
                </c:pt>
                <c:pt idx="266">
                  <c:v>0.81403508771929822</c:v>
                </c:pt>
                <c:pt idx="267">
                  <c:v>0.81754385964912279</c:v>
                </c:pt>
                <c:pt idx="268">
                  <c:v>0.81754385964912279</c:v>
                </c:pt>
                <c:pt idx="269">
                  <c:v>0.81754385964912279</c:v>
                </c:pt>
                <c:pt idx="270">
                  <c:v>0.82105263157894737</c:v>
                </c:pt>
                <c:pt idx="271">
                  <c:v>0.82105263157894737</c:v>
                </c:pt>
                <c:pt idx="272">
                  <c:v>0.82105263157894737</c:v>
                </c:pt>
                <c:pt idx="273">
                  <c:v>0.82105263157894737</c:v>
                </c:pt>
                <c:pt idx="274">
                  <c:v>0.82105263157894737</c:v>
                </c:pt>
                <c:pt idx="275">
                  <c:v>0.82105263157894737</c:v>
                </c:pt>
                <c:pt idx="276">
                  <c:v>0.82105263157894737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0.82456140350877194</c:v>
                </c:pt>
                <c:pt idx="287">
                  <c:v>0.82456140350877194</c:v>
                </c:pt>
                <c:pt idx="288">
                  <c:v>0.82456140350877194</c:v>
                </c:pt>
                <c:pt idx="289">
                  <c:v>0.82456140350877194</c:v>
                </c:pt>
                <c:pt idx="290">
                  <c:v>0.82456140350877194</c:v>
                </c:pt>
                <c:pt idx="291">
                  <c:v>0.82456140350877194</c:v>
                </c:pt>
                <c:pt idx="292">
                  <c:v>0.82456140350877194</c:v>
                </c:pt>
                <c:pt idx="293">
                  <c:v>0.82456140350877194</c:v>
                </c:pt>
                <c:pt idx="294">
                  <c:v>0.82456140350877194</c:v>
                </c:pt>
                <c:pt idx="295">
                  <c:v>0.82456140350877194</c:v>
                </c:pt>
                <c:pt idx="296">
                  <c:v>0.82456140350877194</c:v>
                </c:pt>
                <c:pt idx="297">
                  <c:v>0.82456140350877194</c:v>
                </c:pt>
                <c:pt idx="298">
                  <c:v>0.82807017543859651</c:v>
                </c:pt>
                <c:pt idx="299">
                  <c:v>0.82807017543859651</c:v>
                </c:pt>
                <c:pt idx="300">
                  <c:v>0.82807017543859651</c:v>
                </c:pt>
                <c:pt idx="301">
                  <c:v>0.82807017543859651</c:v>
                </c:pt>
                <c:pt idx="302">
                  <c:v>0.82807017543859651</c:v>
                </c:pt>
                <c:pt idx="303">
                  <c:v>0.82807017543859651</c:v>
                </c:pt>
                <c:pt idx="304">
                  <c:v>0.82807017543859651</c:v>
                </c:pt>
                <c:pt idx="305">
                  <c:v>0.82807017543859651</c:v>
                </c:pt>
                <c:pt idx="306">
                  <c:v>0.82807017543859651</c:v>
                </c:pt>
                <c:pt idx="307">
                  <c:v>0.83508771929824566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0.83859649122807023</c:v>
                </c:pt>
                <c:pt idx="317">
                  <c:v>0.83859649122807023</c:v>
                </c:pt>
                <c:pt idx="318">
                  <c:v>0.83859649122807023</c:v>
                </c:pt>
                <c:pt idx="319">
                  <c:v>0.83859649122807023</c:v>
                </c:pt>
                <c:pt idx="320">
                  <c:v>0.83859649122807023</c:v>
                </c:pt>
                <c:pt idx="321">
                  <c:v>0.83859649122807023</c:v>
                </c:pt>
                <c:pt idx="322">
                  <c:v>0.83859649122807023</c:v>
                </c:pt>
                <c:pt idx="323">
                  <c:v>0.83859649122807023</c:v>
                </c:pt>
                <c:pt idx="324">
                  <c:v>0.83859649122807023</c:v>
                </c:pt>
                <c:pt idx="325">
                  <c:v>0.83859649122807023</c:v>
                </c:pt>
                <c:pt idx="326">
                  <c:v>0.83859649122807023</c:v>
                </c:pt>
                <c:pt idx="327">
                  <c:v>0.83859649122807023</c:v>
                </c:pt>
                <c:pt idx="328">
                  <c:v>0.83859649122807023</c:v>
                </c:pt>
                <c:pt idx="329">
                  <c:v>0.83859649122807023</c:v>
                </c:pt>
                <c:pt idx="330">
                  <c:v>0.83859649122807023</c:v>
                </c:pt>
                <c:pt idx="331">
                  <c:v>0.83859649122807023</c:v>
                </c:pt>
                <c:pt idx="332">
                  <c:v>0.83859649122807023</c:v>
                </c:pt>
                <c:pt idx="333">
                  <c:v>0.83859649122807023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0.84210526315789469</c:v>
                </c:pt>
                <c:pt idx="345">
                  <c:v>0.84210526315789469</c:v>
                </c:pt>
                <c:pt idx="346">
                  <c:v>0.84210526315789469</c:v>
                </c:pt>
                <c:pt idx="347">
                  <c:v>0.84210526315789469</c:v>
                </c:pt>
                <c:pt idx="348">
                  <c:v>0.84210526315789469</c:v>
                </c:pt>
                <c:pt idx="349">
                  <c:v>0.84210526315789469</c:v>
                </c:pt>
                <c:pt idx="350">
                  <c:v>0.84210526315789469</c:v>
                </c:pt>
                <c:pt idx="351">
                  <c:v>0.84210526315789469</c:v>
                </c:pt>
                <c:pt idx="352">
                  <c:v>0.84210526315789469</c:v>
                </c:pt>
                <c:pt idx="353">
                  <c:v>0.84210526315789469</c:v>
                </c:pt>
                <c:pt idx="354">
                  <c:v>0.84210526315789469</c:v>
                </c:pt>
                <c:pt idx="355">
                  <c:v>0.84210526315789469</c:v>
                </c:pt>
                <c:pt idx="356">
                  <c:v>0.84210526315789469</c:v>
                </c:pt>
                <c:pt idx="357">
                  <c:v>0.84210526315789469</c:v>
                </c:pt>
                <c:pt idx="358">
                  <c:v>0.84210526315789469</c:v>
                </c:pt>
                <c:pt idx="359">
                  <c:v>0.84210526315789469</c:v>
                </c:pt>
                <c:pt idx="360">
                  <c:v>0.84210526315789469</c:v>
                </c:pt>
                <c:pt idx="361">
                  <c:v>0.84210526315789469</c:v>
                </c:pt>
                <c:pt idx="362">
                  <c:v>0.84210526315789469</c:v>
                </c:pt>
                <c:pt idx="363">
                  <c:v>0.84210526315789469</c:v>
                </c:pt>
                <c:pt idx="364">
                  <c:v>0.84210526315789469</c:v>
                </c:pt>
                <c:pt idx="365">
                  <c:v>0.84210526315789469</c:v>
                </c:pt>
                <c:pt idx="366">
                  <c:v>0.84210526315789469</c:v>
                </c:pt>
                <c:pt idx="367">
                  <c:v>0.84561403508771926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0.84912280701754383</c:v>
                </c:pt>
                <c:pt idx="427">
                  <c:v>0.84912280701754383</c:v>
                </c:pt>
                <c:pt idx="428">
                  <c:v>0.84912280701754383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0.85263157894736841</c:v>
                </c:pt>
                <c:pt idx="454">
                  <c:v>0.85263157894736841</c:v>
                </c:pt>
                <c:pt idx="455">
                  <c:v>0.85263157894736841</c:v>
                </c:pt>
                <c:pt idx="456">
                  <c:v>0.85614035087719298</c:v>
                </c:pt>
                <c:pt idx="457">
                  <c:v>0.85614035087719298</c:v>
                </c:pt>
                <c:pt idx="458">
                  <c:v>0.85614035087719298</c:v>
                </c:pt>
                <c:pt idx="459">
                  <c:v>0.85964912280701755</c:v>
                </c:pt>
                <c:pt idx="460">
                  <c:v>0.85964912280701755</c:v>
                </c:pt>
                <c:pt idx="461">
                  <c:v>0.85964912280701755</c:v>
                </c:pt>
                <c:pt idx="462">
                  <c:v>0.85964912280701755</c:v>
                </c:pt>
                <c:pt idx="463">
                  <c:v>0.85964912280701755</c:v>
                </c:pt>
                <c:pt idx="464">
                  <c:v>0.85964912280701755</c:v>
                </c:pt>
                <c:pt idx="465">
                  <c:v>0.85964912280701755</c:v>
                </c:pt>
                <c:pt idx="466">
                  <c:v>0.86315789473684212</c:v>
                </c:pt>
                <c:pt idx="467">
                  <c:v>0.86315789473684212</c:v>
                </c:pt>
                <c:pt idx="468">
                  <c:v>0.8666666666666667</c:v>
                </c:pt>
                <c:pt idx="469">
                  <c:v>0.8666666666666667</c:v>
                </c:pt>
                <c:pt idx="470">
                  <c:v>0.8666666666666667</c:v>
                </c:pt>
                <c:pt idx="471">
                  <c:v>0.8666666666666667</c:v>
                </c:pt>
                <c:pt idx="472">
                  <c:v>0.8666666666666667</c:v>
                </c:pt>
                <c:pt idx="473">
                  <c:v>0.8666666666666667</c:v>
                </c:pt>
                <c:pt idx="474">
                  <c:v>0.8666666666666667</c:v>
                </c:pt>
                <c:pt idx="475">
                  <c:v>0.8666666666666667</c:v>
                </c:pt>
                <c:pt idx="476">
                  <c:v>0.8666666666666667</c:v>
                </c:pt>
                <c:pt idx="477">
                  <c:v>0.8666666666666667</c:v>
                </c:pt>
                <c:pt idx="478">
                  <c:v>0.8666666666666667</c:v>
                </c:pt>
                <c:pt idx="479">
                  <c:v>0.8666666666666667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0.87017543859649127</c:v>
                </c:pt>
                <c:pt idx="496">
                  <c:v>0.87017543859649127</c:v>
                </c:pt>
                <c:pt idx="497">
                  <c:v>0.87017543859649127</c:v>
                </c:pt>
                <c:pt idx="498">
                  <c:v>0.87017543859649127</c:v>
                </c:pt>
                <c:pt idx="499">
                  <c:v>0.87017543859649127</c:v>
                </c:pt>
                <c:pt idx="500">
                  <c:v>0.87017543859649127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2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2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0.99189072452920202</c:v>
                </c:pt>
                <c:pt idx="2">
                  <c:v>0.98314077162606517</c:v>
                </c:pt>
                <c:pt idx="3">
                  <c:v>0.97503149615526707</c:v>
                </c:pt>
                <c:pt idx="4">
                  <c:v>0.96739254132837249</c:v>
                </c:pt>
                <c:pt idx="5">
                  <c:v>0.95868884761629403</c:v>
                </c:pt>
                <c:pt idx="6">
                  <c:v>0.95053331295443755</c:v>
                </c:pt>
                <c:pt idx="7">
                  <c:v>0.94183131757928562</c:v>
                </c:pt>
                <c:pt idx="8">
                  <c:v>0.93375124376255314</c:v>
                </c:pt>
                <c:pt idx="9">
                  <c:v>0.92564432627576898</c:v>
                </c:pt>
                <c:pt idx="10">
                  <c:v>0.91671933321958632</c:v>
                </c:pt>
                <c:pt idx="11">
                  <c:v>0.90901284173789332</c:v>
                </c:pt>
                <c:pt idx="12">
                  <c:v>0.90133860073648953</c:v>
                </c:pt>
                <c:pt idx="13">
                  <c:v>0.89274652403672317</c:v>
                </c:pt>
                <c:pt idx="14">
                  <c:v>0.88473891196957599</c:v>
                </c:pt>
                <c:pt idx="15">
                  <c:v>0.87673129990242893</c:v>
                </c:pt>
                <c:pt idx="16">
                  <c:v>0.86809943535953571</c:v>
                </c:pt>
                <c:pt idx="17">
                  <c:v>0.85982416677184847</c:v>
                </c:pt>
                <c:pt idx="18">
                  <c:v>0.85158911191375042</c:v>
                </c:pt>
                <c:pt idx="19">
                  <c:v>0.84394077086195063</c:v>
                </c:pt>
                <c:pt idx="20">
                  <c:v>0.83593669131484782</c:v>
                </c:pt>
                <c:pt idx="21">
                  <c:v>0.82738942566864859</c:v>
                </c:pt>
                <c:pt idx="22">
                  <c:v>0.81942390946536459</c:v>
                </c:pt>
                <c:pt idx="23">
                  <c:v>0.8114250733392161</c:v>
                </c:pt>
                <c:pt idx="24">
                  <c:v>0.80271729591032692</c:v>
                </c:pt>
                <c:pt idx="25">
                  <c:v>0.79518261472445118</c:v>
                </c:pt>
                <c:pt idx="26">
                  <c:v>0.78669590736495765</c:v>
                </c:pt>
                <c:pt idx="27">
                  <c:v>0.77921732592020709</c:v>
                </c:pt>
                <c:pt idx="28">
                  <c:v>0.77134513973757424</c:v>
                </c:pt>
                <c:pt idx="29">
                  <c:v>0.76286536279873762</c:v>
                </c:pt>
                <c:pt idx="30">
                  <c:v>0.75473952056344951</c:v>
                </c:pt>
                <c:pt idx="31">
                  <c:v>0.74687526454643305</c:v>
                </c:pt>
                <c:pt idx="32">
                  <c:v>0.73884089668475128</c:v>
                </c:pt>
                <c:pt idx="33">
                  <c:v>0.73106066136963677</c:v>
                </c:pt>
                <c:pt idx="34">
                  <c:v>0.72382590026348104</c:v>
                </c:pt>
                <c:pt idx="35">
                  <c:v>0.71568627977264032</c:v>
                </c:pt>
                <c:pt idx="36">
                  <c:v>0.70804399756418668</c:v>
                </c:pt>
                <c:pt idx="37">
                  <c:v>0.69965924457346995</c:v>
                </c:pt>
                <c:pt idx="38">
                  <c:v>0.69209234609847714</c:v>
                </c:pt>
                <c:pt idx="39">
                  <c:v>0.68490723249469743</c:v>
                </c:pt>
                <c:pt idx="40">
                  <c:v>0.67682414157640602</c:v>
                </c:pt>
                <c:pt idx="41">
                  <c:v>0.66968973650335406</c:v>
                </c:pt>
                <c:pt idx="42">
                  <c:v>0.66221508728246736</c:v>
                </c:pt>
                <c:pt idx="43">
                  <c:v>0.65426546308048061</c:v>
                </c:pt>
                <c:pt idx="44">
                  <c:v>0.64664602223074219</c:v>
                </c:pt>
                <c:pt idx="45">
                  <c:v>0.63943351020015948</c:v>
                </c:pt>
                <c:pt idx="46">
                  <c:v>0.63210547208119716</c:v>
                </c:pt>
                <c:pt idx="47">
                  <c:v>0.62501466119410654</c:v>
                </c:pt>
                <c:pt idx="48">
                  <c:v>0.61749382912154627</c:v>
                </c:pt>
                <c:pt idx="49">
                  <c:v>0.61096625194858323</c:v>
                </c:pt>
                <c:pt idx="50">
                  <c:v>0.60393922428385216</c:v>
                </c:pt>
                <c:pt idx="51">
                  <c:v>0.59674711136411496</c:v>
                </c:pt>
                <c:pt idx="52">
                  <c:v>0.59004391541095502</c:v>
                </c:pt>
                <c:pt idx="53">
                  <c:v>0.58362947129062559</c:v>
                </c:pt>
                <c:pt idx="54">
                  <c:v>0.5766227326751896</c:v>
                </c:pt>
                <c:pt idx="55">
                  <c:v>0.57016492527511375</c:v>
                </c:pt>
                <c:pt idx="56">
                  <c:v>0.56406940744181411</c:v>
                </c:pt>
                <c:pt idx="57">
                  <c:v>0.55708881223302364</c:v>
                </c:pt>
                <c:pt idx="58">
                  <c:v>0.5508238539924849</c:v>
                </c:pt>
                <c:pt idx="59">
                  <c:v>0.54412935148154562</c:v>
                </c:pt>
                <c:pt idx="60">
                  <c:v>0.53813586098107657</c:v>
                </c:pt>
                <c:pt idx="61">
                  <c:v>0.53195951350137616</c:v>
                </c:pt>
                <c:pt idx="62">
                  <c:v>0.52546987915501475</c:v>
                </c:pt>
                <c:pt idx="63">
                  <c:v>0.5195885385696497</c:v>
                </c:pt>
                <c:pt idx="64">
                  <c:v>0.51395758738282038</c:v>
                </c:pt>
                <c:pt idx="65">
                  <c:v>0.50785412814843567</c:v>
                </c:pt>
                <c:pt idx="66">
                  <c:v>0.50221502272573171</c:v>
                </c:pt>
                <c:pt idx="67">
                  <c:v>0.49687362291897591</c:v>
                </c:pt>
                <c:pt idx="68">
                  <c:v>0.4909713403544107</c:v>
                </c:pt>
                <c:pt idx="69">
                  <c:v>0.48546638475532511</c:v>
                </c:pt>
                <c:pt idx="70">
                  <c:v>0.47941471335079622</c:v>
                </c:pt>
                <c:pt idx="71">
                  <c:v>0.47425630943184971</c:v>
                </c:pt>
                <c:pt idx="72">
                  <c:v>0.46894373788669869</c:v>
                </c:pt>
                <c:pt idx="73">
                  <c:v>0.4633046617533631</c:v>
                </c:pt>
                <c:pt idx="74">
                  <c:v>0.45829231156438249</c:v>
                </c:pt>
                <c:pt idx="75">
                  <c:v>0.45317485381715439</c:v>
                </c:pt>
                <c:pt idx="76">
                  <c:v>0.44775808760748703</c:v>
                </c:pt>
                <c:pt idx="77">
                  <c:v>0.44255887074145916</c:v>
                </c:pt>
                <c:pt idx="78">
                  <c:v>0.43717153578366519</c:v>
                </c:pt>
                <c:pt idx="79">
                  <c:v>0.432495431021586</c:v>
                </c:pt>
                <c:pt idx="80">
                  <c:v>0.42757487525890725</c:v>
                </c:pt>
                <c:pt idx="81">
                  <c:v>0.42252128320312143</c:v>
                </c:pt>
                <c:pt idx="82">
                  <c:v>0.41762324234095016</c:v>
                </c:pt>
                <c:pt idx="83">
                  <c:v>0.41289076086922466</c:v>
                </c:pt>
                <c:pt idx="84">
                  <c:v>0.40772291776793906</c:v>
                </c:pt>
                <c:pt idx="85">
                  <c:v>0.40304867172604381</c:v>
                </c:pt>
                <c:pt idx="86">
                  <c:v>0.39868448831334097</c:v>
                </c:pt>
                <c:pt idx="87">
                  <c:v>0.39377456164734043</c:v>
                </c:pt>
                <c:pt idx="88">
                  <c:v>0.38945354299978996</c:v>
                </c:pt>
                <c:pt idx="89">
                  <c:v>0.38467435231618502</c:v>
                </c:pt>
                <c:pt idx="90">
                  <c:v>0.38015085651521358</c:v>
                </c:pt>
                <c:pt idx="91">
                  <c:v>0.3757451308607293</c:v>
                </c:pt>
                <c:pt idx="92">
                  <c:v>0.37110110273219543</c:v>
                </c:pt>
                <c:pt idx="93">
                  <c:v>0.36684678155029599</c:v>
                </c:pt>
                <c:pt idx="94">
                  <c:v>0.36295909649861663</c:v>
                </c:pt>
                <c:pt idx="95">
                  <c:v>0.35894285281244659</c:v>
                </c:pt>
                <c:pt idx="96">
                  <c:v>0.35508547129070689</c:v>
                </c:pt>
                <c:pt idx="97">
                  <c:v>0.35111850595073085</c:v>
                </c:pt>
                <c:pt idx="98">
                  <c:v>0.34702114258445993</c:v>
                </c:pt>
                <c:pt idx="99">
                  <c:v>0.34322824011268538</c:v>
                </c:pt>
                <c:pt idx="100">
                  <c:v>0.33936107587684672</c:v>
                </c:pt>
                <c:pt idx="101">
                  <c:v>0.33596057684699582</c:v>
                </c:pt>
                <c:pt idx="102">
                  <c:v>0.33257630741696304</c:v>
                </c:pt>
                <c:pt idx="103">
                  <c:v>0.32880940653930979</c:v>
                </c:pt>
                <c:pt idx="104">
                  <c:v>0.32524190438509876</c:v>
                </c:pt>
                <c:pt idx="105">
                  <c:v>0.32185565417445106</c:v>
                </c:pt>
                <c:pt idx="106">
                  <c:v>0.31834924775407331</c:v>
                </c:pt>
                <c:pt idx="107">
                  <c:v>0.31511327015120222</c:v>
                </c:pt>
                <c:pt idx="108">
                  <c:v>0.31185710671950584</c:v>
                </c:pt>
                <c:pt idx="109">
                  <c:v>0.30874769841707783</c:v>
                </c:pt>
                <c:pt idx="110">
                  <c:v>0.30549372565637867</c:v>
                </c:pt>
                <c:pt idx="111">
                  <c:v>0.30210216716977162</c:v>
                </c:pt>
                <c:pt idx="112">
                  <c:v>0.298975802822804</c:v>
                </c:pt>
                <c:pt idx="113">
                  <c:v>0.29584943847583645</c:v>
                </c:pt>
                <c:pt idx="114">
                  <c:v>0.29252327710918535</c:v>
                </c:pt>
                <c:pt idx="115">
                  <c:v>0.28942718466849238</c:v>
                </c:pt>
                <c:pt idx="116">
                  <c:v>0.28672399571470375</c:v>
                </c:pt>
                <c:pt idx="117">
                  <c:v>0.28346260383106026</c:v>
                </c:pt>
                <c:pt idx="118">
                  <c:v>0.28052061964093267</c:v>
                </c:pt>
                <c:pt idx="119">
                  <c:v>0.27747484059179267</c:v>
                </c:pt>
                <c:pt idx="120">
                  <c:v>0.27463525379172016</c:v>
                </c:pt>
                <c:pt idx="121">
                  <c:v>0.27188827848596125</c:v>
                </c:pt>
                <c:pt idx="122">
                  <c:v>0.26907788038517222</c:v>
                </c:pt>
                <c:pt idx="123">
                  <c:v>0.26670199823949786</c:v>
                </c:pt>
                <c:pt idx="124">
                  <c:v>0.26399882558847554</c:v>
                </c:pt>
                <c:pt idx="125">
                  <c:v>0.26117989393774871</c:v>
                </c:pt>
                <c:pt idx="126">
                  <c:v>0.25856318770892872</c:v>
                </c:pt>
                <c:pt idx="127">
                  <c:v>0.25596998577119512</c:v>
                </c:pt>
                <c:pt idx="128">
                  <c:v>0.25322423595750959</c:v>
                </c:pt>
                <c:pt idx="129">
                  <c:v>0.25078268400519499</c:v>
                </c:pt>
                <c:pt idx="130">
                  <c:v>0.24828013888056463</c:v>
                </c:pt>
                <c:pt idx="131">
                  <c:v>0.24612599133592863</c:v>
                </c:pt>
                <c:pt idx="132">
                  <c:v>0.24389207544349445</c:v>
                </c:pt>
                <c:pt idx="133">
                  <c:v>0.24155084143192285</c:v>
                </c:pt>
                <c:pt idx="134">
                  <c:v>0.23936539156313325</c:v>
                </c:pt>
                <c:pt idx="135">
                  <c:v>0.2372028963372016</c:v>
                </c:pt>
                <c:pt idx="136">
                  <c:v>0.23491679487060957</c:v>
                </c:pt>
                <c:pt idx="137">
                  <c:v>0.23278810502042735</c:v>
                </c:pt>
                <c:pt idx="138">
                  <c:v>0.23076054255460993</c:v>
                </c:pt>
                <c:pt idx="139">
                  <c:v>0.22855665628667171</c:v>
                </c:pt>
                <c:pt idx="140">
                  <c:v>0.22652018205527355</c:v>
                </c:pt>
                <c:pt idx="141">
                  <c:v>0.22437573290794122</c:v>
                </c:pt>
                <c:pt idx="142">
                  <c:v>0.22236880650046298</c:v>
                </c:pt>
                <c:pt idx="143">
                  <c:v>0.22038319670973319</c:v>
                </c:pt>
                <c:pt idx="144">
                  <c:v>0.21831183854834155</c:v>
                </c:pt>
                <c:pt idx="145">
                  <c:v>0.21643053037309415</c:v>
                </c:pt>
                <c:pt idx="146">
                  <c:v>0.21466340824775793</c:v>
                </c:pt>
                <c:pt idx="147">
                  <c:v>0.21274631284841108</c:v>
                </c:pt>
                <c:pt idx="148">
                  <c:v>0.21100075171148899</c:v>
                </c:pt>
                <c:pt idx="149">
                  <c:v>0.20924509766015412</c:v>
                </c:pt>
                <c:pt idx="150">
                  <c:v>0.20729935618199824</c:v>
                </c:pt>
                <c:pt idx="151">
                  <c:v>0.20562757424943337</c:v>
                </c:pt>
                <c:pt idx="152">
                  <c:v>0.20374929549336462</c:v>
                </c:pt>
                <c:pt idx="153">
                  <c:v>0.20212944060837446</c:v>
                </c:pt>
                <c:pt idx="154">
                  <c:v>0.20043341328017372</c:v>
                </c:pt>
                <c:pt idx="155">
                  <c:v>0.1986119996860588</c:v>
                </c:pt>
                <c:pt idx="156">
                  <c:v>0.19692288317298995</c:v>
                </c:pt>
                <c:pt idx="157">
                  <c:v>0.195405438561605</c:v>
                </c:pt>
                <c:pt idx="158">
                  <c:v>0.1938070783760118</c:v>
                </c:pt>
                <c:pt idx="159">
                  <c:v>0.1923117458196677</c:v>
                </c:pt>
                <c:pt idx="160">
                  <c:v>0.19071737341661954</c:v>
                </c:pt>
                <c:pt idx="161">
                  <c:v>0.18932998710314833</c:v>
                </c:pt>
                <c:pt idx="162">
                  <c:v>0.1878606438014169</c:v>
                </c:pt>
                <c:pt idx="163">
                  <c:v>0.18628785233233594</c:v>
                </c:pt>
                <c:pt idx="164">
                  <c:v>0.18484307686643769</c:v>
                </c:pt>
                <c:pt idx="165">
                  <c:v>0.18338214432671696</c:v>
                </c:pt>
                <c:pt idx="166">
                  <c:v>0.18187765061216252</c:v>
                </c:pt>
                <c:pt idx="167">
                  <c:v>0.18053392204105981</c:v>
                </c:pt>
                <c:pt idx="168">
                  <c:v>0.17925911377710071</c:v>
                </c:pt>
                <c:pt idx="169">
                  <c:v>0.1778081101419336</c:v>
                </c:pt>
                <c:pt idx="170">
                  <c:v>0.1764618861227584</c:v>
                </c:pt>
                <c:pt idx="171">
                  <c:v>0.17515521687372118</c:v>
                </c:pt>
                <c:pt idx="172">
                  <c:v>0.17391290859018346</c:v>
                </c:pt>
                <c:pt idx="173">
                  <c:v>0.17268327200575487</c:v>
                </c:pt>
                <c:pt idx="174">
                  <c:v>0.17136229875127187</c:v>
                </c:pt>
                <c:pt idx="175">
                  <c:v>0.17013266216684317</c:v>
                </c:pt>
                <c:pt idx="176">
                  <c:v>0.16899303199958171</c:v>
                </c:pt>
                <c:pt idx="177">
                  <c:v>0.16768008261205675</c:v>
                </c:pt>
                <c:pt idx="178">
                  <c:v>0.16653902817312405</c:v>
                </c:pt>
                <c:pt idx="179">
                  <c:v>0.16534156275338602</c:v>
                </c:pt>
                <c:pt idx="180">
                  <c:v>0.16405948927320219</c:v>
                </c:pt>
                <c:pt idx="181">
                  <c:v>0.16286875246307267</c:v>
                </c:pt>
                <c:pt idx="182">
                  <c:v>0.16159491658104608</c:v>
                </c:pt>
                <c:pt idx="183">
                  <c:v>0.16044378016169111</c:v>
                </c:pt>
                <c:pt idx="184">
                  <c:v>0.15926150753648444</c:v>
                </c:pt>
                <c:pt idx="185">
                  <c:v>0.15805140494682543</c:v>
                </c:pt>
                <c:pt idx="186">
                  <c:v>0.15688859631075186</c:v>
                </c:pt>
                <c:pt idx="187">
                  <c:v>0.15573579203729018</c:v>
                </c:pt>
                <c:pt idx="188">
                  <c:v>0.15449539388286898</c:v>
                </c:pt>
                <c:pt idx="189">
                  <c:v>0.15333586099979887</c:v>
                </c:pt>
                <c:pt idx="190">
                  <c:v>0.15218441877990044</c:v>
                </c:pt>
                <c:pt idx="191">
                  <c:v>0.15108485294781362</c:v>
                </c:pt>
                <c:pt idx="192">
                  <c:v>0.15005490467504118</c:v>
                </c:pt>
                <c:pt idx="193">
                  <c:v>0.14889209580016788</c:v>
                </c:pt>
                <c:pt idx="194">
                  <c:v>0.14782364310993495</c:v>
                </c:pt>
                <c:pt idx="195">
                  <c:v>0.14675753276589776</c:v>
                </c:pt>
                <c:pt idx="196">
                  <c:v>0.14560879877717645</c:v>
                </c:pt>
                <c:pt idx="197">
                  <c:v>0.14453600413163151</c:v>
                </c:pt>
                <c:pt idx="198">
                  <c:v>0.14361419532881103</c:v>
                </c:pt>
                <c:pt idx="199">
                  <c:v>0.14264264872689347</c:v>
                </c:pt>
                <c:pt idx="200">
                  <c:v>0.14171767372078722</c:v>
                </c:pt>
                <c:pt idx="201">
                  <c:v>0.14084051033391098</c:v>
                </c:pt>
                <c:pt idx="202">
                  <c:v>0.13992775215358561</c:v>
                </c:pt>
                <c:pt idx="203">
                  <c:v>0.13906816651943701</c:v>
                </c:pt>
                <c:pt idx="204">
                  <c:v>0.13817565220060854</c:v>
                </c:pt>
                <c:pt idx="205">
                  <c:v>0.13740175059526169</c:v>
                </c:pt>
                <c:pt idx="206">
                  <c:v>0.13666319527503759</c:v>
                </c:pt>
                <c:pt idx="207">
                  <c:v>0.13582514064022796</c:v>
                </c:pt>
                <c:pt idx="208">
                  <c:v>0.13505524682075229</c:v>
                </c:pt>
                <c:pt idx="209">
                  <c:v>0.1342853530012767</c:v>
                </c:pt>
                <c:pt idx="210">
                  <c:v>0.13342509395475891</c:v>
                </c:pt>
                <c:pt idx="211">
                  <c:v>0.13265520013528329</c:v>
                </c:pt>
                <c:pt idx="212">
                  <c:v>0.13182135088147887</c:v>
                </c:pt>
                <c:pt idx="213">
                  <c:v>0.13111835079604042</c:v>
                </c:pt>
                <c:pt idx="214">
                  <c:v>0.1303484569765648</c:v>
                </c:pt>
                <c:pt idx="215">
                  <c:v>0.12952627777835177</c:v>
                </c:pt>
                <c:pt idx="216">
                  <c:v>0.12882388032401135</c:v>
                </c:pt>
                <c:pt idx="217">
                  <c:v>0.12809772875196163</c:v>
                </c:pt>
                <c:pt idx="218">
                  <c:v>0.12733936608720253</c:v>
                </c:pt>
                <c:pt idx="219">
                  <c:v>0.12663949186146528</c:v>
                </c:pt>
                <c:pt idx="220">
                  <c:v>0.12599978276015675</c:v>
                </c:pt>
                <c:pt idx="221">
                  <c:v>0.12524142009539768</c:v>
                </c:pt>
                <c:pt idx="222">
                  <c:v>0.12454154586966044</c:v>
                </c:pt>
                <c:pt idx="223">
                  <c:v>0.12376097879319337</c:v>
                </c:pt>
                <c:pt idx="224">
                  <c:v>0.12305731972455132</c:v>
                </c:pt>
                <c:pt idx="225">
                  <c:v>0.1223574454988141</c:v>
                </c:pt>
                <c:pt idx="226">
                  <c:v>0.12159908283405504</c:v>
                </c:pt>
                <c:pt idx="227">
                  <c:v>0.12092360822891064</c:v>
                </c:pt>
                <c:pt idx="228">
                  <c:v>0.12025949950700932</c:v>
                </c:pt>
                <c:pt idx="229">
                  <c:v>0.11950281041540907</c:v>
                </c:pt>
                <c:pt idx="230">
                  <c:v>0.11877820854936064</c:v>
                </c:pt>
                <c:pt idx="231">
                  <c:v>0.118079595937925</c:v>
                </c:pt>
                <c:pt idx="232">
                  <c:v>0.11732291542556805</c:v>
                </c:pt>
                <c:pt idx="233">
                  <c:v>0.11662430281413243</c:v>
                </c:pt>
                <c:pt idx="234">
                  <c:v>0.1158920219223683</c:v>
                </c:pt>
                <c:pt idx="235">
                  <c:v>0.11522917481476851</c:v>
                </c:pt>
                <c:pt idx="236">
                  <c:v>0.11453588514428151</c:v>
                </c:pt>
                <c:pt idx="237">
                  <c:v>0.11376263543076362</c:v>
                </c:pt>
                <c:pt idx="238">
                  <c:v>0.11307108785941693</c:v>
                </c:pt>
                <c:pt idx="239">
                  <c:v>0.11237954028807016</c:v>
                </c:pt>
                <c:pt idx="240">
                  <c:v>0.11163227982916518</c:v>
                </c:pt>
                <c:pt idx="241">
                  <c:v>0.11099177002639576</c:v>
                </c:pt>
                <c:pt idx="242">
                  <c:v>0.11033573771978809</c:v>
                </c:pt>
                <c:pt idx="243">
                  <c:v>0.10965818728155309</c:v>
                </c:pt>
                <c:pt idx="244">
                  <c:v>0.10902873636613084</c:v>
                </c:pt>
                <c:pt idx="245">
                  <c:v>0.10834651632985388</c:v>
                </c:pt>
                <c:pt idx="246">
                  <c:v>0.10773223529805316</c:v>
                </c:pt>
                <c:pt idx="247">
                  <c:v>0.10715808514285063</c:v>
                </c:pt>
                <c:pt idx="248">
                  <c:v>0.10656796242908846</c:v>
                </c:pt>
                <c:pt idx="249">
                  <c:v>0.10609618167170737</c:v>
                </c:pt>
                <c:pt idx="250">
                  <c:v>0.1056352329854245</c:v>
                </c:pt>
                <c:pt idx="251">
                  <c:v>0.10513290022434023</c:v>
                </c:pt>
                <c:pt idx="252">
                  <c:v>0.10467425296113909</c:v>
                </c:pt>
                <c:pt idx="253">
                  <c:v>0.10417402289055747</c:v>
                </c:pt>
                <c:pt idx="254">
                  <c:v>0.10371327293685374</c:v>
                </c:pt>
                <c:pt idx="255">
                  <c:v>0.10327060612147274</c:v>
                </c:pt>
                <c:pt idx="256">
                  <c:v>0.10277037605089112</c:v>
                </c:pt>
                <c:pt idx="257">
                  <c:v>0.10229204760458514</c:v>
                </c:pt>
                <c:pt idx="258">
                  <c:v>0.10186310424181534</c:v>
                </c:pt>
                <c:pt idx="259">
                  <c:v>0.10137338762374699</c:v>
                </c:pt>
                <c:pt idx="260">
                  <c:v>0.10093073725227582</c:v>
                </c:pt>
                <c:pt idx="261">
                  <c:v>0.10049284354433589</c:v>
                </c:pt>
                <c:pt idx="262">
                  <c:v>0.1000314501673383</c:v>
                </c:pt>
                <c:pt idx="263">
                  <c:v>9.9575977966796181E-2</c:v>
                </c:pt>
                <c:pt idx="264">
                  <c:v>9.9096501451475763E-2</c:v>
                </c:pt>
                <c:pt idx="265">
                  <c:v>9.8684774912228559E-2</c:v>
                </c:pt>
                <c:pt idx="266">
                  <c:v>9.8256143555952899E-2</c:v>
                </c:pt>
                <c:pt idx="267">
                  <c:v>9.780178776190393E-2</c:v>
                </c:pt>
                <c:pt idx="268">
                  <c:v>9.7410374027525198E-2</c:v>
                </c:pt>
                <c:pt idx="269">
                  <c:v>9.7033468857614796E-2</c:v>
                </c:pt>
                <c:pt idx="270">
                  <c:v>9.665076987219727E-2</c:v>
                </c:pt>
                <c:pt idx="271">
                  <c:v>9.6347458869879748E-2</c:v>
                </c:pt>
                <c:pt idx="272">
                  <c:v>9.6059287659719453E-2</c:v>
                </c:pt>
                <c:pt idx="273">
                  <c:v>9.5725327840635283E-2</c:v>
                </c:pt>
                <c:pt idx="274">
                  <c:v>9.5423278452619373E-2</c:v>
                </c:pt>
                <c:pt idx="275">
                  <c:v>9.5088057019233618E-2</c:v>
                </c:pt>
                <c:pt idx="276">
                  <c:v>9.4795680007529942E-2</c:v>
                </c:pt>
                <c:pt idx="277">
                  <c:v>9.4480846610988073E-2</c:v>
                </c:pt>
                <c:pt idx="278">
                  <c:v>9.418746871860513E-2</c:v>
                </c:pt>
                <c:pt idx="279">
                  <c:v>9.3926842333491536E-2</c:v>
                </c:pt>
                <c:pt idx="280">
                  <c:v>9.3678538135261544E-2</c:v>
                </c:pt>
                <c:pt idx="281">
                  <c:v>9.3385160242878684E-2</c:v>
                </c:pt>
                <c:pt idx="282">
                  <c:v>9.3124533857765049E-2</c:v>
                </c:pt>
                <c:pt idx="283">
                  <c:v>9.2853267858708011E-2</c:v>
                </c:pt>
                <c:pt idx="284">
                  <c:v>9.2560731042526156E-2</c:v>
                </c:pt>
                <c:pt idx="285">
                  <c:v>9.2299263581211516E-2</c:v>
                </c:pt>
                <c:pt idx="286">
                  <c:v>9.200672676502962E-2</c:v>
                </c:pt>
                <c:pt idx="287">
                  <c:v>9.1758422566799683E-2</c:v>
                </c:pt>
                <c:pt idx="288">
                  <c:v>9.1496955105485014E-2</c:v>
                </c:pt>
                <c:pt idx="289">
                  <c:v>9.1204418289303146E-2</c:v>
                </c:pt>
                <c:pt idx="290">
                  <c:v>9.0933152290246122E-2</c:v>
                </c:pt>
                <c:pt idx="291">
                  <c:v>9.0672525905132514E-2</c:v>
                </c:pt>
                <c:pt idx="292">
                  <c:v>9.0379148012749613E-2</c:v>
                </c:pt>
                <c:pt idx="293">
                  <c:v>9.0118521627635978E-2</c:v>
                </c:pt>
                <c:pt idx="294">
                  <c:v>8.982598481145411E-2</c:v>
                </c:pt>
                <c:pt idx="295">
                  <c:v>8.957683953702314E-2</c:v>
                </c:pt>
                <c:pt idx="296">
                  <c:v>8.9316213151909504E-2</c:v>
                </c:pt>
                <c:pt idx="297">
                  <c:v>8.9013036721784219E-2</c:v>
                </c:pt>
                <c:pt idx="298">
                  <c:v>8.8792893134824968E-2</c:v>
                </c:pt>
                <c:pt idx="299">
                  <c:v>8.8619107867471014E-2</c:v>
                </c:pt>
                <c:pt idx="300">
                  <c:v>8.8423084545361033E-2</c:v>
                </c:pt>
                <c:pt idx="301">
                  <c:v>8.8249299278007079E-2</c:v>
                </c:pt>
                <c:pt idx="302">
                  <c:v>8.8083420547481209E-2</c:v>
                </c:pt>
                <c:pt idx="303">
                  <c:v>8.7872341961372211E-2</c:v>
                </c:pt>
                <c:pt idx="304">
                  <c:v>8.7701920998822486E-2</c:v>
                </c:pt>
                <c:pt idx="305">
                  <c:v>8.7505477138611953E-2</c:v>
                </c:pt>
                <c:pt idx="306">
                  <c:v>8.7331691871258027E-2</c:v>
                </c:pt>
                <c:pt idx="307">
                  <c:v>8.7162591646748444E-2</c:v>
                </c:pt>
                <c:pt idx="308">
                  <c:v>8.6991000991337566E-2</c:v>
                </c:pt>
                <c:pt idx="309">
                  <c:v>8.6839882727602291E-2</c:v>
                </c:pt>
                <c:pt idx="310">
                  <c:v>8.6687503270103453E-2</c:v>
                </c:pt>
                <c:pt idx="311">
                  <c:v>8.6522263336952315E-2</c:v>
                </c:pt>
                <c:pt idx="312">
                  <c:v>8.6371145073217012E-2</c:v>
                </c:pt>
                <c:pt idx="313">
                  <c:v>8.6220447347582191E-2</c:v>
                </c:pt>
                <c:pt idx="314">
                  <c:v>8.6051843109626824E-2</c:v>
                </c:pt>
                <c:pt idx="315">
                  <c:v>8.5900724845891507E-2</c:v>
                </c:pt>
                <c:pt idx="316">
                  <c:v>8.5732120607936099E-2</c:v>
                </c:pt>
                <c:pt idx="317">
                  <c:v>8.5579741150437316E-2</c:v>
                </c:pt>
                <c:pt idx="318">
                  <c:v>8.5432407729606752E-2</c:v>
                </c:pt>
                <c:pt idx="319">
                  <c:v>8.526338295355082E-2</c:v>
                </c:pt>
                <c:pt idx="320">
                  <c:v>8.5112685227916068E-2</c:v>
                </c:pt>
                <c:pt idx="321">
                  <c:v>8.4961987502281275E-2</c:v>
                </c:pt>
                <c:pt idx="322">
                  <c:v>8.4792962726225329E-2</c:v>
                </c:pt>
                <c:pt idx="323">
                  <c:v>8.4632256193797967E-2</c:v>
                </c:pt>
                <c:pt idx="324">
                  <c:v>8.4481558468163159E-2</c:v>
                </c:pt>
                <c:pt idx="325">
                  <c:v>8.4324645609940629E-2</c:v>
                </c:pt>
                <c:pt idx="326">
                  <c:v>8.4173527346205312E-2</c:v>
                </c:pt>
                <c:pt idx="327">
                  <c:v>8.4004923108249932E-2</c:v>
                </c:pt>
                <c:pt idx="328">
                  <c:v>8.3854225382615152E-2</c:v>
                </c:pt>
                <c:pt idx="329">
                  <c:v>8.3703107118879794E-2</c:v>
                </c:pt>
                <c:pt idx="330">
                  <c:v>8.3524494074131747E-2</c:v>
                </c:pt>
                <c:pt idx="331">
                  <c:v>8.3373796348496995E-2</c:v>
                </c:pt>
                <c:pt idx="332">
                  <c:v>8.3234790002595052E-2</c:v>
                </c:pt>
                <c:pt idx="333">
                  <c:v>8.3065765226539148E-2</c:v>
                </c:pt>
                <c:pt idx="334">
                  <c:v>8.291557901768927E-2</c:v>
                </c:pt>
                <c:pt idx="335">
                  <c:v>8.2768035327808465E-2</c:v>
                </c:pt>
                <c:pt idx="336">
                  <c:v>8.2603215932757837E-2</c:v>
                </c:pt>
                <c:pt idx="337">
                  <c:v>8.2445663436084365E-2</c:v>
                </c:pt>
                <c:pt idx="338">
                  <c:v>8.2281264579134303E-2</c:v>
                </c:pt>
                <c:pt idx="339">
                  <c:v>8.2136664655957217E-2</c:v>
                </c:pt>
                <c:pt idx="340">
                  <c:v>8.1997448041004992E-2</c:v>
                </c:pt>
                <c:pt idx="341">
                  <c:v>8.1833049184054929E-2</c:v>
                </c:pt>
                <c:pt idx="342">
                  <c:v>8.1685505494174152E-2</c:v>
                </c:pt>
                <c:pt idx="343">
                  <c:v>8.152753245940017E-2</c:v>
                </c:pt>
                <c:pt idx="344">
                  <c:v>8.1363133602450094E-2</c:v>
                </c:pt>
                <c:pt idx="345">
                  <c:v>8.1215589912569316E-2</c:v>
                </c:pt>
                <c:pt idx="346">
                  <c:v>8.1054134822322918E-2</c:v>
                </c:pt>
                <c:pt idx="347">
                  <c:v>8.0914918207370734E-2</c:v>
                </c:pt>
                <c:pt idx="348">
                  <c:v>8.0767374517489957E-2</c:v>
                </c:pt>
                <c:pt idx="349">
                  <c:v>8.0602975660539838E-2</c:v>
                </c:pt>
                <c:pt idx="350">
                  <c:v>8.0445002625765899E-2</c:v>
                </c:pt>
                <c:pt idx="351">
                  <c:v>8.0297458935885094E-2</c:v>
                </c:pt>
                <c:pt idx="352">
                  <c:v>8.0133060078934976E-2</c:v>
                </c:pt>
                <c:pt idx="353">
                  <c:v>7.9988460155757918E-2</c:v>
                </c:pt>
                <c:pt idx="354">
                  <c:v>7.9849243540805748E-2</c:v>
                </c:pt>
                <c:pt idx="355">
                  <c:v>7.9684844683855643E-2</c:v>
                </c:pt>
                <c:pt idx="356">
                  <c:v>7.9526871649081704E-2</c:v>
                </c:pt>
                <c:pt idx="357">
                  <c:v>7.9362472792131572E-2</c:v>
                </c:pt>
                <c:pt idx="358">
                  <c:v>7.9214929102250822E-2</c:v>
                </c:pt>
                <c:pt idx="359">
                  <c:v>7.9067385412369975E-2</c:v>
                </c:pt>
                <c:pt idx="360">
                  <c:v>7.8905930322123605E-2</c:v>
                </c:pt>
                <c:pt idx="361">
                  <c:v>7.8758386632242813E-2</c:v>
                </c:pt>
                <c:pt idx="362">
                  <c:v>7.8619170017290629E-2</c:v>
                </c:pt>
                <c:pt idx="363">
                  <c:v>7.8444341815447377E-2</c:v>
                </c:pt>
                <c:pt idx="364">
                  <c:v>7.8296798125566586E-2</c:v>
                </c:pt>
                <c:pt idx="365">
                  <c:v>7.8149254435685794E-2</c:v>
                </c:pt>
                <c:pt idx="366">
                  <c:v>7.7984855578735704E-2</c:v>
                </c:pt>
                <c:pt idx="367">
                  <c:v>7.7840474216849684E-2</c:v>
                </c:pt>
                <c:pt idx="368">
                  <c:v>7.7679800534667096E-2</c:v>
                </c:pt>
                <c:pt idx="369">
                  <c:v>7.7560937963780635E-2</c:v>
                </c:pt>
                <c:pt idx="370">
                  <c:v>7.7427187923597221E-2</c:v>
                </c:pt>
                <c:pt idx="371">
                  <c:v>7.7287348491718172E-2</c:v>
                </c:pt>
                <c:pt idx="372">
                  <c:v>7.7160158845903062E-2</c:v>
                </c:pt>
                <c:pt idx="373">
                  <c:v>7.7032548661987416E-2</c:v>
                </c:pt>
                <c:pt idx="374">
                  <c:v>7.6896073534912596E-2</c:v>
                </c:pt>
                <c:pt idx="375">
                  <c:v>7.67688838890975E-2</c:v>
                </c:pt>
                <c:pt idx="376">
                  <c:v>7.6635554387014665E-2</c:v>
                </c:pt>
                <c:pt idx="377">
                  <c:v>7.6503621491963658E-2</c:v>
                </c:pt>
                <c:pt idx="378">
                  <c:v>7.637643184614859E-2</c:v>
                </c:pt>
                <c:pt idx="379">
                  <c:v>7.6236592414269486E-2</c:v>
                </c:pt>
                <c:pt idx="380">
                  <c:v>7.6108982230353839E-2</c:v>
                </c:pt>
                <c:pt idx="381">
                  <c:v>7.5985156889343028E-2</c:v>
                </c:pt>
                <c:pt idx="382">
                  <c:v>7.5845317457463923E-2</c:v>
                </c:pt>
                <c:pt idx="383">
                  <c:v>7.5711987955381074E-2</c:v>
                </c:pt>
                <c:pt idx="384">
                  <c:v>7.5592704846394049E-2</c:v>
                </c:pt>
                <c:pt idx="385">
                  <c:v>7.5452865414514986E-2</c:v>
                </c:pt>
                <c:pt idx="386">
                  <c:v>7.5325675768699904E-2</c:v>
                </c:pt>
                <c:pt idx="387">
                  <c:v>7.5185415798720276E-2</c:v>
                </c:pt>
                <c:pt idx="388">
                  <c:v>7.5061590457709465E-2</c:v>
                </c:pt>
                <c:pt idx="389">
                  <c:v>7.4934400811894356E-2</c:v>
                </c:pt>
                <c:pt idx="390">
                  <c:v>7.478800098564696E-2</c:v>
                </c:pt>
                <c:pt idx="391">
                  <c:v>7.4660811339831892E-2</c:v>
                </c:pt>
                <c:pt idx="392">
                  <c:v>7.4541948768945404E-2</c:v>
                </c:pt>
                <c:pt idx="393">
                  <c:v>7.4402109337066327E-2</c:v>
                </c:pt>
                <c:pt idx="394">
                  <c:v>7.4274499153150667E-2</c:v>
                </c:pt>
                <c:pt idx="395">
                  <c:v>7.4150673812139842E-2</c:v>
                </c:pt>
                <c:pt idx="396">
                  <c:v>7.4004694523993012E-2</c:v>
                </c:pt>
                <c:pt idx="397">
                  <c:v>7.3877084340077365E-2</c:v>
                </c:pt>
                <c:pt idx="398">
                  <c:v>7.3737244908198302E-2</c:v>
                </c:pt>
                <c:pt idx="399">
                  <c:v>7.3618382337311786E-2</c:v>
                </c:pt>
                <c:pt idx="400">
                  <c:v>7.3491192691496718E-2</c:v>
                </c:pt>
                <c:pt idx="401">
                  <c:v>7.335093272151709E-2</c:v>
                </c:pt>
                <c:pt idx="402">
                  <c:v>7.3227107380506251E-2</c:v>
                </c:pt>
                <c:pt idx="403">
                  <c:v>7.3093777878423416E-2</c:v>
                </c:pt>
                <c:pt idx="404">
                  <c:v>7.2953517908443774E-2</c:v>
                </c:pt>
                <c:pt idx="405">
                  <c:v>7.2826328262628706E-2</c:v>
                </c:pt>
                <c:pt idx="406">
                  <c:v>7.2699138616813638E-2</c:v>
                </c:pt>
                <c:pt idx="407">
                  <c:v>7.2567205721762604E-2</c:v>
                </c:pt>
                <c:pt idx="408">
                  <c:v>7.2440016075947536E-2</c:v>
                </c:pt>
                <c:pt idx="409">
                  <c:v>7.2303540948872688E-2</c:v>
                </c:pt>
                <c:pt idx="410">
                  <c:v>7.2170211446789811E-2</c:v>
                </c:pt>
                <c:pt idx="411">
                  <c:v>7.2042601262874206E-2</c:v>
                </c:pt>
                <c:pt idx="412">
                  <c:v>7.1902761830995116E-2</c:v>
                </c:pt>
                <c:pt idx="413">
                  <c:v>7.1775572185180034E-2</c:v>
                </c:pt>
                <c:pt idx="414">
                  <c:v>7.1656289076193008E-2</c:v>
                </c:pt>
                <c:pt idx="415">
                  <c:v>7.1516449644313931E-2</c:v>
                </c:pt>
                <c:pt idx="416">
                  <c:v>7.1386484447035339E-2</c:v>
                </c:pt>
                <c:pt idx="417">
                  <c:v>7.1259294801220216E-2</c:v>
                </c:pt>
                <c:pt idx="418">
                  <c:v>7.111903483124063E-2</c:v>
                </c:pt>
                <c:pt idx="419">
                  <c:v>7.0991845185425534E-2</c:v>
                </c:pt>
                <c:pt idx="420">
                  <c:v>7.0852005753546457E-2</c:v>
                </c:pt>
                <c:pt idx="421">
                  <c:v>7.0732722644559418E-2</c:v>
                </c:pt>
                <c:pt idx="422">
                  <c:v>7.0605532998744322E-2</c:v>
                </c:pt>
                <c:pt idx="423">
                  <c:v>7.0462918015401776E-2</c:v>
                </c:pt>
                <c:pt idx="424">
                  <c:v>7.033530783148613E-2</c:v>
                </c:pt>
                <c:pt idx="425">
                  <c:v>7.0208118185671034E-2</c:v>
                </c:pt>
                <c:pt idx="426">
                  <c:v>7.0068278753791943E-2</c:v>
                </c:pt>
                <c:pt idx="427">
                  <c:v>6.9941089107976862E-2</c:v>
                </c:pt>
                <c:pt idx="428">
                  <c:v>6.9813478924061215E-2</c:v>
                </c:pt>
                <c:pt idx="429">
                  <c:v>6.9681966567110745E-2</c:v>
                </c:pt>
                <c:pt idx="430">
                  <c:v>6.9552001369832167E-2</c:v>
                </c:pt>
                <c:pt idx="431">
                  <c:v>6.9411741399852553E-2</c:v>
                </c:pt>
                <c:pt idx="432">
                  <c:v>6.9284551754037471E-2</c:v>
                </c:pt>
                <c:pt idx="433">
                  <c:v>6.9157362108222362E-2</c:v>
                </c:pt>
                <c:pt idx="434">
                  <c:v>6.9017522676343271E-2</c:v>
                </c:pt>
                <c:pt idx="435">
                  <c:v>6.8889912492427652E-2</c:v>
                </c:pt>
                <c:pt idx="436">
                  <c:v>6.8764910065273369E-2</c:v>
                </c:pt>
                <c:pt idx="437">
                  <c:v>6.8628434938198604E-2</c:v>
                </c:pt>
                <c:pt idx="438">
                  <c:v>6.850082475428293E-2</c:v>
                </c:pt>
                <c:pt idx="439">
                  <c:v>6.8360985322403867E-2</c:v>
                </c:pt>
                <c:pt idx="440">
                  <c:v>6.8233795676588771E-2</c:v>
                </c:pt>
                <c:pt idx="441">
                  <c:v>6.8106185492673152E-2</c:v>
                </c:pt>
                <c:pt idx="442">
                  <c:v>6.7966346060794061E-2</c:v>
                </c:pt>
                <c:pt idx="443">
                  <c:v>6.7833016558711212E-2</c:v>
                </c:pt>
                <c:pt idx="444">
                  <c:v>6.7717518292629009E-2</c:v>
                </c:pt>
                <c:pt idx="445">
                  <c:v>6.7577258322649381E-2</c:v>
                </c:pt>
                <c:pt idx="446">
                  <c:v>6.7450068676834243E-2</c:v>
                </c:pt>
                <c:pt idx="447">
                  <c:v>6.7322879031019175E-2</c:v>
                </c:pt>
                <c:pt idx="448">
                  <c:v>6.7182619061039575E-2</c:v>
                </c:pt>
                <c:pt idx="449">
                  <c:v>6.7055429415224452E-2</c:v>
                </c:pt>
                <c:pt idx="450">
                  <c:v>6.6909450127077622E-2</c:v>
                </c:pt>
                <c:pt idx="451">
                  <c:v>6.6793951860995404E-2</c:v>
                </c:pt>
                <c:pt idx="452">
                  <c:v>6.6666341677079757E-2</c:v>
                </c:pt>
                <c:pt idx="453">
                  <c:v>6.6529435472307205E-2</c:v>
                </c:pt>
                <c:pt idx="454">
                  <c:v>6.6411497664703806E-2</c:v>
                </c:pt>
                <c:pt idx="455">
                  <c:v>6.6293139318999883E-2</c:v>
                </c:pt>
                <c:pt idx="456">
                  <c:v>6.6160969605098333E-2</c:v>
                </c:pt>
                <c:pt idx="457">
                  <c:v>6.6043597421240122E-2</c:v>
                </c:pt>
                <c:pt idx="458">
                  <c:v>6.5929589542186168E-2</c:v>
                </c:pt>
                <c:pt idx="459">
                  <c:v>6.5808730754048639E-2</c:v>
                </c:pt>
                <c:pt idx="460">
                  <c:v>6.5695669085720818E-2</c:v>
                </c:pt>
                <c:pt idx="461">
                  <c:v>6.5570798707530215E-2</c:v>
                </c:pt>
                <c:pt idx="462">
                  <c:v>6.5457316501101884E-2</c:v>
                </c:pt>
                <c:pt idx="463">
                  <c:v>6.5341479281310622E-2</c:v>
                </c:pt>
                <c:pt idx="464">
                  <c:v>6.521997320792422E-2</c:v>
                </c:pt>
                <c:pt idx="465">
                  <c:v>6.5106491001495903E-2</c:v>
                </c:pt>
                <c:pt idx="466">
                  <c:v>6.5002710912842057E-2</c:v>
                </c:pt>
                <c:pt idx="467">
                  <c:v>6.4883812175678957E-2</c:v>
                </c:pt>
                <c:pt idx="468">
                  <c:v>6.4799780038279367E-2</c:v>
                </c:pt>
                <c:pt idx="469">
                  <c:v>6.4742187345411623E-2</c:v>
                </c:pt>
                <c:pt idx="470">
                  <c:v>6.4670346821697935E-2</c:v>
                </c:pt>
                <c:pt idx="471">
                  <c:v>6.461296439788046E-2</c:v>
                </c:pt>
                <c:pt idx="472">
                  <c:v>6.4543899425630297E-2</c:v>
                </c:pt>
                <c:pt idx="473">
                  <c:v>6.4486306732762538E-2</c:v>
                </c:pt>
                <c:pt idx="474">
                  <c:v>6.4431902559773074E-2</c:v>
                </c:pt>
                <c:pt idx="475">
                  <c:v>6.4362837587522842E-2</c:v>
                </c:pt>
                <c:pt idx="476">
                  <c:v>6.4302469343191615E-2</c:v>
                </c:pt>
                <c:pt idx="477">
                  <c:v>6.4244876650323912E-2</c:v>
                </c:pt>
                <c:pt idx="478">
                  <c:v>6.4176021947123948E-2</c:v>
                </c:pt>
                <c:pt idx="479">
                  <c:v>6.4118429254256259E-2</c:v>
                </c:pt>
                <c:pt idx="480">
                  <c:v>6.4055642035652172E-2</c:v>
                </c:pt>
                <c:pt idx="481">
                  <c:v>6.4007756203220884E-2</c:v>
                </c:pt>
                <c:pt idx="482">
                  <c:v>6.3956681850911412E-2</c:v>
                </c:pt>
                <c:pt idx="483">
                  <c:v>6.3894387542079753E-2</c:v>
                </c:pt>
                <c:pt idx="484">
                  <c:v>6.384331318977024E-2</c:v>
                </c:pt>
                <c:pt idx="485">
                  <c:v>6.3792449106511051E-2</c:v>
                </c:pt>
                <c:pt idx="486">
                  <c:v>6.3730365066729661E-2</c:v>
                </c:pt>
                <c:pt idx="487">
                  <c:v>6.3679290714420175E-2</c:v>
                </c:pt>
                <c:pt idx="488">
                  <c:v>6.3628216362110662E-2</c:v>
                </c:pt>
                <c:pt idx="489">
                  <c:v>6.3569320842207497E-2</c:v>
                </c:pt>
                <c:pt idx="490">
                  <c:v>6.3518036220847743E-2</c:v>
                </c:pt>
                <c:pt idx="491">
                  <c:v>6.3455952181066352E-2</c:v>
                </c:pt>
                <c:pt idx="492">
                  <c:v>6.3405088097807094E-2</c:v>
                </c:pt>
                <c:pt idx="493">
                  <c:v>6.3354013745497637E-2</c:v>
                </c:pt>
                <c:pt idx="494">
                  <c:v>6.3291929705716246E-2</c:v>
                </c:pt>
                <c:pt idx="495">
                  <c:v>6.3240855353406733E-2</c:v>
                </c:pt>
                <c:pt idx="496">
                  <c:v>6.3192759251925218E-2</c:v>
                </c:pt>
                <c:pt idx="497">
                  <c:v>6.3130675212143827E-2</c:v>
                </c:pt>
                <c:pt idx="498">
                  <c:v>6.3079600859834328E-2</c:v>
                </c:pt>
                <c:pt idx="499">
                  <c:v>6.3028736776575112E-2</c:v>
                </c:pt>
                <c:pt idx="500">
                  <c:v>6.2966652736793707E-2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2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1.6983369264038442E-6</c:v>
                </c:pt>
                <c:pt idx="8">
                  <c:v>3.0899990991988221E-5</c:v>
                </c:pt>
                <c:pt idx="9">
                  <c:v>7.9517166064433842E-5</c:v>
                </c:pt>
                <c:pt idx="10">
                  <c:v>1.4380188172590528E-4</c:v>
                </c:pt>
                <c:pt idx="11">
                  <c:v>1.9653744152689921E-4</c:v>
                </c:pt>
                <c:pt idx="12">
                  <c:v>2.7197482761445274E-4</c:v>
                </c:pt>
                <c:pt idx="13">
                  <c:v>3.8359183992634106E-4</c:v>
                </c:pt>
                <c:pt idx="14">
                  <c:v>4.852552435773101E-4</c:v>
                </c:pt>
                <c:pt idx="15">
                  <c:v>5.8691864722827929E-4</c:v>
                </c:pt>
                <c:pt idx="16">
                  <c:v>7.0500700747168745E-4</c:v>
                </c:pt>
                <c:pt idx="17">
                  <c:v>8.2459795034829305E-4</c:v>
                </c:pt>
                <c:pt idx="18">
                  <c:v>9.4318837502496103E-4</c:v>
                </c:pt>
                <c:pt idx="19">
                  <c:v>1.0445257107162356E-3</c:v>
                </c:pt>
                <c:pt idx="20">
                  <c:v>1.149721634411666E-3</c:v>
                </c:pt>
                <c:pt idx="21">
                  <c:v>1.3061497002906071E-3</c:v>
                </c:pt>
                <c:pt idx="22">
                  <c:v>1.4499089678047296E-3</c:v>
                </c:pt>
                <c:pt idx="23">
                  <c:v>1.6066075035126482E-3</c:v>
                </c:pt>
                <c:pt idx="24">
                  <c:v>1.8881078464676108E-3</c:v>
                </c:pt>
                <c:pt idx="25">
                  <c:v>2.1126537020860555E-3</c:v>
                </c:pt>
                <c:pt idx="26">
                  <c:v>2.3758992457294562E-3</c:v>
                </c:pt>
                <c:pt idx="27">
                  <c:v>2.6007369974116543E-3</c:v>
                </c:pt>
                <c:pt idx="28">
                  <c:v>2.837826285576623E-3</c:v>
                </c:pt>
                <c:pt idx="29">
                  <c:v>3.1080022498770729E-3</c:v>
                </c:pt>
                <c:pt idx="30">
                  <c:v>3.3770195451525587E-3</c:v>
                </c:pt>
                <c:pt idx="31">
                  <c:v>3.6220389989343464E-3</c:v>
                </c:pt>
                <c:pt idx="32">
                  <c:v>3.941316420026938E-3</c:v>
                </c:pt>
                <c:pt idx="33">
                  <c:v>4.3166157667688578E-3</c:v>
                </c:pt>
                <c:pt idx="34">
                  <c:v>4.7852738570459971E-3</c:v>
                </c:pt>
                <c:pt idx="35">
                  <c:v>5.3493470782835463E-3</c:v>
                </c:pt>
                <c:pt idx="36">
                  <c:v>5.8625995316862207E-3</c:v>
                </c:pt>
                <c:pt idx="37">
                  <c:v>6.4671243128138437E-3</c:v>
                </c:pt>
                <c:pt idx="38">
                  <c:v>7.0095013086190006E-3</c:v>
                </c:pt>
                <c:pt idx="39">
                  <c:v>7.5836147463335677E-3</c:v>
                </c:pt>
                <c:pt idx="40">
                  <c:v>8.2504767311791048E-3</c:v>
                </c:pt>
                <c:pt idx="41">
                  <c:v>8.8194908545597903E-3</c:v>
                </c:pt>
                <c:pt idx="42">
                  <c:v>9.454117104471086E-3</c:v>
                </c:pt>
                <c:pt idx="43">
                  <c:v>1.0254445805621187E-2</c:v>
                </c:pt>
                <c:pt idx="44">
                  <c:v>1.1029864486446361E-2</c:v>
                </c:pt>
                <c:pt idx="45">
                  <c:v>1.192662792666168E-2</c:v>
                </c:pt>
                <c:pt idx="46">
                  <c:v>1.2998494281532737E-2</c:v>
                </c:pt>
                <c:pt idx="47">
                  <c:v>1.4016958865239947E-2</c:v>
                </c:pt>
                <c:pt idx="48">
                  <c:v>1.5199820504758177E-2</c:v>
                </c:pt>
                <c:pt idx="49">
                  <c:v>1.6375662528227863E-2</c:v>
                </c:pt>
                <c:pt idx="50">
                  <c:v>1.7789753585118997E-2</c:v>
                </c:pt>
                <c:pt idx="51">
                  <c:v>1.930133437746007E-2</c:v>
                </c:pt>
                <c:pt idx="52">
                  <c:v>2.0707413895098302E-2</c:v>
                </c:pt>
                <c:pt idx="53">
                  <c:v>2.209845600732141E-2</c:v>
                </c:pt>
                <c:pt idx="54">
                  <c:v>2.3795411103963826E-2</c:v>
                </c:pt>
                <c:pt idx="55">
                  <c:v>2.5446879174685917E-2</c:v>
                </c:pt>
                <c:pt idx="56">
                  <c:v>2.7054780537819099E-2</c:v>
                </c:pt>
                <c:pt idx="57">
                  <c:v>2.910972229193132E-2</c:v>
                </c:pt>
                <c:pt idx="58">
                  <c:v>3.0954039522190491E-2</c:v>
                </c:pt>
                <c:pt idx="59">
                  <c:v>3.2963230723329719E-2</c:v>
                </c:pt>
                <c:pt idx="60">
                  <c:v>3.4775226455413102E-2</c:v>
                </c:pt>
                <c:pt idx="61">
                  <c:v>3.6708154446511043E-2</c:v>
                </c:pt>
                <c:pt idx="62">
                  <c:v>3.8922213812227761E-2</c:v>
                </c:pt>
                <c:pt idx="63">
                  <c:v>4.1196407888719311E-2</c:v>
                </c:pt>
                <c:pt idx="64">
                  <c:v>4.3554459958088335E-2</c:v>
                </c:pt>
                <c:pt idx="65">
                  <c:v>4.6154694435781907E-2</c:v>
                </c:pt>
                <c:pt idx="66">
                  <c:v>4.8624864483876103E-2</c:v>
                </c:pt>
                <c:pt idx="67">
                  <c:v>5.1088950909672824E-2</c:v>
                </c:pt>
                <c:pt idx="68">
                  <c:v>5.3890362057186184E-2</c:v>
                </c:pt>
                <c:pt idx="69">
                  <c:v>5.6494681928898539E-2</c:v>
                </c:pt>
                <c:pt idx="70">
                  <c:v>5.9478547487272257E-2</c:v>
                </c:pt>
                <c:pt idx="71">
                  <c:v>6.2023562764758566E-2</c:v>
                </c:pt>
                <c:pt idx="72">
                  <c:v>6.4820266690405498E-2</c:v>
                </c:pt>
                <c:pt idx="73">
                  <c:v>6.7884884269148335E-2</c:v>
                </c:pt>
                <c:pt idx="74">
                  <c:v>7.0678020312720344E-2</c:v>
                </c:pt>
                <c:pt idx="75">
                  <c:v>7.3669838036290305E-2</c:v>
                </c:pt>
                <c:pt idx="76">
                  <c:v>7.6956765538701219E-2</c:v>
                </c:pt>
                <c:pt idx="77">
                  <c:v>8.0198667394295695E-2</c:v>
                </c:pt>
                <c:pt idx="78">
                  <c:v>8.351502614858014E-2</c:v>
                </c:pt>
                <c:pt idx="79">
                  <c:v>8.6542340582933724E-2</c:v>
                </c:pt>
                <c:pt idx="80">
                  <c:v>8.9731060291052905E-2</c:v>
                </c:pt>
                <c:pt idx="81">
                  <c:v>9.3077372709100228E-2</c:v>
                </c:pt>
                <c:pt idx="82">
                  <c:v>9.6288607317726788E-2</c:v>
                </c:pt>
                <c:pt idx="83">
                  <c:v>9.9665401316799393E-2</c:v>
                </c:pt>
                <c:pt idx="84">
                  <c:v>0.10353309517841638</c:v>
                </c:pt>
                <c:pt idx="85">
                  <c:v>0.10696812460731908</c:v>
                </c:pt>
                <c:pt idx="86">
                  <c:v>0.1103073603910491</c:v>
                </c:pt>
                <c:pt idx="87">
                  <c:v>0.11414738662818524</c:v>
                </c:pt>
                <c:pt idx="88">
                  <c:v>0.11758559502212901</c:v>
                </c:pt>
                <c:pt idx="89">
                  <c:v>0.12151009805060246</c:v>
                </c:pt>
                <c:pt idx="90">
                  <c:v>0.12538146178019485</c:v>
                </c:pt>
                <c:pt idx="91">
                  <c:v>0.12913127078756703</c:v>
                </c:pt>
                <c:pt idx="92">
                  <c:v>0.13319093637111168</c:v>
                </c:pt>
                <c:pt idx="93">
                  <c:v>0.13704589066001016</c:v>
                </c:pt>
                <c:pt idx="94">
                  <c:v>0.14090788399582202</c:v>
                </c:pt>
                <c:pt idx="95">
                  <c:v>0.1452452855924265</c:v>
                </c:pt>
                <c:pt idx="96">
                  <c:v>0.14949717954148486</c:v>
                </c:pt>
                <c:pt idx="97">
                  <c:v>0.15392507373207268</c:v>
                </c:pt>
                <c:pt idx="98">
                  <c:v>0.15857766326893843</c:v>
                </c:pt>
                <c:pt idx="99">
                  <c:v>0.16289403626796206</c:v>
                </c:pt>
                <c:pt idx="100">
                  <c:v>0.16773056574420184</c:v>
                </c:pt>
                <c:pt idx="101">
                  <c:v>0.17207974510184204</c:v>
                </c:pt>
                <c:pt idx="102">
                  <c:v>0.17645470271330357</c:v>
                </c:pt>
                <c:pt idx="103">
                  <c:v>0.18139149554772865</c:v>
                </c:pt>
                <c:pt idx="104">
                  <c:v>0.18626511211513988</c:v>
                </c:pt>
                <c:pt idx="105">
                  <c:v>0.19098813737529027</c:v>
                </c:pt>
                <c:pt idx="106">
                  <c:v>0.19618542466699099</c:v>
                </c:pt>
                <c:pt idx="107">
                  <c:v>0.20105872253491799</c:v>
                </c:pt>
                <c:pt idx="108">
                  <c:v>0.20595809376507787</c:v>
                </c:pt>
                <c:pt idx="109">
                  <c:v>0.21079647447105915</c:v>
                </c:pt>
                <c:pt idx="110">
                  <c:v>0.21593736124092414</c:v>
                </c:pt>
                <c:pt idx="111">
                  <c:v>0.22129575565745382</c:v>
                </c:pt>
                <c:pt idx="112">
                  <c:v>0.22627866678128425</c:v>
                </c:pt>
                <c:pt idx="113">
                  <c:v>0.2312615779051147</c:v>
                </c:pt>
                <c:pt idx="114">
                  <c:v>0.23663911025054207</c:v>
                </c:pt>
                <c:pt idx="115">
                  <c:v>0.24169855247170541</c:v>
                </c:pt>
                <c:pt idx="116">
                  <c:v>0.24634873428504575</c:v>
                </c:pt>
                <c:pt idx="117">
                  <c:v>0.25207662017324639</c:v>
                </c:pt>
                <c:pt idx="118">
                  <c:v>0.25729017064497534</c:v>
                </c:pt>
                <c:pt idx="119">
                  <c:v>0.26294808530791375</c:v>
                </c:pt>
                <c:pt idx="120">
                  <c:v>0.26821777397863933</c:v>
                </c:pt>
                <c:pt idx="121">
                  <c:v>0.27362633333473685</c:v>
                </c:pt>
                <c:pt idx="122">
                  <c:v>0.27951962894602628</c:v>
                </c:pt>
                <c:pt idx="123">
                  <c:v>0.28449711756748081</c:v>
                </c:pt>
                <c:pt idx="124">
                  <c:v>0.29018880444702233</c:v>
                </c:pt>
                <c:pt idx="125">
                  <c:v>0.2961198256994324</c:v>
                </c:pt>
                <c:pt idx="126">
                  <c:v>0.30161239494141007</c:v>
                </c:pt>
                <c:pt idx="127">
                  <c:v>0.30712846847447467</c:v>
                </c:pt>
                <c:pt idx="128">
                  <c:v>0.31313267156392605</c:v>
                </c:pt>
                <c:pt idx="129">
                  <c:v>0.31880039508240937</c:v>
                </c:pt>
                <c:pt idx="130">
                  <c:v>0.32493707930031962</c:v>
                </c:pt>
                <c:pt idx="131">
                  <c:v>0.33048635095211615</c:v>
                </c:pt>
                <c:pt idx="132">
                  <c:v>0.33640796972153852</c:v>
                </c:pt>
                <c:pt idx="133">
                  <c:v>0.34277042942204533</c:v>
                </c:pt>
                <c:pt idx="134">
                  <c:v>0.34869425502405393</c:v>
                </c:pt>
                <c:pt idx="135">
                  <c:v>0.35468729445997865</c:v>
                </c:pt>
                <c:pt idx="136">
                  <c:v>0.36110488670546514</c:v>
                </c:pt>
                <c:pt idx="137">
                  <c:v>0.36702100795654274</c:v>
                </c:pt>
                <c:pt idx="138">
                  <c:v>0.3727431238782164</c:v>
                </c:pt>
                <c:pt idx="139">
                  <c:v>0.37924293132235659</c:v>
                </c:pt>
                <c:pt idx="140">
                  <c:v>0.3853157325617565</c:v>
                </c:pt>
                <c:pt idx="141">
                  <c:v>0.39187497712650277</c:v>
                </c:pt>
                <c:pt idx="142">
                  <c:v>0.39802358538088095</c:v>
                </c:pt>
                <c:pt idx="143">
                  <c:v>0.4041472510609489</c:v>
                </c:pt>
                <c:pt idx="144">
                  <c:v>0.41071512224209777</c:v>
                </c:pt>
                <c:pt idx="145">
                  <c:v>0.41698934872870685</c:v>
                </c:pt>
                <c:pt idx="146">
                  <c:v>0.42292564579980335</c:v>
                </c:pt>
                <c:pt idx="147">
                  <c:v>0.42971224411253517</c:v>
                </c:pt>
                <c:pt idx="148">
                  <c:v>0.43607595844641095</c:v>
                </c:pt>
                <c:pt idx="149">
                  <c:v>0.4424758390569325</c:v>
                </c:pt>
                <c:pt idx="150">
                  <c:v>0.44951937535062103</c:v>
                </c:pt>
                <c:pt idx="151">
                  <c:v>0.45560682045955014</c:v>
                </c:pt>
                <c:pt idx="152">
                  <c:v>0.46247849460661816</c:v>
                </c:pt>
                <c:pt idx="153">
                  <c:v>0.46856205891806063</c:v>
                </c:pt>
                <c:pt idx="154">
                  <c:v>0.47497530706065788</c:v>
                </c:pt>
                <c:pt idx="155">
                  <c:v>0.48190384636967987</c:v>
                </c:pt>
                <c:pt idx="156">
                  <c:v>0.48832400532740899</c:v>
                </c:pt>
                <c:pt idx="157">
                  <c:v>0.49485137181728422</c:v>
                </c:pt>
                <c:pt idx="158">
                  <c:v>0.50195670534376913</c:v>
                </c:pt>
                <c:pt idx="159">
                  <c:v>0.50861690744928123</c:v>
                </c:pt>
                <c:pt idx="160">
                  <c:v>0.51572622875831164</c:v>
                </c:pt>
                <c:pt idx="161">
                  <c:v>0.52204226164127299</c:v>
                </c:pt>
                <c:pt idx="162">
                  <c:v>0.52872845300139815</c:v>
                </c:pt>
                <c:pt idx="163">
                  <c:v>0.53585935524439576</c:v>
                </c:pt>
                <c:pt idx="164">
                  <c:v>0.54245939087975703</c:v>
                </c:pt>
                <c:pt idx="165">
                  <c:v>0.54910773381083444</c:v>
                </c:pt>
                <c:pt idx="166">
                  <c:v>0.55635319299941666</c:v>
                </c:pt>
                <c:pt idx="167">
                  <c:v>0.56311873989911199</c:v>
                </c:pt>
                <c:pt idx="168">
                  <c:v>0.56954735083158592</c:v>
                </c:pt>
                <c:pt idx="169">
                  <c:v>0.57684630009955529</c:v>
                </c:pt>
                <c:pt idx="170">
                  <c:v>0.5838949356109443</c:v>
                </c:pt>
                <c:pt idx="171">
                  <c:v>0.59094191164468113</c:v>
                </c:pt>
                <c:pt idx="172">
                  <c:v>0.59785513802300028</c:v>
                </c:pt>
                <c:pt idx="173">
                  <c:v>0.6047347769093695</c:v>
                </c:pt>
                <c:pt idx="174">
                  <c:v>0.61211749736696486</c:v>
                </c:pt>
                <c:pt idx="175">
                  <c:v>0.61899713625333386</c:v>
                </c:pt>
                <c:pt idx="176">
                  <c:v>0.62560718447356378</c:v>
                </c:pt>
                <c:pt idx="177">
                  <c:v>0.63328351285788298</c:v>
                </c:pt>
                <c:pt idx="178">
                  <c:v>0.63990168546044413</c:v>
                </c:pt>
                <c:pt idx="179">
                  <c:v>0.64685975470256241</c:v>
                </c:pt>
                <c:pt idx="180">
                  <c:v>0.65428137493445748</c:v>
                </c:pt>
                <c:pt idx="181">
                  <c:v>0.66119991359512564</c:v>
                </c:pt>
                <c:pt idx="182">
                  <c:v>0.66862977142517777</c:v>
                </c:pt>
                <c:pt idx="183">
                  <c:v>0.67551389745307955</c:v>
                </c:pt>
                <c:pt idx="184">
                  <c:v>0.68244090029867033</c:v>
                </c:pt>
                <c:pt idx="185">
                  <c:v>0.68958444299178623</c:v>
                </c:pt>
                <c:pt idx="186">
                  <c:v>0.69657716901756939</c:v>
                </c:pt>
                <c:pt idx="187">
                  <c:v>0.70353364021490516</c:v>
                </c:pt>
                <c:pt idx="188">
                  <c:v>0.71099693577256284</c:v>
                </c:pt>
                <c:pt idx="189">
                  <c:v>0.71799293755134896</c:v>
                </c:pt>
                <c:pt idx="190">
                  <c:v>0.7252363548620141</c:v>
                </c:pt>
                <c:pt idx="191">
                  <c:v>0.73243462646764068</c:v>
                </c:pt>
                <c:pt idx="192">
                  <c:v>0.73916390523636255</c:v>
                </c:pt>
                <c:pt idx="193">
                  <c:v>0.74675104926462577</c:v>
                </c:pt>
                <c:pt idx="194">
                  <c:v>0.75379187204519082</c:v>
                </c:pt>
                <c:pt idx="195">
                  <c:v>0.76083503717195156</c:v>
                </c:pt>
                <c:pt idx="196">
                  <c:v>0.76843625608636679</c:v>
                </c:pt>
                <c:pt idx="197">
                  <c:v>0.77575832097138597</c:v>
                </c:pt>
                <c:pt idx="198">
                  <c:v>0.78253993136499778</c:v>
                </c:pt>
                <c:pt idx="199">
                  <c:v>0.78992203004585526</c:v>
                </c:pt>
                <c:pt idx="200">
                  <c:v>0.79715258970160552</c:v>
                </c:pt>
                <c:pt idx="201">
                  <c:v>0.80438470178552679</c:v>
                </c:pt>
                <c:pt idx="202">
                  <c:v>0.81217563731727982</c:v>
                </c:pt>
                <c:pt idx="203">
                  <c:v>0.81975717040475315</c:v>
                </c:pt>
                <c:pt idx="204">
                  <c:v>0.82756834979800353</c:v>
                </c:pt>
                <c:pt idx="205">
                  <c:v>0.83449786738908893</c:v>
                </c:pt>
                <c:pt idx="206">
                  <c:v>0.84151853911035956</c:v>
                </c:pt>
                <c:pt idx="207">
                  <c:v>0.8494304373786864</c:v>
                </c:pt>
                <c:pt idx="208">
                  <c:v>0.85676981903000937</c:v>
                </c:pt>
                <c:pt idx="209">
                  <c:v>0.86410920068133101</c:v>
                </c:pt>
                <c:pt idx="210">
                  <c:v>0.87228447859771596</c:v>
                </c:pt>
                <c:pt idx="211">
                  <c:v>0.87962386024903827</c:v>
                </c:pt>
                <c:pt idx="212">
                  <c:v>0.88749370470731259</c:v>
                </c:pt>
                <c:pt idx="213">
                  <c:v>0.89419033458006159</c:v>
                </c:pt>
                <c:pt idx="214">
                  <c:v>0.90152971623138367</c:v>
                </c:pt>
                <c:pt idx="215">
                  <c:v>0.90941123074524921</c:v>
                </c:pt>
                <c:pt idx="216">
                  <c:v>0.91681810876170677</c:v>
                </c:pt>
                <c:pt idx="217">
                  <c:v>0.92453307591127942</c:v>
                </c:pt>
                <c:pt idx="218">
                  <c:v>0.93247840695859829</c:v>
                </c:pt>
                <c:pt idx="219">
                  <c:v>0.93988780820365903</c:v>
                </c:pt>
                <c:pt idx="220">
                  <c:v>0.94664772906053818</c:v>
                </c:pt>
                <c:pt idx="221">
                  <c:v>0.95459306010785705</c:v>
                </c:pt>
                <c:pt idx="222">
                  <c:v>0.96200246135291811</c:v>
                </c:pt>
                <c:pt idx="223">
                  <c:v>0.97021117204829543</c:v>
                </c:pt>
                <c:pt idx="224">
                  <c:v>0.9776630476415098</c:v>
                </c:pt>
                <c:pt idx="225">
                  <c:v>0.9850724488865702</c:v>
                </c:pt>
                <c:pt idx="226">
                  <c:v>0.99301777993388951</c:v>
                </c:pt>
                <c:pt idx="227">
                  <c:v>1.0001477915612982</c:v>
                </c:pt>
                <c:pt idx="228">
                  <c:v>1.0071871020358292</c:v>
                </c:pt>
                <c:pt idx="229">
                  <c:v>1.0151341066563075</c:v>
                </c:pt>
                <c:pt idx="230">
                  <c:v>1.0228506235118808</c:v>
                </c:pt>
                <c:pt idx="231">
                  <c:v>1.0302612863712437</c:v>
                </c:pt>
                <c:pt idx="232">
                  <c:v>1.0382082995709649</c:v>
                </c:pt>
                <c:pt idx="233">
                  <c:v>1.0456189624303274</c:v>
                </c:pt>
                <c:pt idx="234">
                  <c:v>1.0532865860123963</c:v>
                </c:pt>
                <c:pt idx="235">
                  <c:v>1.0603271581012292</c:v>
                </c:pt>
                <c:pt idx="236">
                  <c:v>1.0677431439015403</c:v>
                </c:pt>
                <c:pt idx="237">
                  <c:v>1.0760054311509251</c:v>
                </c:pt>
                <c:pt idx="238">
                  <c:v>1.0834231590503764</c:v>
                </c:pt>
                <c:pt idx="239">
                  <c:v>1.0908408869498278</c:v>
                </c:pt>
                <c:pt idx="240">
                  <c:v>1.0987973202030004</c:v>
                </c:pt>
                <c:pt idx="241">
                  <c:v>1.1059622966327838</c:v>
                </c:pt>
                <c:pt idx="242">
                  <c:v>1.1134155397969743</c:v>
                </c:pt>
                <c:pt idx="243">
                  <c:v>1.1213214108562182</c:v>
                </c:pt>
                <c:pt idx="244">
                  <c:v>1.1288474946026523</c:v>
                </c:pt>
                <c:pt idx="245">
                  <c:v>1.1368689682784536</c:v>
                </c:pt>
                <c:pt idx="246">
                  <c:v>1.1443639627174509</c:v>
                </c:pt>
                <c:pt idx="247">
                  <c:v>1.151945347224105</c:v>
                </c:pt>
                <c:pt idx="248">
                  <c:v>1.1597088697931168</c:v>
                </c:pt>
                <c:pt idx="249">
                  <c:v>1.1673463645065336</c:v>
                </c:pt>
                <c:pt idx="250">
                  <c:v>1.1748744190764497</c:v>
                </c:pt>
                <c:pt idx="251">
                  <c:v>1.183122039218502</c:v>
                </c:pt>
                <c:pt idx="252">
                  <c:v>1.1907726674260983</c:v>
                </c:pt>
                <c:pt idx="253">
                  <c:v>1.1989761310675955</c:v>
                </c:pt>
                <c:pt idx="254">
                  <c:v>1.2066709157757483</c:v>
                </c:pt>
                <c:pt idx="255">
                  <c:v>1.2139874760018616</c:v>
                </c:pt>
                <c:pt idx="256">
                  <c:v>1.2221909396433586</c:v>
                </c:pt>
                <c:pt idx="257">
                  <c:v>1.2301074707276158</c:v>
                </c:pt>
                <c:pt idx="258">
                  <c:v>1.2374282057523371</c:v>
                </c:pt>
                <c:pt idx="259">
                  <c:v>1.245642182846348</c:v>
                </c:pt>
                <c:pt idx="260">
                  <c:v>1.2533088079456749</c:v>
                </c:pt>
                <c:pt idx="261">
                  <c:v>1.2610264488995906</c:v>
                </c:pt>
                <c:pt idx="262">
                  <c:v>1.2689187008053682</c:v>
                </c:pt>
                <c:pt idx="263">
                  <c:v>1.2768580881353897</c:v>
                </c:pt>
                <c:pt idx="264">
                  <c:v>1.2851285645232065</c:v>
                </c:pt>
                <c:pt idx="265">
                  <c:v>1.2924202571803911</c:v>
                </c:pt>
                <c:pt idx="266">
                  <c:v>1.3001009012949136</c:v>
                </c:pt>
                <c:pt idx="267">
                  <c:v>1.3083502392129438</c:v>
                </c:pt>
                <c:pt idx="268">
                  <c:v>1.316114360140421</c:v>
                </c:pt>
                <c:pt idx="269">
                  <c:v>1.3234966820120049</c:v>
                </c:pt>
                <c:pt idx="270">
                  <c:v>1.3321032607984311</c:v>
                </c:pt>
                <c:pt idx="271">
                  <c:v>1.3399554844579697</c:v>
                </c:pt>
                <c:pt idx="272">
                  <c:v>1.3473707324442428</c:v>
                </c:pt>
                <c:pt idx="273">
                  <c:v>1.3557404663372361</c:v>
                </c:pt>
                <c:pt idx="274">
                  <c:v>1.3635476924200187</c:v>
                </c:pt>
                <c:pt idx="275">
                  <c:v>1.3719624238897699</c:v>
                </c:pt>
                <c:pt idx="276">
                  <c:v>1.3794292739195613</c:v>
                </c:pt>
                <c:pt idx="277">
                  <c:v>1.3875093000535821</c:v>
                </c:pt>
                <c:pt idx="278">
                  <c:v>1.3959658750643358</c:v>
                </c:pt>
                <c:pt idx="279">
                  <c:v>1.4038145241500213</c:v>
                </c:pt>
                <c:pt idx="280">
                  <c:v>1.4112696391482236</c:v>
                </c:pt>
                <c:pt idx="281">
                  <c:v>1.4197262141589777</c:v>
                </c:pt>
                <c:pt idx="282">
                  <c:v>1.4275748632446621</c:v>
                </c:pt>
                <c:pt idx="283">
                  <c:v>1.4353484083468644</c:v>
                </c:pt>
                <c:pt idx="284">
                  <c:v>1.4437595652427615</c:v>
                </c:pt>
                <c:pt idx="285">
                  <c:v>1.4516536324433034</c:v>
                </c:pt>
                <c:pt idx="286">
                  <c:v>1.4600647893391994</c:v>
                </c:pt>
                <c:pt idx="287">
                  <c:v>1.4675199043374016</c:v>
                </c:pt>
                <c:pt idx="288">
                  <c:v>1.475413971537944</c:v>
                </c:pt>
                <c:pt idx="289">
                  <c:v>1.4838251284338402</c:v>
                </c:pt>
                <c:pt idx="290">
                  <c:v>1.4915986735360429</c:v>
                </c:pt>
                <c:pt idx="291">
                  <c:v>1.499447322621728</c:v>
                </c:pt>
                <c:pt idx="292">
                  <c:v>1.5079038976324823</c:v>
                </c:pt>
                <c:pt idx="293">
                  <c:v>1.5157525467181663</c:v>
                </c:pt>
                <c:pt idx="294">
                  <c:v>1.5241637036140634</c:v>
                </c:pt>
                <c:pt idx="295">
                  <c:v>1.5316642367271234</c:v>
                </c:pt>
                <c:pt idx="296">
                  <c:v>1.5395128858128062</c:v>
                </c:pt>
                <c:pt idx="297">
                  <c:v>1.5478489387252221</c:v>
                </c:pt>
                <c:pt idx="298">
                  <c:v>1.5557843298001195</c:v>
                </c:pt>
                <c:pt idx="299">
                  <c:v>1.5637198200035631</c:v>
                </c:pt>
                <c:pt idx="300">
                  <c:v>1.5722274903935318</c:v>
                </c:pt>
                <c:pt idx="301">
                  <c:v>1.5801629805969752</c:v>
                </c:pt>
                <c:pt idx="302">
                  <c:v>1.5877467802539418</c:v>
                </c:pt>
                <c:pt idx="303">
                  <c:v>1.5965249794396765</c:v>
                </c:pt>
                <c:pt idx="304">
                  <c:v>1.6041137855186203</c:v>
                </c:pt>
                <c:pt idx="305">
                  <c:v>1.612667294561547</c:v>
                </c:pt>
                <c:pt idx="306">
                  <c:v>1.62060278476499</c:v>
                </c:pt>
                <c:pt idx="307">
                  <c:v>1.6285429600112795</c:v>
                </c:pt>
                <c:pt idx="308">
                  <c:v>1.6370750630679474</c:v>
                </c:pt>
                <c:pt idx="309">
                  <c:v>1.6450794794660684</c:v>
                </c:pt>
                <c:pt idx="310">
                  <c:v>1.652916103264767</c:v>
                </c:pt>
                <c:pt idx="311">
                  <c:v>1.6611045086143916</c:v>
                </c:pt>
                <c:pt idx="312">
                  <c:v>1.6691089250125124</c:v>
                </c:pt>
                <c:pt idx="313">
                  <c:v>1.6770675027576754</c:v>
                </c:pt>
                <c:pt idx="314">
                  <c:v>1.6856025922317999</c:v>
                </c:pt>
                <c:pt idx="315">
                  <c:v>1.6936070086299193</c:v>
                </c:pt>
                <c:pt idx="316">
                  <c:v>1.7021420981040429</c:v>
                </c:pt>
                <c:pt idx="317">
                  <c:v>1.7099787219027431</c:v>
                </c:pt>
                <c:pt idx="318">
                  <c:v>1.717590615523406</c:v>
                </c:pt>
                <c:pt idx="319">
                  <c:v>1.7261715436504881</c:v>
                </c:pt>
                <c:pt idx="320">
                  <c:v>1.7341301213956508</c:v>
                </c:pt>
                <c:pt idx="321">
                  <c:v>1.7420886991408135</c:v>
                </c:pt>
                <c:pt idx="322">
                  <c:v>1.7506696272678943</c:v>
                </c:pt>
                <c:pt idx="323">
                  <c:v>1.758903780266031</c:v>
                </c:pt>
                <c:pt idx="324">
                  <c:v>1.7668623580111951</c:v>
                </c:pt>
                <c:pt idx="325">
                  <c:v>1.7746532341613819</c:v>
                </c:pt>
                <c:pt idx="326">
                  <c:v>1.7826576505595018</c:v>
                </c:pt>
                <c:pt idx="327">
                  <c:v>1.7911927400336261</c:v>
                </c:pt>
                <c:pt idx="328">
                  <c:v>1.7991513177787894</c:v>
                </c:pt>
                <c:pt idx="329">
                  <c:v>1.8071557341769096</c:v>
                </c:pt>
                <c:pt idx="330">
                  <c:v>1.8159663989040062</c:v>
                </c:pt>
                <c:pt idx="331">
                  <c:v>1.8239249766491685</c:v>
                </c:pt>
                <c:pt idx="332">
                  <c:v>1.8311393410703958</c:v>
                </c:pt>
                <c:pt idx="333">
                  <c:v>1.8397202691974766</c:v>
                </c:pt>
                <c:pt idx="334">
                  <c:v>1.8476793584594249</c:v>
                </c:pt>
                <c:pt idx="335">
                  <c:v>1.8556410902403431</c:v>
                </c:pt>
                <c:pt idx="336">
                  <c:v>1.8642262237484295</c:v>
                </c:pt>
                <c:pt idx="337">
                  <c:v>1.8724635307823199</c:v>
                </c:pt>
                <c:pt idx="338">
                  <c:v>1.8810028256374474</c:v>
                </c:pt>
                <c:pt idx="339">
                  <c:v>1.8886637119468219</c:v>
                </c:pt>
                <c:pt idx="340">
                  <c:v>1.8962279145283036</c:v>
                </c:pt>
                <c:pt idx="341">
                  <c:v>1.9047672093834327</c:v>
                </c:pt>
                <c:pt idx="342">
                  <c:v>1.9127289411643491</c:v>
                </c:pt>
                <c:pt idx="343">
                  <c:v>1.9210120868511973</c:v>
                </c:pt>
                <c:pt idx="344">
                  <c:v>1.929551381706327</c:v>
                </c:pt>
                <c:pt idx="345">
                  <c:v>1.9375131134872439</c:v>
                </c:pt>
                <c:pt idx="346">
                  <c:v>1.9457515628708302</c:v>
                </c:pt>
                <c:pt idx="347">
                  <c:v>1.9533157654523108</c:v>
                </c:pt>
                <c:pt idx="348">
                  <c:v>1.9612774972332281</c:v>
                </c:pt>
                <c:pt idx="349">
                  <c:v>1.9698167920883554</c:v>
                </c:pt>
                <c:pt idx="350">
                  <c:v>1.9780999377752053</c:v>
                </c:pt>
                <c:pt idx="351">
                  <c:v>1.9860616695561222</c:v>
                </c:pt>
                <c:pt idx="352">
                  <c:v>1.9946009644112495</c:v>
                </c:pt>
                <c:pt idx="353">
                  <c:v>2.0022618507206267</c:v>
                </c:pt>
                <c:pt idx="354">
                  <c:v>2.0098260533021057</c:v>
                </c:pt>
                <c:pt idx="355">
                  <c:v>2.0183653481572348</c:v>
                </c:pt>
                <c:pt idx="356">
                  <c:v>2.0266484938440841</c:v>
                </c:pt>
                <c:pt idx="357">
                  <c:v>2.0351877886992114</c:v>
                </c:pt>
                <c:pt idx="358">
                  <c:v>2.0431495204801302</c:v>
                </c:pt>
                <c:pt idx="359">
                  <c:v>2.0511112522610468</c:v>
                </c:pt>
                <c:pt idx="360">
                  <c:v>2.0593497016446318</c:v>
                </c:pt>
                <c:pt idx="361">
                  <c:v>2.0673114334255493</c:v>
                </c:pt>
                <c:pt idx="362">
                  <c:v>2.0748756360070315</c:v>
                </c:pt>
                <c:pt idx="363">
                  <c:v>2.0837363447680906</c:v>
                </c:pt>
                <c:pt idx="364">
                  <c:v>2.0916980765490081</c:v>
                </c:pt>
                <c:pt idx="365">
                  <c:v>2.0996598083299247</c:v>
                </c:pt>
                <c:pt idx="366">
                  <c:v>2.1081991031850529</c:v>
                </c:pt>
                <c:pt idx="367">
                  <c:v>2.1158602080557194</c:v>
                </c:pt>
                <c:pt idx="368">
                  <c:v>2.1244032280856153</c:v>
                </c:pt>
                <c:pt idx="369">
                  <c:v>2.1319877847111606</c:v>
                </c:pt>
                <c:pt idx="370">
                  <c:v>2.1402951533926009</c:v>
                </c:pt>
                <c:pt idx="371">
                  <c:v>2.1488590076728</c:v>
                </c:pt>
                <c:pt idx="372">
                  <c:v>2.1568410934977829</c:v>
                </c:pt>
                <c:pt idx="373">
                  <c:v>2.1648690179757248</c:v>
                </c:pt>
                <c:pt idx="374">
                  <c:v>2.1730861881314243</c:v>
                </c:pt>
                <c:pt idx="375">
                  <c:v>2.1810682739564076</c:v>
                </c:pt>
                <c:pt idx="376">
                  <c:v>2.189329803984887</c:v>
                </c:pt>
                <c:pt idx="377">
                  <c:v>2.1975419677186072</c:v>
                </c:pt>
                <c:pt idx="378">
                  <c:v>2.2055240535435909</c:v>
                </c:pt>
                <c:pt idx="379">
                  <c:v>2.2140879078237901</c:v>
                </c:pt>
                <c:pt idx="380">
                  <c:v>2.2221158323017307</c:v>
                </c:pt>
                <c:pt idx="381">
                  <c:v>2.2297512340022152</c:v>
                </c:pt>
                <c:pt idx="382">
                  <c:v>2.2383150882824148</c:v>
                </c:pt>
                <c:pt idx="383">
                  <c:v>2.2465766183108959</c:v>
                </c:pt>
                <c:pt idx="384">
                  <c:v>2.2542070135893999</c:v>
                </c:pt>
                <c:pt idx="385">
                  <c:v>2.2627708678695995</c:v>
                </c:pt>
                <c:pt idx="386">
                  <c:v>2.2707529536945823</c:v>
                </c:pt>
                <c:pt idx="387">
                  <c:v>2.2793626466277388</c:v>
                </c:pt>
                <c:pt idx="388">
                  <c:v>2.2869980483282228</c:v>
                </c:pt>
                <c:pt idx="389">
                  <c:v>2.2949801341532052</c:v>
                </c:pt>
                <c:pt idx="390">
                  <c:v>2.3038692712898605</c:v>
                </c:pt>
                <c:pt idx="391">
                  <c:v>2.3118513571148429</c:v>
                </c:pt>
                <c:pt idx="392">
                  <c:v>2.3194359137403908</c:v>
                </c:pt>
                <c:pt idx="393">
                  <c:v>2.3279997680205899</c:v>
                </c:pt>
                <c:pt idx="394">
                  <c:v>2.336027692498531</c:v>
                </c:pt>
                <c:pt idx="395">
                  <c:v>2.3436630941990155</c:v>
                </c:pt>
                <c:pt idx="396">
                  <c:v>2.3525063926827112</c:v>
                </c:pt>
                <c:pt idx="397">
                  <c:v>2.3605343171606528</c:v>
                </c:pt>
                <c:pt idx="398">
                  <c:v>2.3690981714408514</c:v>
                </c:pt>
                <c:pt idx="399">
                  <c:v>2.376682728066398</c:v>
                </c:pt>
                <c:pt idx="400">
                  <c:v>2.3846648138913809</c:v>
                </c:pt>
                <c:pt idx="401">
                  <c:v>2.3932745068245378</c:v>
                </c:pt>
                <c:pt idx="402">
                  <c:v>2.400909908525021</c:v>
                </c:pt>
                <c:pt idx="403">
                  <c:v>2.4091714385535017</c:v>
                </c:pt>
                <c:pt idx="404">
                  <c:v>2.4177811314866595</c:v>
                </c:pt>
                <c:pt idx="405">
                  <c:v>2.4257632173116432</c:v>
                </c:pt>
                <c:pt idx="406">
                  <c:v>2.4337453031366261</c:v>
                </c:pt>
                <c:pt idx="407">
                  <c:v>2.4419574668703459</c:v>
                </c:pt>
                <c:pt idx="408">
                  <c:v>2.4499395526953291</c:v>
                </c:pt>
                <c:pt idx="409">
                  <c:v>2.458156722851029</c:v>
                </c:pt>
                <c:pt idx="410">
                  <c:v>2.4664182528795102</c:v>
                </c:pt>
                <c:pt idx="411">
                  <c:v>2.47444617735745</c:v>
                </c:pt>
                <c:pt idx="412">
                  <c:v>2.4830100316376509</c:v>
                </c:pt>
                <c:pt idx="413">
                  <c:v>2.4909921174626324</c:v>
                </c:pt>
                <c:pt idx="414">
                  <c:v>2.4986225127411368</c:v>
                </c:pt>
                <c:pt idx="415">
                  <c:v>2.5071863670213381</c:v>
                </c:pt>
                <c:pt idx="416">
                  <c:v>2.5151012129253183</c:v>
                </c:pt>
                <c:pt idx="417">
                  <c:v>2.5230832987503016</c:v>
                </c:pt>
                <c:pt idx="418">
                  <c:v>2.5316929916834603</c:v>
                </c:pt>
                <c:pt idx="419">
                  <c:v>2.5396750775084418</c:v>
                </c:pt>
                <c:pt idx="420">
                  <c:v>2.5482389317886391</c:v>
                </c:pt>
                <c:pt idx="421">
                  <c:v>2.5558693270671444</c:v>
                </c:pt>
                <c:pt idx="422">
                  <c:v>2.5638514128921264</c:v>
                </c:pt>
                <c:pt idx="423">
                  <c:v>2.5723480272513268</c:v>
                </c:pt>
                <c:pt idx="424">
                  <c:v>2.5803759517292661</c:v>
                </c:pt>
                <c:pt idx="425">
                  <c:v>2.5883580375542494</c:v>
                </c:pt>
                <c:pt idx="426">
                  <c:v>2.5969218918344481</c:v>
                </c:pt>
                <c:pt idx="427">
                  <c:v>2.6049039776594323</c:v>
                </c:pt>
                <c:pt idx="428">
                  <c:v>2.6129319021373716</c:v>
                </c:pt>
                <c:pt idx="429">
                  <c:v>2.6210982272181367</c:v>
                </c:pt>
                <c:pt idx="430">
                  <c:v>2.6290130731221155</c:v>
                </c:pt>
                <c:pt idx="431">
                  <c:v>2.6376227660552742</c:v>
                </c:pt>
                <c:pt idx="432">
                  <c:v>2.6456048518802566</c:v>
                </c:pt>
                <c:pt idx="433">
                  <c:v>2.6535869377052412</c:v>
                </c:pt>
                <c:pt idx="434">
                  <c:v>2.6621507919854399</c:v>
                </c:pt>
                <c:pt idx="435">
                  <c:v>2.6701787164633815</c:v>
                </c:pt>
                <c:pt idx="436">
                  <c:v>2.678042717292425</c:v>
                </c:pt>
                <c:pt idx="437">
                  <c:v>2.6862598874481241</c:v>
                </c:pt>
                <c:pt idx="438">
                  <c:v>2.6942878119260647</c:v>
                </c:pt>
                <c:pt idx="439">
                  <c:v>2.702851666206266</c:v>
                </c:pt>
                <c:pt idx="440">
                  <c:v>2.7108337520312467</c:v>
                </c:pt>
                <c:pt idx="441">
                  <c:v>2.7188616765091878</c:v>
                </c:pt>
                <c:pt idx="442">
                  <c:v>2.7274255307893864</c:v>
                </c:pt>
                <c:pt idx="443">
                  <c:v>2.7356870608178689</c:v>
                </c:pt>
                <c:pt idx="444">
                  <c:v>2.742924933318915</c:v>
                </c:pt>
                <c:pt idx="445">
                  <c:v>2.7515346262520701</c:v>
                </c:pt>
                <c:pt idx="446">
                  <c:v>2.7595167120770552</c:v>
                </c:pt>
                <c:pt idx="447">
                  <c:v>2.7674987979020371</c:v>
                </c:pt>
                <c:pt idx="448">
                  <c:v>2.7761084908351941</c:v>
                </c:pt>
                <c:pt idx="449">
                  <c:v>2.7840905766601782</c:v>
                </c:pt>
                <c:pt idx="450">
                  <c:v>2.7929338751438761</c:v>
                </c:pt>
                <c:pt idx="451">
                  <c:v>2.8001717476449253</c:v>
                </c:pt>
                <c:pt idx="452">
                  <c:v>2.808199672122861</c:v>
                </c:pt>
                <c:pt idx="453">
                  <c:v>2.8167664596301707</c:v>
                </c:pt>
                <c:pt idx="454">
                  <c:v>2.8247577972933655</c:v>
                </c:pt>
                <c:pt idx="455">
                  <c:v>2.8327949736095168</c:v>
                </c:pt>
                <c:pt idx="456">
                  <c:v>2.8416520816674593</c:v>
                </c:pt>
                <c:pt idx="457">
                  <c:v>2.8496439849544002</c:v>
                </c:pt>
                <c:pt idx="458">
                  <c:v>2.8572892041168414</c:v>
                </c:pt>
                <c:pt idx="459">
                  <c:v>2.8655124419574745</c:v>
                </c:pt>
                <c:pt idx="460">
                  <c:v>2.8735086557599452</c:v>
                </c:pt>
                <c:pt idx="461">
                  <c:v>2.8820874790938302</c:v>
                </c:pt>
                <c:pt idx="462">
                  <c:v>2.8901295315492614</c:v>
                </c:pt>
                <c:pt idx="463">
                  <c:v>2.898408553860031</c:v>
                </c:pt>
                <c:pt idx="464">
                  <c:v>2.9066406930694209</c:v>
                </c:pt>
                <c:pt idx="465">
                  <c:v>2.9146827455248498</c:v>
                </c:pt>
                <c:pt idx="466">
                  <c:v>2.922282384632628</c:v>
                </c:pt>
                <c:pt idx="467">
                  <c:v>2.9308671796075418</c:v>
                </c:pt>
                <c:pt idx="468">
                  <c:v>2.9388924229409401</c:v>
                </c:pt>
                <c:pt idx="469">
                  <c:v>2.9469903649099294</c:v>
                </c:pt>
                <c:pt idx="470">
                  <c:v>2.9559078021580611</c:v>
                </c:pt>
                <c:pt idx="471">
                  <c:v>2.9636096467757369</c:v>
                </c:pt>
                <c:pt idx="472">
                  <c:v>2.9722905347066231</c:v>
                </c:pt>
                <c:pt idx="473">
                  <c:v>2.9803422174845546</c:v>
                </c:pt>
                <c:pt idx="474">
                  <c:v>2.9879912325079991</c:v>
                </c:pt>
                <c:pt idx="475">
                  <c:v>2.9966258612478267</c:v>
                </c:pt>
                <c:pt idx="476">
                  <c:v>3.0050066117251175</c:v>
                </c:pt>
                <c:pt idx="477">
                  <c:v>3.0130582945030477</c:v>
                </c:pt>
                <c:pt idx="478">
                  <c:v>3.0213430850826226</c:v>
                </c:pt>
                <c:pt idx="479">
                  <c:v>3.0294410270516123</c:v>
                </c:pt>
                <c:pt idx="480">
                  <c:v>3.0380819335450853</c:v>
                </c:pt>
                <c:pt idx="481">
                  <c:v>3.0457374669090869</c:v>
                </c:pt>
                <c:pt idx="482">
                  <c:v>3.0538419272186337</c:v>
                </c:pt>
                <c:pt idx="483">
                  <c:v>3.0627689106816471</c:v>
                </c:pt>
                <c:pt idx="484">
                  <c:v>3.0708271118001353</c:v>
                </c:pt>
                <c:pt idx="485">
                  <c:v>3.0785354747583713</c:v>
                </c:pt>
                <c:pt idx="486">
                  <c:v>3.0872233436217242</c:v>
                </c:pt>
                <c:pt idx="487">
                  <c:v>3.0952815447402142</c:v>
                </c:pt>
                <c:pt idx="488">
                  <c:v>3.1033397458587033</c:v>
                </c:pt>
                <c:pt idx="489">
                  <c:v>3.111624946967571</c:v>
                </c:pt>
                <c:pt idx="490">
                  <c:v>3.1199685218767748</c:v>
                </c:pt>
                <c:pt idx="491">
                  <c:v>3.1286101315490749</c:v>
                </c:pt>
                <c:pt idx="492">
                  <c:v>3.1363184945073082</c:v>
                </c:pt>
                <c:pt idx="493">
                  <c:v>3.1444229548168532</c:v>
                </c:pt>
                <c:pt idx="494">
                  <c:v>3.153064564489152</c:v>
                </c:pt>
                <c:pt idx="495">
                  <c:v>3.1611227656076397</c:v>
                </c:pt>
                <c:pt idx="496">
                  <c:v>3.1691099319534173</c:v>
                </c:pt>
                <c:pt idx="497">
                  <c:v>3.1777515416257129</c:v>
                </c:pt>
                <c:pt idx="498">
                  <c:v>3.1858097427442007</c:v>
                </c:pt>
                <c:pt idx="499">
                  <c:v>3.1935643648934926</c:v>
                </c:pt>
                <c:pt idx="500">
                  <c:v>3.2022059745657918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0.85</c:v>
              </c:pt>
              <c:pt idx="1">
                <c:v>0.85</c:v>
              </c:pt>
              <c:pt idx="2">
                <c:v>0.85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96896"/>
        <c:axId val="98915456"/>
      </c:scatterChart>
      <c:valAx>
        <c:axId val="98896896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915456"/>
        <c:crosses val="autoZero"/>
        <c:crossBetween val="midCat"/>
      </c:valAx>
      <c:valAx>
        <c:axId val="9891545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896896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'Option 2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2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3.5087719298245615E-3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1.7543859649122806E-2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2.8070175438596492E-2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3.8596491228070177E-2</c:v>
                </c:pt>
                <c:pt idx="22">
                  <c:v>3.8596491228070177E-2</c:v>
                </c:pt>
                <c:pt idx="23">
                  <c:v>4.912280701754386E-2</c:v>
                </c:pt>
                <c:pt idx="24">
                  <c:v>5.9649122807017542E-2</c:v>
                </c:pt>
                <c:pt idx="25">
                  <c:v>6.3157894736842107E-2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6.6666666666666666E-2</c:v>
                </c:pt>
                <c:pt idx="30">
                  <c:v>7.0175438596491224E-2</c:v>
                </c:pt>
                <c:pt idx="31">
                  <c:v>7.3684210526315783E-2</c:v>
                </c:pt>
                <c:pt idx="32">
                  <c:v>8.4210526315789472E-2</c:v>
                </c:pt>
                <c:pt idx="33">
                  <c:v>9.4736842105263161E-2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0.10175438596491228</c:v>
                </c:pt>
                <c:pt idx="37">
                  <c:v>0.10175438596491228</c:v>
                </c:pt>
                <c:pt idx="38">
                  <c:v>0.11578947368421053</c:v>
                </c:pt>
                <c:pt idx="39">
                  <c:v>0.12982456140350876</c:v>
                </c:pt>
                <c:pt idx="40">
                  <c:v>0.12982456140350876</c:v>
                </c:pt>
                <c:pt idx="41">
                  <c:v>0.12982456140350876</c:v>
                </c:pt>
                <c:pt idx="42">
                  <c:v>0.14035087719298245</c:v>
                </c:pt>
                <c:pt idx="43">
                  <c:v>0.14385964912280702</c:v>
                </c:pt>
                <c:pt idx="44">
                  <c:v>0.14385964912280702</c:v>
                </c:pt>
                <c:pt idx="45">
                  <c:v>0.15789473684210525</c:v>
                </c:pt>
                <c:pt idx="46">
                  <c:v>0.16140350877192983</c:v>
                </c:pt>
                <c:pt idx="47">
                  <c:v>0.16842105263157894</c:v>
                </c:pt>
                <c:pt idx="48">
                  <c:v>0.17894736842105263</c:v>
                </c:pt>
                <c:pt idx="49">
                  <c:v>0.17894736842105263</c:v>
                </c:pt>
                <c:pt idx="50">
                  <c:v>0.18596491228070175</c:v>
                </c:pt>
                <c:pt idx="51">
                  <c:v>0.19649122807017544</c:v>
                </c:pt>
                <c:pt idx="52">
                  <c:v>0.2</c:v>
                </c:pt>
                <c:pt idx="53">
                  <c:v>0.21403508771929824</c:v>
                </c:pt>
                <c:pt idx="54">
                  <c:v>0.21754385964912282</c:v>
                </c:pt>
                <c:pt idx="55">
                  <c:v>0.22105263157894736</c:v>
                </c:pt>
                <c:pt idx="56">
                  <c:v>0.22456140350877193</c:v>
                </c:pt>
                <c:pt idx="57">
                  <c:v>0.23508771929824562</c:v>
                </c:pt>
                <c:pt idx="58">
                  <c:v>0.24210526315789474</c:v>
                </c:pt>
                <c:pt idx="59">
                  <c:v>0.24561403508771928</c:v>
                </c:pt>
                <c:pt idx="60">
                  <c:v>0.25263157894736843</c:v>
                </c:pt>
                <c:pt idx="61">
                  <c:v>0.25964912280701752</c:v>
                </c:pt>
                <c:pt idx="62">
                  <c:v>0.27017543859649124</c:v>
                </c:pt>
                <c:pt idx="63">
                  <c:v>0.28421052631578947</c:v>
                </c:pt>
                <c:pt idx="64">
                  <c:v>0.29122807017543861</c:v>
                </c:pt>
                <c:pt idx="65">
                  <c:v>0.2982456140350877</c:v>
                </c:pt>
                <c:pt idx="66">
                  <c:v>0.30526315789473685</c:v>
                </c:pt>
                <c:pt idx="67">
                  <c:v>0.31228070175438599</c:v>
                </c:pt>
                <c:pt idx="68">
                  <c:v>0.32280701754385965</c:v>
                </c:pt>
                <c:pt idx="69">
                  <c:v>0.32280701754385965</c:v>
                </c:pt>
                <c:pt idx="70">
                  <c:v>0.32631578947368423</c:v>
                </c:pt>
                <c:pt idx="71">
                  <c:v>0.34035087719298246</c:v>
                </c:pt>
                <c:pt idx="72">
                  <c:v>0.3473684210526316</c:v>
                </c:pt>
                <c:pt idx="73">
                  <c:v>0.3473684210526316</c:v>
                </c:pt>
                <c:pt idx="74">
                  <c:v>0.35789473684210527</c:v>
                </c:pt>
                <c:pt idx="75">
                  <c:v>0.36491228070175441</c:v>
                </c:pt>
                <c:pt idx="76">
                  <c:v>0.36842105263157893</c:v>
                </c:pt>
                <c:pt idx="77">
                  <c:v>0.3719298245614035</c:v>
                </c:pt>
                <c:pt idx="78">
                  <c:v>0.37894736842105264</c:v>
                </c:pt>
                <c:pt idx="79">
                  <c:v>0.38245614035087722</c:v>
                </c:pt>
                <c:pt idx="80">
                  <c:v>0.38596491228070173</c:v>
                </c:pt>
                <c:pt idx="81">
                  <c:v>0.38596491228070173</c:v>
                </c:pt>
                <c:pt idx="82">
                  <c:v>0.38947368421052631</c:v>
                </c:pt>
                <c:pt idx="83">
                  <c:v>0.4</c:v>
                </c:pt>
                <c:pt idx="84">
                  <c:v>0.40350877192982454</c:v>
                </c:pt>
                <c:pt idx="85">
                  <c:v>0.41052631578947368</c:v>
                </c:pt>
                <c:pt idx="86">
                  <c:v>0.41403508771929826</c:v>
                </c:pt>
                <c:pt idx="87">
                  <c:v>0.41754385964912283</c:v>
                </c:pt>
                <c:pt idx="88">
                  <c:v>0.42105263157894735</c:v>
                </c:pt>
                <c:pt idx="89">
                  <c:v>0.42456140350877192</c:v>
                </c:pt>
                <c:pt idx="90">
                  <c:v>0.43157894736842106</c:v>
                </c:pt>
                <c:pt idx="91">
                  <c:v>0.43508771929824563</c:v>
                </c:pt>
                <c:pt idx="92">
                  <c:v>0.44210526315789472</c:v>
                </c:pt>
                <c:pt idx="93">
                  <c:v>0.45263157894736844</c:v>
                </c:pt>
                <c:pt idx="94">
                  <c:v>0.46666666666666667</c:v>
                </c:pt>
                <c:pt idx="95">
                  <c:v>0.47719298245614034</c:v>
                </c:pt>
                <c:pt idx="96">
                  <c:v>0.47719298245614034</c:v>
                </c:pt>
                <c:pt idx="97">
                  <c:v>0.47719298245614034</c:v>
                </c:pt>
                <c:pt idx="98">
                  <c:v>0.48421052631578948</c:v>
                </c:pt>
                <c:pt idx="99">
                  <c:v>0.49473684210526314</c:v>
                </c:pt>
                <c:pt idx="100">
                  <c:v>0.49824561403508771</c:v>
                </c:pt>
                <c:pt idx="101">
                  <c:v>0.50175438596491229</c:v>
                </c:pt>
                <c:pt idx="102">
                  <c:v>0.50175438596491229</c:v>
                </c:pt>
                <c:pt idx="103">
                  <c:v>0.50526315789473686</c:v>
                </c:pt>
                <c:pt idx="104">
                  <c:v>0.50877192982456143</c:v>
                </c:pt>
                <c:pt idx="105">
                  <c:v>0.512280701754386</c:v>
                </c:pt>
                <c:pt idx="106">
                  <c:v>0.51929824561403504</c:v>
                </c:pt>
                <c:pt idx="107">
                  <c:v>0.51929824561403504</c:v>
                </c:pt>
                <c:pt idx="108">
                  <c:v>0.51929824561403504</c:v>
                </c:pt>
                <c:pt idx="109">
                  <c:v>0.52631578947368418</c:v>
                </c:pt>
                <c:pt idx="110">
                  <c:v>0.52982456140350875</c:v>
                </c:pt>
                <c:pt idx="111">
                  <c:v>0.53333333333333333</c:v>
                </c:pt>
                <c:pt idx="112">
                  <c:v>0.53333333333333333</c:v>
                </c:pt>
                <c:pt idx="113">
                  <c:v>0.53333333333333333</c:v>
                </c:pt>
                <c:pt idx="114">
                  <c:v>0.54035087719298247</c:v>
                </c:pt>
                <c:pt idx="115">
                  <c:v>0.55087719298245619</c:v>
                </c:pt>
                <c:pt idx="116">
                  <c:v>0.55438596491228065</c:v>
                </c:pt>
                <c:pt idx="117">
                  <c:v>0.55789473684210522</c:v>
                </c:pt>
                <c:pt idx="118">
                  <c:v>0.56140350877192979</c:v>
                </c:pt>
                <c:pt idx="119">
                  <c:v>0.56842105263157894</c:v>
                </c:pt>
                <c:pt idx="120">
                  <c:v>0.56842105263157894</c:v>
                </c:pt>
                <c:pt idx="121">
                  <c:v>0.58245614035087723</c:v>
                </c:pt>
                <c:pt idx="122">
                  <c:v>0.5859649122807018</c:v>
                </c:pt>
                <c:pt idx="123">
                  <c:v>0.5859649122807018</c:v>
                </c:pt>
                <c:pt idx="124">
                  <c:v>0.5859649122807018</c:v>
                </c:pt>
                <c:pt idx="125">
                  <c:v>0.5859649122807018</c:v>
                </c:pt>
                <c:pt idx="126">
                  <c:v>0.59298245614035083</c:v>
                </c:pt>
                <c:pt idx="127">
                  <c:v>0.59298245614035083</c:v>
                </c:pt>
                <c:pt idx="128">
                  <c:v>0.6</c:v>
                </c:pt>
                <c:pt idx="129">
                  <c:v>0.60350877192982455</c:v>
                </c:pt>
                <c:pt idx="130">
                  <c:v>0.61754385964912284</c:v>
                </c:pt>
                <c:pt idx="131">
                  <c:v>0.61754385964912284</c:v>
                </c:pt>
                <c:pt idx="132">
                  <c:v>0.62807017543859645</c:v>
                </c:pt>
                <c:pt idx="133">
                  <c:v>0.62807017543859645</c:v>
                </c:pt>
                <c:pt idx="134">
                  <c:v>0.63157894736842102</c:v>
                </c:pt>
                <c:pt idx="135">
                  <c:v>0.63157894736842102</c:v>
                </c:pt>
                <c:pt idx="136">
                  <c:v>0.63157894736842102</c:v>
                </c:pt>
                <c:pt idx="137">
                  <c:v>0.63157894736842102</c:v>
                </c:pt>
                <c:pt idx="138">
                  <c:v>0.63859649122807016</c:v>
                </c:pt>
                <c:pt idx="139">
                  <c:v>0.63859649122807016</c:v>
                </c:pt>
                <c:pt idx="140">
                  <c:v>0.64210526315789473</c:v>
                </c:pt>
                <c:pt idx="141">
                  <c:v>0.64561403508771931</c:v>
                </c:pt>
                <c:pt idx="142">
                  <c:v>0.64561403508771931</c:v>
                </c:pt>
                <c:pt idx="143">
                  <c:v>0.65263157894736845</c:v>
                </c:pt>
                <c:pt idx="144">
                  <c:v>0.65614035087719302</c:v>
                </c:pt>
                <c:pt idx="145">
                  <c:v>0.6596491228070176</c:v>
                </c:pt>
                <c:pt idx="146">
                  <c:v>0.6596491228070176</c:v>
                </c:pt>
                <c:pt idx="147">
                  <c:v>0.66666666666666663</c:v>
                </c:pt>
                <c:pt idx="148">
                  <c:v>0.66666666666666663</c:v>
                </c:pt>
                <c:pt idx="149">
                  <c:v>0.66666666666666663</c:v>
                </c:pt>
                <c:pt idx="150">
                  <c:v>0.66666666666666663</c:v>
                </c:pt>
                <c:pt idx="151">
                  <c:v>0.66666666666666663</c:v>
                </c:pt>
                <c:pt idx="152">
                  <c:v>0.66666666666666663</c:v>
                </c:pt>
                <c:pt idx="153">
                  <c:v>0.6701754385964912</c:v>
                </c:pt>
                <c:pt idx="154">
                  <c:v>0.67368421052631577</c:v>
                </c:pt>
                <c:pt idx="155">
                  <c:v>0.67368421052631577</c:v>
                </c:pt>
                <c:pt idx="156">
                  <c:v>0.67368421052631577</c:v>
                </c:pt>
                <c:pt idx="157">
                  <c:v>0.68070175438596492</c:v>
                </c:pt>
                <c:pt idx="158">
                  <c:v>0.68070175438596492</c:v>
                </c:pt>
                <c:pt idx="159">
                  <c:v>0.68070175438596492</c:v>
                </c:pt>
                <c:pt idx="160">
                  <c:v>0.68421052631578949</c:v>
                </c:pt>
                <c:pt idx="161">
                  <c:v>0.68421052631578949</c:v>
                </c:pt>
                <c:pt idx="162">
                  <c:v>0.68421052631578949</c:v>
                </c:pt>
                <c:pt idx="163">
                  <c:v>0.68421052631578949</c:v>
                </c:pt>
                <c:pt idx="164">
                  <c:v>0.68421052631578949</c:v>
                </c:pt>
                <c:pt idx="165">
                  <c:v>0.68421052631578949</c:v>
                </c:pt>
                <c:pt idx="166">
                  <c:v>0.69122807017543864</c:v>
                </c:pt>
                <c:pt idx="167">
                  <c:v>0.69122807017543864</c:v>
                </c:pt>
                <c:pt idx="168">
                  <c:v>0.69122807017543864</c:v>
                </c:pt>
                <c:pt idx="169">
                  <c:v>0.69122807017543864</c:v>
                </c:pt>
                <c:pt idx="170">
                  <c:v>0.69473684210526321</c:v>
                </c:pt>
                <c:pt idx="171">
                  <c:v>0.70175438596491224</c:v>
                </c:pt>
                <c:pt idx="172">
                  <c:v>0.70877192982456139</c:v>
                </c:pt>
                <c:pt idx="173">
                  <c:v>0.70877192982456139</c:v>
                </c:pt>
                <c:pt idx="174">
                  <c:v>0.70877192982456139</c:v>
                </c:pt>
                <c:pt idx="175">
                  <c:v>0.70877192982456139</c:v>
                </c:pt>
                <c:pt idx="176">
                  <c:v>0.71228070175438596</c:v>
                </c:pt>
                <c:pt idx="177">
                  <c:v>0.71228070175438596</c:v>
                </c:pt>
                <c:pt idx="178">
                  <c:v>0.71228070175438596</c:v>
                </c:pt>
                <c:pt idx="179">
                  <c:v>0.71228070175438596</c:v>
                </c:pt>
                <c:pt idx="180">
                  <c:v>0.71228070175438596</c:v>
                </c:pt>
                <c:pt idx="181">
                  <c:v>0.71228070175438596</c:v>
                </c:pt>
                <c:pt idx="182">
                  <c:v>0.71578947368421053</c:v>
                </c:pt>
                <c:pt idx="183">
                  <c:v>0.71578947368421053</c:v>
                </c:pt>
                <c:pt idx="184">
                  <c:v>0.7192982456140351</c:v>
                </c:pt>
                <c:pt idx="185">
                  <c:v>0.7192982456140351</c:v>
                </c:pt>
                <c:pt idx="186">
                  <c:v>0.72280701754385968</c:v>
                </c:pt>
                <c:pt idx="187">
                  <c:v>0.72280701754385968</c:v>
                </c:pt>
                <c:pt idx="188">
                  <c:v>0.72280701754385968</c:v>
                </c:pt>
                <c:pt idx="189">
                  <c:v>0.72280701754385968</c:v>
                </c:pt>
                <c:pt idx="190">
                  <c:v>0.72631578947368425</c:v>
                </c:pt>
                <c:pt idx="191">
                  <c:v>0.72631578947368425</c:v>
                </c:pt>
                <c:pt idx="192">
                  <c:v>0.72631578947368425</c:v>
                </c:pt>
                <c:pt idx="193">
                  <c:v>0.72631578947368425</c:v>
                </c:pt>
                <c:pt idx="194">
                  <c:v>0.72982456140350882</c:v>
                </c:pt>
                <c:pt idx="195">
                  <c:v>0.72982456140350882</c:v>
                </c:pt>
                <c:pt idx="196">
                  <c:v>0.73333333333333328</c:v>
                </c:pt>
                <c:pt idx="197">
                  <c:v>0.73684210526315785</c:v>
                </c:pt>
                <c:pt idx="198">
                  <c:v>0.743859649122807</c:v>
                </c:pt>
                <c:pt idx="199">
                  <c:v>0.74736842105263157</c:v>
                </c:pt>
                <c:pt idx="200">
                  <c:v>0.75087719298245614</c:v>
                </c:pt>
                <c:pt idx="201">
                  <c:v>0.75438596491228072</c:v>
                </c:pt>
                <c:pt idx="202">
                  <c:v>0.75789473684210529</c:v>
                </c:pt>
                <c:pt idx="203">
                  <c:v>0.76140350877192986</c:v>
                </c:pt>
                <c:pt idx="204">
                  <c:v>0.76140350877192986</c:v>
                </c:pt>
                <c:pt idx="205">
                  <c:v>0.76491228070175443</c:v>
                </c:pt>
                <c:pt idx="206">
                  <c:v>0.76491228070175443</c:v>
                </c:pt>
                <c:pt idx="207">
                  <c:v>0.76491228070175443</c:v>
                </c:pt>
                <c:pt idx="208">
                  <c:v>0.76491228070175443</c:v>
                </c:pt>
                <c:pt idx="209">
                  <c:v>0.76491228070175443</c:v>
                </c:pt>
                <c:pt idx="210">
                  <c:v>0.76491228070175443</c:v>
                </c:pt>
                <c:pt idx="211">
                  <c:v>0.76491228070175443</c:v>
                </c:pt>
                <c:pt idx="212">
                  <c:v>0.76491228070175443</c:v>
                </c:pt>
                <c:pt idx="213">
                  <c:v>0.76491228070175443</c:v>
                </c:pt>
                <c:pt idx="214">
                  <c:v>0.76491228070175443</c:v>
                </c:pt>
                <c:pt idx="215">
                  <c:v>0.76842105263157889</c:v>
                </c:pt>
                <c:pt idx="216">
                  <c:v>0.76842105263157889</c:v>
                </c:pt>
                <c:pt idx="217">
                  <c:v>0.77192982456140347</c:v>
                </c:pt>
                <c:pt idx="218">
                  <c:v>0.77192982456140347</c:v>
                </c:pt>
                <c:pt idx="219">
                  <c:v>0.77192982456140347</c:v>
                </c:pt>
                <c:pt idx="220">
                  <c:v>0.77192982456140347</c:v>
                </c:pt>
                <c:pt idx="221">
                  <c:v>0.77192982456140347</c:v>
                </c:pt>
                <c:pt idx="222">
                  <c:v>0.77192982456140347</c:v>
                </c:pt>
                <c:pt idx="223">
                  <c:v>0.77192982456140347</c:v>
                </c:pt>
                <c:pt idx="224">
                  <c:v>0.77192982456140347</c:v>
                </c:pt>
                <c:pt idx="225">
                  <c:v>0.77192982456140347</c:v>
                </c:pt>
                <c:pt idx="226">
                  <c:v>0.77192982456140347</c:v>
                </c:pt>
                <c:pt idx="227">
                  <c:v>0.77192982456140347</c:v>
                </c:pt>
                <c:pt idx="228">
                  <c:v>0.77192982456140347</c:v>
                </c:pt>
                <c:pt idx="229">
                  <c:v>0.77543859649122804</c:v>
                </c:pt>
                <c:pt idx="230">
                  <c:v>0.77543859649122804</c:v>
                </c:pt>
                <c:pt idx="231">
                  <c:v>0.77543859649122804</c:v>
                </c:pt>
                <c:pt idx="232">
                  <c:v>0.77543859649122804</c:v>
                </c:pt>
                <c:pt idx="233">
                  <c:v>0.77543859649122804</c:v>
                </c:pt>
                <c:pt idx="234">
                  <c:v>0.77543859649122804</c:v>
                </c:pt>
                <c:pt idx="235">
                  <c:v>0.77543859649122804</c:v>
                </c:pt>
                <c:pt idx="236">
                  <c:v>0.77894736842105261</c:v>
                </c:pt>
                <c:pt idx="237">
                  <c:v>0.77894736842105261</c:v>
                </c:pt>
                <c:pt idx="238">
                  <c:v>0.77894736842105261</c:v>
                </c:pt>
                <c:pt idx="239">
                  <c:v>0.77894736842105261</c:v>
                </c:pt>
                <c:pt idx="240">
                  <c:v>0.77894736842105261</c:v>
                </c:pt>
                <c:pt idx="241">
                  <c:v>0.78245614035087718</c:v>
                </c:pt>
                <c:pt idx="242">
                  <c:v>0.78596491228070176</c:v>
                </c:pt>
                <c:pt idx="243">
                  <c:v>0.78947368421052633</c:v>
                </c:pt>
                <c:pt idx="244">
                  <c:v>0.78947368421052633</c:v>
                </c:pt>
                <c:pt idx="245">
                  <c:v>0.78947368421052633</c:v>
                </c:pt>
                <c:pt idx="246">
                  <c:v>0.7929824561403509</c:v>
                </c:pt>
                <c:pt idx="247">
                  <c:v>0.7929824561403509</c:v>
                </c:pt>
                <c:pt idx="248">
                  <c:v>0.79649122807017547</c:v>
                </c:pt>
                <c:pt idx="249">
                  <c:v>0.8</c:v>
                </c:pt>
                <c:pt idx="250">
                  <c:v>0.80350877192982462</c:v>
                </c:pt>
                <c:pt idx="251">
                  <c:v>0.80350877192982462</c:v>
                </c:pt>
                <c:pt idx="252">
                  <c:v>0.80350877192982462</c:v>
                </c:pt>
                <c:pt idx="253">
                  <c:v>0.80350877192982462</c:v>
                </c:pt>
                <c:pt idx="254">
                  <c:v>0.80350877192982462</c:v>
                </c:pt>
                <c:pt idx="255">
                  <c:v>0.80350877192982462</c:v>
                </c:pt>
                <c:pt idx="256">
                  <c:v>0.80350877192982462</c:v>
                </c:pt>
                <c:pt idx="257">
                  <c:v>0.80350877192982462</c:v>
                </c:pt>
                <c:pt idx="258">
                  <c:v>0.80701754385964908</c:v>
                </c:pt>
                <c:pt idx="259">
                  <c:v>0.80701754385964908</c:v>
                </c:pt>
                <c:pt idx="260">
                  <c:v>0.81052631578947365</c:v>
                </c:pt>
                <c:pt idx="261">
                  <c:v>0.81052631578947365</c:v>
                </c:pt>
                <c:pt idx="262">
                  <c:v>0.81052631578947365</c:v>
                </c:pt>
                <c:pt idx="263">
                  <c:v>0.81052631578947365</c:v>
                </c:pt>
                <c:pt idx="264">
                  <c:v>0.81052631578947365</c:v>
                </c:pt>
                <c:pt idx="265">
                  <c:v>0.81403508771929822</c:v>
                </c:pt>
                <c:pt idx="266">
                  <c:v>0.81403508771929822</c:v>
                </c:pt>
                <c:pt idx="267">
                  <c:v>0.81754385964912279</c:v>
                </c:pt>
                <c:pt idx="268">
                  <c:v>0.81754385964912279</c:v>
                </c:pt>
                <c:pt idx="269">
                  <c:v>0.81754385964912279</c:v>
                </c:pt>
                <c:pt idx="270">
                  <c:v>0.82105263157894737</c:v>
                </c:pt>
                <c:pt idx="271">
                  <c:v>0.82105263157894737</c:v>
                </c:pt>
                <c:pt idx="272">
                  <c:v>0.82105263157894737</c:v>
                </c:pt>
                <c:pt idx="273">
                  <c:v>0.82105263157894737</c:v>
                </c:pt>
                <c:pt idx="274">
                  <c:v>0.82105263157894737</c:v>
                </c:pt>
                <c:pt idx="275">
                  <c:v>0.82105263157894737</c:v>
                </c:pt>
                <c:pt idx="276">
                  <c:v>0.82105263157894737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0.82456140350877194</c:v>
                </c:pt>
                <c:pt idx="287">
                  <c:v>0.82456140350877194</c:v>
                </c:pt>
                <c:pt idx="288">
                  <c:v>0.82456140350877194</c:v>
                </c:pt>
                <c:pt idx="289">
                  <c:v>0.82456140350877194</c:v>
                </c:pt>
                <c:pt idx="290">
                  <c:v>0.82456140350877194</c:v>
                </c:pt>
                <c:pt idx="291">
                  <c:v>0.82456140350877194</c:v>
                </c:pt>
                <c:pt idx="292">
                  <c:v>0.82456140350877194</c:v>
                </c:pt>
                <c:pt idx="293">
                  <c:v>0.82456140350877194</c:v>
                </c:pt>
                <c:pt idx="294">
                  <c:v>0.82456140350877194</c:v>
                </c:pt>
                <c:pt idx="295">
                  <c:v>0.82456140350877194</c:v>
                </c:pt>
                <c:pt idx="296">
                  <c:v>0.82456140350877194</c:v>
                </c:pt>
                <c:pt idx="297">
                  <c:v>0.82456140350877194</c:v>
                </c:pt>
                <c:pt idx="298">
                  <c:v>0.82807017543859651</c:v>
                </c:pt>
                <c:pt idx="299">
                  <c:v>0.82807017543859651</c:v>
                </c:pt>
                <c:pt idx="300">
                  <c:v>0.82807017543859651</c:v>
                </c:pt>
                <c:pt idx="301">
                  <c:v>0.82807017543859651</c:v>
                </c:pt>
                <c:pt idx="302">
                  <c:v>0.82807017543859651</c:v>
                </c:pt>
                <c:pt idx="303">
                  <c:v>0.82807017543859651</c:v>
                </c:pt>
                <c:pt idx="304">
                  <c:v>0.82807017543859651</c:v>
                </c:pt>
                <c:pt idx="305">
                  <c:v>0.82807017543859651</c:v>
                </c:pt>
                <c:pt idx="306">
                  <c:v>0.82807017543859651</c:v>
                </c:pt>
                <c:pt idx="307">
                  <c:v>0.83508771929824566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0.83859649122807023</c:v>
                </c:pt>
                <c:pt idx="317">
                  <c:v>0.83859649122807023</c:v>
                </c:pt>
                <c:pt idx="318">
                  <c:v>0.83859649122807023</c:v>
                </c:pt>
                <c:pt idx="319">
                  <c:v>0.83859649122807023</c:v>
                </c:pt>
                <c:pt idx="320">
                  <c:v>0.83859649122807023</c:v>
                </c:pt>
                <c:pt idx="321">
                  <c:v>0.83859649122807023</c:v>
                </c:pt>
                <c:pt idx="322">
                  <c:v>0.83859649122807023</c:v>
                </c:pt>
                <c:pt idx="323">
                  <c:v>0.83859649122807023</c:v>
                </c:pt>
                <c:pt idx="324">
                  <c:v>0.83859649122807023</c:v>
                </c:pt>
                <c:pt idx="325">
                  <c:v>0.83859649122807023</c:v>
                </c:pt>
                <c:pt idx="326">
                  <c:v>0.83859649122807023</c:v>
                </c:pt>
                <c:pt idx="327">
                  <c:v>0.83859649122807023</c:v>
                </c:pt>
                <c:pt idx="328">
                  <c:v>0.83859649122807023</c:v>
                </c:pt>
                <c:pt idx="329">
                  <c:v>0.83859649122807023</c:v>
                </c:pt>
                <c:pt idx="330">
                  <c:v>0.83859649122807023</c:v>
                </c:pt>
                <c:pt idx="331">
                  <c:v>0.83859649122807023</c:v>
                </c:pt>
                <c:pt idx="332">
                  <c:v>0.83859649122807023</c:v>
                </c:pt>
                <c:pt idx="333">
                  <c:v>0.83859649122807023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0.84210526315789469</c:v>
                </c:pt>
                <c:pt idx="345">
                  <c:v>0.84210526315789469</c:v>
                </c:pt>
                <c:pt idx="346">
                  <c:v>0.84210526315789469</c:v>
                </c:pt>
                <c:pt idx="347">
                  <c:v>0.84210526315789469</c:v>
                </c:pt>
                <c:pt idx="348">
                  <c:v>0.84210526315789469</c:v>
                </c:pt>
                <c:pt idx="349">
                  <c:v>0.84210526315789469</c:v>
                </c:pt>
                <c:pt idx="350">
                  <c:v>0.84210526315789469</c:v>
                </c:pt>
                <c:pt idx="351">
                  <c:v>0.84210526315789469</c:v>
                </c:pt>
                <c:pt idx="352">
                  <c:v>0.84210526315789469</c:v>
                </c:pt>
                <c:pt idx="353">
                  <c:v>0.84210526315789469</c:v>
                </c:pt>
                <c:pt idx="354">
                  <c:v>0.84210526315789469</c:v>
                </c:pt>
                <c:pt idx="355">
                  <c:v>0.84210526315789469</c:v>
                </c:pt>
                <c:pt idx="356">
                  <c:v>0.84210526315789469</c:v>
                </c:pt>
                <c:pt idx="357">
                  <c:v>0.84210526315789469</c:v>
                </c:pt>
                <c:pt idx="358">
                  <c:v>0.84210526315789469</c:v>
                </c:pt>
                <c:pt idx="359">
                  <c:v>0.84210526315789469</c:v>
                </c:pt>
                <c:pt idx="360">
                  <c:v>0.84210526315789469</c:v>
                </c:pt>
                <c:pt idx="361">
                  <c:v>0.84210526315789469</c:v>
                </c:pt>
                <c:pt idx="362">
                  <c:v>0.84210526315789469</c:v>
                </c:pt>
                <c:pt idx="363">
                  <c:v>0.84210526315789469</c:v>
                </c:pt>
                <c:pt idx="364">
                  <c:v>0.84210526315789469</c:v>
                </c:pt>
                <c:pt idx="365">
                  <c:v>0.84210526315789469</c:v>
                </c:pt>
                <c:pt idx="366">
                  <c:v>0.84210526315789469</c:v>
                </c:pt>
                <c:pt idx="367">
                  <c:v>0.84561403508771926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0.84912280701754383</c:v>
                </c:pt>
                <c:pt idx="427">
                  <c:v>0.84912280701754383</c:v>
                </c:pt>
                <c:pt idx="428">
                  <c:v>0.84912280701754383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0.85263157894736841</c:v>
                </c:pt>
                <c:pt idx="454">
                  <c:v>0.85263157894736841</c:v>
                </c:pt>
                <c:pt idx="455">
                  <c:v>0.85263157894736841</c:v>
                </c:pt>
                <c:pt idx="456">
                  <c:v>0.85614035087719298</c:v>
                </c:pt>
                <c:pt idx="457">
                  <c:v>0.85614035087719298</c:v>
                </c:pt>
                <c:pt idx="458">
                  <c:v>0.85614035087719298</c:v>
                </c:pt>
                <c:pt idx="459">
                  <c:v>0.85964912280701755</c:v>
                </c:pt>
                <c:pt idx="460">
                  <c:v>0.85964912280701755</c:v>
                </c:pt>
                <c:pt idx="461">
                  <c:v>0.85964912280701755</c:v>
                </c:pt>
                <c:pt idx="462">
                  <c:v>0.85964912280701755</c:v>
                </c:pt>
                <c:pt idx="463">
                  <c:v>0.85964912280701755</c:v>
                </c:pt>
                <c:pt idx="464">
                  <c:v>0.85964912280701755</c:v>
                </c:pt>
                <c:pt idx="465">
                  <c:v>0.85964912280701755</c:v>
                </c:pt>
                <c:pt idx="466">
                  <c:v>0.86315789473684212</c:v>
                </c:pt>
                <c:pt idx="467">
                  <c:v>0.86315789473684212</c:v>
                </c:pt>
                <c:pt idx="468">
                  <c:v>0.8666666666666667</c:v>
                </c:pt>
                <c:pt idx="469">
                  <c:v>0.8666666666666667</c:v>
                </c:pt>
                <c:pt idx="470">
                  <c:v>0.8666666666666667</c:v>
                </c:pt>
                <c:pt idx="471">
                  <c:v>0.8666666666666667</c:v>
                </c:pt>
                <c:pt idx="472">
                  <c:v>0.8666666666666667</c:v>
                </c:pt>
                <c:pt idx="473">
                  <c:v>0.8666666666666667</c:v>
                </c:pt>
                <c:pt idx="474">
                  <c:v>0.8666666666666667</c:v>
                </c:pt>
                <c:pt idx="475">
                  <c:v>0.8666666666666667</c:v>
                </c:pt>
                <c:pt idx="476">
                  <c:v>0.8666666666666667</c:v>
                </c:pt>
                <c:pt idx="477">
                  <c:v>0.8666666666666667</c:v>
                </c:pt>
                <c:pt idx="478">
                  <c:v>0.8666666666666667</c:v>
                </c:pt>
                <c:pt idx="479">
                  <c:v>0.8666666666666667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0.87017543859649127</c:v>
                </c:pt>
                <c:pt idx="496">
                  <c:v>0.87017543859649127</c:v>
                </c:pt>
                <c:pt idx="497">
                  <c:v>0.87017543859649127</c:v>
                </c:pt>
                <c:pt idx="498">
                  <c:v>0.87017543859649127</c:v>
                </c:pt>
                <c:pt idx="499">
                  <c:v>0.87017543859649127</c:v>
                </c:pt>
                <c:pt idx="500">
                  <c:v>0.87017543859649127</c:v>
                </c:pt>
                <c:pt idx="501">
                  <c:v>0.87017543859649127</c:v>
                </c:pt>
                <c:pt idx="502">
                  <c:v>0.87017543859649127</c:v>
                </c:pt>
                <c:pt idx="503">
                  <c:v>0.87017543859649127</c:v>
                </c:pt>
                <c:pt idx="504">
                  <c:v>0.87017543859649127</c:v>
                </c:pt>
                <c:pt idx="505">
                  <c:v>0.87017543859649127</c:v>
                </c:pt>
                <c:pt idx="506">
                  <c:v>0.87017543859649127</c:v>
                </c:pt>
                <c:pt idx="507">
                  <c:v>0.87017543859649127</c:v>
                </c:pt>
                <c:pt idx="508">
                  <c:v>0.87017543859649127</c:v>
                </c:pt>
                <c:pt idx="509">
                  <c:v>0.87017543859649127</c:v>
                </c:pt>
                <c:pt idx="510">
                  <c:v>0.87017543859649127</c:v>
                </c:pt>
                <c:pt idx="511">
                  <c:v>0.87017543859649127</c:v>
                </c:pt>
                <c:pt idx="512">
                  <c:v>0.87017543859649127</c:v>
                </c:pt>
                <c:pt idx="513">
                  <c:v>0.87017543859649127</c:v>
                </c:pt>
                <c:pt idx="514">
                  <c:v>0.87017543859649127</c:v>
                </c:pt>
                <c:pt idx="515">
                  <c:v>0.87017543859649127</c:v>
                </c:pt>
                <c:pt idx="516">
                  <c:v>0.87017543859649127</c:v>
                </c:pt>
                <c:pt idx="517">
                  <c:v>0.87017543859649127</c:v>
                </c:pt>
                <c:pt idx="518">
                  <c:v>0.87368421052631584</c:v>
                </c:pt>
                <c:pt idx="519">
                  <c:v>0.87368421052631584</c:v>
                </c:pt>
                <c:pt idx="520">
                  <c:v>0.87368421052631584</c:v>
                </c:pt>
                <c:pt idx="521">
                  <c:v>0.87368421052631584</c:v>
                </c:pt>
                <c:pt idx="522">
                  <c:v>0.87368421052631584</c:v>
                </c:pt>
                <c:pt idx="523">
                  <c:v>0.87368421052631584</c:v>
                </c:pt>
                <c:pt idx="524">
                  <c:v>0.87368421052631584</c:v>
                </c:pt>
                <c:pt idx="525">
                  <c:v>0.87368421052631584</c:v>
                </c:pt>
                <c:pt idx="526">
                  <c:v>0.87368421052631584</c:v>
                </c:pt>
                <c:pt idx="527">
                  <c:v>0.87368421052631584</c:v>
                </c:pt>
                <c:pt idx="528">
                  <c:v>0.87368421052631584</c:v>
                </c:pt>
                <c:pt idx="529">
                  <c:v>0.87368421052631584</c:v>
                </c:pt>
                <c:pt idx="530">
                  <c:v>0.87368421052631584</c:v>
                </c:pt>
                <c:pt idx="531">
                  <c:v>0.87368421052631584</c:v>
                </c:pt>
                <c:pt idx="532">
                  <c:v>0.8771929824561403</c:v>
                </c:pt>
                <c:pt idx="533">
                  <c:v>0.8771929824561403</c:v>
                </c:pt>
                <c:pt idx="534">
                  <c:v>0.8771929824561403</c:v>
                </c:pt>
                <c:pt idx="535">
                  <c:v>0.8771929824561403</c:v>
                </c:pt>
                <c:pt idx="536">
                  <c:v>0.8771929824561403</c:v>
                </c:pt>
                <c:pt idx="537">
                  <c:v>0.8771929824561403</c:v>
                </c:pt>
                <c:pt idx="538">
                  <c:v>0.8771929824561403</c:v>
                </c:pt>
                <c:pt idx="539">
                  <c:v>0.8771929824561403</c:v>
                </c:pt>
                <c:pt idx="540">
                  <c:v>0.8771929824561403</c:v>
                </c:pt>
                <c:pt idx="541">
                  <c:v>0.8771929824561403</c:v>
                </c:pt>
                <c:pt idx="542">
                  <c:v>0.8771929824561403</c:v>
                </c:pt>
                <c:pt idx="543">
                  <c:v>0.8771929824561403</c:v>
                </c:pt>
                <c:pt idx="544">
                  <c:v>0.8771929824561403</c:v>
                </c:pt>
                <c:pt idx="545">
                  <c:v>0.8771929824561403</c:v>
                </c:pt>
                <c:pt idx="546">
                  <c:v>0.8771929824561403</c:v>
                </c:pt>
                <c:pt idx="547">
                  <c:v>0.8771929824561403</c:v>
                </c:pt>
                <c:pt idx="548">
                  <c:v>0.8771929824561403</c:v>
                </c:pt>
                <c:pt idx="549">
                  <c:v>0.8771929824561403</c:v>
                </c:pt>
                <c:pt idx="550">
                  <c:v>0.8771929824561403</c:v>
                </c:pt>
                <c:pt idx="551">
                  <c:v>0.8771929824561403</c:v>
                </c:pt>
                <c:pt idx="552">
                  <c:v>0.8771929824561403</c:v>
                </c:pt>
                <c:pt idx="553">
                  <c:v>0.8771929824561403</c:v>
                </c:pt>
                <c:pt idx="554">
                  <c:v>0.8771929824561403</c:v>
                </c:pt>
                <c:pt idx="555">
                  <c:v>0.8771929824561403</c:v>
                </c:pt>
                <c:pt idx="556">
                  <c:v>0.8771929824561403</c:v>
                </c:pt>
                <c:pt idx="557">
                  <c:v>0.8771929824561403</c:v>
                </c:pt>
                <c:pt idx="558">
                  <c:v>0.8771929824561403</c:v>
                </c:pt>
                <c:pt idx="559">
                  <c:v>0.8771929824561403</c:v>
                </c:pt>
                <c:pt idx="560">
                  <c:v>0.8771929824561403</c:v>
                </c:pt>
                <c:pt idx="561">
                  <c:v>0.8771929824561403</c:v>
                </c:pt>
                <c:pt idx="562">
                  <c:v>0.8771929824561403</c:v>
                </c:pt>
                <c:pt idx="563">
                  <c:v>0.8771929824561403</c:v>
                </c:pt>
                <c:pt idx="564">
                  <c:v>0.8771929824561403</c:v>
                </c:pt>
                <c:pt idx="565">
                  <c:v>0.8771929824561403</c:v>
                </c:pt>
                <c:pt idx="566">
                  <c:v>0.8771929824561403</c:v>
                </c:pt>
                <c:pt idx="567">
                  <c:v>0.8771929824561403</c:v>
                </c:pt>
                <c:pt idx="568">
                  <c:v>0.8771929824561403</c:v>
                </c:pt>
                <c:pt idx="569">
                  <c:v>0.8771929824561403</c:v>
                </c:pt>
                <c:pt idx="570">
                  <c:v>0.8771929824561403</c:v>
                </c:pt>
                <c:pt idx="571">
                  <c:v>0.8771929824561403</c:v>
                </c:pt>
                <c:pt idx="572">
                  <c:v>0.8771929824561403</c:v>
                </c:pt>
                <c:pt idx="573">
                  <c:v>0.8771929824561403</c:v>
                </c:pt>
                <c:pt idx="574">
                  <c:v>0.8771929824561403</c:v>
                </c:pt>
                <c:pt idx="575">
                  <c:v>0.8771929824561403</c:v>
                </c:pt>
                <c:pt idx="576">
                  <c:v>0.8771929824561403</c:v>
                </c:pt>
                <c:pt idx="577">
                  <c:v>0.8771929824561403</c:v>
                </c:pt>
                <c:pt idx="578">
                  <c:v>0.8771929824561403</c:v>
                </c:pt>
                <c:pt idx="579">
                  <c:v>0.8771929824561403</c:v>
                </c:pt>
                <c:pt idx="580">
                  <c:v>0.8771929824561403</c:v>
                </c:pt>
                <c:pt idx="581">
                  <c:v>0.8771929824561403</c:v>
                </c:pt>
                <c:pt idx="582">
                  <c:v>0.8771929824561403</c:v>
                </c:pt>
                <c:pt idx="583">
                  <c:v>0.8771929824561403</c:v>
                </c:pt>
                <c:pt idx="584">
                  <c:v>0.8771929824561403</c:v>
                </c:pt>
                <c:pt idx="585">
                  <c:v>0.8771929824561403</c:v>
                </c:pt>
                <c:pt idx="586">
                  <c:v>0.8771929824561403</c:v>
                </c:pt>
                <c:pt idx="587">
                  <c:v>0.88070175438596487</c:v>
                </c:pt>
                <c:pt idx="588">
                  <c:v>0.88070175438596487</c:v>
                </c:pt>
                <c:pt idx="589">
                  <c:v>0.88070175438596487</c:v>
                </c:pt>
                <c:pt idx="590">
                  <c:v>0.88070175438596487</c:v>
                </c:pt>
                <c:pt idx="591">
                  <c:v>0.88070175438596487</c:v>
                </c:pt>
                <c:pt idx="592">
                  <c:v>0.88070175438596487</c:v>
                </c:pt>
                <c:pt idx="593">
                  <c:v>0.88070175438596487</c:v>
                </c:pt>
                <c:pt idx="594">
                  <c:v>0.88070175438596487</c:v>
                </c:pt>
                <c:pt idx="595">
                  <c:v>0.88070175438596487</c:v>
                </c:pt>
                <c:pt idx="596">
                  <c:v>0.88070175438596487</c:v>
                </c:pt>
                <c:pt idx="597">
                  <c:v>0.88070175438596487</c:v>
                </c:pt>
                <c:pt idx="598">
                  <c:v>0.88070175438596487</c:v>
                </c:pt>
                <c:pt idx="599">
                  <c:v>0.88070175438596487</c:v>
                </c:pt>
                <c:pt idx="600">
                  <c:v>0.88070175438596487</c:v>
                </c:pt>
                <c:pt idx="601">
                  <c:v>0.88070175438596487</c:v>
                </c:pt>
                <c:pt idx="602">
                  <c:v>0.88070175438596487</c:v>
                </c:pt>
                <c:pt idx="603">
                  <c:v>0.88070175438596487</c:v>
                </c:pt>
                <c:pt idx="604">
                  <c:v>0.88070175438596487</c:v>
                </c:pt>
                <c:pt idx="605">
                  <c:v>0.88070175438596487</c:v>
                </c:pt>
                <c:pt idx="606">
                  <c:v>0.88070175438596487</c:v>
                </c:pt>
                <c:pt idx="607">
                  <c:v>0.88070175438596487</c:v>
                </c:pt>
                <c:pt idx="608">
                  <c:v>0.88070175438596487</c:v>
                </c:pt>
                <c:pt idx="609">
                  <c:v>0.88070175438596487</c:v>
                </c:pt>
                <c:pt idx="610">
                  <c:v>0.88070175438596487</c:v>
                </c:pt>
                <c:pt idx="611">
                  <c:v>0.88070175438596487</c:v>
                </c:pt>
                <c:pt idx="612">
                  <c:v>0.88070175438596487</c:v>
                </c:pt>
                <c:pt idx="613">
                  <c:v>0.88070175438596487</c:v>
                </c:pt>
                <c:pt idx="614">
                  <c:v>0.88070175438596487</c:v>
                </c:pt>
                <c:pt idx="615">
                  <c:v>0.88070175438596487</c:v>
                </c:pt>
                <c:pt idx="616">
                  <c:v>0.88070175438596487</c:v>
                </c:pt>
                <c:pt idx="617">
                  <c:v>0.88070175438596487</c:v>
                </c:pt>
                <c:pt idx="618">
                  <c:v>0.88070175438596487</c:v>
                </c:pt>
                <c:pt idx="619">
                  <c:v>0.88070175438596487</c:v>
                </c:pt>
                <c:pt idx="620">
                  <c:v>0.88070175438596487</c:v>
                </c:pt>
                <c:pt idx="621">
                  <c:v>0.88070175438596487</c:v>
                </c:pt>
                <c:pt idx="622">
                  <c:v>0.88070175438596487</c:v>
                </c:pt>
                <c:pt idx="623">
                  <c:v>0.88070175438596487</c:v>
                </c:pt>
                <c:pt idx="624">
                  <c:v>0.88070175438596487</c:v>
                </c:pt>
                <c:pt idx="625">
                  <c:v>0.88070175438596487</c:v>
                </c:pt>
                <c:pt idx="626">
                  <c:v>0.88070175438596487</c:v>
                </c:pt>
                <c:pt idx="627">
                  <c:v>0.88070175438596487</c:v>
                </c:pt>
                <c:pt idx="628">
                  <c:v>0.88070175438596487</c:v>
                </c:pt>
                <c:pt idx="629">
                  <c:v>0.88070175438596487</c:v>
                </c:pt>
                <c:pt idx="630">
                  <c:v>0.88070175438596487</c:v>
                </c:pt>
                <c:pt idx="631">
                  <c:v>0.88070175438596487</c:v>
                </c:pt>
                <c:pt idx="632">
                  <c:v>0.88070175438596487</c:v>
                </c:pt>
                <c:pt idx="633">
                  <c:v>0.88070175438596487</c:v>
                </c:pt>
                <c:pt idx="634">
                  <c:v>0.88070175438596487</c:v>
                </c:pt>
                <c:pt idx="635">
                  <c:v>0.88070175438596487</c:v>
                </c:pt>
                <c:pt idx="636">
                  <c:v>0.88070175438596487</c:v>
                </c:pt>
                <c:pt idx="637">
                  <c:v>0.88070175438596487</c:v>
                </c:pt>
                <c:pt idx="638">
                  <c:v>0.88070175438596487</c:v>
                </c:pt>
                <c:pt idx="639">
                  <c:v>0.88070175438596487</c:v>
                </c:pt>
                <c:pt idx="640">
                  <c:v>0.88070175438596487</c:v>
                </c:pt>
                <c:pt idx="641">
                  <c:v>0.88070175438596487</c:v>
                </c:pt>
                <c:pt idx="642">
                  <c:v>0.88070175438596487</c:v>
                </c:pt>
                <c:pt idx="643">
                  <c:v>0.88070175438596487</c:v>
                </c:pt>
                <c:pt idx="644">
                  <c:v>0.88070175438596487</c:v>
                </c:pt>
                <c:pt idx="645">
                  <c:v>0.88070175438596487</c:v>
                </c:pt>
                <c:pt idx="646">
                  <c:v>0.88070175438596487</c:v>
                </c:pt>
                <c:pt idx="647">
                  <c:v>0.88070175438596487</c:v>
                </c:pt>
                <c:pt idx="648">
                  <c:v>0.88070175438596487</c:v>
                </c:pt>
                <c:pt idx="649">
                  <c:v>0.88070175438596487</c:v>
                </c:pt>
                <c:pt idx="650">
                  <c:v>0.88070175438596487</c:v>
                </c:pt>
                <c:pt idx="651">
                  <c:v>0.88070175438596487</c:v>
                </c:pt>
                <c:pt idx="652">
                  <c:v>0.88070175438596487</c:v>
                </c:pt>
                <c:pt idx="653">
                  <c:v>0.88070175438596487</c:v>
                </c:pt>
                <c:pt idx="654">
                  <c:v>0.88070175438596487</c:v>
                </c:pt>
                <c:pt idx="655">
                  <c:v>0.88070175438596487</c:v>
                </c:pt>
                <c:pt idx="656">
                  <c:v>0.88070175438596487</c:v>
                </c:pt>
                <c:pt idx="657">
                  <c:v>0.88070175438596487</c:v>
                </c:pt>
                <c:pt idx="658">
                  <c:v>0.88070175438596487</c:v>
                </c:pt>
                <c:pt idx="659">
                  <c:v>0.88070175438596487</c:v>
                </c:pt>
                <c:pt idx="660">
                  <c:v>0.88070175438596487</c:v>
                </c:pt>
                <c:pt idx="661">
                  <c:v>0.88070175438596487</c:v>
                </c:pt>
                <c:pt idx="662">
                  <c:v>0.88070175438596487</c:v>
                </c:pt>
                <c:pt idx="663">
                  <c:v>0.88070175438596487</c:v>
                </c:pt>
                <c:pt idx="664">
                  <c:v>0.88070175438596487</c:v>
                </c:pt>
                <c:pt idx="665">
                  <c:v>0.88070175438596487</c:v>
                </c:pt>
                <c:pt idx="666">
                  <c:v>0.88070175438596487</c:v>
                </c:pt>
                <c:pt idx="667">
                  <c:v>0.88070175438596487</c:v>
                </c:pt>
                <c:pt idx="668">
                  <c:v>0.88070175438596487</c:v>
                </c:pt>
                <c:pt idx="669">
                  <c:v>0.88070175438596487</c:v>
                </c:pt>
                <c:pt idx="670">
                  <c:v>0.88070175438596487</c:v>
                </c:pt>
                <c:pt idx="671">
                  <c:v>0.88070175438596487</c:v>
                </c:pt>
                <c:pt idx="672">
                  <c:v>0.88070175438596487</c:v>
                </c:pt>
                <c:pt idx="673">
                  <c:v>0.88070175438596487</c:v>
                </c:pt>
                <c:pt idx="674">
                  <c:v>0.88070175438596487</c:v>
                </c:pt>
                <c:pt idx="675">
                  <c:v>0.88070175438596487</c:v>
                </c:pt>
                <c:pt idx="676">
                  <c:v>0.88070175438596487</c:v>
                </c:pt>
                <c:pt idx="677">
                  <c:v>0.88070175438596487</c:v>
                </c:pt>
                <c:pt idx="678">
                  <c:v>0.88070175438596487</c:v>
                </c:pt>
                <c:pt idx="679">
                  <c:v>0.88070175438596487</c:v>
                </c:pt>
                <c:pt idx="680">
                  <c:v>0.88070175438596487</c:v>
                </c:pt>
                <c:pt idx="681">
                  <c:v>0.88070175438596487</c:v>
                </c:pt>
                <c:pt idx="682">
                  <c:v>0.88070175438596487</c:v>
                </c:pt>
                <c:pt idx="683">
                  <c:v>0.88070175438596487</c:v>
                </c:pt>
                <c:pt idx="684">
                  <c:v>0.88070175438596487</c:v>
                </c:pt>
                <c:pt idx="685">
                  <c:v>0.88421052631578945</c:v>
                </c:pt>
                <c:pt idx="686">
                  <c:v>0.88421052631578945</c:v>
                </c:pt>
                <c:pt idx="687">
                  <c:v>0.88421052631578945</c:v>
                </c:pt>
                <c:pt idx="688">
                  <c:v>0.88421052631578945</c:v>
                </c:pt>
                <c:pt idx="689">
                  <c:v>0.88421052631578945</c:v>
                </c:pt>
                <c:pt idx="690">
                  <c:v>0.88421052631578945</c:v>
                </c:pt>
                <c:pt idx="691">
                  <c:v>0.88421052631578945</c:v>
                </c:pt>
                <c:pt idx="692">
                  <c:v>0.88421052631578945</c:v>
                </c:pt>
                <c:pt idx="693">
                  <c:v>0.88421052631578945</c:v>
                </c:pt>
                <c:pt idx="694">
                  <c:v>0.88421052631578945</c:v>
                </c:pt>
                <c:pt idx="695">
                  <c:v>0.88421052631578945</c:v>
                </c:pt>
                <c:pt idx="696">
                  <c:v>0.88421052631578945</c:v>
                </c:pt>
                <c:pt idx="697">
                  <c:v>0.88421052631578945</c:v>
                </c:pt>
                <c:pt idx="698">
                  <c:v>0.88421052631578945</c:v>
                </c:pt>
                <c:pt idx="699">
                  <c:v>0.88421052631578945</c:v>
                </c:pt>
                <c:pt idx="700">
                  <c:v>0.88421052631578945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2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0.99189072452920202</c:v>
                </c:pt>
                <c:pt idx="2">
                  <c:v>0.98314077162606517</c:v>
                </c:pt>
                <c:pt idx="3">
                  <c:v>0.97503149615526707</c:v>
                </c:pt>
                <c:pt idx="4">
                  <c:v>0.96739254132837249</c:v>
                </c:pt>
                <c:pt idx="5">
                  <c:v>0.95868884761629403</c:v>
                </c:pt>
                <c:pt idx="6">
                  <c:v>0.95053331295443755</c:v>
                </c:pt>
                <c:pt idx="7">
                  <c:v>0.94183131757928562</c:v>
                </c:pt>
                <c:pt idx="8">
                  <c:v>0.93375124376255314</c:v>
                </c:pt>
                <c:pt idx="9">
                  <c:v>0.92564432627576898</c:v>
                </c:pt>
                <c:pt idx="10">
                  <c:v>0.91671933321958632</c:v>
                </c:pt>
                <c:pt idx="11">
                  <c:v>0.90901284173789332</c:v>
                </c:pt>
                <c:pt idx="12">
                  <c:v>0.90133860073648953</c:v>
                </c:pt>
                <c:pt idx="13">
                  <c:v>0.89274652403672317</c:v>
                </c:pt>
                <c:pt idx="14">
                  <c:v>0.88473891196957599</c:v>
                </c:pt>
                <c:pt idx="15">
                  <c:v>0.87673129990242893</c:v>
                </c:pt>
                <c:pt idx="16">
                  <c:v>0.86809943535953571</c:v>
                </c:pt>
                <c:pt idx="17">
                  <c:v>0.85982416677184847</c:v>
                </c:pt>
                <c:pt idx="18">
                  <c:v>0.85158911191375042</c:v>
                </c:pt>
                <c:pt idx="19">
                  <c:v>0.84394077086195063</c:v>
                </c:pt>
                <c:pt idx="20">
                  <c:v>0.83593669131484782</c:v>
                </c:pt>
                <c:pt idx="21">
                  <c:v>0.82738942566864859</c:v>
                </c:pt>
                <c:pt idx="22">
                  <c:v>0.81942390946536459</c:v>
                </c:pt>
                <c:pt idx="23">
                  <c:v>0.8114250733392161</c:v>
                </c:pt>
                <c:pt idx="24">
                  <c:v>0.80271729591032692</c:v>
                </c:pt>
                <c:pt idx="25">
                  <c:v>0.79518261472445118</c:v>
                </c:pt>
                <c:pt idx="26">
                  <c:v>0.78669590736495765</c:v>
                </c:pt>
                <c:pt idx="27">
                  <c:v>0.77921732592020709</c:v>
                </c:pt>
                <c:pt idx="28">
                  <c:v>0.77134513973757424</c:v>
                </c:pt>
                <c:pt idx="29">
                  <c:v>0.76286536279873762</c:v>
                </c:pt>
                <c:pt idx="30">
                  <c:v>0.75473952056344951</c:v>
                </c:pt>
                <c:pt idx="31">
                  <c:v>0.74687526454643305</c:v>
                </c:pt>
                <c:pt idx="32">
                  <c:v>0.73884089668475128</c:v>
                </c:pt>
                <c:pt idx="33">
                  <c:v>0.73106066136963677</c:v>
                </c:pt>
                <c:pt idx="34">
                  <c:v>0.72382590026348104</c:v>
                </c:pt>
                <c:pt idx="35">
                  <c:v>0.71568627977264032</c:v>
                </c:pt>
                <c:pt idx="36">
                  <c:v>0.70804399756418668</c:v>
                </c:pt>
                <c:pt idx="37">
                  <c:v>0.69965924457346995</c:v>
                </c:pt>
                <c:pt idx="38">
                  <c:v>0.69209234609847714</c:v>
                </c:pt>
                <c:pt idx="39">
                  <c:v>0.68490723249469743</c:v>
                </c:pt>
                <c:pt idx="40">
                  <c:v>0.67682414157640602</c:v>
                </c:pt>
                <c:pt idx="41">
                  <c:v>0.66968973650335406</c:v>
                </c:pt>
                <c:pt idx="42">
                  <c:v>0.66221508728246736</c:v>
                </c:pt>
                <c:pt idx="43">
                  <c:v>0.65426546308048061</c:v>
                </c:pt>
                <c:pt idx="44">
                  <c:v>0.64664602223074219</c:v>
                </c:pt>
                <c:pt idx="45">
                  <c:v>0.63943351020015948</c:v>
                </c:pt>
                <c:pt idx="46">
                  <c:v>0.63210547208119716</c:v>
                </c:pt>
                <c:pt idx="47">
                  <c:v>0.62501466119410654</c:v>
                </c:pt>
                <c:pt idx="48">
                  <c:v>0.61749382912154627</c:v>
                </c:pt>
                <c:pt idx="49">
                  <c:v>0.61096625194858323</c:v>
                </c:pt>
                <c:pt idx="50">
                  <c:v>0.60393922428385216</c:v>
                </c:pt>
                <c:pt idx="51">
                  <c:v>0.59674711136411496</c:v>
                </c:pt>
                <c:pt idx="52">
                  <c:v>0.59004391541095502</c:v>
                </c:pt>
                <c:pt idx="53">
                  <c:v>0.58362947129062559</c:v>
                </c:pt>
                <c:pt idx="54">
                  <c:v>0.5766227326751896</c:v>
                </c:pt>
                <c:pt idx="55">
                  <c:v>0.57016492527511375</c:v>
                </c:pt>
                <c:pt idx="56">
                  <c:v>0.56406940744181411</c:v>
                </c:pt>
                <c:pt idx="57">
                  <c:v>0.55708881223302364</c:v>
                </c:pt>
                <c:pt idx="58">
                  <c:v>0.5508238539924849</c:v>
                </c:pt>
                <c:pt idx="59">
                  <c:v>0.54412935148154562</c:v>
                </c:pt>
                <c:pt idx="60">
                  <c:v>0.53813586098107657</c:v>
                </c:pt>
                <c:pt idx="61">
                  <c:v>0.53195951350137616</c:v>
                </c:pt>
                <c:pt idx="62">
                  <c:v>0.52546987915501475</c:v>
                </c:pt>
                <c:pt idx="63">
                  <c:v>0.5195885385696497</c:v>
                </c:pt>
                <c:pt idx="64">
                  <c:v>0.51395758738282038</c:v>
                </c:pt>
                <c:pt idx="65">
                  <c:v>0.50785412814843567</c:v>
                </c:pt>
                <c:pt idx="66">
                  <c:v>0.50221502272573171</c:v>
                </c:pt>
                <c:pt idx="67">
                  <c:v>0.49687362291897591</c:v>
                </c:pt>
                <c:pt idx="68">
                  <c:v>0.4909713403544107</c:v>
                </c:pt>
                <c:pt idx="69">
                  <c:v>0.48546638475532511</c:v>
                </c:pt>
                <c:pt idx="70">
                  <c:v>0.47941471335079622</c:v>
                </c:pt>
                <c:pt idx="71">
                  <c:v>0.47425630943184971</c:v>
                </c:pt>
                <c:pt idx="72">
                  <c:v>0.46894373788669869</c:v>
                </c:pt>
                <c:pt idx="73">
                  <c:v>0.4633046617533631</c:v>
                </c:pt>
                <c:pt idx="74">
                  <c:v>0.45829231156438249</c:v>
                </c:pt>
                <c:pt idx="75">
                  <c:v>0.45317485381715439</c:v>
                </c:pt>
                <c:pt idx="76">
                  <c:v>0.44775808760748703</c:v>
                </c:pt>
                <c:pt idx="77">
                  <c:v>0.44255887074145916</c:v>
                </c:pt>
                <c:pt idx="78">
                  <c:v>0.43717153578366519</c:v>
                </c:pt>
                <c:pt idx="79">
                  <c:v>0.432495431021586</c:v>
                </c:pt>
                <c:pt idx="80">
                  <c:v>0.42757487525890725</c:v>
                </c:pt>
                <c:pt idx="81">
                  <c:v>0.42252128320312143</c:v>
                </c:pt>
                <c:pt idx="82">
                  <c:v>0.41762324234095016</c:v>
                </c:pt>
                <c:pt idx="83">
                  <c:v>0.41289076086922466</c:v>
                </c:pt>
                <c:pt idx="84">
                  <c:v>0.40772291776793906</c:v>
                </c:pt>
                <c:pt idx="85">
                  <c:v>0.40304867172604381</c:v>
                </c:pt>
                <c:pt idx="86">
                  <c:v>0.39868448831334097</c:v>
                </c:pt>
                <c:pt idx="87">
                  <c:v>0.39377456164734043</c:v>
                </c:pt>
                <c:pt idx="88">
                  <c:v>0.38945354299978996</c:v>
                </c:pt>
                <c:pt idx="89">
                  <c:v>0.38467435231618502</c:v>
                </c:pt>
                <c:pt idx="90">
                  <c:v>0.38015085651521358</c:v>
                </c:pt>
                <c:pt idx="91">
                  <c:v>0.3757451308607293</c:v>
                </c:pt>
                <c:pt idx="92">
                  <c:v>0.37110110273219543</c:v>
                </c:pt>
                <c:pt idx="93">
                  <c:v>0.36684678155029599</c:v>
                </c:pt>
                <c:pt idx="94">
                  <c:v>0.36295909649861663</c:v>
                </c:pt>
                <c:pt idx="95">
                  <c:v>0.35894285281244659</c:v>
                </c:pt>
                <c:pt idx="96">
                  <c:v>0.35508547129070689</c:v>
                </c:pt>
                <c:pt idx="97">
                  <c:v>0.35111850595073085</c:v>
                </c:pt>
                <c:pt idx="98">
                  <c:v>0.34702114258445993</c:v>
                </c:pt>
                <c:pt idx="99">
                  <c:v>0.34322824011268538</c:v>
                </c:pt>
                <c:pt idx="100">
                  <c:v>0.33936107587684672</c:v>
                </c:pt>
                <c:pt idx="101">
                  <c:v>0.33596057684699582</c:v>
                </c:pt>
                <c:pt idx="102">
                  <c:v>0.33257630741696304</c:v>
                </c:pt>
                <c:pt idx="103">
                  <c:v>0.32880940653930979</c:v>
                </c:pt>
                <c:pt idx="104">
                  <c:v>0.32524190438509876</c:v>
                </c:pt>
                <c:pt idx="105">
                  <c:v>0.32185565417445106</c:v>
                </c:pt>
                <c:pt idx="106">
                  <c:v>0.31834924775407331</c:v>
                </c:pt>
                <c:pt idx="107">
                  <c:v>0.31511327015120222</c:v>
                </c:pt>
                <c:pt idx="108">
                  <c:v>0.31185710671950584</c:v>
                </c:pt>
                <c:pt idx="109">
                  <c:v>0.30874769841707783</c:v>
                </c:pt>
                <c:pt idx="110">
                  <c:v>0.30549372565637867</c:v>
                </c:pt>
                <c:pt idx="111">
                  <c:v>0.30210216716977162</c:v>
                </c:pt>
                <c:pt idx="112">
                  <c:v>0.298975802822804</c:v>
                </c:pt>
                <c:pt idx="113">
                  <c:v>0.29584943847583645</c:v>
                </c:pt>
                <c:pt idx="114">
                  <c:v>0.29252327710918535</c:v>
                </c:pt>
                <c:pt idx="115">
                  <c:v>0.28942718466849238</c:v>
                </c:pt>
                <c:pt idx="116">
                  <c:v>0.28672399571470375</c:v>
                </c:pt>
                <c:pt idx="117">
                  <c:v>0.28346260383106026</c:v>
                </c:pt>
                <c:pt idx="118">
                  <c:v>0.28052061964093267</c:v>
                </c:pt>
                <c:pt idx="119">
                  <c:v>0.27747484059179267</c:v>
                </c:pt>
                <c:pt idx="120">
                  <c:v>0.27463525379172016</c:v>
                </c:pt>
                <c:pt idx="121">
                  <c:v>0.27188827848596125</c:v>
                </c:pt>
                <c:pt idx="122">
                  <c:v>0.26907788038517222</c:v>
                </c:pt>
                <c:pt idx="123">
                  <c:v>0.26670199823949786</c:v>
                </c:pt>
                <c:pt idx="124">
                  <c:v>0.26399882558847554</c:v>
                </c:pt>
                <c:pt idx="125">
                  <c:v>0.26117989393774871</c:v>
                </c:pt>
                <c:pt idx="126">
                  <c:v>0.25856318770892872</c:v>
                </c:pt>
                <c:pt idx="127">
                  <c:v>0.25596998577119512</c:v>
                </c:pt>
                <c:pt idx="128">
                  <c:v>0.25322423595750959</c:v>
                </c:pt>
                <c:pt idx="129">
                  <c:v>0.25078268400519499</c:v>
                </c:pt>
                <c:pt idx="130">
                  <c:v>0.24828013888056463</c:v>
                </c:pt>
                <c:pt idx="131">
                  <c:v>0.24612599133592863</c:v>
                </c:pt>
                <c:pt idx="132">
                  <c:v>0.24389207544349445</c:v>
                </c:pt>
                <c:pt idx="133">
                  <c:v>0.24155084143192285</c:v>
                </c:pt>
                <c:pt idx="134">
                  <c:v>0.23936539156313325</c:v>
                </c:pt>
                <c:pt idx="135">
                  <c:v>0.2372028963372016</c:v>
                </c:pt>
                <c:pt idx="136">
                  <c:v>0.23491679487060957</c:v>
                </c:pt>
                <c:pt idx="137">
                  <c:v>0.23278810502042735</c:v>
                </c:pt>
                <c:pt idx="138">
                  <c:v>0.23076054255460993</c:v>
                </c:pt>
                <c:pt idx="139">
                  <c:v>0.22855665628667171</c:v>
                </c:pt>
                <c:pt idx="140">
                  <c:v>0.22652018205527355</c:v>
                </c:pt>
                <c:pt idx="141">
                  <c:v>0.22437573290794122</c:v>
                </c:pt>
                <c:pt idx="142">
                  <c:v>0.22236880650046298</c:v>
                </c:pt>
                <c:pt idx="143">
                  <c:v>0.22038319670973319</c:v>
                </c:pt>
                <c:pt idx="144">
                  <c:v>0.21831183854834155</c:v>
                </c:pt>
                <c:pt idx="145">
                  <c:v>0.21643053037309415</c:v>
                </c:pt>
                <c:pt idx="146">
                  <c:v>0.21466340824775793</c:v>
                </c:pt>
                <c:pt idx="147">
                  <c:v>0.21274631284841108</c:v>
                </c:pt>
                <c:pt idx="148">
                  <c:v>0.21100075171148899</c:v>
                </c:pt>
                <c:pt idx="149">
                  <c:v>0.20924509766015412</c:v>
                </c:pt>
                <c:pt idx="150">
                  <c:v>0.20729935618199824</c:v>
                </c:pt>
                <c:pt idx="151">
                  <c:v>0.20562757424943337</c:v>
                </c:pt>
                <c:pt idx="152">
                  <c:v>0.20374929549336462</c:v>
                </c:pt>
                <c:pt idx="153">
                  <c:v>0.20212944060837446</c:v>
                </c:pt>
                <c:pt idx="154">
                  <c:v>0.20043341328017372</c:v>
                </c:pt>
                <c:pt idx="155">
                  <c:v>0.1986119996860588</c:v>
                </c:pt>
                <c:pt idx="156">
                  <c:v>0.19692288317298995</c:v>
                </c:pt>
                <c:pt idx="157">
                  <c:v>0.195405438561605</c:v>
                </c:pt>
                <c:pt idx="158">
                  <c:v>0.1938070783760118</c:v>
                </c:pt>
                <c:pt idx="159">
                  <c:v>0.1923117458196677</c:v>
                </c:pt>
                <c:pt idx="160">
                  <c:v>0.19071737341661954</c:v>
                </c:pt>
                <c:pt idx="161">
                  <c:v>0.18932998710314833</c:v>
                </c:pt>
                <c:pt idx="162">
                  <c:v>0.1878606438014169</c:v>
                </c:pt>
                <c:pt idx="163">
                  <c:v>0.18628785233233594</c:v>
                </c:pt>
                <c:pt idx="164">
                  <c:v>0.18484307686643769</c:v>
                </c:pt>
                <c:pt idx="165">
                  <c:v>0.18338214432671696</c:v>
                </c:pt>
                <c:pt idx="166">
                  <c:v>0.18187765061216252</c:v>
                </c:pt>
                <c:pt idx="167">
                  <c:v>0.18053392204105981</c:v>
                </c:pt>
                <c:pt idx="168">
                  <c:v>0.17925911377710071</c:v>
                </c:pt>
                <c:pt idx="169">
                  <c:v>0.1778081101419336</c:v>
                </c:pt>
                <c:pt idx="170">
                  <c:v>0.1764618861227584</c:v>
                </c:pt>
                <c:pt idx="171">
                  <c:v>0.17515521687372118</c:v>
                </c:pt>
                <c:pt idx="172">
                  <c:v>0.17391290859018346</c:v>
                </c:pt>
                <c:pt idx="173">
                  <c:v>0.17268327200575487</c:v>
                </c:pt>
                <c:pt idx="174">
                  <c:v>0.17136229875127187</c:v>
                </c:pt>
                <c:pt idx="175">
                  <c:v>0.17013266216684317</c:v>
                </c:pt>
                <c:pt idx="176">
                  <c:v>0.16899303199958171</c:v>
                </c:pt>
                <c:pt idx="177">
                  <c:v>0.16768008261205675</c:v>
                </c:pt>
                <c:pt idx="178">
                  <c:v>0.16653902817312405</c:v>
                </c:pt>
                <c:pt idx="179">
                  <c:v>0.16534156275338602</c:v>
                </c:pt>
                <c:pt idx="180">
                  <c:v>0.16405948927320219</c:v>
                </c:pt>
                <c:pt idx="181">
                  <c:v>0.16286875246307267</c:v>
                </c:pt>
                <c:pt idx="182">
                  <c:v>0.16159491658104608</c:v>
                </c:pt>
                <c:pt idx="183">
                  <c:v>0.16044378016169111</c:v>
                </c:pt>
                <c:pt idx="184">
                  <c:v>0.15926150753648444</c:v>
                </c:pt>
                <c:pt idx="185">
                  <c:v>0.15805140494682543</c:v>
                </c:pt>
                <c:pt idx="186">
                  <c:v>0.15688859631075186</c:v>
                </c:pt>
                <c:pt idx="187">
                  <c:v>0.15573579203729018</c:v>
                </c:pt>
                <c:pt idx="188">
                  <c:v>0.15449539388286898</c:v>
                </c:pt>
                <c:pt idx="189">
                  <c:v>0.15333586099979887</c:v>
                </c:pt>
                <c:pt idx="190">
                  <c:v>0.15218441877990044</c:v>
                </c:pt>
                <c:pt idx="191">
                  <c:v>0.15108485294781362</c:v>
                </c:pt>
                <c:pt idx="192">
                  <c:v>0.15005490467504118</c:v>
                </c:pt>
                <c:pt idx="193">
                  <c:v>0.14889209580016788</c:v>
                </c:pt>
                <c:pt idx="194">
                  <c:v>0.14782364310993495</c:v>
                </c:pt>
                <c:pt idx="195">
                  <c:v>0.14675753276589776</c:v>
                </c:pt>
                <c:pt idx="196">
                  <c:v>0.14560879877717645</c:v>
                </c:pt>
                <c:pt idx="197">
                  <c:v>0.14453600413163151</c:v>
                </c:pt>
                <c:pt idx="198">
                  <c:v>0.14361419532881103</c:v>
                </c:pt>
                <c:pt idx="199">
                  <c:v>0.14264264872689347</c:v>
                </c:pt>
                <c:pt idx="200">
                  <c:v>0.14171767372078722</c:v>
                </c:pt>
                <c:pt idx="201">
                  <c:v>0.14084051033391098</c:v>
                </c:pt>
                <c:pt idx="202">
                  <c:v>0.13992775215358561</c:v>
                </c:pt>
                <c:pt idx="203">
                  <c:v>0.13906816651943701</c:v>
                </c:pt>
                <c:pt idx="204">
                  <c:v>0.13817565220060854</c:v>
                </c:pt>
                <c:pt idx="205">
                  <c:v>0.13740175059526169</c:v>
                </c:pt>
                <c:pt idx="206">
                  <c:v>0.13666319527503759</c:v>
                </c:pt>
                <c:pt idx="207">
                  <c:v>0.13582514064022796</c:v>
                </c:pt>
                <c:pt idx="208">
                  <c:v>0.13505524682075229</c:v>
                </c:pt>
                <c:pt idx="209">
                  <c:v>0.1342853530012767</c:v>
                </c:pt>
                <c:pt idx="210">
                  <c:v>0.13342509395475891</c:v>
                </c:pt>
                <c:pt idx="211">
                  <c:v>0.13265520013528329</c:v>
                </c:pt>
                <c:pt idx="212">
                  <c:v>0.13182135088147887</c:v>
                </c:pt>
                <c:pt idx="213">
                  <c:v>0.13111835079604042</c:v>
                </c:pt>
                <c:pt idx="214">
                  <c:v>0.1303484569765648</c:v>
                </c:pt>
                <c:pt idx="215">
                  <c:v>0.12952627777835177</c:v>
                </c:pt>
                <c:pt idx="216">
                  <c:v>0.12882388032401135</c:v>
                </c:pt>
                <c:pt idx="217">
                  <c:v>0.12809772875196163</c:v>
                </c:pt>
                <c:pt idx="218">
                  <c:v>0.12733936608720253</c:v>
                </c:pt>
                <c:pt idx="219">
                  <c:v>0.12663949186146528</c:v>
                </c:pt>
                <c:pt idx="220">
                  <c:v>0.12599978276015675</c:v>
                </c:pt>
                <c:pt idx="221">
                  <c:v>0.12524142009539768</c:v>
                </c:pt>
                <c:pt idx="222">
                  <c:v>0.12454154586966044</c:v>
                </c:pt>
                <c:pt idx="223">
                  <c:v>0.12376097879319337</c:v>
                </c:pt>
                <c:pt idx="224">
                  <c:v>0.12305731972455132</c:v>
                </c:pt>
                <c:pt idx="225">
                  <c:v>0.1223574454988141</c:v>
                </c:pt>
                <c:pt idx="226">
                  <c:v>0.12159908283405504</c:v>
                </c:pt>
                <c:pt idx="227">
                  <c:v>0.12092360822891064</c:v>
                </c:pt>
                <c:pt idx="228">
                  <c:v>0.12025949950700932</c:v>
                </c:pt>
                <c:pt idx="229">
                  <c:v>0.11950281041540907</c:v>
                </c:pt>
                <c:pt idx="230">
                  <c:v>0.11877820854936064</c:v>
                </c:pt>
                <c:pt idx="231">
                  <c:v>0.118079595937925</c:v>
                </c:pt>
                <c:pt idx="232">
                  <c:v>0.11732291542556805</c:v>
                </c:pt>
                <c:pt idx="233">
                  <c:v>0.11662430281413243</c:v>
                </c:pt>
                <c:pt idx="234">
                  <c:v>0.1158920219223683</c:v>
                </c:pt>
                <c:pt idx="235">
                  <c:v>0.11522917481476851</c:v>
                </c:pt>
                <c:pt idx="236">
                  <c:v>0.11453588514428151</c:v>
                </c:pt>
                <c:pt idx="237">
                  <c:v>0.11376263543076362</c:v>
                </c:pt>
                <c:pt idx="238">
                  <c:v>0.11307108785941693</c:v>
                </c:pt>
                <c:pt idx="239">
                  <c:v>0.11237954028807016</c:v>
                </c:pt>
                <c:pt idx="240">
                  <c:v>0.11163227982916518</c:v>
                </c:pt>
                <c:pt idx="241">
                  <c:v>0.11099177002639576</c:v>
                </c:pt>
                <c:pt idx="242">
                  <c:v>0.11033573771978809</c:v>
                </c:pt>
                <c:pt idx="243">
                  <c:v>0.10965818728155309</c:v>
                </c:pt>
                <c:pt idx="244">
                  <c:v>0.10902873636613084</c:v>
                </c:pt>
                <c:pt idx="245">
                  <c:v>0.10834651632985388</c:v>
                </c:pt>
                <c:pt idx="246">
                  <c:v>0.10773223529805316</c:v>
                </c:pt>
                <c:pt idx="247">
                  <c:v>0.10715808514285063</c:v>
                </c:pt>
                <c:pt idx="248">
                  <c:v>0.10656796242908846</c:v>
                </c:pt>
                <c:pt idx="249">
                  <c:v>0.10609618167170737</c:v>
                </c:pt>
                <c:pt idx="250">
                  <c:v>0.1056352329854245</c:v>
                </c:pt>
                <c:pt idx="251">
                  <c:v>0.10513290022434023</c:v>
                </c:pt>
                <c:pt idx="252">
                  <c:v>0.10467425296113909</c:v>
                </c:pt>
                <c:pt idx="253">
                  <c:v>0.10417402289055747</c:v>
                </c:pt>
                <c:pt idx="254">
                  <c:v>0.10371327293685374</c:v>
                </c:pt>
                <c:pt idx="255">
                  <c:v>0.10327060612147274</c:v>
                </c:pt>
                <c:pt idx="256">
                  <c:v>0.10277037605089112</c:v>
                </c:pt>
                <c:pt idx="257">
                  <c:v>0.10229204760458514</c:v>
                </c:pt>
                <c:pt idx="258">
                  <c:v>0.10186310424181534</c:v>
                </c:pt>
                <c:pt idx="259">
                  <c:v>0.10137338762374699</c:v>
                </c:pt>
                <c:pt idx="260">
                  <c:v>0.10093073725227582</c:v>
                </c:pt>
                <c:pt idx="261">
                  <c:v>0.10049284354433589</c:v>
                </c:pt>
                <c:pt idx="262">
                  <c:v>0.1000314501673383</c:v>
                </c:pt>
                <c:pt idx="263">
                  <c:v>9.9575977966796181E-2</c:v>
                </c:pt>
                <c:pt idx="264">
                  <c:v>9.9096501451475763E-2</c:v>
                </c:pt>
                <c:pt idx="265">
                  <c:v>9.8684774912228559E-2</c:v>
                </c:pt>
                <c:pt idx="266">
                  <c:v>9.8256143555952899E-2</c:v>
                </c:pt>
                <c:pt idx="267">
                  <c:v>9.780178776190393E-2</c:v>
                </c:pt>
                <c:pt idx="268">
                  <c:v>9.7410374027525198E-2</c:v>
                </c:pt>
                <c:pt idx="269">
                  <c:v>9.7033468857614796E-2</c:v>
                </c:pt>
                <c:pt idx="270">
                  <c:v>9.665076987219727E-2</c:v>
                </c:pt>
                <c:pt idx="271">
                  <c:v>9.6347458869879748E-2</c:v>
                </c:pt>
                <c:pt idx="272">
                  <c:v>9.6059287659719453E-2</c:v>
                </c:pt>
                <c:pt idx="273">
                  <c:v>9.5725327840635283E-2</c:v>
                </c:pt>
                <c:pt idx="274">
                  <c:v>9.5423278452619373E-2</c:v>
                </c:pt>
                <c:pt idx="275">
                  <c:v>9.5088057019233618E-2</c:v>
                </c:pt>
                <c:pt idx="276">
                  <c:v>9.4795680007529942E-2</c:v>
                </c:pt>
                <c:pt idx="277">
                  <c:v>9.4480846610988073E-2</c:v>
                </c:pt>
                <c:pt idx="278">
                  <c:v>9.418746871860513E-2</c:v>
                </c:pt>
                <c:pt idx="279">
                  <c:v>9.3926842333491536E-2</c:v>
                </c:pt>
                <c:pt idx="280">
                  <c:v>9.3678538135261544E-2</c:v>
                </c:pt>
                <c:pt idx="281">
                  <c:v>9.3385160242878684E-2</c:v>
                </c:pt>
                <c:pt idx="282">
                  <c:v>9.3124533857765049E-2</c:v>
                </c:pt>
                <c:pt idx="283">
                  <c:v>9.2853267858708011E-2</c:v>
                </c:pt>
                <c:pt idx="284">
                  <c:v>9.2560731042526156E-2</c:v>
                </c:pt>
                <c:pt idx="285">
                  <c:v>9.2299263581211516E-2</c:v>
                </c:pt>
                <c:pt idx="286">
                  <c:v>9.200672676502962E-2</c:v>
                </c:pt>
                <c:pt idx="287">
                  <c:v>9.1758422566799683E-2</c:v>
                </c:pt>
                <c:pt idx="288">
                  <c:v>9.1496955105485014E-2</c:v>
                </c:pt>
                <c:pt idx="289">
                  <c:v>9.1204418289303146E-2</c:v>
                </c:pt>
                <c:pt idx="290">
                  <c:v>9.0933152290246122E-2</c:v>
                </c:pt>
                <c:pt idx="291">
                  <c:v>9.0672525905132514E-2</c:v>
                </c:pt>
                <c:pt idx="292">
                  <c:v>9.0379148012749613E-2</c:v>
                </c:pt>
                <c:pt idx="293">
                  <c:v>9.0118521627635978E-2</c:v>
                </c:pt>
                <c:pt idx="294">
                  <c:v>8.982598481145411E-2</c:v>
                </c:pt>
                <c:pt idx="295">
                  <c:v>8.957683953702314E-2</c:v>
                </c:pt>
                <c:pt idx="296">
                  <c:v>8.9316213151909504E-2</c:v>
                </c:pt>
                <c:pt idx="297">
                  <c:v>8.9013036721784219E-2</c:v>
                </c:pt>
                <c:pt idx="298">
                  <c:v>8.8792893134824968E-2</c:v>
                </c:pt>
                <c:pt idx="299">
                  <c:v>8.8619107867471014E-2</c:v>
                </c:pt>
                <c:pt idx="300">
                  <c:v>8.8423084545361033E-2</c:v>
                </c:pt>
                <c:pt idx="301">
                  <c:v>8.8249299278007079E-2</c:v>
                </c:pt>
                <c:pt idx="302">
                  <c:v>8.8083420547481209E-2</c:v>
                </c:pt>
                <c:pt idx="303">
                  <c:v>8.7872341961372211E-2</c:v>
                </c:pt>
                <c:pt idx="304">
                  <c:v>8.7701920998822486E-2</c:v>
                </c:pt>
                <c:pt idx="305">
                  <c:v>8.7505477138611953E-2</c:v>
                </c:pt>
                <c:pt idx="306">
                  <c:v>8.7331691871258027E-2</c:v>
                </c:pt>
                <c:pt idx="307">
                  <c:v>8.7162591646748444E-2</c:v>
                </c:pt>
                <c:pt idx="308">
                  <c:v>8.6991000991337566E-2</c:v>
                </c:pt>
                <c:pt idx="309">
                  <c:v>8.6839882727602291E-2</c:v>
                </c:pt>
                <c:pt idx="310">
                  <c:v>8.6687503270103453E-2</c:v>
                </c:pt>
                <c:pt idx="311">
                  <c:v>8.6522263336952315E-2</c:v>
                </c:pt>
                <c:pt idx="312">
                  <c:v>8.6371145073217012E-2</c:v>
                </c:pt>
                <c:pt idx="313">
                  <c:v>8.6220447347582191E-2</c:v>
                </c:pt>
                <c:pt idx="314">
                  <c:v>8.6051843109626824E-2</c:v>
                </c:pt>
                <c:pt idx="315">
                  <c:v>8.5900724845891507E-2</c:v>
                </c:pt>
                <c:pt idx="316">
                  <c:v>8.5732120607936099E-2</c:v>
                </c:pt>
                <c:pt idx="317">
                  <c:v>8.5579741150437316E-2</c:v>
                </c:pt>
                <c:pt idx="318">
                  <c:v>8.5432407729606752E-2</c:v>
                </c:pt>
                <c:pt idx="319">
                  <c:v>8.526338295355082E-2</c:v>
                </c:pt>
                <c:pt idx="320">
                  <c:v>8.5112685227916068E-2</c:v>
                </c:pt>
                <c:pt idx="321">
                  <c:v>8.4961987502281275E-2</c:v>
                </c:pt>
                <c:pt idx="322">
                  <c:v>8.4792962726225329E-2</c:v>
                </c:pt>
                <c:pt idx="323">
                  <c:v>8.4632256193797967E-2</c:v>
                </c:pt>
                <c:pt idx="324">
                  <c:v>8.4481558468163159E-2</c:v>
                </c:pt>
                <c:pt idx="325">
                  <c:v>8.4324645609940629E-2</c:v>
                </c:pt>
                <c:pt idx="326">
                  <c:v>8.4173527346205312E-2</c:v>
                </c:pt>
                <c:pt idx="327">
                  <c:v>8.4004923108249932E-2</c:v>
                </c:pt>
                <c:pt idx="328">
                  <c:v>8.3854225382615152E-2</c:v>
                </c:pt>
                <c:pt idx="329">
                  <c:v>8.3703107118879794E-2</c:v>
                </c:pt>
                <c:pt idx="330">
                  <c:v>8.3524494074131747E-2</c:v>
                </c:pt>
                <c:pt idx="331">
                  <c:v>8.3373796348496995E-2</c:v>
                </c:pt>
                <c:pt idx="332">
                  <c:v>8.3234790002595052E-2</c:v>
                </c:pt>
                <c:pt idx="333">
                  <c:v>8.3065765226539148E-2</c:v>
                </c:pt>
                <c:pt idx="334">
                  <c:v>8.291557901768927E-2</c:v>
                </c:pt>
                <c:pt idx="335">
                  <c:v>8.2768035327808465E-2</c:v>
                </c:pt>
                <c:pt idx="336">
                  <c:v>8.2603215932757837E-2</c:v>
                </c:pt>
                <c:pt idx="337">
                  <c:v>8.2445663436084365E-2</c:v>
                </c:pt>
                <c:pt idx="338">
                  <c:v>8.2281264579134303E-2</c:v>
                </c:pt>
                <c:pt idx="339">
                  <c:v>8.2136664655957217E-2</c:v>
                </c:pt>
                <c:pt idx="340">
                  <c:v>8.1997448041004992E-2</c:v>
                </c:pt>
                <c:pt idx="341">
                  <c:v>8.1833049184054929E-2</c:v>
                </c:pt>
                <c:pt idx="342">
                  <c:v>8.1685505494174152E-2</c:v>
                </c:pt>
                <c:pt idx="343">
                  <c:v>8.152753245940017E-2</c:v>
                </c:pt>
                <c:pt idx="344">
                  <c:v>8.1363133602450094E-2</c:v>
                </c:pt>
                <c:pt idx="345">
                  <c:v>8.1215589912569316E-2</c:v>
                </c:pt>
                <c:pt idx="346">
                  <c:v>8.1054134822322918E-2</c:v>
                </c:pt>
                <c:pt idx="347">
                  <c:v>8.0914918207370734E-2</c:v>
                </c:pt>
                <c:pt idx="348">
                  <c:v>8.0767374517489957E-2</c:v>
                </c:pt>
                <c:pt idx="349">
                  <c:v>8.0602975660539838E-2</c:v>
                </c:pt>
                <c:pt idx="350">
                  <c:v>8.0445002625765899E-2</c:v>
                </c:pt>
                <c:pt idx="351">
                  <c:v>8.0297458935885094E-2</c:v>
                </c:pt>
                <c:pt idx="352">
                  <c:v>8.0133060078934976E-2</c:v>
                </c:pt>
                <c:pt idx="353">
                  <c:v>7.9988460155757918E-2</c:v>
                </c:pt>
                <c:pt idx="354">
                  <c:v>7.9849243540805748E-2</c:v>
                </c:pt>
                <c:pt idx="355">
                  <c:v>7.9684844683855643E-2</c:v>
                </c:pt>
                <c:pt idx="356">
                  <c:v>7.9526871649081704E-2</c:v>
                </c:pt>
                <c:pt idx="357">
                  <c:v>7.9362472792131572E-2</c:v>
                </c:pt>
                <c:pt idx="358">
                  <c:v>7.9214929102250822E-2</c:v>
                </c:pt>
                <c:pt idx="359">
                  <c:v>7.9067385412369975E-2</c:v>
                </c:pt>
                <c:pt idx="360">
                  <c:v>7.8905930322123605E-2</c:v>
                </c:pt>
                <c:pt idx="361">
                  <c:v>7.8758386632242813E-2</c:v>
                </c:pt>
                <c:pt idx="362">
                  <c:v>7.8619170017290629E-2</c:v>
                </c:pt>
                <c:pt idx="363">
                  <c:v>7.8444341815447377E-2</c:v>
                </c:pt>
                <c:pt idx="364">
                  <c:v>7.8296798125566586E-2</c:v>
                </c:pt>
                <c:pt idx="365">
                  <c:v>7.8149254435685794E-2</c:v>
                </c:pt>
                <c:pt idx="366">
                  <c:v>7.7984855578735704E-2</c:v>
                </c:pt>
                <c:pt idx="367">
                  <c:v>7.7840474216849684E-2</c:v>
                </c:pt>
                <c:pt idx="368">
                  <c:v>7.7679800534667096E-2</c:v>
                </c:pt>
                <c:pt idx="369">
                  <c:v>7.7560937963780635E-2</c:v>
                </c:pt>
                <c:pt idx="370">
                  <c:v>7.7427187923597221E-2</c:v>
                </c:pt>
                <c:pt idx="371">
                  <c:v>7.7287348491718172E-2</c:v>
                </c:pt>
                <c:pt idx="372">
                  <c:v>7.7160158845903062E-2</c:v>
                </c:pt>
                <c:pt idx="373">
                  <c:v>7.7032548661987416E-2</c:v>
                </c:pt>
                <c:pt idx="374">
                  <c:v>7.6896073534912596E-2</c:v>
                </c:pt>
                <c:pt idx="375">
                  <c:v>7.67688838890975E-2</c:v>
                </c:pt>
                <c:pt idx="376">
                  <c:v>7.6635554387014665E-2</c:v>
                </c:pt>
                <c:pt idx="377">
                  <c:v>7.6503621491963658E-2</c:v>
                </c:pt>
                <c:pt idx="378">
                  <c:v>7.637643184614859E-2</c:v>
                </c:pt>
                <c:pt idx="379">
                  <c:v>7.6236592414269486E-2</c:v>
                </c:pt>
                <c:pt idx="380">
                  <c:v>7.6108982230353839E-2</c:v>
                </c:pt>
                <c:pt idx="381">
                  <c:v>7.5985156889343028E-2</c:v>
                </c:pt>
                <c:pt idx="382">
                  <c:v>7.5845317457463923E-2</c:v>
                </c:pt>
                <c:pt idx="383">
                  <c:v>7.5711987955381074E-2</c:v>
                </c:pt>
                <c:pt idx="384">
                  <c:v>7.5592704846394049E-2</c:v>
                </c:pt>
                <c:pt idx="385">
                  <c:v>7.5452865414514986E-2</c:v>
                </c:pt>
                <c:pt idx="386">
                  <c:v>7.5325675768699904E-2</c:v>
                </c:pt>
                <c:pt idx="387">
                  <c:v>7.5185415798720276E-2</c:v>
                </c:pt>
                <c:pt idx="388">
                  <c:v>7.5061590457709465E-2</c:v>
                </c:pt>
                <c:pt idx="389">
                  <c:v>7.4934400811894356E-2</c:v>
                </c:pt>
                <c:pt idx="390">
                  <c:v>7.478800098564696E-2</c:v>
                </c:pt>
                <c:pt idx="391">
                  <c:v>7.4660811339831892E-2</c:v>
                </c:pt>
                <c:pt idx="392">
                  <c:v>7.4541948768945404E-2</c:v>
                </c:pt>
                <c:pt idx="393">
                  <c:v>7.4402109337066327E-2</c:v>
                </c:pt>
                <c:pt idx="394">
                  <c:v>7.4274499153150667E-2</c:v>
                </c:pt>
                <c:pt idx="395">
                  <c:v>7.4150673812139842E-2</c:v>
                </c:pt>
                <c:pt idx="396">
                  <c:v>7.4004694523993012E-2</c:v>
                </c:pt>
                <c:pt idx="397">
                  <c:v>7.3877084340077365E-2</c:v>
                </c:pt>
                <c:pt idx="398">
                  <c:v>7.3737244908198302E-2</c:v>
                </c:pt>
                <c:pt idx="399">
                  <c:v>7.3618382337311786E-2</c:v>
                </c:pt>
                <c:pt idx="400">
                  <c:v>7.3491192691496718E-2</c:v>
                </c:pt>
                <c:pt idx="401">
                  <c:v>7.335093272151709E-2</c:v>
                </c:pt>
                <c:pt idx="402">
                  <c:v>7.3227107380506251E-2</c:v>
                </c:pt>
                <c:pt idx="403">
                  <c:v>7.3093777878423416E-2</c:v>
                </c:pt>
                <c:pt idx="404">
                  <c:v>7.2953517908443774E-2</c:v>
                </c:pt>
                <c:pt idx="405">
                  <c:v>7.2826328262628706E-2</c:v>
                </c:pt>
                <c:pt idx="406">
                  <c:v>7.2699138616813638E-2</c:v>
                </c:pt>
                <c:pt idx="407">
                  <c:v>7.2567205721762604E-2</c:v>
                </c:pt>
                <c:pt idx="408">
                  <c:v>7.2440016075947536E-2</c:v>
                </c:pt>
                <c:pt idx="409">
                  <c:v>7.2303540948872688E-2</c:v>
                </c:pt>
                <c:pt idx="410">
                  <c:v>7.2170211446789811E-2</c:v>
                </c:pt>
                <c:pt idx="411">
                  <c:v>7.2042601262874206E-2</c:v>
                </c:pt>
                <c:pt idx="412">
                  <c:v>7.1902761830995116E-2</c:v>
                </c:pt>
                <c:pt idx="413">
                  <c:v>7.1775572185180034E-2</c:v>
                </c:pt>
                <c:pt idx="414">
                  <c:v>7.1656289076193008E-2</c:v>
                </c:pt>
                <c:pt idx="415">
                  <c:v>7.1516449644313931E-2</c:v>
                </c:pt>
                <c:pt idx="416">
                  <c:v>7.1386484447035339E-2</c:v>
                </c:pt>
                <c:pt idx="417">
                  <c:v>7.1259294801220216E-2</c:v>
                </c:pt>
                <c:pt idx="418">
                  <c:v>7.111903483124063E-2</c:v>
                </c:pt>
                <c:pt idx="419">
                  <c:v>7.0991845185425534E-2</c:v>
                </c:pt>
                <c:pt idx="420">
                  <c:v>7.0852005753546457E-2</c:v>
                </c:pt>
                <c:pt idx="421">
                  <c:v>7.0732722644559418E-2</c:v>
                </c:pt>
                <c:pt idx="422">
                  <c:v>7.0605532998744322E-2</c:v>
                </c:pt>
                <c:pt idx="423">
                  <c:v>7.0462918015401776E-2</c:v>
                </c:pt>
                <c:pt idx="424">
                  <c:v>7.033530783148613E-2</c:v>
                </c:pt>
                <c:pt idx="425">
                  <c:v>7.0208118185671034E-2</c:v>
                </c:pt>
                <c:pt idx="426">
                  <c:v>7.0068278753791943E-2</c:v>
                </c:pt>
                <c:pt idx="427">
                  <c:v>6.9941089107976862E-2</c:v>
                </c:pt>
                <c:pt idx="428">
                  <c:v>6.9813478924061215E-2</c:v>
                </c:pt>
                <c:pt idx="429">
                  <c:v>6.9681966567110745E-2</c:v>
                </c:pt>
                <c:pt idx="430">
                  <c:v>6.9552001369832167E-2</c:v>
                </c:pt>
                <c:pt idx="431">
                  <c:v>6.9411741399852553E-2</c:v>
                </c:pt>
                <c:pt idx="432">
                  <c:v>6.9284551754037471E-2</c:v>
                </c:pt>
                <c:pt idx="433">
                  <c:v>6.9157362108222362E-2</c:v>
                </c:pt>
                <c:pt idx="434">
                  <c:v>6.9017522676343271E-2</c:v>
                </c:pt>
                <c:pt idx="435">
                  <c:v>6.8889912492427652E-2</c:v>
                </c:pt>
                <c:pt idx="436">
                  <c:v>6.8764910065273369E-2</c:v>
                </c:pt>
                <c:pt idx="437">
                  <c:v>6.8628434938198604E-2</c:v>
                </c:pt>
                <c:pt idx="438">
                  <c:v>6.850082475428293E-2</c:v>
                </c:pt>
                <c:pt idx="439">
                  <c:v>6.8360985322403867E-2</c:v>
                </c:pt>
                <c:pt idx="440">
                  <c:v>6.8233795676588771E-2</c:v>
                </c:pt>
                <c:pt idx="441">
                  <c:v>6.8106185492673152E-2</c:v>
                </c:pt>
                <c:pt idx="442">
                  <c:v>6.7966346060794061E-2</c:v>
                </c:pt>
                <c:pt idx="443">
                  <c:v>6.7833016558711212E-2</c:v>
                </c:pt>
                <c:pt idx="444">
                  <c:v>6.7717518292629009E-2</c:v>
                </c:pt>
                <c:pt idx="445">
                  <c:v>6.7577258322649381E-2</c:v>
                </c:pt>
                <c:pt idx="446">
                  <c:v>6.7450068676834243E-2</c:v>
                </c:pt>
                <c:pt idx="447">
                  <c:v>6.7322879031019175E-2</c:v>
                </c:pt>
                <c:pt idx="448">
                  <c:v>6.7182619061039575E-2</c:v>
                </c:pt>
                <c:pt idx="449">
                  <c:v>6.7055429415224452E-2</c:v>
                </c:pt>
                <c:pt idx="450">
                  <c:v>6.6909450127077622E-2</c:v>
                </c:pt>
                <c:pt idx="451">
                  <c:v>6.6793951860995404E-2</c:v>
                </c:pt>
                <c:pt idx="452">
                  <c:v>6.6666341677079757E-2</c:v>
                </c:pt>
                <c:pt idx="453">
                  <c:v>6.6529435472307205E-2</c:v>
                </c:pt>
                <c:pt idx="454">
                  <c:v>6.6411497664703806E-2</c:v>
                </c:pt>
                <c:pt idx="455">
                  <c:v>6.6293139318999883E-2</c:v>
                </c:pt>
                <c:pt idx="456">
                  <c:v>6.6160969605098333E-2</c:v>
                </c:pt>
                <c:pt idx="457">
                  <c:v>6.6043597421240122E-2</c:v>
                </c:pt>
                <c:pt idx="458">
                  <c:v>6.5929589542186168E-2</c:v>
                </c:pt>
                <c:pt idx="459">
                  <c:v>6.5808730754048639E-2</c:v>
                </c:pt>
                <c:pt idx="460">
                  <c:v>6.5695669085720818E-2</c:v>
                </c:pt>
                <c:pt idx="461">
                  <c:v>6.5570798707530215E-2</c:v>
                </c:pt>
                <c:pt idx="462">
                  <c:v>6.5457316501101884E-2</c:v>
                </c:pt>
                <c:pt idx="463">
                  <c:v>6.5341479281310622E-2</c:v>
                </c:pt>
                <c:pt idx="464">
                  <c:v>6.521997320792422E-2</c:v>
                </c:pt>
                <c:pt idx="465">
                  <c:v>6.5106491001495903E-2</c:v>
                </c:pt>
                <c:pt idx="466">
                  <c:v>6.5002710912842057E-2</c:v>
                </c:pt>
                <c:pt idx="467">
                  <c:v>6.4883812175678957E-2</c:v>
                </c:pt>
                <c:pt idx="468">
                  <c:v>6.4799780038279367E-2</c:v>
                </c:pt>
                <c:pt idx="469">
                  <c:v>6.4742187345411623E-2</c:v>
                </c:pt>
                <c:pt idx="470">
                  <c:v>6.4670346821697935E-2</c:v>
                </c:pt>
                <c:pt idx="471">
                  <c:v>6.461296439788046E-2</c:v>
                </c:pt>
                <c:pt idx="472">
                  <c:v>6.4543899425630297E-2</c:v>
                </c:pt>
                <c:pt idx="473">
                  <c:v>6.4486306732762538E-2</c:v>
                </c:pt>
                <c:pt idx="474">
                  <c:v>6.4431902559773074E-2</c:v>
                </c:pt>
                <c:pt idx="475">
                  <c:v>6.4362837587522842E-2</c:v>
                </c:pt>
                <c:pt idx="476">
                  <c:v>6.4302469343191615E-2</c:v>
                </c:pt>
                <c:pt idx="477">
                  <c:v>6.4244876650323912E-2</c:v>
                </c:pt>
                <c:pt idx="478">
                  <c:v>6.4176021947123948E-2</c:v>
                </c:pt>
                <c:pt idx="479">
                  <c:v>6.4118429254256259E-2</c:v>
                </c:pt>
                <c:pt idx="480">
                  <c:v>6.4055642035652172E-2</c:v>
                </c:pt>
                <c:pt idx="481">
                  <c:v>6.4007756203220884E-2</c:v>
                </c:pt>
                <c:pt idx="482">
                  <c:v>6.3956681850911412E-2</c:v>
                </c:pt>
                <c:pt idx="483">
                  <c:v>6.3894387542079753E-2</c:v>
                </c:pt>
                <c:pt idx="484">
                  <c:v>6.384331318977024E-2</c:v>
                </c:pt>
                <c:pt idx="485">
                  <c:v>6.3792449106511051E-2</c:v>
                </c:pt>
                <c:pt idx="486">
                  <c:v>6.3730365066729661E-2</c:v>
                </c:pt>
                <c:pt idx="487">
                  <c:v>6.3679290714420175E-2</c:v>
                </c:pt>
                <c:pt idx="488">
                  <c:v>6.3628216362110662E-2</c:v>
                </c:pt>
                <c:pt idx="489">
                  <c:v>6.3569320842207497E-2</c:v>
                </c:pt>
                <c:pt idx="490">
                  <c:v>6.3518036220847743E-2</c:v>
                </c:pt>
                <c:pt idx="491">
                  <c:v>6.3455952181066352E-2</c:v>
                </c:pt>
                <c:pt idx="492">
                  <c:v>6.3405088097807094E-2</c:v>
                </c:pt>
                <c:pt idx="493">
                  <c:v>6.3354013745497637E-2</c:v>
                </c:pt>
                <c:pt idx="494">
                  <c:v>6.3291929705716246E-2</c:v>
                </c:pt>
                <c:pt idx="495">
                  <c:v>6.3240855353406733E-2</c:v>
                </c:pt>
                <c:pt idx="496">
                  <c:v>6.3192759251925218E-2</c:v>
                </c:pt>
                <c:pt idx="497">
                  <c:v>6.3130675212143827E-2</c:v>
                </c:pt>
                <c:pt idx="498">
                  <c:v>6.3079600859834328E-2</c:v>
                </c:pt>
                <c:pt idx="499">
                  <c:v>6.3028736776575112E-2</c:v>
                </c:pt>
                <c:pt idx="500">
                  <c:v>6.2966652736793707E-2</c:v>
                </c:pt>
                <c:pt idx="501">
                  <c:v>6.2915578384484222E-2</c:v>
                </c:pt>
                <c:pt idx="502">
                  <c:v>6.2853494344702832E-2</c:v>
                </c:pt>
                <c:pt idx="503">
                  <c:v>6.280539824322133E-2</c:v>
                </c:pt>
                <c:pt idx="504">
                  <c:v>6.2754323890911803E-2</c:v>
                </c:pt>
                <c:pt idx="505">
                  <c:v>6.2692239851130413E-2</c:v>
                </c:pt>
                <c:pt idx="506">
                  <c:v>6.2641375767871196E-2</c:v>
                </c:pt>
                <c:pt idx="507">
                  <c:v>6.2590301415561683E-2</c:v>
                </c:pt>
                <c:pt idx="508">
                  <c:v>6.2528217375780293E-2</c:v>
                </c:pt>
                <c:pt idx="509">
                  <c:v>6.2477143023470828E-2</c:v>
                </c:pt>
                <c:pt idx="510">
                  <c:v>6.2425858402111074E-2</c:v>
                </c:pt>
                <c:pt idx="511">
                  <c:v>6.2366962882207888E-2</c:v>
                </c:pt>
                <c:pt idx="512">
                  <c:v>6.231588852989841E-2</c:v>
                </c:pt>
                <c:pt idx="513">
                  <c:v>6.2254014759167267E-2</c:v>
                </c:pt>
                <c:pt idx="514">
                  <c:v>6.2202940406857775E-2</c:v>
                </c:pt>
                <c:pt idx="515">
                  <c:v>6.2151866054548303E-2</c:v>
                </c:pt>
                <c:pt idx="516">
                  <c:v>6.2089571745716637E-2</c:v>
                </c:pt>
                <c:pt idx="517">
                  <c:v>6.2038497393407166E-2</c:v>
                </c:pt>
                <c:pt idx="518">
                  <c:v>6.1991435739629848E-2</c:v>
                </c:pt>
                <c:pt idx="519">
                  <c:v>6.1931458595732118E-2</c:v>
                </c:pt>
                <c:pt idx="520">
                  <c:v>6.1882701408356555E-2</c:v>
                </c:pt>
                <c:pt idx="521">
                  <c:v>6.1822724264458832E-2</c:v>
                </c:pt>
                <c:pt idx="522">
                  <c:v>6.1773756808033001E-2</c:v>
                </c:pt>
                <c:pt idx="523">
                  <c:v>6.1724579082556914E-2</c:v>
                </c:pt>
                <c:pt idx="524">
                  <c:v>6.166460193865915E-2</c:v>
                </c:pt>
                <c:pt idx="525">
                  <c:v>6.1615634482233325E-2</c:v>
                </c:pt>
                <c:pt idx="526">
                  <c:v>6.1569434166509E-2</c:v>
                </c:pt>
                <c:pt idx="527">
                  <c:v>6.1509667291661525E-2</c:v>
                </c:pt>
                <c:pt idx="528">
                  <c:v>6.1460699835235687E-2</c:v>
                </c:pt>
                <c:pt idx="529">
                  <c:v>6.1411522109759614E-2</c:v>
                </c:pt>
                <c:pt idx="530">
                  <c:v>6.1351544965861871E-2</c:v>
                </c:pt>
                <c:pt idx="531">
                  <c:v>6.1302577509436025E-2</c:v>
                </c:pt>
                <c:pt idx="532">
                  <c:v>6.1245262443127592E-2</c:v>
                </c:pt>
                <c:pt idx="533">
                  <c:v>6.1202216163157255E-2</c:v>
                </c:pt>
                <c:pt idx="534">
                  <c:v>6.1156613011535674E-2</c:v>
                </c:pt>
                <c:pt idx="535">
                  <c:v>6.1100841248643227E-2</c:v>
                </c:pt>
                <c:pt idx="536">
                  <c:v>6.1054817558921136E-2</c:v>
                </c:pt>
                <c:pt idx="537">
                  <c:v>6.1009004138249279E-2</c:v>
                </c:pt>
                <c:pt idx="538">
                  <c:v>6.0953232375356867E-2</c:v>
                </c:pt>
                <c:pt idx="539">
                  <c:v>6.0907418954685009E-2</c:v>
                </c:pt>
                <c:pt idx="540">
                  <c:v>6.0861605534013159E-2</c:v>
                </c:pt>
                <c:pt idx="541">
                  <c:v>6.0808811180872495E-2</c:v>
                </c:pt>
                <c:pt idx="542">
                  <c:v>6.0762997760200659E-2</c:v>
                </c:pt>
                <c:pt idx="543">
                  <c:v>6.0707015728257964E-2</c:v>
                </c:pt>
                <c:pt idx="544">
                  <c:v>6.0661202307586135E-2</c:v>
                </c:pt>
                <c:pt idx="545">
                  <c:v>6.0615388886914291E-2</c:v>
                </c:pt>
                <c:pt idx="546">
                  <c:v>6.0559617124021844E-2</c:v>
                </c:pt>
                <c:pt idx="547">
                  <c:v>6.0513803703349987E-2</c:v>
                </c:pt>
                <c:pt idx="548">
                  <c:v>6.0470967692429926E-2</c:v>
                </c:pt>
                <c:pt idx="549">
                  <c:v>6.0414985660487232E-2</c:v>
                </c:pt>
                <c:pt idx="550">
                  <c:v>6.0369172239815361E-2</c:v>
                </c:pt>
                <c:pt idx="551">
                  <c:v>6.0323358819143545E-2</c:v>
                </c:pt>
                <c:pt idx="552">
                  <c:v>6.0267587056251098E-2</c:v>
                </c:pt>
                <c:pt idx="553">
                  <c:v>6.0221773635579262E-2</c:v>
                </c:pt>
                <c:pt idx="554">
                  <c:v>6.0166001872686829E-2</c:v>
                </c:pt>
                <c:pt idx="555">
                  <c:v>6.0120398721065268E-2</c:v>
                </c:pt>
                <c:pt idx="556">
                  <c:v>6.0077142172044622E-2</c:v>
                </c:pt>
                <c:pt idx="557">
                  <c:v>6.0021370409152217E-2</c:v>
                </c:pt>
                <c:pt idx="558">
                  <c:v>5.9975556988480366E-2</c:v>
                </c:pt>
                <c:pt idx="559">
                  <c:v>5.992974356780853E-2</c:v>
                </c:pt>
                <c:pt idx="560">
                  <c:v>5.9873971804916083E-2</c:v>
                </c:pt>
                <c:pt idx="561">
                  <c:v>5.982815838424424E-2</c:v>
                </c:pt>
                <c:pt idx="562">
                  <c:v>5.9782555232622644E-2</c:v>
                </c:pt>
                <c:pt idx="563">
                  <c:v>5.9729340341381464E-2</c:v>
                </c:pt>
                <c:pt idx="564">
                  <c:v>5.9683526920709627E-2</c:v>
                </c:pt>
                <c:pt idx="565">
                  <c:v>5.9627755157817208E-2</c:v>
                </c:pt>
                <c:pt idx="566">
                  <c:v>5.9581941737145365E-2</c:v>
                </c:pt>
                <c:pt idx="567">
                  <c:v>5.9536128316473508E-2</c:v>
                </c:pt>
                <c:pt idx="568">
                  <c:v>5.9480356553581082E-2</c:v>
                </c:pt>
                <c:pt idx="569">
                  <c:v>5.9434543132909252E-2</c:v>
                </c:pt>
                <c:pt idx="570">
                  <c:v>5.9388729712237374E-2</c:v>
                </c:pt>
                <c:pt idx="571">
                  <c:v>5.9335725090046448E-2</c:v>
                </c:pt>
                <c:pt idx="572">
                  <c:v>5.9289911669374619E-2</c:v>
                </c:pt>
                <c:pt idx="573">
                  <c:v>5.9234139906482179E-2</c:v>
                </c:pt>
                <c:pt idx="574">
                  <c:v>5.9188326485810336E-2</c:v>
                </c:pt>
                <c:pt idx="575">
                  <c:v>5.9142513065138506E-2</c:v>
                </c:pt>
                <c:pt idx="576">
                  <c:v>5.9086741302246094E-2</c:v>
                </c:pt>
                <c:pt idx="577">
                  <c:v>5.904092788157423E-2</c:v>
                </c:pt>
                <c:pt idx="578">
                  <c:v>5.8997881601603859E-2</c:v>
                </c:pt>
                <c:pt idx="579">
                  <c:v>5.8942109838711447E-2</c:v>
                </c:pt>
                <c:pt idx="580">
                  <c:v>5.8896296418039618E-2</c:v>
                </c:pt>
                <c:pt idx="581">
                  <c:v>5.8850482997367747E-2</c:v>
                </c:pt>
                <c:pt idx="582">
                  <c:v>5.8794711234475328E-2</c:v>
                </c:pt>
                <c:pt idx="583">
                  <c:v>5.8748897813803505E-2</c:v>
                </c:pt>
                <c:pt idx="584">
                  <c:v>5.8693126050911072E-2</c:v>
                </c:pt>
                <c:pt idx="585">
                  <c:v>5.8650079770940701E-2</c:v>
                </c:pt>
                <c:pt idx="586">
                  <c:v>5.8604266350268872E-2</c:v>
                </c:pt>
                <c:pt idx="587">
                  <c:v>5.8551693929082674E-2</c:v>
                </c:pt>
                <c:pt idx="588">
                  <c:v>5.850924481321506E-2</c:v>
                </c:pt>
                <c:pt idx="589">
                  <c:v>5.8466585428297205E-2</c:v>
                </c:pt>
                <c:pt idx="590">
                  <c:v>5.8414388239259298E-2</c:v>
                </c:pt>
                <c:pt idx="591">
                  <c:v>5.837193912339169E-2</c:v>
                </c:pt>
                <c:pt idx="592">
                  <c:v>5.8329490007524125E-2</c:v>
                </c:pt>
                <c:pt idx="593">
                  <c:v>5.8279176829176604E-2</c:v>
                </c:pt>
                <c:pt idx="594">
                  <c:v>5.8236727713308956E-2</c:v>
                </c:pt>
                <c:pt idx="595">
                  <c:v>5.8184320255220794E-2</c:v>
                </c:pt>
                <c:pt idx="596">
                  <c:v>5.8141660870302932E-2</c:v>
                </c:pt>
                <c:pt idx="597">
                  <c:v>5.8099422023485586E-2</c:v>
                </c:pt>
                <c:pt idx="598">
                  <c:v>5.8047014565397431E-2</c:v>
                </c:pt>
                <c:pt idx="599">
                  <c:v>5.8004565449529817E-2</c:v>
                </c:pt>
                <c:pt idx="600">
                  <c:v>5.7964210613402865E-2</c:v>
                </c:pt>
                <c:pt idx="601">
                  <c:v>5.7911803155314689E-2</c:v>
                </c:pt>
                <c:pt idx="602">
                  <c:v>5.7869354039447103E-2</c:v>
                </c:pt>
                <c:pt idx="603">
                  <c:v>5.7826694654529234E-2</c:v>
                </c:pt>
                <c:pt idx="604">
                  <c:v>5.7774497465491299E-2</c:v>
                </c:pt>
                <c:pt idx="605">
                  <c:v>5.7732048349623713E-2</c:v>
                </c:pt>
                <c:pt idx="606">
                  <c:v>5.7679640891535551E-2</c:v>
                </c:pt>
                <c:pt idx="607">
                  <c:v>5.7637191775667958E-2</c:v>
                </c:pt>
                <c:pt idx="608">
                  <c:v>5.7596836939540999E-2</c:v>
                </c:pt>
                <c:pt idx="609">
                  <c:v>5.7544219212402541E-2</c:v>
                </c:pt>
                <c:pt idx="610">
                  <c:v>5.7501770096534961E-2</c:v>
                </c:pt>
                <c:pt idx="611">
                  <c:v>5.7459531249717616E-2</c:v>
                </c:pt>
                <c:pt idx="612">
                  <c:v>5.7407123791629461E-2</c:v>
                </c:pt>
                <c:pt idx="613">
                  <c:v>5.7364674675761819E-2</c:v>
                </c:pt>
                <c:pt idx="614">
                  <c:v>5.731226721767365E-2</c:v>
                </c:pt>
                <c:pt idx="615">
                  <c:v>5.7271912381546705E-2</c:v>
                </c:pt>
                <c:pt idx="616">
                  <c:v>5.7229252996628857E-2</c:v>
                </c:pt>
                <c:pt idx="617">
                  <c:v>5.7176845538540688E-2</c:v>
                </c:pt>
                <c:pt idx="618">
                  <c:v>5.7134606691723329E-2</c:v>
                </c:pt>
                <c:pt idx="619">
                  <c:v>5.7092157575855715E-2</c:v>
                </c:pt>
                <c:pt idx="620">
                  <c:v>5.7039750117767546E-2</c:v>
                </c:pt>
                <c:pt idx="621">
                  <c:v>5.6997301001899987E-2</c:v>
                </c:pt>
                <c:pt idx="622">
                  <c:v>5.695485188603238E-2</c:v>
                </c:pt>
                <c:pt idx="623">
                  <c:v>5.6904328438634577E-2</c:v>
                </c:pt>
                <c:pt idx="624">
                  <c:v>5.6861879322766977E-2</c:v>
                </c:pt>
                <c:pt idx="625">
                  <c:v>5.6809682133729056E-2</c:v>
                </c:pt>
                <c:pt idx="626">
                  <c:v>5.6767233017861463E-2</c:v>
                </c:pt>
                <c:pt idx="627">
                  <c:v>5.6724783901993862E-2</c:v>
                </c:pt>
                <c:pt idx="628">
                  <c:v>5.667237644390568E-2</c:v>
                </c:pt>
                <c:pt idx="629">
                  <c:v>5.6629717058987797E-2</c:v>
                </c:pt>
                <c:pt idx="630">
                  <c:v>5.6589362222860873E-2</c:v>
                </c:pt>
                <c:pt idx="631">
                  <c:v>5.653695476477269E-2</c:v>
                </c:pt>
                <c:pt idx="632">
                  <c:v>5.6494715917955331E-2</c:v>
                </c:pt>
                <c:pt idx="633">
                  <c:v>5.6452266802087765E-2</c:v>
                </c:pt>
                <c:pt idx="634">
                  <c:v>5.6399859343999582E-2</c:v>
                </c:pt>
                <c:pt idx="635">
                  <c:v>5.6357410228131982E-2</c:v>
                </c:pt>
                <c:pt idx="636">
                  <c:v>5.6304792500993524E-2</c:v>
                </c:pt>
                <c:pt idx="637">
                  <c:v>5.6262343385125944E-2</c:v>
                </c:pt>
                <c:pt idx="638">
                  <c:v>5.6221988548998972E-2</c:v>
                </c:pt>
                <c:pt idx="639">
                  <c:v>5.6169791359961092E-2</c:v>
                </c:pt>
                <c:pt idx="640">
                  <c:v>5.6127342244093492E-2</c:v>
                </c:pt>
                <c:pt idx="641">
                  <c:v>5.6084893128225864E-2</c:v>
                </c:pt>
                <c:pt idx="642">
                  <c:v>5.6032485670137702E-2</c:v>
                </c:pt>
                <c:pt idx="643">
                  <c:v>5.5989826285219826E-2</c:v>
                </c:pt>
                <c:pt idx="644">
                  <c:v>5.5947377169352261E-2</c:v>
                </c:pt>
                <c:pt idx="645">
                  <c:v>5.589706399100472E-2</c:v>
                </c:pt>
                <c:pt idx="646">
                  <c:v>5.5854825144187374E-2</c:v>
                </c:pt>
                <c:pt idx="647">
                  <c:v>5.5802417686099205E-2</c:v>
                </c:pt>
                <c:pt idx="648">
                  <c:v>5.5759968570231591E-2</c:v>
                </c:pt>
                <c:pt idx="649">
                  <c:v>5.5717309185313736E-2</c:v>
                </c:pt>
                <c:pt idx="650">
                  <c:v>5.5664901727225567E-2</c:v>
                </c:pt>
                <c:pt idx="651">
                  <c:v>5.5622452611357953E-2</c:v>
                </c:pt>
                <c:pt idx="652">
                  <c:v>5.5582097775230987E-2</c:v>
                </c:pt>
                <c:pt idx="653">
                  <c:v>5.5529900586193101E-2</c:v>
                </c:pt>
                <c:pt idx="654">
                  <c:v>5.5487451470325508E-2</c:v>
                </c:pt>
                <c:pt idx="655">
                  <c:v>5.5435044012237339E-2</c:v>
                </c:pt>
                <c:pt idx="656">
                  <c:v>5.5392384627319484E-2</c:v>
                </c:pt>
                <c:pt idx="657">
                  <c:v>5.5349935511451849E-2</c:v>
                </c:pt>
                <c:pt idx="658">
                  <c:v>5.5297528053363687E-2</c:v>
                </c:pt>
                <c:pt idx="659">
                  <c:v>5.5255078937496094E-2</c:v>
                </c:pt>
                <c:pt idx="660">
                  <c:v>5.5214934370419404E-2</c:v>
                </c:pt>
                <c:pt idx="661">
                  <c:v>5.5162526912331207E-2</c:v>
                </c:pt>
                <c:pt idx="662">
                  <c:v>5.5120077796463614E-2</c:v>
                </c:pt>
                <c:pt idx="663">
                  <c:v>5.5077418411545738E-2</c:v>
                </c:pt>
                <c:pt idx="664">
                  <c:v>5.5025010953457597E-2</c:v>
                </c:pt>
                <c:pt idx="665">
                  <c:v>5.4982561837589976E-2</c:v>
                </c:pt>
                <c:pt idx="666">
                  <c:v>5.4930154379501807E-2</c:v>
                </c:pt>
                <c:pt idx="667">
                  <c:v>5.4890009812425103E-2</c:v>
                </c:pt>
                <c:pt idx="668">
                  <c:v>5.4847560696557537E-2</c:v>
                </c:pt>
                <c:pt idx="669">
                  <c:v>5.4794942969419079E-2</c:v>
                </c:pt>
                <c:pt idx="670">
                  <c:v>5.4752493853551479E-2</c:v>
                </c:pt>
                <c:pt idx="671">
                  <c:v>5.4710044737683872E-2</c:v>
                </c:pt>
                <c:pt idx="672">
                  <c:v>5.4657637279595717E-2</c:v>
                </c:pt>
                <c:pt idx="673">
                  <c:v>5.4615188163728103E-2</c:v>
                </c:pt>
                <c:pt idx="674">
                  <c:v>5.4572949316910778E-2</c:v>
                </c:pt>
                <c:pt idx="675">
                  <c:v>5.4522636138563223E-2</c:v>
                </c:pt>
                <c:pt idx="676">
                  <c:v>5.4479976753645382E-2</c:v>
                </c:pt>
                <c:pt idx="677">
                  <c:v>5.4427569295557213E-2</c:v>
                </c:pt>
                <c:pt idx="678">
                  <c:v>5.4385120179689599E-2</c:v>
                </c:pt>
                <c:pt idx="679">
                  <c:v>5.4342671063821998E-2</c:v>
                </c:pt>
                <c:pt idx="680">
                  <c:v>5.4290263605733809E-2</c:v>
                </c:pt>
                <c:pt idx="681">
                  <c:v>5.4248024758916491E-2</c:v>
                </c:pt>
                <c:pt idx="682">
                  <c:v>5.4207669922789539E-2</c:v>
                </c:pt>
                <c:pt idx="683">
                  <c:v>5.4155052195651088E-2</c:v>
                </c:pt>
                <c:pt idx="684">
                  <c:v>5.4112603079783501E-2</c:v>
                </c:pt>
                <c:pt idx="685">
                  <c:v>5.4071171104464306E-2</c:v>
                </c:pt>
                <c:pt idx="686">
                  <c:v>5.4022969027381441E-2</c:v>
                </c:pt>
                <c:pt idx="687">
                  <c:v>5.398472529251918E-2</c:v>
                </c:pt>
                <c:pt idx="688">
                  <c:v>5.3936733484486576E-2</c:v>
                </c:pt>
                <c:pt idx="689">
                  <c:v>5.3898279480574005E-2</c:v>
                </c:pt>
                <c:pt idx="690">
                  <c:v>5.3861288949251296E-2</c:v>
                </c:pt>
                <c:pt idx="691">
                  <c:v>5.3813086872168431E-2</c:v>
                </c:pt>
                <c:pt idx="692">
                  <c:v>5.3774843137306155E-2</c:v>
                </c:pt>
                <c:pt idx="693">
                  <c:v>5.3736599402443873E-2</c:v>
                </c:pt>
                <c:pt idx="694">
                  <c:v>5.368839732536098E-2</c:v>
                </c:pt>
                <c:pt idx="695">
                  <c:v>5.3650363859548966E-2</c:v>
                </c:pt>
                <c:pt idx="696">
                  <c:v>5.3611909855636422E-2</c:v>
                </c:pt>
                <c:pt idx="697">
                  <c:v>5.3564960982093117E-2</c:v>
                </c:pt>
                <c:pt idx="698">
                  <c:v>5.3526717247230834E-2</c:v>
                </c:pt>
                <c:pt idx="699">
                  <c:v>5.3478515170147969E-2</c:v>
                </c:pt>
                <c:pt idx="700">
                  <c:v>5.3440271435285694E-2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2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1.6983369264038442E-6</c:v>
                </c:pt>
                <c:pt idx="8">
                  <c:v>3.0899990991988221E-5</c:v>
                </c:pt>
                <c:pt idx="9">
                  <c:v>7.9517166064433842E-5</c:v>
                </c:pt>
                <c:pt idx="10">
                  <c:v>1.4380188172590528E-4</c:v>
                </c:pt>
                <c:pt idx="11">
                  <c:v>1.9653744152689921E-4</c:v>
                </c:pt>
                <c:pt idx="12">
                  <c:v>2.7197482761445274E-4</c:v>
                </c:pt>
                <c:pt idx="13">
                  <c:v>3.8359183992634106E-4</c:v>
                </c:pt>
                <c:pt idx="14">
                  <c:v>4.852552435773101E-4</c:v>
                </c:pt>
                <c:pt idx="15">
                  <c:v>5.8691864722827929E-4</c:v>
                </c:pt>
                <c:pt idx="16">
                  <c:v>7.0500700747168745E-4</c:v>
                </c:pt>
                <c:pt idx="17">
                  <c:v>8.2459795034829305E-4</c:v>
                </c:pt>
                <c:pt idx="18">
                  <c:v>9.4318837502496103E-4</c:v>
                </c:pt>
                <c:pt idx="19">
                  <c:v>1.0445257107162356E-3</c:v>
                </c:pt>
                <c:pt idx="20">
                  <c:v>1.149721634411666E-3</c:v>
                </c:pt>
                <c:pt idx="21">
                  <c:v>1.3061497002906071E-3</c:v>
                </c:pt>
                <c:pt idx="22">
                  <c:v>1.4499089678047296E-3</c:v>
                </c:pt>
                <c:pt idx="23">
                  <c:v>1.6066075035126482E-3</c:v>
                </c:pt>
                <c:pt idx="24">
                  <c:v>1.8881078464676108E-3</c:v>
                </c:pt>
                <c:pt idx="25">
                  <c:v>2.1126537020860555E-3</c:v>
                </c:pt>
                <c:pt idx="26">
                  <c:v>2.3758992457294562E-3</c:v>
                </c:pt>
                <c:pt idx="27">
                  <c:v>2.6007369974116543E-3</c:v>
                </c:pt>
                <c:pt idx="28">
                  <c:v>2.837826285576623E-3</c:v>
                </c:pt>
                <c:pt idx="29">
                  <c:v>3.1080022498770729E-3</c:v>
                </c:pt>
                <c:pt idx="30">
                  <c:v>3.3770195451525587E-3</c:v>
                </c:pt>
                <c:pt idx="31">
                  <c:v>3.6220389989343464E-3</c:v>
                </c:pt>
                <c:pt idx="32">
                  <c:v>3.941316420026938E-3</c:v>
                </c:pt>
                <c:pt idx="33">
                  <c:v>4.3166157667688578E-3</c:v>
                </c:pt>
                <c:pt idx="34">
                  <c:v>4.7852738570459971E-3</c:v>
                </c:pt>
                <c:pt idx="35">
                  <c:v>5.3493470782835463E-3</c:v>
                </c:pt>
                <c:pt idx="36">
                  <c:v>5.8625995316862207E-3</c:v>
                </c:pt>
                <c:pt idx="37">
                  <c:v>6.4671243128138437E-3</c:v>
                </c:pt>
                <c:pt idx="38">
                  <c:v>7.0095013086190006E-3</c:v>
                </c:pt>
                <c:pt idx="39">
                  <c:v>7.5836147463335677E-3</c:v>
                </c:pt>
                <c:pt idx="40">
                  <c:v>8.2504767311791048E-3</c:v>
                </c:pt>
                <c:pt idx="41">
                  <c:v>8.8194908545597903E-3</c:v>
                </c:pt>
                <c:pt idx="42">
                  <c:v>9.454117104471086E-3</c:v>
                </c:pt>
                <c:pt idx="43">
                  <c:v>1.0254445805621187E-2</c:v>
                </c:pt>
                <c:pt idx="44">
                  <c:v>1.1029864486446361E-2</c:v>
                </c:pt>
                <c:pt idx="45">
                  <c:v>1.192662792666168E-2</c:v>
                </c:pt>
                <c:pt idx="46">
                  <c:v>1.2998494281532737E-2</c:v>
                </c:pt>
                <c:pt idx="47">
                  <c:v>1.4016958865239947E-2</c:v>
                </c:pt>
                <c:pt idx="48">
                  <c:v>1.5199820504758177E-2</c:v>
                </c:pt>
                <c:pt idx="49">
                  <c:v>1.6375662528227863E-2</c:v>
                </c:pt>
                <c:pt idx="50">
                  <c:v>1.7789753585118997E-2</c:v>
                </c:pt>
                <c:pt idx="51">
                  <c:v>1.930133437746007E-2</c:v>
                </c:pt>
                <c:pt idx="52">
                  <c:v>2.0707413895098302E-2</c:v>
                </c:pt>
                <c:pt idx="53">
                  <c:v>2.209845600732141E-2</c:v>
                </c:pt>
                <c:pt idx="54">
                  <c:v>2.3795411103963826E-2</c:v>
                </c:pt>
                <c:pt idx="55">
                  <c:v>2.5446879174685917E-2</c:v>
                </c:pt>
                <c:pt idx="56">
                  <c:v>2.7054780537819099E-2</c:v>
                </c:pt>
                <c:pt idx="57">
                  <c:v>2.910972229193132E-2</c:v>
                </c:pt>
                <c:pt idx="58">
                  <c:v>3.0954039522190491E-2</c:v>
                </c:pt>
                <c:pt idx="59">
                  <c:v>3.2963230723329719E-2</c:v>
                </c:pt>
                <c:pt idx="60">
                  <c:v>3.4775226455413102E-2</c:v>
                </c:pt>
                <c:pt idx="61">
                  <c:v>3.6708154446511043E-2</c:v>
                </c:pt>
                <c:pt idx="62">
                  <c:v>3.8922213812227761E-2</c:v>
                </c:pt>
                <c:pt idx="63">
                  <c:v>4.1196407888719311E-2</c:v>
                </c:pt>
                <c:pt idx="64">
                  <c:v>4.3554459958088335E-2</c:v>
                </c:pt>
                <c:pt idx="65">
                  <c:v>4.6154694435781907E-2</c:v>
                </c:pt>
                <c:pt idx="66">
                  <c:v>4.8624864483876103E-2</c:v>
                </c:pt>
                <c:pt idx="67">
                  <c:v>5.1088950909672824E-2</c:v>
                </c:pt>
                <c:pt idx="68">
                  <c:v>5.3890362057186184E-2</c:v>
                </c:pt>
                <c:pt idx="69">
                  <c:v>5.6494681928898539E-2</c:v>
                </c:pt>
                <c:pt idx="70">
                  <c:v>5.9478547487272257E-2</c:v>
                </c:pt>
                <c:pt idx="71">
                  <c:v>6.2023562764758566E-2</c:v>
                </c:pt>
                <c:pt idx="72">
                  <c:v>6.4820266690405498E-2</c:v>
                </c:pt>
                <c:pt idx="73">
                  <c:v>6.7884884269148335E-2</c:v>
                </c:pt>
                <c:pt idx="74">
                  <c:v>7.0678020312720344E-2</c:v>
                </c:pt>
                <c:pt idx="75">
                  <c:v>7.3669838036290305E-2</c:v>
                </c:pt>
                <c:pt idx="76">
                  <c:v>7.6956765538701219E-2</c:v>
                </c:pt>
                <c:pt idx="77">
                  <c:v>8.0198667394295695E-2</c:v>
                </c:pt>
                <c:pt idx="78">
                  <c:v>8.351502614858014E-2</c:v>
                </c:pt>
                <c:pt idx="79">
                  <c:v>8.6542340582933724E-2</c:v>
                </c:pt>
                <c:pt idx="80">
                  <c:v>8.9731060291052905E-2</c:v>
                </c:pt>
                <c:pt idx="81">
                  <c:v>9.3077372709100228E-2</c:v>
                </c:pt>
                <c:pt idx="82">
                  <c:v>9.6288607317726788E-2</c:v>
                </c:pt>
                <c:pt idx="83">
                  <c:v>9.9665401316799393E-2</c:v>
                </c:pt>
                <c:pt idx="84">
                  <c:v>0.10353309517841638</c:v>
                </c:pt>
                <c:pt idx="85">
                  <c:v>0.10696812460731908</c:v>
                </c:pt>
                <c:pt idx="86">
                  <c:v>0.1103073603910491</c:v>
                </c:pt>
                <c:pt idx="87">
                  <c:v>0.11414738662818524</c:v>
                </c:pt>
                <c:pt idx="88">
                  <c:v>0.11758559502212901</c:v>
                </c:pt>
                <c:pt idx="89">
                  <c:v>0.12151009805060246</c:v>
                </c:pt>
                <c:pt idx="90">
                  <c:v>0.12538146178019485</c:v>
                </c:pt>
                <c:pt idx="91">
                  <c:v>0.12913127078756703</c:v>
                </c:pt>
                <c:pt idx="92">
                  <c:v>0.13319093637111168</c:v>
                </c:pt>
                <c:pt idx="93">
                  <c:v>0.13704589066001016</c:v>
                </c:pt>
                <c:pt idx="94">
                  <c:v>0.14090788399582202</c:v>
                </c:pt>
                <c:pt idx="95">
                  <c:v>0.1452452855924265</c:v>
                </c:pt>
                <c:pt idx="96">
                  <c:v>0.14949717954148486</c:v>
                </c:pt>
                <c:pt idx="97">
                  <c:v>0.15392507373207268</c:v>
                </c:pt>
                <c:pt idx="98">
                  <c:v>0.15857766326893843</c:v>
                </c:pt>
                <c:pt idx="99">
                  <c:v>0.16289403626796206</c:v>
                </c:pt>
                <c:pt idx="100">
                  <c:v>0.16773056574420184</c:v>
                </c:pt>
                <c:pt idx="101" formatCode="0.0%">
                  <c:v>0.17207974510184204</c:v>
                </c:pt>
                <c:pt idx="102" formatCode="0.0%">
                  <c:v>0.17645470271330357</c:v>
                </c:pt>
                <c:pt idx="103" formatCode="0.0%">
                  <c:v>0.18139149554772865</c:v>
                </c:pt>
                <c:pt idx="104" formatCode="0.0%">
                  <c:v>0.18626511211513988</c:v>
                </c:pt>
                <c:pt idx="105" formatCode="0.0%">
                  <c:v>0.19098813737529027</c:v>
                </c:pt>
                <c:pt idx="106">
                  <c:v>0.19618542466699099</c:v>
                </c:pt>
                <c:pt idx="107">
                  <c:v>0.20105872253491799</c:v>
                </c:pt>
                <c:pt idx="108">
                  <c:v>0.20595809376507787</c:v>
                </c:pt>
                <c:pt idx="109">
                  <c:v>0.21079647447105915</c:v>
                </c:pt>
                <c:pt idx="110">
                  <c:v>0.21593736124092414</c:v>
                </c:pt>
                <c:pt idx="111">
                  <c:v>0.22129575565745382</c:v>
                </c:pt>
                <c:pt idx="112">
                  <c:v>0.22627866678128425</c:v>
                </c:pt>
                <c:pt idx="113">
                  <c:v>0.2312615779051147</c:v>
                </c:pt>
                <c:pt idx="114">
                  <c:v>0.23663911025054207</c:v>
                </c:pt>
                <c:pt idx="115">
                  <c:v>0.24169855247170541</c:v>
                </c:pt>
                <c:pt idx="116">
                  <c:v>0.24634873428504575</c:v>
                </c:pt>
                <c:pt idx="117">
                  <c:v>0.25207662017324639</c:v>
                </c:pt>
                <c:pt idx="118">
                  <c:v>0.25729017064497534</c:v>
                </c:pt>
                <c:pt idx="119">
                  <c:v>0.26294808530791375</c:v>
                </c:pt>
                <c:pt idx="120">
                  <c:v>0.26821777397863933</c:v>
                </c:pt>
                <c:pt idx="121" formatCode="0.0%">
                  <c:v>0.27362633333473685</c:v>
                </c:pt>
                <c:pt idx="122" formatCode="0.0%">
                  <c:v>0.27951962894602628</c:v>
                </c:pt>
                <c:pt idx="123" formatCode="0.0%">
                  <c:v>0.28449711756748081</c:v>
                </c:pt>
                <c:pt idx="124" formatCode="0.0%">
                  <c:v>0.29018880444702233</c:v>
                </c:pt>
                <c:pt idx="125">
                  <c:v>0.2961198256994324</c:v>
                </c:pt>
                <c:pt idx="126">
                  <c:v>0.30161239494141007</c:v>
                </c:pt>
                <c:pt idx="127">
                  <c:v>0.30712846847447467</c:v>
                </c:pt>
                <c:pt idx="128">
                  <c:v>0.31313267156392605</c:v>
                </c:pt>
                <c:pt idx="129">
                  <c:v>0.31880039508240937</c:v>
                </c:pt>
                <c:pt idx="130">
                  <c:v>0.32493707930031962</c:v>
                </c:pt>
                <c:pt idx="131">
                  <c:v>0.33048635095211615</c:v>
                </c:pt>
                <c:pt idx="132">
                  <c:v>0.33640796972153852</c:v>
                </c:pt>
                <c:pt idx="133">
                  <c:v>0.34277042942204533</c:v>
                </c:pt>
                <c:pt idx="134">
                  <c:v>0.34869425502405393</c:v>
                </c:pt>
                <c:pt idx="135">
                  <c:v>0.35468729445997865</c:v>
                </c:pt>
                <c:pt idx="136">
                  <c:v>0.36110488670546514</c:v>
                </c:pt>
                <c:pt idx="137">
                  <c:v>0.36702100795654274</c:v>
                </c:pt>
                <c:pt idx="138">
                  <c:v>0.3727431238782164</c:v>
                </c:pt>
                <c:pt idx="139">
                  <c:v>0.37924293132235659</c:v>
                </c:pt>
                <c:pt idx="140">
                  <c:v>0.3853157325617565</c:v>
                </c:pt>
                <c:pt idx="141">
                  <c:v>0.39187497712650277</c:v>
                </c:pt>
                <c:pt idx="142">
                  <c:v>0.39802358538088095</c:v>
                </c:pt>
                <c:pt idx="143">
                  <c:v>0.4041472510609489</c:v>
                </c:pt>
                <c:pt idx="144">
                  <c:v>0.41071512224209777</c:v>
                </c:pt>
                <c:pt idx="145">
                  <c:v>0.41698934872870685</c:v>
                </c:pt>
                <c:pt idx="146">
                  <c:v>0.42292564579980335</c:v>
                </c:pt>
                <c:pt idx="147">
                  <c:v>0.42971224411253517</c:v>
                </c:pt>
                <c:pt idx="148">
                  <c:v>0.43607595844641095</c:v>
                </c:pt>
                <c:pt idx="149">
                  <c:v>0.4424758390569325</c:v>
                </c:pt>
                <c:pt idx="150">
                  <c:v>0.44951937535062103</c:v>
                </c:pt>
                <c:pt idx="151">
                  <c:v>0.45560682045955014</c:v>
                </c:pt>
                <c:pt idx="152">
                  <c:v>0.46247849460661816</c:v>
                </c:pt>
                <c:pt idx="153" formatCode="0.0%">
                  <c:v>0.46856205891806063</c:v>
                </c:pt>
                <c:pt idx="154" formatCode="0.0%">
                  <c:v>0.47497530706065788</c:v>
                </c:pt>
                <c:pt idx="155">
                  <c:v>0.48190384636967987</c:v>
                </c:pt>
                <c:pt idx="156">
                  <c:v>0.48832400532740899</c:v>
                </c:pt>
                <c:pt idx="157">
                  <c:v>0.49485137181728422</c:v>
                </c:pt>
                <c:pt idx="158">
                  <c:v>0.50195670534376913</c:v>
                </c:pt>
                <c:pt idx="159">
                  <c:v>0.50861690744928123</c:v>
                </c:pt>
                <c:pt idx="160">
                  <c:v>0.51572622875831164</c:v>
                </c:pt>
                <c:pt idx="161">
                  <c:v>0.52204226164127299</c:v>
                </c:pt>
                <c:pt idx="162">
                  <c:v>0.52872845300139815</c:v>
                </c:pt>
                <c:pt idx="163">
                  <c:v>0.53585935524439576</c:v>
                </c:pt>
                <c:pt idx="164">
                  <c:v>0.54245939087975703</c:v>
                </c:pt>
                <c:pt idx="165" formatCode="0.0%">
                  <c:v>0.54910773381083444</c:v>
                </c:pt>
                <c:pt idx="166" formatCode="0.0%">
                  <c:v>0.55635319299941666</c:v>
                </c:pt>
                <c:pt idx="167">
                  <c:v>0.56311873989911199</c:v>
                </c:pt>
                <c:pt idx="168">
                  <c:v>0.56954735083158592</c:v>
                </c:pt>
                <c:pt idx="169">
                  <c:v>0.57684630009955529</c:v>
                </c:pt>
                <c:pt idx="170">
                  <c:v>0.5838949356109443</c:v>
                </c:pt>
                <c:pt idx="171">
                  <c:v>0.59094191164468113</c:v>
                </c:pt>
                <c:pt idx="172">
                  <c:v>0.59785513802300028</c:v>
                </c:pt>
                <c:pt idx="173">
                  <c:v>0.6047347769093695</c:v>
                </c:pt>
                <c:pt idx="174">
                  <c:v>0.61211749736696486</c:v>
                </c:pt>
                <c:pt idx="175">
                  <c:v>0.61899713625333386</c:v>
                </c:pt>
                <c:pt idx="176">
                  <c:v>0.62560718447356378</c:v>
                </c:pt>
                <c:pt idx="177">
                  <c:v>0.63328351285788298</c:v>
                </c:pt>
                <c:pt idx="178">
                  <c:v>0.63990168546044413</c:v>
                </c:pt>
                <c:pt idx="179">
                  <c:v>0.64685975470256241</c:v>
                </c:pt>
                <c:pt idx="180">
                  <c:v>0.65428137493445748</c:v>
                </c:pt>
                <c:pt idx="181">
                  <c:v>0.66119991359512564</c:v>
                </c:pt>
                <c:pt idx="182">
                  <c:v>0.66862977142517777</c:v>
                </c:pt>
                <c:pt idx="183">
                  <c:v>0.67551389745307955</c:v>
                </c:pt>
                <c:pt idx="184">
                  <c:v>0.68244090029867033</c:v>
                </c:pt>
                <c:pt idx="185">
                  <c:v>0.68958444299178623</c:v>
                </c:pt>
                <c:pt idx="186">
                  <c:v>0.69657716901756939</c:v>
                </c:pt>
                <c:pt idx="187">
                  <c:v>0.70353364021490516</c:v>
                </c:pt>
                <c:pt idx="188">
                  <c:v>0.71099693577256284</c:v>
                </c:pt>
                <c:pt idx="189">
                  <c:v>0.71799293755134896</c:v>
                </c:pt>
                <c:pt idx="190">
                  <c:v>0.7252363548620141</c:v>
                </c:pt>
                <c:pt idx="191">
                  <c:v>0.73243462646764068</c:v>
                </c:pt>
                <c:pt idx="192">
                  <c:v>0.73916390523636255</c:v>
                </c:pt>
                <c:pt idx="193">
                  <c:v>0.74675104926462577</c:v>
                </c:pt>
                <c:pt idx="194">
                  <c:v>0.75379187204519082</c:v>
                </c:pt>
                <c:pt idx="195">
                  <c:v>0.76083503717195156</c:v>
                </c:pt>
                <c:pt idx="196">
                  <c:v>0.76843625608636679</c:v>
                </c:pt>
                <c:pt idx="197">
                  <c:v>0.77575832097138597</c:v>
                </c:pt>
                <c:pt idx="198">
                  <c:v>0.78253993136499778</c:v>
                </c:pt>
                <c:pt idx="199">
                  <c:v>0.78992203004585526</c:v>
                </c:pt>
                <c:pt idx="200">
                  <c:v>0.79715258970160552</c:v>
                </c:pt>
                <c:pt idx="201">
                  <c:v>0.80438470178552679</c:v>
                </c:pt>
                <c:pt idx="202">
                  <c:v>0.81217563731727982</c:v>
                </c:pt>
                <c:pt idx="203">
                  <c:v>0.81975717040475315</c:v>
                </c:pt>
                <c:pt idx="204">
                  <c:v>0.82756834979800353</c:v>
                </c:pt>
                <c:pt idx="205">
                  <c:v>0.83449786738908893</c:v>
                </c:pt>
                <c:pt idx="206">
                  <c:v>0.84151853911035956</c:v>
                </c:pt>
                <c:pt idx="207">
                  <c:v>0.8494304373786864</c:v>
                </c:pt>
                <c:pt idx="208">
                  <c:v>0.85676981903000937</c:v>
                </c:pt>
                <c:pt idx="209">
                  <c:v>0.86410920068133101</c:v>
                </c:pt>
                <c:pt idx="210">
                  <c:v>0.87228447859771596</c:v>
                </c:pt>
                <c:pt idx="211">
                  <c:v>0.87962386024903827</c:v>
                </c:pt>
                <c:pt idx="212">
                  <c:v>0.88749370470731259</c:v>
                </c:pt>
                <c:pt idx="213">
                  <c:v>0.89419033458006159</c:v>
                </c:pt>
                <c:pt idx="214">
                  <c:v>0.90152971623138367</c:v>
                </c:pt>
                <c:pt idx="215">
                  <c:v>0.90941123074524921</c:v>
                </c:pt>
                <c:pt idx="216">
                  <c:v>0.91681810876170677</c:v>
                </c:pt>
                <c:pt idx="217">
                  <c:v>0.92453307591127942</c:v>
                </c:pt>
                <c:pt idx="218">
                  <c:v>0.93247840695859829</c:v>
                </c:pt>
                <c:pt idx="219">
                  <c:v>0.93988780820365903</c:v>
                </c:pt>
                <c:pt idx="220">
                  <c:v>0.94664772906053818</c:v>
                </c:pt>
                <c:pt idx="221">
                  <c:v>0.95459306010785705</c:v>
                </c:pt>
                <c:pt idx="222">
                  <c:v>0.96200246135291811</c:v>
                </c:pt>
                <c:pt idx="223">
                  <c:v>0.97021117204829543</c:v>
                </c:pt>
                <c:pt idx="224">
                  <c:v>0.9776630476415098</c:v>
                </c:pt>
                <c:pt idx="225">
                  <c:v>0.9850724488865702</c:v>
                </c:pt>
                <c:pt idx="226">
                  <c:v>0.99301777993388951</c:v>
                </c:pt>
                <c:pt idx="227">
                  <c:v>1.0001477915612982</c:v>
                </c:pt>
                <c:pt idx="228">
                  <c:v>1.0071871020358292</c:v>
                </c:pt>
                <c:pt idx="229">
                  <c:v>1.0151341066563075</c:v>
                </c:pt>
                <c:pt idx="230">
                  <c:v>1.0228506235118808</c:v>
                </c:pt>
                <c:pt idx="231">
                  <c:v>1.0302612863712437</c:v>
                </c:pt>
                <c:pt idx="232">
                  <c:v>1.0382082995709649</c:v>
                </c:pt>
                <c:pt idx="233">
                  <c:v>1.0456189624303274</c:v>
                </c:pt>
                <c:pt idx="234">
                  <c:v>1.0532865860123963</c:v>
                </c:pt>
                <c:pt idx="235">
                  <c:v>1.0603271581012292</c:v>
                </c:pt>
                <c:pt idx="236">
                  <c:v>1.0677431439015403</c:v>
                </c:pt>
                <c:pt idx="237">
                  <c:v>1.0760054311509251</c:v>
                </c:pt>
                <c:pt idx="238">
                  <c:v>1.0834231590503764</c:v>
                </c:pt>
                <c:pt idx="239">
                  <c:v>1.0908408869498278</c:v>
                </c:pt>
                <c:pt idx="240">
                  <c:v>1.0987973202030004</c:v>
                </c:pt>
                <c:pt idx="241">
                  <c:v>1.1059622966327838</c:v>
                </c:pt>
                <c:pt idx="242">
                  <c:v>1.1134155397969743</c:v>
                </c:pt>
                <c:pt idx="243">
                  <c:v>1.1213214108562182</c:v>
                </c:pt>
                <c:pt idx="244">
                  <c:v>1.1288474946026523</c:v>
                </c:pt>
                <c:pt idx="245">
                  <c:v>1.1368689682784536</c:v>
                </c:pt>
                <c:pt idx="246">
                  <c:v>1.1443639627174509</c:v>
                </c:pt>
                <c:pt idx="247">
                  <c:v>1.151945347224105</c:v>
                </c:pt>
                <c:pt idx="248">
                  <c:v>1.1597088697931168</c:v>
                </c:pt>
                <c:pt idx="249">
                  <c:v>1.1673463645065336</c:v>
                </c:pt>
                <c:pt idx="250">
                  <c:v>1.1748744190764497</c:v>
                </c:pt>
                <c:pt idx="251">
                  <c:v>1.183122039218502</c:v>
                </c:pt>
                <c:pt idx="252">
                  <c:v>1.1907726674260983</c:v>
                </c:pt>
                <c:pt idx="253">
                  <c:v>1.1989761310675955</c:v>
                </c:pt>
                <c:pt idx="254">
                  <c:v>1.2066709157757483</c:v>
                </c:pt>
                <c:pt idx="255">
                  <c:v>1.2139874760018616</c:v>
                </c:pt>
                <c:pt idx="256">
                  <c:v>1.2221909396433586</c:v>
                </c:pt>
                <c:pt idx="257">
                  <c:v>1.2301074707276158</c:v>
                </c:pt>
                <c:pt idx="258">
                  <c:v>1.2374282057523371</c:v>
                </c:pt>
                <c:pt idx="259">
                  <c:v>1.245642182846348</c:v>
                </c:pt>
                <c:pt idx="260">
                  <c:v>1.2533088079456749</c:v>
                </c:pt>
                <c:pt idx="261">
                  <c:v>1.2610264488995906</c:v>
                </c:pt>
                <c:pt idx="262">
                  <c:v>1.2689187008053682</c:v>
                </c:pt>
                <c:pt idx="263">
                  <c:v>1.2768580881353897</c:v>
                </c:pt>
                <c:pt idx="264">
                  <c:v>1.2851285645232065</c:v>
                </c:pt>
                <c:pt idx="265">
                  <c:v>1.2924202571803911</c:v>
                </c:pt>
                <c:pt idx="266">
                  <c:v>1.3001009012949136</c:v>
                </c:pt>
                <c:pt idx="267">
                  <c:v>1.3083502392129438</c:v>
                </c:pt>
                <c:pt idx="268">
                  <c:v>1.316114360140421</c:v>
                </c:pt>
                <c:pt idx="269">
                  <c:v>1.3234966820120049</c:v>
                </c:pt>
                <c:pt idx="270">
                  <c:v>1.3321032607984311</c:v>
                </c:pt>
                <c:pt idx="271">
                  <c:v>1.3399554844579697</c:v>
                </c:pt>
                <c:pt idx="272">
                  <c:v>1.3473707324442428</c:v>
                </c:pt>
                <c:pt idx="273">
                  <c:v>1.3557404663372361</c:v>
                </c:pt>
                <c:pt idx="274">
                  <c:v>1.3635476924200187</c:v>
                </c:pt>
                <c:pt idx="275">
                  <c:v>1.3719624238897699</c:v>
                </c:pt>
                <c:pt idx="276">
                  <c:v>1.3794292739195613</c:v>
                </c:pt>
                <c:pt idx="277">
                  <c:v>1.3875093000535821</c:v>
                </c:pt>
                <c:pt idx="278">
                  <c:v>1.3959658750643358</c:v>
                </c:pt>
                <c:pt idx="279">
                  <c:v>1.4038145241500213</c:v>
                </c:pt>
                <c:pt idx="280">
                  <c:v>1.4112696391482236</c:v>
                </c:pt>
                <c:pt idx="281">
                  <c:v>1.4197262141589777</c:v>
                </c:pt>
                <c:pt idx="282">
                  <c:v>1.4275748632446621</c:v>
                </c:pt>
                <c:pt idx="283">
                  <c:v>1.4353484083468644</c:v>
                </c:pt>
                <c:pt idx="284">
                  <c:v>1.4437595652427615</c:v>
                </c:pt>
                <c:pt idx="285">
                  <c:v>1.4516536324433034</c:v>
                </c:pt>
                <c:pt idx="286">
                  <c:v>1.4600647893391994</c:v>
                </c:pt>
                <c:pt idx="287">
                  <c:v>1.4675199043374016</c:v>
                </c:pt>
                <c:pt idx="288">
                  <c:v>1.475413971537944</c:v>
                </c:pt>
                <c:pt idx="289">
                  <c:v>1.4838251284338402</c:v>
                </c:pt>
                <c:pt idx="290">
                  <c:v>1.4915986735360429</c:v>
                </c:pt>
                <c:pt idx="291">
                  <c:v>1.499447322621728</c:v>
                </c:pt>
                <c:pt idx="292">
                  <c:v>1.5079038976324823</c:v>
                </c:pt>
                <c:pt idx="293">
                  <c:v>1.5157525467181663</c:v>
                </c:pt>
                <c:pt idx="294">
                  <c:v>1.5241637036140634</c:v>
                </c:pt>
                <c:pt idx="295">
                  <c:v>1.5316642367271234</c:v>
                </c:pt>
                <c:pt idx="296">
                  <c:v>1.5395128858128062</c:v>
                </c:pt>
                <c:pt idx="297">
                  <c:v>1.5478489387252221</c:v>
                </c:pt>
                <c:pt idx="298">
                  <c:v>1.5557843298001195</c:v>
                </c:pt>
                <c:pt idx="299">
                  <c:v>1.5637198200035631</c:v>
                </c:pt>
                <c:pt idx="300">
                  <c:v>1.5722274903935318</c:v>
                </c:pt>
                <c:pt idx="301">
                  <c:v>1.5801629805969752</c:v>
                </c:pt>
                <c:pt idx="302">
                  <c:v>1.5877467802539418</c:v>
                </c:pt>
                <c:pt idx="303">
                  <c:v>1.5965249794396765</c:v>
                </c:pt>
                <c:pt idx="304">
                  <c:v>1.6041137855186203</c:v>
                </c:pt>
                <c:pt idx="305">
                  <c:v>1.612667294561547</c:v>
                </c:pt>
                <c:pt idx="306">
                  <c:v>1.62060278476499</c:v>
                </c:pt>
                <c:pt idx="307">
                  <c:v>1.6285429600112795</c:v>
                </c:pt>
                <c:pt idx="308">
                  <c:v>1.6370750630679474</c:v>
                </c:pt>
                <c:pt idx="309">
                  <c:v>1.6450794794660684</c:v>
                </c:pt>
                <c:pt idx="310">
                  <c:v>1.652916103264767</c:v>
                </c:pt>
                <c:pt idx="311">
                  <c:v>1.6611045086143916</c:v>
                </c:pt>
                <c:pt idx="312">
                  <c:v>1.6691089250125124</c:v>
                </c:pt>
                <c:pt idx="313">
                  <c:v>1.6770675027576754</c:v>
                </c:pt>
                <c:pt idx="314">
                  <c:v>1.6856025922317999</c:v>
                </c:pt>
                <c:pt idx="315">
                  <c:v>1.6936070086299193</c:v>
                </c:pt>
                <c:pt idx="316">
                  <c:v>1.7021420981040429</c:v>
                </c:pt>
                <c:pt idx="317">
                  <c:v>1.7099787219027431</c:v>
                </c:pt>
                <c:pt idx="318">
                  <c:v>1.717590615523406</c:v>
                </c:pt>
                <c:pt idx="319">
                  <c:v>1.7261715436504881</c:v>
                </c:pt>
                <c:pt idx="320">
                  <c:v>1.7341301213956508</c:v>
                </c:pt>
                <c:pt idx="321">
                  <c:v>1.7420886991408135</c:v>
                </c:pt>
                <c:pt idx="322">
                  <c:v>1.7506696272678943</c:v>
                </c:pt>
                <c:pt idx="323">
                  <c:v>1.758903780266031</c:v>
                </c:pt>
                <c:pt idx="324">
                  <c:v>1.7668623580111951</c:v>
                </c:pt>
                <c:pt idx="325">
                  <c:v>1.7746532341613819</c:v>
                </c:pt>
                <c:pt idx="326">
                  <c:v>1.7826576505595018</c:v>
                </c:pt>
                <c:pt idx="327">
                  <c:v>1.7911927400336261</c:v>
                </c:pt>
                <c:pt idx="328">
                  <c:v>1.7991513177787894</c:v>
                </c:pt>
                <c:pt idx="329">
                  <c:v>1.8071557341769096</c:v>
                </c:pt>
                <c:pt idx="330">
                  <c:v>1.8159663989040062</c:v>
                </c:pt>
                <c:pt idx="331">
                  <c:v>1.8239249766491685</c:v>
                </c:pt>
                <c:pt idx="332">
                  <c:v>1.8311393410703958</c:v>
                </c:pt>
                <c:pt idx="333">
                  <c:v>1.8397202691974766</c:v>
                </c:pt>
                <c:pt idx="334">
                  <c:v>1.8476793584594249</c:v>
                </c:pt>
                <c:pt idx="335">
                  <c:v>1.8556410902403431</c:v>
                </c:pt>
                <c:pt idx="336">
                  <c:v>1.8642262237484295</c:v>
                </c:pt>
                <c:pt idx="337">
                  <c:v>1.8724635307823199</c:v>
                </c:pt>
                <c:pt idx="338">
                  <c:v>1.8810028256374474</c:v>
                </c:pt>
                <c:pt idx="339">
                  <c:v>1.8886637119468219</c:v>
                </c:pt>
                <c:pt idx="340">
                  <c:v>1.8962279145283036</c:v>
                </c:pt>
                <c:pt idx="341">
                  <c:v>1.9047672093834327</c:v>
                </c:pt>
                <c:pt idx="342">
                  <c:v>1.9127289411643491</c:v>
                </c:pt>
                <c:pt idx="343">
                  <c:v>1.9210120868511973</c:v>
                </c:pt>
                <c:pt idx="344">
                  <c:v>1.929551381706327</c:v>
                </c:pt>
                <c:pt idx="345">
                  <c:v>1.9375131134872439</c:v>
                </c:pt>
                <c:pt idx="346">
                  <c:v>1.9457515628708302</c:v>
                </c:pt>
                <c:pt idx="347">
                  <c:v>1.9533157654523108</c:v>
                </c:pt>
                <c:pt idx="348">
                  <c:v>1.9612774972332281</c:v>
                </c:pt>
                <c:pt idx="349">
                  <c:v>1.9698167920883554</c:v>
                </c:pt>
                <c:pt idx="350">
                  <c:v>1.9780999377752053</c:v>
                </c:pt>
                <c:pt idx="351">
                  <c:v>1.9860616695561222</c:v>
                </c:pt>
                <c:pt idx="352">
                  <c:v>1.9946009644112495</c:v>
                </c:pt>
                <c:pt idx="353">
                  <c:v>2.0022618507206267</c:v>
                </c:pt>
                <c:pt idx="354">
                  <c:v>2.0098260533021057</c:v>
                </c:pt>
                <c:pt idx="355">
                  <c:v>2.0183653481572348</c:v>
                </c:pt>
                <c:pt idx="356">
                  <c:v>2.0266484938440841</c:v>
                </c:pt>
                <c:pt idx="357">
                  <c:v>2.0351877886992114</c:v>
                </c:pt>
                <c:pt idx="358">
                  <c:v>2.0431495204801302</c:v>
                </c:pt>
                <c:pt idx="359">
                  <c:v>2.0511112522610468</c:v>
                </c:pt>
                <c:pt idx="360">
                  <c:v>2.0593497016446318</c:v>
                </c:pt>
                <c:pt idx="361">
                  <c:v>2.0673114334255493</c:v>
                </c:pt>
                <c:pt idx="362">
                  <c:v>2.0748756360070315</c:v>
                </c:pt>
                <c:pt idx="363">
                  <c:v>2.0837363447680906</c:v>
                </c:pt>
                <c:pt idx="364">
                  <c:v>2.0916980765490081</c:v>
                </c:pt>
                <c:pt idx="365">
                  <c:v>2.0996598083299247</c:v>
                </c:pt>
                <c:pt idx="366">
                  <c:v>2.1081991031850529</c:v>
                </c:pt>
                <c:pt idx="367">
                  <c:v>2.1158602080557194</c:v>
                </c:pt>
                <c:pt idx="368">
                  <c:v>2.1244032280856153</c:v>
                </c:pt>
                <c:pt idx="369">
                  <c:v>2.1319877847111606</c:v>
                </c:pt>
                <c:pt idx="370">
                  <c:v>2.1402951533926009</c:v>
                </c:pt>
                <c:pt idx="371">
                  <c:v>2.1488590076728</c:v>
                </c:pt>
                <c:pt idx="372">
                  <c:v>2.1568410934977829</c:v>
                </c:pt>
                <c:pt idx="373">
                  <c:v>2.1648690179757248</c:v>
                </c:pt>
                <c:pt idx="374">
                  <c:v>2.1730861881314243</c:v>
                </c:pt>
                <c:pt idx="375">
                  <c:v>2.1810682739564076</c:v>
                </c:pt>
                <c:pt idx="376">
                  <c:v>2.189329803984887</c:v>
                </c:pt>
                <c:pt idx="377">
                  <c:v>2.1975419677186072</c:v>
                </c:pt>
                <c:pt idx="378">
                  <c:v>2.2055240535435909</c:v>
                </c:pt>
                <c:pt idx="379">
                  <c:v>2.2140879078237901</c:v>
                </c:pt>
                <c:pt idx="380">
                  <c:v>2.2221158323017307</c:v>
                </c:pt>
                <c:pt idx="381">
                  <c:v>2.2297512340022152</c:v>
                </c:pt>
                <c:pt idx="382">
                  <c:v>2.2383150882824148</c:v>
                </c:pt>
                <c:pt idx="383">
                  <c:v>2.2465766183108959</c:v>
                </c:pt>
                <c:pt idx="384">
                  <c:v>2.2542070135893999</c:v>
                </c:pt>
                <c:pt idx="385">
                  <c:v>2.2627708678695995</c:v>
                </c:pt>
                <c:pt idx="386">
                  <c:v>2.2707529536945823</c:v>
                </c:pt>
                <c:pt idx="387">
                  <c:v>2.2793626466277388</c:v>
                </c:pt>
                <c:pt idx="388">
                  <c:v>2.2869980483282228</c:v>
                </c:pt>
                <c:pt idx="389">
                  <c:v>2.2949801341532052</c:v>
                </c:pt>
                <c:pt idx="390">
                  <c:v>2.3038692712898605</c:v>
                </c:pt>
                <c:pt idx="391">
                  <c:v>2.3118513571148429</c:v>
                </c:pt>
                <c:pt idx="392">
                  <c:v>2.3194359137403908</c:v>
                </c:pt>
                <c:pt idx="393">
                  <c:v>2.3279997680205899</c:v>
                </c:pt>
                <c:pt idx="394">
                  <c:v>2.336027692498531</c:v>
                </c:pt>
                <c:pt idx="395">
                  <c:v>2.3436630941990155</c:v>
                </c:pt>
                <c:pt idx="396">
                  <c:v>2.3525063926827112</c:v>
                </c:pt>
                <c:pt idx="397">
                  <c:v>2.3605343171606528</c:v>
                </c:pt>
                <c:pt idx="398">
                  <c:v>2.3690981714408514</c:v>
                </c:pt>
                <c:pt idx="399">
                  <c:v>2.376682728066398</c:v>
                </c:pt>
                <c:pt idx="400">
                  <c:v>2.3846648138913809</c:v>
                </c:pt>
                <c:pt idx="401">
                  <c:v>2.3932745068245378</c:v>
                </c:pt>
                <c:pt idx="402">
                  <c:v>2.400909908525021</c:v>
                </c:pt>
                <c:pt idx="403">
                  <c:v>2.4091714385535017</c:v>
                </c:pt>
                <c:pt idx="404">
                  <c:v>2.4177811314866595</c:v>
                </c:pt>
                <c:pt idx="405">
                  <c:v>2.4257632173116432</c:v>
                </c:pt>
                <c:pt idx="406">
                  <c:v>2.4337453031366261</c:v>
                </c:pt>
                <c:pt idx="407">
                  <c:v>2.4419574668703459</c:v>
                </c:pt>
                <c:pt idx="408">
                  <c:v>2.4499395526953291</c:v>
                </c:pt>
                <c:pt idx="409">
                  <c:v>2.458156722851029</c:v>
                </c:pt>
                <c:pt idx="410">
                  <c:v>2.4664182528795102</c:v>
                </c:pt>
                <c:pt idx="411">
                  <c:v>2.47444617735745</c:v>
                </c:pt>
                <c:pt idx="412">
                  <c:v>2.4830100316376509</c:v>
                </c:pt>
                <c:pt idx="413">
                  <c:v>2.4909921174626324</c:v>
                </c:pt>
                <c:pt idx="414">
                  <c:v>2.4986225127411368</c:v>
                </c:pt>
                <c:pt idx="415">
                  <c:v>2.5071863670213381</c:v>
                </c:pt>
                <c:pt idx="416">
                  <c:v>2.5151012129253183</c:v>
                </c:pt>
                <c:pt idx="417">
                  <c:v>2.5230832987503016</c:v>
                </c:pt>
                <c:pt idx="418">
                  <c:v>2.5316929916834603</c:v>
                </c:pt>
                <c:pt idx="419">
                  <c:v>2.5396750775084418</c:v>
                </c:pt>
                <c:pt idx="420">
                  <c:v>2.5482389317886391</c:v>
                </c:pt>
                <c:pt idx="421">
                  <c:v>2.5558693270671444</c:v>
                </c:pt>
                <c:pt idx="422">
                  <c:v>2.5638514128921264</c:v>
                </c:pt>
                <c:pt idx="423">
                  <c:v>2.5723480272513268</c:v>
                </c:pt>
                <c:pt idx="424">
                  <c:v>2.5803759517292661</c:v>
                </c:pt>
                <c:pt idx="425">
                  <c:v>2.5883580375542494</c:v>
                </c:pt>
                <c:pt idx="426">
                  <c:v>2.5969218918344481</c:v>
                </c:pt>
                <c:pt idx="427">
                  <c:v>2.6049039776594323</c:v>
                </c:pt>
                <c:pt idx="428">
                  <c:v>2.6129319021373716</c:v>
                </c:pt>
                <c:pt idx="429">
                  <c:v>2.6210982272181367</c:v>
                </c:pt>
                <c:pt idx="430">
                  <c:v>2.6290130731221155</c:v>
                </c:pt>
                <c:pt idx="431">
                  <c:v>2.6376227660552742</c:v>
                </c:pt>
                <c:pt idx="432">
                  <c:v>2.6456048518802566</c:v>
                </c:pt>
                <c:pt idx="433">
                  <c:v>2.6535869377052412</c:v>
                </c:pt>
                <c:pt idx="434">
                  <c:v>2.6621507919854399</c:v>
                </c:pt>
                <c:pt idx="435">
                  <c:v>2.6701787164633815</c:v>
                </c:pt>
                <c:pt idx="436">
                  <c:v>2.678042717292425</c:v>
                </c:pt>
                <c:pt idx="437">
                  <c:v>2.6862598874481241</c:v>
                </c:pt>
                <c:pt idx="438">
                  <c:v>2.6942878119260647</c:v>
                </c:pt>
                <c:pt idx="439">
                  <c:v>2.702851666206266</c:v>
                </c:pt>
                <c:pt idx="440">
                  <c:v>2.7108337520312467</c:v>
                </c:pt>
                <c:pt idx="441">
                  <c:v>2.7188616765091878</c:v>
                </c:pt>
                <c:pt idx="442">
                  <c:v>2.7274255307893864</c:v>
                </c:pt>
                <c:pt idx="443">
                  <c:v>2.7356870608178689</c:v>
                </c:pt>
                <c:pt idx="444">
                  <c:v>2.742924933318915</c:v>
                </c:pt>
                <c:pt idx="445">
                  <c:v>2.7515346262520701</c:v>
                </c:pt>
                <c:pt idx="446">
                  <c:v>2.7595167120770552</c:v>
                </c:pt>
                <c:pt idx="447">
                  <c:v>2.7674987979020371</c:v>
                </c:pt>
                <c:pt idx="448">
                  <c:v>2.7761084908351941</c:v>
                </c:pt>
                <c:pt idx="449">
                  <c:v>2.7840905766601782</c:v>
                </c:pt>
                <c:pt idx="450">
                  <c:v>2.7929338751438761</c:v>
                </c:pt>
                <c:pt idx="451">
                  <c:v>2.8001717476449253</c:v>
                </c:pt>
                <c:pt idx="452">
                  <c:v>2.808199672122861</c:v>
                </c:pt>
                <c:pt idx="453">
                  <c:v>2.8167664596301707</c:v>
                </c:pt>
                <c:pt idx="454">
                  <c:v>2.8247577972933655</c:v>
                </c:pt>
                <c:pt idx="455">
                  <c:v>2.8327949736095168</c:v>
                </c:pt>
                <c:pt idx="456">
                  <c:v>2.8416520816674593</c:v>
                </c:pt>
                <c:pt idx="457">
                  <c:v>2.8496439849544002</c:v>
                </c:pt>
                <c:pt idx="458">
                  <c:v>2.8572892041168414</c:v>
                </c:pt>
                <c:pt idx="459">
                  <c:v>2.8655124419574745</c:v>
                </c:pt>
                <c:pt idx="460">
                  <c:v>2.8735086557599452</c:v>
                </c:pt>
                <c:pt idx="461">
                  <c:v>2.8820874790938302</c:v>
                </c:pt>
                <c:pt idx="462">
                  <c:v>2.8901295315492614</c:v>
                </c:pt>
                <c:pt idx="463">
                  <c:v>2.898408553860031</c:v>
                </c:pt>
                <c:pt idx="464">
                  <c:v>2.9066406930694209</c:v>
                </c:pt>
                <c:pt idx="465">
                  <c:v>2.9146827455248498</c:v>
                </c:pt>
                <c:pt idx="466">
                  <c:v>2.922282384632628</c:v>
                </c:pt>
                <c:pt idx="467">
                  <c:v>2.9308671796075418</c:v>
                </c:pt>
                <c:pt idx="468">
                  <c:v>2.9388924229409401</c:v>
                </c:pt>
                <c:pt idx="469">
                  <c:v>2.9469903649099294</c:v>
                </c:pt>
                <c:pt idx="470">
                  <c:v>2.9559078021580611</c:v>
                </c:pt>
                <c:pt idx="471">
                  <c:v>2.9636096467757369</c:v>
                </c:pt>
                <c:pt idx="472">
                  <c:v>2.9722905347066231</c:v>
                </c:pt>
                <c:pt idx="473">
                  <c:v>2.9803422174845546</c:v>
                </c:pt>
                <c:pt idx="474">
                  <c:v>2.9879912325079991</c:v>
                </c:pt>
                <c:pt idx="475">
                  <c:v>2.9966258612478267</c:v>
                </c:pt>
                <c:pt idx="476">
                  <c:v>3.0050066117251175</c:v>
                </c:pt>
                <c:pt idx="477">
                  <c:v>3.0130582945030477</c:v>
                </c:pt>
                <c:pt idx="478">
                  <c:v>3.0213430850826226</c:v>
                </c:pt>
                <c:pt idx="479">
                  <c:v>3.0294410270516123</c:v>
                </c:pt>
                <c:pt idx="480">
                  <c:v>3.0380819335450853</c:v>
                </c:pt>
                <c:pt idx="481">
                  <c:v>3.0457374669090869</c:v>
                </c:pt>
                <c:pt idx="482">
                  <c:v>3.0538419272186337</c:v>
                </c:pt>
                <c:pt idx="483">
                  <c:v>3.0627689106816471</c:v>
                </c:pt>
                <c:pt idx="484">
                  <c:v>3.0708271118001353</c:v>
                </c:pt>
                <c:pt idx="485">
                  <c:v>3.0785354747583713</c:v>
                </c:pt>
                <c:pt idx="486">
                  <c:v>3.0872233436217242</c:v>
                </c:pt>
                <c:pt idx="487">
                  <c:v>3.0952815447402142</c:v>
                </c:pt>
                <c:pt idx="488">
                  <c:v>3.1033397458587033</c:v>
                </c:pt>
                <c:pt idx="489">
                  <c:v>3.111624946967571</c:v>
                </c:pt>
                <c:pt idx="490">
                  <c:v>3.1199685218767748</c:v>
                </c:pt>
                <c:pt idx="491">
                  <c:v>3.1286101315490749</c:v>
                </c:pt>
                <c:pt idx="492">
                  <c:v>3.1363184945073082</c:v>
                </c:pt>
                <c:pt idx="493">
                  <c:v>3.1444229548168532</c:v>
                </c:pt>
                <c:pt idx="494">
                  <c:v>3.153064564489152</c:v>
                </c:pt>
                <c:pt idx="495">
                  <c:v>3.1611227656076397</c:v>
                </c:pt>
                <c:pt idx="496">
                  <c:v>3.1691099319534173</c:v>
                </c:pt>
                <c:pt idx="497">
                  <c:v>3.1777515416257129</c:v>
                </c:pt>
                <c:pt idx="498">
                  <c:v>3.1858097427442007</c:v>
                </c:pt>
                <c:pt idx="499">
                  <c:v>3.1935643648934926</c:v>
                </c:pt>
                <c:pt idx="500">
                  <c:v>3.2022059745657918</c:v>
                </c:pt>
                <c:pt idx="501">
                  <c:v>3.2102641756842809</c:v>
                </c:pt>
                <c:pt idx="502">
                  <c:v>3.2189057853565766</c:v>
                </c:pt>
                <c:pt idx="503">
                  <c:v>3.2268929517023528</c:v>
                </c:pt>
                <c:pt idx="504">
                  <c:v>3.2349511528208406</c:v>
                </c:pt>
                <c:pt idx="505">
                  <c:v>3.2435927624931371</c:v>
                </c:pt>
                <c:pt idx="506">
                  <c:v>3.2513473846424326</c:v>
                </c:pt>
                <c:pt idx="507">
                  <c:v>3.2594055857609208</c:v>
                </c:pt>
                <c:pt idx="508">
                  <c:v>3.2680471954332155</c:v>
                </c:pt>
                <c:pt idx="509">
                  <c:v>3.2761053965517042</c:v>
                </c:pt>
                <c:pt idx="510">
                  <c:v>3.2844952306519688</c:v>
                </c:pt>
                <c:pt idx="511">
                  <c:v>3.2927341725697787</c:v>
                </c:pt>
                <c:pt idx="512">
                  <c:v>3.3007923736882678</c:v>
                </c:pt>
                <c:pt idx="513">
                  <c:v>3.3091304043913681</c:v>
                </c:pt>
                <c:pt idx="514">
                  <c:v>3.3171886055098558</c:v>
                </c:pt>
                <c:pt idx="515">
                  <c:v>3.3252468066283445</c:v>
                </c:pt>
                <c:pt idx="516">
                  <c:v>3.3342200492824161</c:v>
                </c:pt>
                <c:pt idx="517">
                  <c:v>3.3422782504009043</c:v>
                </c:pt>
                <c:pt idx="518">
                  <c:v>3.349934607943561</c:v>
                </c:pt>
                <c:pt idx="519">
                  <c:v>3.358578324511742</c:v>
                </c:pt>
                <c:pt idx="520">
                  <c:v>3.366335053556917</c:v>
                </c:pt>
                <c:pt idx="521">
                  <c:v>3.3749787701250993</c:v>
                </c:pt>
                <c:pt idx="522">
                  <c:v>3.3830390781394728</c:v>
                </c:pt>
                <c:pt idx="523">
                  <c:v>3.3914310191356187</c:v>
                </c:pt>
                <c:pt idx="524">
                  <c:v>3.4000747357037984</c:v>
                </c:pt>
                <c:pt idx="525">
                  <c:v>3.4081350437181719</c:v>
                </c:pt>
                <c:pt idx="526">
                  <c:v>3.4157922625988779</c:v>
                </c:pt>
                <c:pt idx="527">
                  <c:v>3.4241324001978657</c:v>
                </c:pt>
                <c:pt idx="528">
                  <c:v>3.4321927082122365</c:v>
                </c:pt>
                <c:pt idx="529">
                  <c:v>3.4405383900173248</c:v>
                </c:pt>
                <c:pt idx="530">
                  <c:v>3.4492283657765626</c:v>
                </c:pt>
                <c:pt idx="531">
                  <c:v>3.4572886737909352</c:v>
                </c:pt>
                <c:pt idx="532">
                  <c:v>3.4659350524367043</c:v>
                </c:pt>
                <c:pt idx="533">
                  <c:v>3.4736416845442259</c:v>
                </c:pt>
                <c:pt idx="534">
                  <c:v>3.4813553084340998</c:v>
                </c:pt>
                <c:pt idx="535">
                  <c:v>3.4900032303832842</c:v>
                </c:pt>
                <c:pt idx="536">
                  <c:v>3.4983520662241263</c:v>
                </c:pt>
                <c:pt idx="537">
                  <c:v>3.5064617874653101</c:v>
                </c:pt>
                <c:pt idx="538">
                  <c:v>3.515109709414499</c:v>
                </c:pt>
                <c:pt idx="539">
                  <c:v>3.5231731714646233</c:v>
                </c:pt>
                <c:pt idx="540">
                  <c:v>3.531282892705808</c:v>
                </c:pt>
                <c:pt idx="541">
                  <c:v>3.5391778873610766</c:v>
                </c:pt>
                <c:pt idx="542">
                  <c:v>3.5472413494112023</c:v>
                </c:pt>
                <c:pt idx="543">
                  <c:v>3.5561746451511045</c:v>
                </c:pt>
                <c:pt idx="544">
                  <c:v>3.5642843663922905</c:v>
                </c:pt>
                <c:pt idx="545">
                  <c:v>3.5723478284424148</c:v>
                </c:pt>
                <c:pt idx="546">
                  <c:v>3.580995750391601</c:v>
                </c:pt>
                <c:pt idx="547">
                  <c:v>3.5891054716327875</c:v>
                </c:pt>
                <c:pt idx="548">
                  <c:v>3.5964160063889961</c:v>
                </c:pt>
                <c:pt idx="549">
                  <c:v>3.605349302128896</c:v>
                </c:pt>
                <c:pt idx="550">
                  <c:v>3.6134590233700821</c:v>
                </c:pt>
                <c:pt idx="551">
                  <c:v>3.6215224854202073</c:v>
                </c:pt>
                <c:pt idx="552">
                  <c:v>3.6301704073693939</c:v>
                </c:pt>
                <c:pt idx="553">
                  <c:v>3.6382338694195173</c:v>
                </c:pt>
                <c:pt idx="554">
                  <c:v>3.6469280505597625</c:v>
                </c:pt>
                <c:pt idx="555">
                  <c:v>3.6546416744496373</c:v>
                </c:pt>
                <c:pt idx="556">
                  <c:v>3.662587421156815</c:v>
                </c:pt>
                <c:pt idx="557">
                  <c:v>3.671281602297058</c:v>
                </c:pt>
                <c:pt idx="558">
                  <c:v>3.6793450643471832</c:v>
                </c:pt>
                <c:pt idx="559">
                  <c:v>3.6874085263973111</c:v>
                </c:pt>
                <c:pt idx="560">
                  <c:v>3.6960564483464973</c:v>
                </c:pt>
                <c:pt idx="561">
                  <c:v>3.7041661695876811</c:v>
                </c:pt>
                <c:pt idx="562">
                  <c:v>3.7118797934775531</c:v>
                </c:pt>
                <c:pt idx="563">
                  <c:v>3.7204100000837954</c:v>
                </c:pt>
                <c:pt idx="564">
                  <c:v>3.7285197213249761</c:v>
                </c:pt>
                <c:pt idx="565">
                  <c:v>3.737167643274165</c:v>
                </c:pt>
                <c:pt idx="566">
                  <c:v>3.7452311053242919</c:v>
                </c:pt>
                <c:pt idx="567">
                  <c:v>3.753340826565474</c:v>
                </c:pt>
                <c:pt idx="568">
                  <c:v>3.7619887485146606</c:v>
                </c:pt>
                <c:pt idx="569">
                  <c:v>3.7699877461952478</c:v>
                </c:pt>
                <c:pt idx="570">
                  <c:v>3.7780512082453734</c:v>
                </c:pt>
                <c:pt idx="571">
                  <c:v>3.7863423002519543</c:v>
                </c:pt>
                <c:pt idx="572">
                  <c:v>3.7944057623020817</c:v>
                </c:pt>
                <c:pt idx="573">
                  <c:v>3.8030536842512648</c:v>
                </c:pt>
                <c:pt idx="574">
                  <c:v>3.8111634054924513</c:v>
                </c:pt>
                <c:pt idx="575">
                  <c:v>3.8192268675425765</c:v>
                </c:pt>
                <c:pt idx="576">
                  <c:v>3.8278103251222251</c:v>
                </c:pt>
                <c:pt idx="577">
                  <c:v>3.8358737871723512</c:v>
                </c:pt>
                <c:pt idx="578">
                  <c:v>3.8435804192798719</c:v>
                </c:pt>
                <c:pt idx="579">
                  <c:v>3.8522283412290586</c:v>
                </c:pt>
                <c:pt idx="580">
                  <c:v>3.860291803279186</c:v>
                </c:pt>
                <c:pt idx="581">
                  <c:v>3.8684015245203698</c:v>
                </c:pt>
                <c:pt idx="582">
                  <c:v>3.8770494464695564</c:v>
                </c:pt>
                <c:pt idx="583">
                  <c:v>3.8850484441501432</c:v>
                </c:pt>
                <c:pt idx="584">
                  <c:v>3.8936963660993298</c:v>
                </c:pt>
                <c:pt idx="585">
                  <c:v>3.901402998206851</c:v>
                </c:pt>
                <c:pt idx="586">
                  <c:v>3.9094664602569789</c:v>
                </c:pt>
                <c:pt idx="587">
                  <c:v>3.9181175815478682</c:v>
                </c:pt>
                <c:pt idx="588">
                  <c:v>3.9262306670938592</c:v>
                </c:pt>
                <c:pt idx="589">
                  <c:v>3.9345828672395058</c:v>
                </c:pt>
                <c:pt idx="590">
                  <c:v>3.9428843153332416</c:v>
                </c:pt>
                <c:pt idx="591">
                  <c:v>3.9509974008792295</c:v>
                </c:pt>
                <c:pt idx="592">
                  <c:v>3.9590642272341601</c:v>
                </c:pt>
                <c:pt idx="593">
                  <c:v>3.9673117514935266</c:v>
                </c:pt>
                <c:pt idx="594">
                  <c:v>3.9753785778484558</c:v>
                </c:pt>
                <c:pt idx="595">
                  <c:v>3.984076123293506</c:v>
                </c:pt>
                <c:pt idx="596">
                  <c:v>3.9924283234391509</c:v>
                </c:pt>
                <c:pt idx="597">
                  <c:v>4.000145311633827</c:v>
                </c:pt>
                <c:pt idx="598">
                  <c:v>4.0088428570788741</c:v>
                </c:pt>
                <c:pt idx="599">
                  <c:v>4.0169096834338101</c:v>
                </c:pt>
                <c:pt idx="600">
                  <c:v>4.0245727477941111</c:v>
                </c:pt>
                <c:pt idx="601">
                  <c:v>4.0332240340481027</c:v>
                </c:pt>
                <c:pt idx="602">
                  <c:v>4.0413371195940906</c:v>
                </c:pt>
                <c:pt idx="603">
                  <c:v>4.0496893197397386</c:v>
                </c:pt>
                <c:pt idx="604">
                  <c:v>4.0579907678334743</c:v>
                </c:pt>
                <c:pt idx="605">
                  <c:v>4.0661038533794631</c:v>
                </c:pt>
                <c:pt idx="606">
                  <c:v>4.0747551396334538</c:v>
                </c:pt>
                <c:pt idx="607">
                  <c:v>4.0828219659883853</c:v>
                </c:pt>
                <c:pt idx="608">
                  <c:v>4.0905312895397481</c:v>
                </c:pt>
                <c:pt idx="609">
                  <c:v>4.0994679495844553</c:v>
                </c:pt>
                <c:pt idx="610">
                  <c:v>4.1075347759393832</c:v>
                </c:pt>
                <c:pt idx="611">
                  <c:v>4.1152517641340625</c:v>
                </c:pt>
                <c:pt idx="612">
                  <c:v>4.1239493095791113</c:v>
                </c:pt>
                <c:pt idx="613">
                  <c:v>4.1320161359340428</c:v>
                </c:pt>
                <c:pt idx="614">
                  <c:v>4.14066742218803</c:v>
                </c:pt>
                <c:pt idx="615">
                  <c:v>4.1483767457393927</c:v>
                </c:pt>
                <c:pt idx="616">
                  <c:v>4.1567289458850398</c:v>
                </c:pt>
                <c:pt idx="617">
                  <c:v>4.1653802321390305</c:v>
                </c:pt>
                <c:pt idx="618">
                  <c:v>4.173097220333708</c:v>
                </c:pt>
                <c:pt idx="619">
                  <c:v>4.1812103058796968</c:v>
                </c:pt>
                <c:pt idx="620">
                  <c:v>4.1898615921336839</c:v>
                </c:pt>
                <c:pt idx="621">
                  <c:v>4.197928418488619</c:v>
                </c:pt>
                <c:pt idx="622">
                  <c:v>4.2060415040346077</c:v>
                </c:pt>
                <c:pt idx="623">
                  <c:v>4.214574402084688</c:v>
                </c:pt>
                <c:pt idx="624">
                  <c:v>4.2226412284396169</c:v>
                </c:pt>
                <c:pt idx="625">
                  <c:v>4.2309889357244135</c:v>
                </c:pt>
                <c:pt idx="626">
                  <c:v>4.2390557620793423</c:v>
                </c:pt>
                <c:pt idx="627">
                  <c:v>4.2471225884342729</c:v>
                </c:pt>
                <c:pt idx="628">
                  <c:v>4.2557738746882654</c:v>
                </c:pt>
                <c:pt idx="629">
                  <c:v>4.2641723340249706</c:v>
                </c:pt>
                <c:pt idx="630">
                  <c:v>4.271835398385277</c:v>
                </c:pt>
                <c:pt idx="631">
                  <c:v>4.2804866846392642</c:v>
                </c:pt>
                <c:pt idx="632">
                  <c:v>4.2882499320250025</c:v>
                </c:pt>
                <c:pt idx="633">
                  <c:v>4.2963167583799322</c:v>
                </c:pt>
                <c:pt idx="634">
                  <c:v>4.3049680446339229</c:v>
                </c:pt>
                <c:pt idx="635">
                  <c:v>4.3130348709888509</c:v>
                </c:pt>
                <c:pt idx="636">
                  <c:v>4.3220177902246162</c:v>
                </c:pt>
                <c:pt idx="637">
                  <c:v>4.3300846165795468</c:v>
                </c:pt>
                <c:pt idx="638">
                  <c:v>4.3377476809398523</c:v>
                </c:pt>
                <c:pt idx="639">
                  <c:v>4.346095388224648</c:v>
                </c:pt>
                <c:pt idx="640">
                  <c:v>4.3541622145795777</c:v>
                </c:pt>
                <c:pt idx="641">
                  <c:v>4.3622290409345066</c:v>
                </c:pt>
                <c:pt idx="642">
                  <c:v>4.3709265863795546</c:v>
                </c:pt>
                <c:pt idx="643">
                  <c:v>4.3792787865252016</c:v>
                </c:pt>
                <c:pt idx="644">
                  <c:v>4.3873456128801331</c:v>
                </c:pt>
                <c:pt idx="645">
                  <c:v>4.3955931371394996</c:v>
                </c:pt>
                <c:pt idx="646">
                  <c:v>4.4033563845252344</c:v>
                </c:pt>
                <c:pt idx="647">
                  <c:v>4.4120076707792233</c:v>
                </c:pt>
                <c:pt idx="648">
                  <c:v>4.4200744971341539</c:v>
                </c:pt>
                <c:pt idx="649">
                  <c:v>4.4284729564708574</c:v>
                </c:pt>
                <c:pt idx="650">
                  <c:v>4.4371242427248507</c:v>
                </c:pt>
                <c:pt idx="651">
                  <c:v>4.4451910690797805</c:v>
                </c:pt>
                <c:pt idx="652">
                  <c:v>4.4528541334400851</c:v>
                </c:pt>
                <c:pt idx="653">
                  <c:v>4.4612018407248799</c:v>
                </c:pt>
                <c:pt idx="654">
                  <c:v>4.469268667079815</c:v>
                </c:pt>
                <c:pt idx="655">
                  <c:v>4.4779199533338021</c:v>
                </c:pt>
                <c:pt idx="656">
                  <c:v>4.4863184126705073</c:v>
                </c:pt>
                <c:pt idx="657">
                  <c:v>4.4943852390254344</c:v>
                </c:pt>
                <c:pt idx="658">
                  <c:v>4.5030365252794251</c:v>
                </c:pt>
                <c:pt idx="659">
                  <c:v>4.5111496108254174</c:v>
                </c:pt>
                <c:pt idx="660">
                  <c:v>4.5184628370254671</c:v>
                </c:pt>
                <c:pt idx="661">
                  <c:v>4.5271141232794596</c:v>
                </c:pt>
                <c:pt idx="662">
                  <c:v>4.5351809496343893</c:v>
                </c:pt>
                <c:pt idx="663">
                  <c:v>4.5435794089710919</c:v>
                </c:pt>
                <c:pt idx="664">
                  <c:v>4.5522306952250808</c:v>
                </c:pt>
                <c:pt idx="665">
                  <c:v>4.5602975215800114</c:v>
                </c:pt>
                <c:pt idx="666">
                  <c:v>4.5689950670250603</c:v>
                </c:pt>
                <c:pt idx="667">
                  <c:v>4.5763082932251136</c:v>
                </c:pt>
                <c:pt idx="668">
                  <c:v>4.5843751195800451</c:v>
                </c:pt>
                <c:pt idx="669">
                  <c:v>4.5933117796247522</c:v>
                </c:pt>
                <c:pt idx="670">
                  <c:v>4.601424865170741</c:v>
                </c:pt>
                <c:pt idx="671">
                  <c:v>4.6094916915256681</c:v>
                </c:pt>
                <c:pt idx="672">
                  <c:v>4.6181429777796597</c:v>
                </c:pt>
                <c:pt idx="673">
                  <c:v>4.6262560633256458</c:v>
                </c:pt>
                <c:pt idx="674">
                  <c:v>4.6339730515203232</c:v>
                </c:pt>
                <c:pt idx="675">
                  <c:v>4.6422205757796915</c:v>
                </c:pt>
                <c:pt idx="676">
                  <c:v>4.6506190351163985</c:v>
                </c:pt>
                <c:pt idx="677">
                  <c:v>4.6592703213703839</c:v>
                </c:pt>
                <c:pt idx="678">
                  <c:v>4.6673371477253172</c:v>
                </c:pt>
                <c:pt idx="679">
                  <c:v>4.675403974080246</c:v>
                </c:pt>
                <c:pt idx="680">
                  <c:v>4.6841015195252931</c:v>
                </c:pt>
                <c:pt idx="681">
                  <c:v>4.6918185077199706</c:v>
                </c:pt>
                <c:pt idx="682">
                  <c:v>4.6994815720802796</c:v>
                </c:pt>
                <c:pt idx="683">
                  <c:v>4.7084644913160432</c:v>
                </c:pt>
                <c:pt idx="684">
                  <c:v>4.716531317670972</c:v>
                </c:pt>
                <c:pt idx="685">
                  <c:v>4.7245991611664531</c:v>
                </c:pt>
                <c:pt idx="686">
                  <c:v>4.7332546528014454</c:v>
                </c:pt>
                <c:pt idx="687">
                  <c:v>4.741371943728443</c:v>
                </c:pt>
                <c:pt idx="688">
                  <c:v>4.7496775972031804</c:v>
                </c:pt>
                <c:pt idx="689">
                  <c:v>4.7580340027298336</c:v>
                </c:pt>
                <c:pt idx="690">
                  <c:v>4.7657466905860044</c:v>
                </c:pt>
                <c:pt idx="691">
                  <c:v>4.7744021822209985</c:v>
                </c:pt>
                <c:pt idx="692">
                  <c:v>4.7824732139569326</c:v>
                </c:pt>
                <c:pt idx="693">
                  <c:v>4.7905905048839266</c:v>
                </c:pt>
                <c:pt idx="694">
                  <c:v>4.7992459965189234</c:v>
                </c:pt>
                <c:pt idx="695">
                  <c:v>4.8069671900946069</c:v>
                </c:pt>
                <c:pt idx="696">
                  <c:v>4.8153235956212592</c:v>
                </c:pt>
                <c:pt idx="697">
                  <c:v>4.8236207433764848</c:v>
                </c:pt>
                <c:pt idx="698">
                  <c:v>4.8316917751124224</c:v>
                </c:pt>
                <c:pt idx="699">
                  <c:v>4.8403472667474192</c:v>
                </c:pt>
                <c:pt idx="700">
                  <c:v>4.8484645576744123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2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2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92352"/>
        <c:axId val="99102720"/>
      </c:scatterChart>
      <c:scatterChart>
        <c:scatterStyle val="lineMarker"/>
        <c:varyColors val="0"/>
        <c:ser>
          <c:idx val="6"/>
          <c:order val="6"/>
          <c:tx>
            <c:strRef>
              <c:f>'Option 2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2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2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92352"/>
        <c:axId val="99102720"/>
      </c:scatterChart>
      <c:scatterChart>
        <c:scatterStyle val="smoothMarker"/>
        <c:varyColors val="0"/>
        <c:ser>
          <c:idx val="2"/>
          <c:order val="1"/>
          <c:tx>
            <c:strRef>
              <c:f>'Option 2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04640"/>
        <c:axId val="99106176"/>
      </c:scatterChart>
      <c:valAx>
        <c:axId val="99092352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02720"/>
        <c:crosses val="autoZero"/>
        <c:crossBetween val="midCat"/>
      </c:valAx>
      <c:valAx>
        <c:axId val="9910272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092352"/>
        <c:crosses val="autoZero"/>
        <c:crossBetween val="midCat"/>
      </c:valAx>
      <c:valAx>
        <c:axId val="9910464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99106176"/>
        <c:crosses val="autoZero"/>
        <c:crossBetween val="midCat"/>
      </c:valAx>
      <c:valAx>
        <c:axId val="99106176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04640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3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3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3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Proposed'!$T$42:$T$542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3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0.72</c:v>
              </c:pt>
              <c:pt idx="1">
                <c:v>0.72</c:v>
              </c:pt>
              <c:pt idx="2">
                <c:v>0.72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13120"/>
        <c:axId val="100615296"/>
      </c:scatterChart>
      <c:valAx>
        <c:axId val="100613120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615296"/>
        <c:crosses val="autoZero"/>
        <c:crossBetween val="midCat"/>
      </c:valAx>
      <c:valAx>
        <c:axId val="10061529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613120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'Option 3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3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3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Proposed'!$E$41:$E$741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3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 formatCode="0.0%">
                  <c:v>0</c:v>
                </c:pt>
                <c:pt idx="102" formatCode="0.0%">
                  <c:v>0</c:v>
                </c:pt>
                <c:pt idx="103" formatCode="0.0%">
                  <c:v>0</c:v>
                </c:pt>
                <c:pt idx="104" formatCode="0.0%">
                  <c:v>0</c:v>
                </c:pt>
                <c:pt idx="105" formatCode="0.0%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 formatCode="0.0%">
                  <c:v>0</c:v>
                </c:pt>
                <c:pt idx="122" formatCode="0.0%">
                  <c:v>0</c:v>
                </c:pt>
                <c:pt idx="123" formatCode="0.0%">
                  <c:v>0</c:v>
                </c:pt>
                <c:pt idx="124" formatCode="0.0%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 formatCode="0.0%">
                  <c:v>0</c:v>
                </c:pt>
                <c:pt idx="154" formatCode="0.0%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 formatCode="0.0%">
                  <c:v>0</c:v>
                </c:pt>
                <c:pt idx="166" formatCode="0.0%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3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3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2080"/>
        <c:axId val="100716544"/>
      </c:scatterChart>
      <c:scatterChart>
        <c:scatterStyle val="lineMarker"/>
        <c:varyColors val="0"/>
        <c:ser>
          <c:idx val="6"/>
          <c:order val="6"/>
          <c:tx>
            <c:strRef>
              <c:f>'Option 3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3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3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2080"/>
        <c:axId val="100716544"/>
      </c:scatterChart>
      <c:scatterChart>
        <c:scatterStyle val="smoothMarker"/>
        <c:varyColors val="0"/>
        <c:ser>
          <c:idx val="2"/>
          <c:order val="1"/>
          <c:tx>
            <c:strRef>
              <c:f>'Option 3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18464"/>
        <c:axId val="100720000"/>
      </c:scatterChart>
      <c:valAx>
        <c:axId val="100702080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716544"/>
        <c:crosses val="autoZero"/>
        <c:crossBetween val="midCat"/>
      </c:valAx>
      <c:valAx>
        <c:axId val="10071654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702080"/>
        <c:crosses val="autoZero"/>
        <c:crossBetween val="midCat"/>
      </c:valAx>
      <c:valAx>
        <c:axId val="10071846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00720000"/>
        <c:crosses val="autoZero"/>
        <c:crossBetween val="midCat"/>
      </c:valAx>
      <c:valAx>
        <c:axId val="100720000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718464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4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7.0175438596491229E-3</c:v>
                </c:pt>
                <c:pt idx="9">
                  <c:v>1.0526315789473684E-2</c:v>
                </c:pt>
                <c:pt idx="10">
                  <c:v>1.4035087719298246E-2</c:v>
                </c:pt>
                <c:pt idx="11">
                  <c:v>1.4035087719298246E-2</c:v>
                </c:pt>
                <c:pt idx="12">
                  <c:v>1.7543859649122806E-2</c:v>
                </c:pt>
                <c:pt idx="13">
                  <c:v>1.7543859649122806E-2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2.456140350877193E-2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3.1578947368421054E-2</c:v>
                </c:pt>
                <c:pt idx="22">
                  <c:v>3.5087719298245612E-2</c:v>
                </c:pt>
                <c:pt idx="23">
                  <c:v>3.8596491228070177E-2</c:v>
                </c:pt>
                <c:pt idx="24">
                  <c:v>4.2105263157894736E-2</c:v>
                </c:pt>
                <c:pt idx="25">
                  <c:v>4.5614035087719301E-2</c:v>
                </c:pt>
                <c:pt idx="26">
                  <c:v>4.912280701754386E-2</c:v>
                </c:pt>
                <c:pt idx="27">
                  <c:v>5.6140350877192984E-2</c:v>
                </c:pt>
                <c:pt idx="28">
                  <c:v>5.9649122807017542E-2</c:v>
                </c:pt>
                <c:pt idx="29">
                  <c:v>6.3157894736842107E-2</c:v>
                </c:pt>
                <c:pt idx="30">
                  <c:v>6.3157894736842107E-2</c:v>
                </c:pt>
                <c:pt idx="31">
                  <c:v>6.6666666666666666E-2</c:v>
                </c:pt>
                <c:pt idx="32">
                  <c:v>6.6666666666666666E-2</c:v>
                </c:pt>
                <c:pt idx="33">
                  <c:v>7.0175438596491224E-2</c:v>
                </c:pt>
                <c:pt idx="34">
                  <c:v>7.0175438596491224E-2</c:v>
                </c:pt>
                <c:pt idx="35">
                  <c:v>7.0175438596491224E-2</c:v>
                </c:pt>
                <c:pt idx="36">
                  <c:v>7.3684210526315783E-2</c:v>
                </c:pt>
                <c:pt idx="37">
                  <c:v>7.7192982456140355E-2</c:v>
                </c:pt>
                <c:pt idx="38">
                  <c:v>8.0701754385964913E-2</c:v>
                </c:pt>
                <c:pt idx="39">
                  <c:v>8.4210526315789472E-2</c:v>
                </c:pt>
                <c:pt idx="40">
                  <c:v>9.1228070175438603E-2</c:v>
                </c:pt>
                <c:pt idx="41">
                  <c:v>9.4736842105263161E-2</c:v>
                </c:pt>
                <c:pt idx="42">
                  <c:v>0.10526315789473684</c:v>
                </c:pt>
                <c:pt idx="43">
                  <c:v>0.11228070175438597</c:v>
                </c:pt>
                <c:pt idx="44">
                  <c:v>0.11929824561403508</c:v>
                </c:pt>
                <c:pt idx="45">
                  <c:v>0.12280701754385964</c:v>
                </c:pt>
                <c:pt idx="46">
                  <c:v>0.12280701754385964</c:v>
                </c:pt>
                <c:pt idx="47">
                  <c:v>0.12280701754385964</c:v>
                </c:pt>
                <c:pt idx="48">
                  <c:v>0.12982456140350876</c:v>
                </c:pt>
                <c:pt idx="49">
                  <c:v>0.1368421052631579</c:v>
                </c:pt>
                <c:pt idx="50">
                  <c:v>0.1368421052631579</c:v>
                </c:pt>
                <c:pt idx="51">
                  <c:v>0.1368421052631579</c:v>
                </c:pt>
                <c:pt idx="52">
                  <c:v>0.14035087719298245</c:v>
                </c:pt>
                <c:pt idx="53">
                  <c:v>0.14035087719298245</c:v>
                </c:pt>
                <c:pt idx="54">
                  <c:v>0.14035087719298245</c:v>
                </c:pt>
                <c:pt idx="55">
                  <c:v>0.14736842105263157</c:v>
                </c:pt>
                <c:pt idx="56">
                  <c:v>0.15087719298245614</c:v>
                </c:pt>
                <c:pt idx="57">
                  <c:v>0.16140350877192983</c:v>
                </c:pt>
                <c:pt idx="58">
                  <c:v>0.16842105263157894</c:v>
                </c:pt>
                <c:pt idx="59">
                  <c:v>0.17894736842105263</c:v>
                </c:pt>
                <c:pt idx="60">
                  <c:v>0.18596491228070175</c:v>
                </c:pt>
                <c:pt idx="61">
                  <c:v>0.18596491228070175</c:v>
                </c:pt>
                <c:pt idx="62">
                  <c:v>0.2</c:v>
                </c:pt>
                <c:pt idx="63">
                  <c:v>0.21052631578947367</c:v>
                </c:pt>
                <c:pt idx="64">
                  <c:v>0.21754385964912282</c:v>
                </c:pt>
                <c:pt idx="65">
                  <c:v>0.22807017543859648</c:v>
                </c:pt>
                <c:pt idx="66">
                  <c:v>0.23508771929824562</c:v>
                </c:pt>
                <c:pt idx="67">
                  <c:v>0.23859649122807017</c:v>
                </c:pt>
                <c:pt idx="68">
                  <c:v>0.24210526315789474</c:v>
                </c:pt>
                <c:pt idx="69">
                  <c:v>0.24210526315789474</c:v>
                </c:pt>
                <c:pt idx="70">
                  <c:v>0.24912280701754386</c:v>
                </c:pt>
                <c:pt idx="71">
                  <c:v>0.25964912280701752</c:v>
                </c:pt>
                <c:pt idx="72">
                  <c:v>0.26315789473684209</c:v>
                </c:pt>
                <c:pt idx="73">
                  <c:v>0.26315789473684209</c:v>
                </c:pt>
                <c:pt idx="74">
                  <c:v>0.27368421052631581</c:v>
                </c:pt>
                <c:pt idx="75">
                  <c:v>0.2807017543859649</c:v>
                </c:pt>
                <c:pt idx="76">
                  <c:v>0.28771929824561404</c:v>
                </c:pt>
                <c:pt idx="77">
                  <c:v>0.28771929824561404</c:v>
                </c:pt>
                <c:pt idx="78">
                  <c:v>0.29122807017543861</c:v>
                </c:pt>
                <c:pt idx="79">
                  <c:v>0.29122807017543861</c:v>
                </c:pt>
                <c:pt idx="80">
                  <c:v>0.29473684210526313</c:v>
                </c:pt>
                <c:pt idx="81">
                  <c:v>0.2982456140350877</c:v>
                </c:pt>
                <c:pt idx="82">
                  <c:v>0.30877192982456142</c:v>
                </c:pt>
                <c:pt idx="83">
                  <c:v>0.30877192982456142</c:v>
                </c:pt>
                <c:pt idx="84">
                  <c:v>0.31228070175438599</c:v>
                </c:pt>
                <c:pt idx="85">
                  <c:v>0.31929824561403508</c:v>
                </c:pt>
                <c:pt idx="86">
                  <c:v>0.32631578947368423</c:v>
                </c:pt>
                <c:pt idx="87">
                  <c:v>0.32631578947368423</c:v>
                </c:pt>
                <c:pt idx="88">
                  <c:v>0.32631578947368423</c:v>
                </c:pt>
                <c:pt idx="89">
                  <c:v>0.33333333333333331</c:v>
                </c:pt>
                <c:pt idx="90">
                  <c:v>0.33684210526315789</c:v>
                </c:pt>
                <c:pt idx="91">
                  <c:v>0.34385964912280703</c:v>
                </c:pt>
                <c:pt idx="92">
                  <c:v>0.34385964912280703</c:v>
                </c:pt>
                <c:pt idx="93">
                  <c:v>0.3473684210526316</c:v>
                </c:pt>
                <c:pt idx="94">
                  <c:v>0.35087719298245612</c:v>
                </c:pt>
                <c:pt idx="95">
                  <c:v>0.35438596491228069</c:v>
                </c:pt>
                <c:pt idx="96">
                  <c:v>0.35789473684210527</c:v>
                </c:pt>
                <c:pt idx="97">
                  <c:v>0.36140350877192984</c:v>
                </c:pt>
                <c:pt idx="98">
                  <c:v>0.36491228070175441</c:v>
                </c:pt>
                <c:pt idx="99">
                  <c:v>0.36842105263157893</c:v>
                </c:pt>
                <c:pt idx="100">
                  <c:v>0.3719298245614035</c:v>
                </c:pt>
                <c:pt idx="101">
                  <c:v>0.3719298245614035</c:v>
                </c:pt>
                <c:pt idx="102">
                  <c:v>0.37543859649122807</c:v>
                </c:pt>
                <c:pt idx="103">
                  <c:v>0.38596491228070173</c:v>
                </c:pt>
                <c:pt idx="104">
                  <c:v>0.39649122807017545</c:v>
                </c:pt>
                <c:pt idx="105">
                  <c:v>0.4</c:v>
                </c:pt>
                <c:pt idx="106">
                  <c:v>0.40350877192982454</c:v>
                </c:pt>
                <c:pt idx="107">
                  <c:v>0.42105263157894735</c:v>
                </c:pt>
                <c:pt idx="108">
                  <c:v>0.42105263157894735</c:v>
                </c:pt>
                <c:pt idx="109">
                  <c:v>0.42807017543859649</c:v>
                </c:pt>
                <c:pt idx="110">
                  <c:v>0.43157894736842106</c:v>
                </c:pt>
                <c:pt idx="111">
                  <c:v>0.43157894736842106</c:v>
                </c:pt>
                <c:pt idx="112">
                  <c:v>0.43859649122807015</c:v>
                </c:pt>
                <c:pt idx="113">
                  <c:v>0.4456140350877193</c:v>
                </c:pt>
                <c:pt idx="114">
                  <c:v>0.45263157894736844</c:v>
                </c:pt>
                <c:pt idx="115">
                  <c:v>0.45614035087719296</c:v>
                </c:pt>
                <c:pt idx="116">
                  <c:v>0.45964912280701753</c:v>
                </c:pt>
                <c:pt idx="117">
                  <c:v>0.4631578947368421</c:v>
                </c:pt>
                <c:pt idx="118">
                  <c:v>0.4631578947368421</c:v>
                </c:pt>
                <c:pt idx="119">
                  <c:v>0.4631578947368421</c:v>
                </c:pt>
                <c:pt idx="120">
                  <c:v>0.4631578947368421</c:v>
                </c:pt>
                <c:pt idx="121">
                  <c:v>0.47017543859649125</c:v>
                </c:pt>
                <c:pt idx="122">
                  <c:v>0.47719298245614034</c:v>
                </c:pt>
                <c:pt idx="123">
                  <c:v>0.47719298245614034</c:v>
                </c:pt>
                <c:pt idx="124">
                  <c:v>0.47719298245614034</c:v>
                </c:pt>
                <c:pt idx="125">
                  <c:v>0.48070175438596491</c:v>
                </c:pt>
                <c:pt idx="126">
                  <c:v>0.48771929824561405</c:v>
                </c:pt>
                <c:pt idx="127">
                  <c:v>0.49473684210526314</c:v>
                </c:pt>
                <c:pt idx="128">
                  <c:v>0.50526315789473686</c:v>
                </c:pt>
                <c:pt idx="129">
                  <c:v>0.50526315789473686</c:v>
                </c:pt>
                <c:pt idx="130">
                  <c:v>0.50526315789473686</c:v>
                </c:pt>
                <c:pt idx="131">
                  <c:v>0.512280701754386</c:v>
                </c:pt>
                <c:pt idx="132">
                  <c:v>0.512280701754386</c:v>
                </c:pt>
                <c:pt idx="133">
                  <c:v>0.512280701754386</c:v>
                </c:pt>
                <c:pt idx="134">
                  <c:v>0.51929824561403504</c:v>
                </c:pt>
                <c:pt idx="135">
                  <c:v>0.51929824561403504</c:v>
                </c:pt>
                <c:pt idx="136">
                  <c:v>0.52280701754385961</c:v>
                </c:pt>
                <c:pt idx="137">
                  <c:v>0.52280701754385961</c:v>
                </c:pt>
                <c:pt idx="138">
                  <c:v>0.52631578947368418</c:v>
                </c:pt>
                <c:pt idx="139">
                  <c:v>0.5368421052631579</c:v>
                </c:pt>
                <c:pt idx="140">
                  <c:v>0.54385964912280704</c:v>
                </c:pt>
                <c:pt idx="141">
                  <c:v>0.55438596491228065</c:v>
                </c:pt>
                <c:pt idx="142">
                  <c:v>0.55438596491228065</c:v>
                </c:pt>
                <c:pt idx="143">
                  <c:v>0.55789473684210522</c:v>
                </c:pt>
                <c:pt idx="144">
                  <c:v>0.56140350877192979</c:v>
                </c:pt>
                <c:pt idx="145">
                  <c:v>0.56491228070175437</c:v>
                </c:pt>
                <c:pt idx="146">
                  <c:v>0.56842105263157894</c:v>
                </c:pt>
                <c:pt idx="147">
                  <c:v>0.56842105263157894</c:v>
                </c:pt>
                <c:pt idx="148">
                  <c:v>0.56842105263157894</c:v>
                </c:pt>
                <c:pt idx="149">
                  <c:v>0.57192982456140351</c:v>
                </c:pt>
                <c:pt idx="150">
                  <c:v>0.57543859649122808</c:v>
                </c:pt>
                <c:pt idx="151">
                  <c:v>0.57543859649122808</c:v>
                </c:pt>
                <c:pt idx="152">
                  <c:v>0.57894736842105265</c:v>
                </c:pt>
                <c:pt idx="153">
                  <c:v>0.57894736842105265</c:v>
                </c:pt>
                <c:pt idx="154">
                  <c:v>0.58245614035087723</c:v>
                </c:pt>
                <c:pt idx="155">
                  <c:v>0.5859649122807018</c:v>
                </c:pt>
                <c:pt idx="156">
                  <c:v>0.58947368421052626</c:v>
                </c:pt>
                <c:pt idx="157">
                  <c:v>0.58947368421052626</c:v>
                </c:pt>
                <c:pt idx="158">
                  <c:v>0.59298245614035083</c:v>
                </c:pt>
                <c:pt idx="159">
                  <c:v>0.59298245614035083</c:v>
                </c:pt>
                <c:pt idx="160">
                  <c:v>0.59649122807017541</c:v>
                </c:pt>
                <c:pt idx="161">
                  <c:v>0.59649122807017541</c:v>
                </c:pt>
                <c:pt idx="162">
                  <c:v>0.6</c:v>
                </c:pt>
                <c:pt idx="163">
                  <c:v>0.61052631578947369</c:v>
                </c:pt>
                <c:pt idx="164">
                  <c:v>0.61403508771929827</c:v>
                </c:pt>
                <c:pt idx="165">
                  <c:v>0.61403508771929827</c:v>
                </c:pt>
                <c:pt idx="166">
                  <c:v>0.61403508771929827</c:v>
                </c:pt>
                <c:pt idx="167">
                  <c:v>0.61403508771929827</c:v>
                </c:pt>
                <c:pt idx="168">
                  <c:v>0.61403508771929827</c:v>
                </c:pt>
                <c:pt idx="169">
                  <c:v>0.61403508771929827</c:v>
                </c:pt>
                <c:pt idx="170">
                  <c:v>0.61754385964912284</c:v>
                </c:pt>
                <c:pt idx="171">
                  <c:v>0.61754385964912284</c:v>
                </c:pt>
                <c:pt idx="172">
                  <c:v>0.62105263157894741</c:v>
                </c:pt>
                <c:pt idx="173">
                  <c:v>0.62105263157894741</c:v>
                </c:pt>
                <c:pt idx="174">
                  <c:v>0.62105263157894741</c:v>
                </c:pt>
                <c:pt idx="175">
                  <c:v>0.62105263157894741</c:v>
                </c:pt>
                <c:pt idx="176">
                  <c:v>0.62456140350877198</c:v>
                </c:pt>
                <c:pt idx="177">
                  <c:v>0.62456140350877198</c:v>
                </c:pt>
                <c:pt idx="178">
                  <c:v>0.62807017543859645</c:v>
                </c:pt>
                <c:pt idx="179">
                  <c:v>0.63157894736842102</c:v>
                </c:pt>
                <c:pt idx="180">
                  <c:v>0.63157894736842102</c:v>
                </c:pt>
                <c:pt idx="181">
                  <c:v>0.63508771929824559</c:v>
                </c:pt>
                <c:pt idx="182">
                  <c:v>0.64210526315789473</c:v>
                </c:pt>
                <c:pt idx="183">
                  <c:v>0.64210526315789473</c:v>
                </c:pt>
                <c:pt idx="184">
                  <c:v>0.64210526315789473</c:v>
                </c:pt>
                <c:pt idx="185">
                  <c:v>0.64561403508771931</c:v>
                </c:pt>
                <c:pt idx="186">
                  <c:v>0.64912280701754388</c:v>
                </c:pt>
                <c:pt idx="187">
                  <c:v>0.65263157894736845</c:v>
                </c:pt>
                <c:pt idx="188">
                  <c:v>0.65263157894736845</c:v>
                </c:pt>
                <c:pt idx="189">
                  <c:v>0.65614035087719302</c:v>
                </c:pt>
                <c:pt idx="190">
                  <c:v>0.65614035087719302</c:v>
                </c:pt>
                <c:pt idx="191">
                  <c:v>0.6596491228070176</c:v>
                </c:pt>
                <c:pt idx="192">
                  <c:v>0.66315789473684206</c:v>
                </c:pt>
                <c:pt idx="193">
                  <c:v>0.66666666666666663</c:v>
                </c:pt>
                <c:pt idx="194">
                  <c:v>0.6701754385964912</c:v>
                </c:pt>
                <c:pt idx="195">
                  <c:v>0.6701754385964912</c:v>
                </c:pt>
                <c:pt idx="196">
                  <c:v>0.67368421052631577</c:v>
                </c:pt>
                <c:pt idx="197">
                  <c:v>0.67368421052631577</c:v>
                </c:pt>
                <c:pt idx="198">
                  <c:v>0.67719298245614035</c:v>
                </c:pt>
                <c:pt idx="199">
                  <c:v>0.67719298245614035</c:v>
                </c:pt>
                <c:pt idx="200">
                  <c:v>0.67719298245614035</c:v>
                </c:pt>
                <c:pt idx="201">
                  <c:v>0.68421052631578949</c:v>
                </c:pt>
                <c:pt idx="202">
                  <c:v>0.68421052631578949</c:v>
                </c:pt>
                <c:pt idx="203">
                  <c:v>0.68421052631578949</c:v>
                </c:pt>
                <c:pt idx="204">
                  <c:v>0.68421052631578949</c:v>
                </c:pt>
                <c:pt idx="205">
                  <c:v>0.68421052631578949</c:v>
                </c:pt>
                <c:pt idx="206">
                  <c:v>0.68771929824561406</c:v>
                </c:pt>
                <c:pt idx="207">
                  <c:v>0.68771929824561406</c:v>
                </c:pt>
                <c:pt idx="208">
                  <c:v>0.69122807017543864</c:v>
                </c:pt>
                <c:pt idx="209">
                  <c:v>0.69122807017543864</c:v>
                </c:pt>
                <c:pt idx="210">
                  <c:v>0.69824561403508767</c:v>
                </c:pt>
                <c:pt idx="211">
                  <c:v>0.69824561403508767</c:v>
                </c:pt>
                <c:pt idx="212">
                  <c:v>0.69824561403508767</c:v>
                </c:pt>
                <c:pt idx="213">
                  <c:v>0.70526315789473681</c:v>
                </c:pt>
                <c:pt idx="214">
                  <c:v>0.70526315789473681</c:v>
                </c:pt>
                <c:pt idx="215">
                  <c:v>0.70526315789473681</c:v>
                </c:pt>
                <c:pt idx="216">
                  <c:v>0.70526315789473681</c:v>
                </c:pt>
                <c:pt idx="217">
                  <c:v>0.70526315789473681</c:v>
                </c:pt>
                <c:pt idx="218">
                  <c:v>0.70877192982456139</c:v>
                </c:pt>
                <c:pt idx="219">
                  <c:v>0.71228070175438596</c:v>
                </c:pt>
                <c:pt idx="220">
                  <c:v>0.71228070175438596</c:v>
                </c:pt>
                <c:pt idx="221">
                  <c:v>0.71228070175438596</c:v>
                </c:pt>
                <c:pt idx="222">
                  <c:v>0.71228070175438596</c:v>
                </c:pt>
                <c:pt idx="223">
                  <c:v>0.71578947368421053</c:v>
                </c:pt>
                <c:pt idx="224">
                  <c:v>0.7192982456140351</c:v>
                </c:pt>
                <c:pt idx="225">
                  <c:v>0.7192982456140351</c:v>
                </c:pt>
                <c:pt idx="226">
                  <c:v>0.7192982456140351</c:v>
                </c:pt>
                <c:pt idx="227">
                  <c:v>0.72280701754385968</c:v>
                </c:pt>
                <c:pt idx="228">
                  <c:v>0.72280701754385968</c:v>
                </c:pt>
                <c:pt idx="229">
                  <c:v>0.72280701754385968</c:v>
                </c:pt>
                <c:pt idx="230">
                  <c:v>0.72631578947368425</c:v>
                </c:pt>
                <c:pt idx="231">
                  <c:v>0.72982456140350882</c:v>
                </c:pt>
                <c:pt idx="232">
                  <c:v>0.72982456140350882</c:v>
                </c:pt>
                <c:pt idx="233">
                  <c:v>0.72982456140350882</c:v>
                </c:pt>
                <c:pt idx="234">
                  <c:v>0.72982456140350882</c:v>
                </c:pt>
                <c:pt idx="235">
                  <c:v>0.72982456140350882</c:v>
                </c:pt>
                <c:pt idx="236">
                  <c:v>0.72982456140350882</c:v>
                </c:pt>
                <c:pt idx="237">
                  <c:v>0.72982456140350882</c:v>
                </c:pt>
                <c:pt idx="238">
                  <c:v>0.72982456140350882</c:v>
                </c:pt>
                <c:pt idx="239">
                  <c:v>0.73333333333333328</c:v>
                </c:pt>
                <c:pt idx="240">
                  <c:v>0.73333333333333328</c:v>
                </c:pt>
                <c:pt idx="241">
                  <c:v>0.73684210526315785</c:v>
                </c:pt>
                <c:pt idx="242">
                  <c:v>0.73684210526315785</c:v>
                </c:pt>
                <c:pt idx="243">
                  <c:v>0.73684210526315785</c:v>
                </c:pt>
                <c:pt idx="244">
                  <c:v>0.73684210526315785</c:v>
                </c:pt>
                <c:pt idx="245">
                  <c:v>0.73684210526315785</c:v>
                </c:pt>
                <c:pt idx="246">
                  <c:v>0.73684210526315785</c:v>
                </c:pt>
                <c:pt idx="247">
                  <c:v>0.73684210526315785</c:v>
                </c:pt>
                <c:pt idx="248">
                  <c:v>0.73684210526315785</c:v>
                </c:pt>
                <c:pt idx="249">
                  <c:v>0.73684210526315785</c:v>
                </c:pt>
                <c:pt idx="250">
                  <c:v>0.73684210526315785</c:v>
                </c:pt>
                <c:pt idx="251">
                  <c:v>0.74035087719298243</c:v>
                </c:pt>
                <c:pt idx="252">
                  <c:v>0.743859649122807</c:v>
                </c:pt>
                <c:pt idx="253">
                  <c:v>0.743859649122807</c:v>
                </c:pt>
                <c:pt idx="254">
                  <c:v>0.743859649122807</c:v>
                </c:pt>
                <c:pt idx="255">
                  <c:v>0.74736842105263157</c:v>
                </c:pt>
                <c:pt idx="256">
                  <c:v>0.75087719298245614</c:v>
                </c:pt>
                <c:pt idx="257">
                  <c:v>0.75438596491228072</c:v>
                </c:pt>
                <c:pt idx="258">
                  <c:v>0.75438596491228072</c:v>
                </c:pt>
                <c:pt idx="259">
                  <c:v>0.75438596491228072</c:v>
                </c:pt>
                <c:pt idx="260">
                  <c:v>0.76140350877192986</c:v>
                </c:pt>
                <c:pt idx="261">
                  <c:v>0.76140350877192986</c:v>
                </c:pt>
                <c:pt idx="262">
                  <c:v>0.76140350877192986</c:v>
                </c:pt>
                <c:pt idx="263">
                  <c:v>0.76140350877192986</c:v>
                </c:pt>
                <c:pt idx="264">
                  <c:v>0.76140350877192986</c:v>
                </c:pt>
                <c:pt idx="265">
                  <c:v>0.76140350877192986</c:v>
                </c:pt>
                <c:pt idx="266">
                  <c:v>0.76140350877192986</c:v>
                </c:pt>
                <c:pt idx="267">
                  <c:v>0.76140350877192986</c:v>
                </c:pt>
                <c:pt idx="268">
                  <c:v>0.76140350877192986</c:v>
                </c:pt>
                <c:pt idx="269">
                  <c:v>0.76140350877192986</c:v>
                </c:pt>
                <c:pt idx="270">
                  <c:v>0.76140350877192986</c:v>
                </c:pt>
                <c:pt idx="271">
                  <c:v>0.76140350877192986</c:v>
                </c:pt>
                <c:pt idx="272">
                  <c:v>0.76140350877192986</c:v>
                </c:pt>
                <c:pt idx="273">
                  <c:v>0.76140350877192986</c:v>
                </c:pt>
                <c:pt idx="274">
                  <c:v>0.76140350877192986</c:v>
                </c:pt>
                <c:pt idx="275">
                  <c:v>0.76491228070175443</c:v>
                </c:pt>
                <c:pt idx="276">
                  <c:v>0.76491228070175443</c:v>
                </c:pt>
                <c:pt idx="277">
                  <c:v>0.76491228070175443</c:v>
                </c:pt>
                <c:pt idx="278">
                  <c:v>0.76491228070175443</c:v>
                </c:pt>
                <c:pt idx="279">
                  <c:v>0.77192982456140347</c:v>
                </c:pt>
                <c:pt idx="280">
                  <c:v>0.77192982456140347</c:v>
                </c:pt>
                <c:pt idx="281">
                  <c:v>0.77192982456140347</c:v>
                </c:pt>
                <c:pt idx="282">
                  <c:v>0.77192982456140347</c:v>
                </c:pt>
                <c:pt idx="283">
                  <c:v>0.77192982456140347</c:v>
                </c:pt>
                <c:pt idx="284">
                  <c:v>0.77543859649122804</c:v>
                </c:pt>
                <c:pt idx="285">
                  <c:v>0.77894736842105261</c:v>
                </c:pt>
                <c:pt idx="286">
                  <c:v>0.77894736842105261</c:v>
                </c:pt>
                <c:pt idx="287">
                  <c:v>0.77894736842105261</c:v>
                </c:pt>
                <c:pt idx="288">
                  <c:v>0.78245614035087718</c:v>
                </c:pt>
                <c:pt idx="289">
                  <c:v>0.78245614035087718</c:v>
                </c:pt>
                <c:pt idx="290">
                  <c:v>0.78245614035087718</c:v>
                </c:pt>
                <c:pt idx="291">
                  <c:v>0.78245614035087718</c:v>
                </c:pt>
                <c:pt idx="292">
                  <c:v>0.78245614035087718</c:v>
                </c:pt>
                <c:pt idx="293">
                  <c:v>0.78245614035087718</c:v>
                </c:pt>
                <c:pt idx="294">
                  <c:v>0.78245614035087718</c:v>
                </c:pt>
                <c:pt idx="295">
                  <c:v>0.78245614035087718</c:v>
                </c:pt>
                <c:pt idx="296">
                  <c:v>0.78245614035087718</c:v>
                </c:pt>
                <c:pt idx="297">
                  <c:v>0.78245614035087718</c:v>
                </c:pt>
                <c:pt idx="298">
                  <c:v>0.78245614035087718</c:v>
                </c:pt>
                <c:pt idx="299">
                  <c:v>0.78245614035087718</c:v>
                </c:pt>
                <c:pt idx="300">
                  <c:v>0.78245614035087718</c:v>
                </c:pt>
                <c:pt idx="301">
                  <c:v>0.78245614035087718</c:v>
                </c:pt>
                <c:pt idx="302">
                  <c:v>0.78596491228070176</c:v>
                </c:pt>
                <c:pt idx="303">
                  <c:v>0.78596491228070176</c:v>
                </c:pt>
                <c:pt idx="304">
                  <c:v>0.78596491228070176</c:v>
                </c:pt>
                <c:pt idx="305">
                  <c:v>0.78947368421052633</c:v>
                </c:pt>
                <c:pt idx="306">
                  <c:v>0.78947368421052633</c:v>
                </c:pt>
                <c:pt idx="307">
                  <c:v>0.79649122807017547</c:v>
                </c:pt>
                <c:pt idx="308">
                  <c:v>0.79649122807017547</c:v>
                </c:pt>
                <c:pt idx="309">
                  <c:v>0.8</c:v>
                </c:pt>
                <c:pt idx="310">
                  <c:v>0.8</c:v>
                </c:pt>
                <c:pt idx="311">
                  <c:v>0.80350877192982462</c:v>
                </c:pt>
                <c:pt idx="312">
                  <c:v>0.80350877192982462</c:v>
                </c:pt>
                <c:pt idx="313">
                  <c:v>0.80350877192982462</c:v>
                </c:pt>
                <c:pt idx="314">
                  <c:v>0.80701754385964908</c:v>
                </c:pt>
                <c:pt idx="315">
                  <c:v>0.80701754385964908</c:v>
                </c:pt>
                <c:pt idx="316">
                  <c:v>0.80701754385964908</c:v>
                </c:pt>
                <c:pt idx="317">
                  <c:v>0.80701754385964908</c:v>
                </c:pt>
                <c:pt idx="318">
                  <c:v>0.80701754385964908</c:v>
                </c:pt>
                <c:pt idx="319">
                  <c:v>0.80701754385964908</c:v>
                </c:pt>
                <c:pt idx="320">
                  <c:v>0.80701754385964908</c:v>
                </c:pt>
                <c:pt idx="321">
                  <c:v>0.80701754385964908</c:v>
                </c:pt>
                <c:pt idx="322">
                  <c:v>0.80701754385964908</c:v>
                </c:pt>
                <c:pt idx="323">
                  <c:v>0.80701754385964908</c:v>
                </c:pt>
                <c:pt idx="324">
                  <c:v>0.80701754385964908</c:v>
                </c:pt>
                <c:pt idx="325">
                  <c:v>0.80701754385964908</c:v>
                </c:pt>
                <c:pt idx="326">
                  <c:v>0.80701754385964908</c:v>
                </c:pt>
                <c:pt idx="327">
                  <c:v>0.81052631578947365</c:v>
                </c:pt>
                <c:pt idx="328">
                  <c:v>0.81052631578947365</c:v>
                </c:pt>
                <c:pt idx="329">
                  <c:v>0.81052631578947365</c:v>
                </c:pt>
                <c:pt idx="330">
                  <c:v>0.81052631578947365</c:v>
                </c:pt>
                <c:pt idx="331">
                  <c:v>0.81052631578947365</c:v>
                </c:pt>
                <c:pt idx="332">
                  <c:v>0.81052631578947365</c:v>
                </c:pt>
                <c:pt idx="333">
                  <c:v>0.81403508771929822</c:v>
                </c:pt>
                <c:pt idx="334">
                  <c:v>0.81754385964912279</c:v>
                </c:pt>
                <c:pt idx="335">
                  <c:v>0.81754385964912279</c:v>
                </c:pt>
                <c:pt idx="336">
                  <c:v>0.81754385964912279</c:v>
                </c:pt>
                <c:pt idx="337">
                  <c:v>0.81754385964912279</c:v>
                </c:pt>
                <c:pt idx="338">
                  <c:v>0.82105263157894737</c:v>
                </c:pt>
                <c:pt idx="339">
                  <c:v>0.82105263157894737</c:v>
                </c:pt>
                <c:pt idx="340">
                  <c:v>0.82105263157894737</c:v>
                </c:pt>
                <c:pt idx="341">
                  <c:v>0.82105263157894737</c:v>
                </c:pt>
                <c:pt idx="342">
                  <c:v>0.82105263157894737</c:v>
                </c:pt>
                <c:pt idx="343">
                  <c:v>0.82105263157894737</c:v>
                </c:pt>
                <c:pt idx="344">
                  <c:v>0.82105263157894737</c:v>
                </c:pt>
                <c:pt idx="345">
                  <c:v>0.82105263157894737</c:v>
                </c:pt>
                <c:pt idx="346">
                  <c:v>0.82105263157894737</c:v>
                </c:pt>
                <c:pt idx="347">
                  <c:v>0.82105263157894737</c:v>
                </c:pt>
                <c:pt idx="348">
                  <c:v>0.82105263157894737</c:v>
                </c:pt>
                <c:pt idx="349">
                  <c:v>0.82105263157894737</c:v>
                </c:pt>
                <c:pt idx="350">
                  <c:v>0.82105263157894737</c:v>
                </c:pt>
                <c:pt idx="351">
                  <c:v>0.82105263157894737</c:v>
                </c:pt>
                <c:pt idx="352">
                  <c:v>0.82105263157894737</c:v>
                </c:pt>
                <c:pt idx="353">
                  <c:v>0.82105263157894737</c:v>
                </c:pt>
                <c:pt idx="354">
                  <c:v>0.82105263157894737</c:v>
                </c:pt>
                <c:pt idx="355">
                  <c:v>0.82105263157894737</c:v>
                </c:pt>
                <c:pt idx="356">
                  <c:v>0.82105263157894737</c:v>
                </c:pt>
                <c:pt idx="357">
                  <c:v>0.82105263157894737</c:v>
                </c:pt>
                <c:pt idx="358">
                  <c:v>0.82105263157894737</c:v>
                </c:pt>
                <c:pt idx="359">
                  <c:v>0.82456140350877194</c:v>
                </c:pt>
                <c:pt idx="360">
                  <c:v>0.82456140350877194</c:v>
                </c:pt>
                <c:pt idx="361">
                  <c:v>0.82456140350877194</c:v>
                </c:pt>
                <c:pt idx="362">
                  <c:v>0.82456140350877194</c:v>
                </c:pt>
                <c:pt idx="363">
                  <c:v>0.82456140350877194</c:v>
                </c:pt>
                <c:pt idx="364">
                  <c:v>0.82456140350877194</c:v>
                </c:pt>
                <c:pt idx="365">
                  <c:v>0.82456140350877194</c:v>
                </c:pt>
                <c:pt idx="366">
                  <c:v>0.82456140350877194</c:v>
                </c:pt>
                <c:pt idx="367">
                  <c:v>0.82456140350877194</c:v>
                </c:pt>
                <c:pt idx="368">
                  <c:v>0.82456140350877194</c:v>
                </c:pt>
                <c:pt idx="369">
                  <c:v>0.83157894736842108</c:v>
                </c:pt>
                <c:pt idx="370">
                  <c:v>0.83157894736842108</c:v>
                </c:pt>
                <c:pt idx="371">
                  <c:v>0.83157894736842108</c:v>
                </c:pt>
                <c:pt idx="372">
                  <c:v>0.83157894736842108</c:v>
                </c:pt>
                <c:pt idx="373">
                  <c:v>0.83157894736842108</c:v>
                </c:pt>
                <c:pt idx="374">
                  <c:v>0.83157894736842108</c:v>
                </c:pt>
                <c:pt idx="375">
                  <c:v>0.83157894736842108</c:v>
                </c:pt>
                <c:pt idx="376">
                  <c:v>0.83508771929824566</c:v>
                </c:pt>
                <c:pt idx="377">
                  <c:v>0.83508771929824566</c:v>
                </c:pt>
                <c:pt idx="378">
                  <c:v>0.83508771929824566</c:v>
                </c:pt>
                <c:pt idx="379">
                  <c:v>0.83508771929824566</c:v>
                </c:pt>
                <c:pt idx="380">
                  <c:v>0.83508771929824566</c:v>
                </c:pt>
                <c:pt idx="381">
                  <c:v>0.83508771929824566</c:v>
                </c:pt>
                <c:pt idx="382">
                  <c:v>0.83508771929824566</c:v>
                </c:pt>
                <c:pt idx="383">
                  <c:v>0.83508771929824566</c:v>
                </c:pt>
                <c:pt idx="384">
                  <c:v>0.83508771929824566</c:v>
                </c:pt>
                <c:pt idx="385">
                  <c:v>0.83508771929824566</c:v>
                </c:pt>
                <c:pt idx="386">
                  <c:v>0.83508771929824566</c:v>
                </c:pt>
                <c:pt idx="387">
                  <c:v>0.83508771929824566</c:v>
                </c:pt>
                <c:pt idx="388">
                  <c:v>0.83859649122807023</c:v>
                </c:pt>
                <c:pt idx="389">
                  <c:v>0.83859649122807023</c:v>
                </c:pt>
                <c:pt idx="390">
                  <c:v>0.83859649122807023</c:v>
                </c:pt>
                <c:pt idx="391">
                  <c:v>0.83859649122807023</c:v>
                </c:pt>
                <c:pt idx="392">
                  <c:v>0.83859649122807023</c:v>
                </c:pt>
                <c:pt idx="393">
                  <c:v>0.83859649122807023</c:v>
                </c:pt>
                <c:pt idx="394">
                  <c:v>0.83859649122807023</c:v>
                </c:pt>
                <c:pt idx="395">
                  <c:v>0.83859649122807023</c:v>
                </c:pt>
                <c:pt idx="396">
                  <c:v>0.84210526315789469</c:v>
                </c:pt>
                <c:pt idx="397">
                  <c:v>0.84561403508771926</c:v>
                </c:pt>
                <c:pt idx="398">
                  <c:v>0.84561403508771926</c:v>
                </c:pt>
                <c:pt idx="399">
                  <c:v>0.84561403508771926</c:v>
                </c:pt>
                <c:pt idx="400">
                  <c:v>0.84561403508771926</c:v>
                </c:pt>
                <c:pt idx="401">
                  <c:v>0.84561403508771926</c:v>
                </c:pt>
                <c:pt idx="402">
                  <c:v>0.84561403508771926</c:v>
                </c:pt>
                <c:pt idx="403">
                  <c:v>0.84561403508771926</c:v>
                </c:pt>
                <c:pt idx="404">
                  <c:v>0.84561403508771926</c:v>
                </c:pt>
                <c:pt idx="405">
                  <c:v>0.84561403508771926</c:v>
                </c:pt>
                <c:pt idx="406">
                  <c:v>0.84561403508771926</c:v>
                </c:pt>
                <c:pt idx="407">
                  <c:v>0.84561403508771926</c:v>
                </c:pt>
                <c:pt idx="408">
                  <c:v>0.84561403508771926</c:v>
                </c:pt>
                <c:pt idx="409">
                  <c:v>0.84561403508771926</c:v>
                </c:pt>
                <c:pt idx="410">
                  <c:v>0.84561403508771926</c:v>
                </c:pt>
                <c:pt idx="411">
                  <c:v>0.84561403508771926</c:v>
                </c:pt>
                <c:pt idx="412">
                  <c:v>0.84561403508771926</c:v>
                </c:pt>
                <c:pt idx="413">
                  <c:v>0.84561403508771926</c:v>
                </c:pt>
                <c:pt idx="414">
                  <c:v>0.84561403508771926</c:v>
                </c:pt>
                <c:pt idx="415">
                  <c:v>0.84561403508771926</c:v>
                </c:pt>
                <c:pt idx="416">
                  <c:v>0.84561403508771926</c:v>
                </c:pt>
                <c:pt idx="417">
                  <c:v>0.84561403508771926</c:v>
                </c:pt>
                <c:pt idx="418">
                  <c:v>0.84561403508771926</c:v>
                </c:pt>
                <c:pt idx="419">
                  <c:v>0.84561403508771926</c:v>
                </c:pt>
                <c:pt idx="420">
                  <c:v>0.84561403508771926</c:v>
                </c:pt>
                <c:pt idx="421">
                  <c:v>0.84561403508771926</c:v>
                </c:pt>
                <c:pt idx="422">
                  <c:v>0.84561403508771926</c:v>
                </c:pt>
                <c:pt idx="423">
                  <c:v>0.84561403508771926</c:v>
                </c:pt>
                <c:pt idx="424">
                  <c:v>0.84561403508771926</c:v>
                </c:pt>
                <c:pt idx="425">
                  <c:v>0.84561403508771926</c:v>
                </c:pt>
                <c:pt idx="426">
                  <c:v>0.84561403508771926</c:v>
                </c:pt>
                <c:pt idx="427">
                  <c:v>0.84561403508771926</c:v>
                </c:pt>
                <c:pt idx="428">
                  <c:v>0.84561403508771926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0.84912280701754383</c:v>
                </c:pt>
                <c:pt idx="454">
                  <c:v>0.84912280701754383</c:v>
                </c:pt>
                <c:pt idx="455">
                  <c:v>0.84912280701754383</c:v>
                </c:pt>
                <c:pt idx="456">
                  <c:v>0.84912280701754383</c:v>
                </c:pt>
                <c:pt idx="457">
                  <c:v>0.84912280701754383</c:v>
                </c:pt>
                <c:pt idx="458">
                  <c:v>0.84912280701754383</c:v>
                </c:pt>
                <c:pt idx="459">
                  <c:v>0.84912280701754383</c:v>
                </c:pt>
                <c:pt idx="460">
                  <c:v>0.84912280701754383</c:v>
                </c:pt>
                <c:pt idx="461">
                  <c:v>0.84912280701754383</c:v>
                </c:pt>
                <c:pt idx="462">
                  <c:v>0.84912280701754383</c:v>
                </c:pt>
                <c:pt idx="463">
                  <c:v>0.84912280701754383</c:v>
                </c:pt>
                <c:pt idx="464">
                  <c:v>0.84912280701754383</c:v>
                </c:pt>
                <c:pt idx="465">
                  <c:v>0.84912280701754383</c:v>
                </c:pt>
                <c:pt idx="466">
                  <c:v>0.84912280701754383</c:v>
                </c:pt>
                <c:pt idx="467">
                  <c:v>0.84912280701754383</c:v>
                </c:pt>
                <c:pt idx="468">
                  <c:v>0.84912280701754383</c:v>
                </c:pt>
                <c:pt idx="469">
                  <c:v>0.84912280701754383</c:v>
                </c:pt>
                <c:pt idx="470">
                  <c:v>0.84912280701754383</c:v>
                </c:pt>
                <c:pt idx="471">
                  <c:v>0.84912280701754383</c:v>
                </c:pt>
                <c:pt idx="472">
                  <c:v>0.84912280701754383</c:v>
                </c:pt>
                <c:pt idx="473">
                  <c:v>0.84912280701754383</c:v>
                </c:pt>
                <c:pt idx="474">
                  <c:v>0.85263157894736841</c:v>
                </c:pt>
                <c:pt idx="475">
                  <c:v>0.85263157894736841</c:v>
                </c:pt>
                <c:pt idx="476">
                  <c:v>0.85263157894736841</c:v>
                </c:pt>
                <c:pt idx="477">
                  <c:v>0.85263157894736841</c:v>
                </c:pt>
                <c:pt idx="478">
                  <c:v>0.85263157894736841</c:v>
                </c:pt>
                <c:pt idx="479">
                  <c:v>0.85263157894736841</c:v>
                </c:pt>
                <c:pt idx="480">
                  <c:v>0.85263157894736841</c:v>
                </c:pt>
                <c:pt idx="481">
                  <c:v>0.85263157894736841</c:v>
                </c:pt>
                <c:pt idx="482">
                  <c:v>0.85263157894736841</c:v>
                </c:pt>
                <c:pt idx="483">
                  <c:v>0.85263157894736841</c:v>
                </c:pt>
                <c:pt idx="484">
                  <c:v>0.85263157894736841</c:v>
                </c:pt>
                <c:pt idx="485">
                  <c:v>0.85263157894736841</c:v>
                </c:pt>
                <c:pt idx="486">
                  <c:v>0.85263157894736841</c:v>
                </c:pt>
                <c:pt idx="487">
                  <c:v>0.85263157894736841</c:v>
                </c:pt>
                <c:pt idx="488">
                  <c:v>0.85263157894736841</c:v>
                </c:pt>
                <c:pt idx="489">
                  <c:v>0.85263157894736841</c:v>
                </c:pt>
                <c:pt idx="490">
                  <c:v>0.85263157894736841</c:v>
                </c:pt>
                <c:pt idx="491">
                  <c:v>0.85263157894736841</c:v>
                </c:pt>
                <c:pt idx="492">
                  <c:v>0.85263157894736841</c:v>
                </c:pt>
                <c:pt idx="493">
                  <c:v>0.85263157894736841</c:v>
                </c:pt>
                <c:pt idx="494">
                  <c:v>0.85263157894736841</c:v>
                </c:pt>
                <c:pt idx="495">
                  <c:v>0.85263157894736841</c:v>
                </c:pt>
                <c:pt idx="496">
                  <c:v>0.85263157894736841</c:v>
                </c:pt>
                <c:pt idx="497">
                  <c:v>0.85263157894736841</c:v>
                </c:pt>
                <c:pt idx="498">
                  <c:v>0.85263157894736841</c:v>
                </c:pt>
                <c:pt idx="499">
                  <c:v>0.85614035087719298</c:v>
                </c:pt>
                <c:pt idx="500">
                  <c:v>0.85614035087719298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4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4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0.99364430633699263</c:v>
                </c:pt>
                <c:pt idx="2">
                  <c:v>0.98724235348292688</c:v>
                </c:pt>
                <c:pt idx="3">
                  <c:v>0.98053661139061576</c:v>
                </c:pt>
                <c:pt idx="4">
                  <c:v>0.97377506145324322</c:v>
                </c:pt>
                <c:pt idx="5">
                  <c:v>0.96737310859917736</c:v>
                </c:pt>
                <c:pt idx="6">
                  <c:v>0.96073183087640412</c:v>
                </c:pt>
                <c:pt idx="7">
                  <c:v>0.95437613721339687</c:v>
                </c:pt>
                <c:pt idx="8">
                  <c:v>0.94802524306063374</c:v>
                </c:pt>
                <c:pt idx="9">
                  <c:v>0.94131644722471286</c:v>
                </c:pt>
                <c:pt idx="10">
                  <c:v>0.93500606404569342</c:v>
                </c:pt>
                <c:pt idx="11">
                  <c:v>0.92770252140826692</c:v>
                </c:pt>
                <c:pt idx="12">
                  <c:v>0.92135312202100472</c:v>
                </c:pt>
                <c:pt idx="13">
                  <c:v>0.91507286574408497</c:v>
                </c:pt>
                <c:pt idx="14">
                  <c:v>0.90881200121241634</c:v>
                </c:pt>
                <c:pt idx="15">
                  <c:v>0.90215835664161315</c:v>
                </c:pt>
                <c:pt idx="16">
                  <c:v>0.89563336317063214</c:v>
                </c:pt>
                <c:pt idx="17">
                  <c:v>0.88937602622019152</c:v>
                </c:pt>
                <c:pt idx="18">
                  <c:v>0.88271613968646978</c:v>
                </c:pt>
                <c:pt idx="19">
                  <c:v>0.87641425997250633</c:v>
                </c:pt>
                <c:pt idx="20">
                  <c:v>0.87016045554210986</c:v>
                </c:pt>
                <c:pt idx="21">
                  <c:v>0.86355660268240964</c:v>
                </c:pt>
                <c:pt idx="22">
                  <c:v>0.85726212354691411</c:v>
                </c:pt>
                <c:pt idx="23">
                  <c:v>0.85104195746620515</c:v>
                </c:pt>
                <c:pt idx="24">
                  <c:v>0.84442534931939417</c:v>
                </c:pt>
                <c:pt idx="25">
                  <c:v>0.83817456239860444</c:v>
                </c:pt>
                <c:pt idx="26">
                  <c:v>0.83172110367751595</c:v>
                </c:pt>
                <c:pt idx="27">
                  <c:v>0.82519202280580839</c:v>
                </c:pt>
                <c:pt idx="28">
                  <c:v>0.81897679199247853</c:v>
                </c:pt>
                <c:pt idx="29">
                  <c:v>0.81283216522895607</c:v>
                </c:pt>
                <c:pt idx="30">
                  <c:v>0.80668860906699469</c:v>
                </c:pt>
                <c:pt idx="31">
                  <c:v>0.79959529767864446</c:v>
                </c:pt>
                <c:pt idx="32">
                  <c:v>0.79341355665715485</c:v>
                </c:pt>
                <c:pt idx="33">
                  <c:v>0.786934972774882</c:v>
                </c:pt>
                <c:pt idx="34">
                  <c:v>0.78081719559848373</c:v>
                </c:pt>
                <c:pt idx="35">
                  <c:v>0.77465315923102673</c:v>
                </c:pt>
                <c:pt idx="36">
                  <c:v>0.76828998811647575</c:v>
                </c:pt>
                <c:pt idx="37">
                  <c:v>0.76218658989225263</c:v>
                </c:pt>
                <c:pt idx="38">
                  <c:v>0.7556630560740476</c:v>
                </c:pt>
                <c:pt idx="39">
                  <c:v>0.74923849862003045</c:v>
                </c:pt>
                <c:pt idx="40">
                  <c:v>0.74316984523151697</c:v>
                </c:pt>
                <c:pt idx="41">
                  <c:v>0.73711020629086477</c:v>
                </c:pt>
                <c:pt idx="42">
                  <c:v>0.73112101012971153</c:v>
                </c:pt>
                <c:pt idx="43">
                  <c:v>0.72520702749415866</c:v>
                </c:pt>
                <c:pt idx="44">
                  <c:v>0.71931090621600291</c:v>
                </c:pt>
                <c:pt idx="45">
                  <c:v>0.7126627309359207</c:v>
                </c:pt>
                <c:pt idx="46">
                  <c:v>0.70653927523355065</c:v>
                </c:pt>
                <c:pt idx="47">
                  <c:v>0.70065855496388307</c:v>
                </c:pt>
                <c:pt idx="48">
                  <c:v>0.6947560130716266</c:v>
                </c:pt>
                <c:pt idx="49">
                  <c:v>0.68893080247998628</c:v>
                </c:pt>
                <c:pt idx="50">
                  <c:v>0.68312025740315452</c:v>
                </c:pt>
                <c:pt idx="51">
                  <c:v>0.67640662239944982</c:v>
                </c:pt>
                <c:pt idx="52">
                  <c:v>0.67032570951853165</c:v>
                </c:pt>
                <c:pt idx="53">
                  <c:v>0.66462803686788208</c:v>
                </c:pt>
                <c:pt idx="54">
                  <c:v>0.65893036421723306</c:v>
                </c:pt>
                <c:pt idx="55">
                  <c:v>0.65319910137638304</c:v>
                </c:pt>
                <c:pt idx="56">
                  <c:v>0.64731333316562722</c:v>
                </c:pt>
                <c:pt idx="57">
                  <c:v>0.64141300674677493</c:v>
                </c:pt>
                <c:pt idx="58">
                  <c:v>0.63591224759714793</c:v>
                </c:pt>
                <c:pt idx="59">
                  <c:v>0.63013808059474186</c:v>
                </c:pt>
                <c:pt idx="60">
                  <c:v>0.62472692000550489</c:v>
                </c:pt>
                <c:pt idx="61">
                  <c:v>0.61933016759807169</c:v>
                </c:pt>
                <c:pt idx="62">
                  <c:v>0.61398667747690394</c:v>
                </c:pt>
                <c:pt idx="63">
                  <c:v>0.60844014422528792</c:v>
                </c:pt>
                <c:pt idx="64">
                  <c:v>0.60322830035575781</c:v>
                </c:pt>
                <c:pt idx="65">
                  <c:v>0.59814600892585279</c:v>
                </c:pt>
                <c:pt idx="66">
                  <c:v>0.59258379202254508</c:v>
                </c:pt>
                <c:pt idx="67">
                  <c:v>0.58759444828417684</c:v>
                </c:pt>
                <c:pt idx="68">
                  <c:v>0.58258863435782182</c:v>
                </c:pt>
                <c:pt idx="69">
                  <c:v>0.5773319299691656</c:v>
                </c:pt>
                <c:pt idx="70">
                  <c:v>0.57240002630297782</c:v>
                </c:pt>
                <c:pt idx="71">
                  <c:v>0.56719349555304799</c:v>
                </c:pt>
                <c:pt idx="72">
                  <c:v>0.56215967964357294</c:v>
                </c:pt>
                <c:pt idx="73">
                  <c:v>0.55747792401197194</c:v>
                </c:pt>
                <c:pt idx="74">
                  <c:v>0.55277435118583429</c:v>
                </c:pt>
                <c:pt idx="75">
                  <c:v>0.54788267927815237</c:v>
                </c:pt>
                <c:pt idx="76">
                  <c:v>0.54332496607842384</c:v>
                </c:pt>
                <c:pt idx="77">
                  <c:v>0.53865968292422073</c:v>
                </c:pt>
                <c:pt idx="78">
                  <c:v>0.53408402621852769</c:v>
                </c:pt>
                <c:pt idx="79">
                  <c:v>0.52924517269193982</c:v>
                </c:pt>
                <c:pt idx="80">
                  <c:v>0.52473555602738986</c:v>
                </c:pt>
                <c:pt idx="81">
                  <c:v>0.51994709270239281</c:v>
                </c:pt>
                <c:pt idx="82">
                  <c:v>0.51552158203795062</c:v>
                </c:pt>
                <c:pt idx="83">
                  <c:v>0.51111979964677801</c:v>
                </c:pt>
                <c:pt idx="84">
                  <c:v>0.50668989487528693</c:v>
                </c:pt>
                <c:pt idx="85">
                  <c:v>0.50233859066268638</c:v>
                </c:pt>
                <c:pt idx="86">
                  <c:v>0.49777164087515358</c:v>
                </c:pt>
                <c:pt idx="87">
                  <c:v>0.49310512974969684</c:v>
                </c:pt>
                <c:pt idx="88">
                  <c:v>0.48886114166460576</c:v>
                </c:pt>
                <c:pt idx="89">
                  <c:v>0.484637942729021</c:v>
                </c:pt>
                <c:pt idx="90">
                  <c:v>0.4805133720397527</c:v>
                </c:pt>
                <c:pt idx="91">
                  <c:v>0.47605438071249701</c:v>
                </c:pt>
                <c:pt idx="92">
                  <c:v>0.4719908160886766</c:v>
                </c:pt>
                <c:pt idx="93">
                  <c:v>0.46740126278211341</c:v>
                </c:pt>
                <c:pt idx="94">
                  <c:v>0.46332798172222195</c:v>
                </c:pt>
                <c:pt idx="95">
                  <c:v>0.45929947403329935</c:v>
                </c:pt>
                <c:pt idx="96">
                  <c:v>0.45527738446518584</c:v>
                </c:pt>
                <c:pt idx="97">
                  <c:v>0.45115020648175169</c:v>
                </c:pt>
                <c:pt idx="98">
                  <c:v>0.44718074130144025</c:v>
                </c:pt>
                <c:pt idx="99">
                  <c:v>0.44296581186979644</c:v>
                </c:pt>
                <c:pt idx="100">
                  <c:v>0.43877489761763577</c:v>
                </c:pt>
                <c:pt idx="101">
                  <c:v>0.4348115514285531</c:v>
                </c:pt>
                <c:pt idx="102">
                  <c:v>0.43089821017879515</c:v>
                </c:pt>
                <c:pt idx="103">
                  <c:v>0.42702764819309424</c:v>
                </c:pt>
                <c:pt idx="104">
                  <c:v>0.42319897696840464</c:v>
                </c:pt>
                <c:pt idx="105">
                  <c:v>0.41921180154766963</c:v>
                </c:pt>
                <c:pt idx="106">
                  <c:v>0.41550528878635001</c:v>
                </c:pt>
                <c:pt idx="107">
                  <c:v>0.41149628383890396</c:v>
                </c:pt>
                <c:pt idx="108">
                  <c:v>0.40797549512529607</c:v>
                </c:pt>
                <c:pt idx="109">
                  <c:v>0.40447315385002941</c:v>
                </c:pt>
                <c:pt idx="110">
                  <c:v>0.40096600352126982</c:v>
                </c:pt>
                <c:pt idx="111">
                  <c:v>0.39703041284682228</c:v>
                </c:pt>
                <c:pt idx="112">
                  <c:v>0.39364640117841454</c:v>
                </c:pt>
                <c:pt idx="113">
                  <c:v>0.39027726124135143</c:v>
                </c:pt>
                <c:pt idx="114">
                  <c:v>0.38667896729592655</c:v>
                </c:pt>
                <c:pt idx="115">
                  <c:v>0.38340618086038714</c:v>
                </c:pt>
                <c:pt idx="116">
                  <c:v>0.38014956697335539</c:v>
                </c:pt>
                <c:pt idx="117">
                  <c:v>0.37659051889349099</c:v>
                </c:pt>
                <c:pt idx="118">
                  <c:v>0.37339477248854541</c:v>
                </c:pt>
                <c:pt idx="119">
                  <c:v>0.37019902608359967</c:v>
                </c:pt>
                <c:pt idx="120">
                  <c:v>0.36676364277067602</c:v>
                </c:pt>
                <c:pt idx="121">
                  <c:v>0.36360553878976537</c:v>
                </c:pt>
                <c:pt idx="122">
                  <c:v>0.36055577560325647</c:v>
                </c:pt>
                <c:pt idx="123">
                  <c:v>0.35736294100411897</c:v>
                </c:pt>
                <c:pt idx="124">
                  <c:v>0.35433747047607828</c:v>
                </c:pt>
                <c:pt idx="125">
                  <c:v>0.35137503206109183</c:v>
                </c:pt>
                <c:pt idx="126">
                  <c:v>0.34844131127551919</c:v>
                </c:pt>
                <c:pt idx="127">
                  <c:v>0.34527417384949838</c:v>
                </c:pt>
                <c:pt idx="128">
                  <c:v>0.34251750926931884</c:v>
                </c:pt>
                <c:pt idx="129">
                  <c:v>0.33961139754712333</c:v>
                </c:pt>
                <c:pt idx="130">
                  <c:v>0.33685847776203681</c:v>
                </c:pt>
                <c:pt idx="131">
                  <c:v>0.33416160545164025</c:v>
                </c:pt>
                <c:pt idx="132">
                  <c:v>0.33129321263275757</c:v>
                </c:pt>
                <c:pt idx="133">
                  <c:v>0.32860589679135388</c:v>
                </c:pt>
                <c:pt idx="134">
                  <c:v>0.32578485925329531</c:v>
                </c:pt>
                <c:pt idx="135">
                  <c:v>0.32296975197605465</c:v>
                </c:pt>
                <c:pt idx="136">
                  <c:v>0.3203425228998818</c:v>
                </c:pt>
                <c:pt idx="137">
                  <c:v>0.31762231256825474</c:v>
                </c:pt>
                <c:pt idx="138">
                  <c:v>0.31500876723184351</c:v>
                </c:pt>
                <c:pt idx="139">
                  <c:v>0.31245139670561017</c:v>
                </c:pt>
                <c:pt idx="140">
                  <c:v>0.30993481132033979</c:v>
                </c:pt>
                <c:pt idx="141">
                  <c:v>0.30720579792408237</c:v>
                </c:pt>
                <c:pt idx="142">
                  <c:v>0.30483344829845244</c:v>
                </c:pt>
                <c:pt idx="143">
                  <c:v>0.30245015265566938</c:v>
                </c:pt>
                <c:pt idx="144">
                  <c:v>0.30010815926346202</c:v>
                </c:pt>
                <c:pt idx="145">
                  <c:v>0.2977723529337139</c:v>
                </c:pt>
                <c:pt idx="146">
                  <c:v>0.29543245721562705</c:v>
                </c:pt>
                <c:pt idx="147">
                  <c:v>0.29296323916176836</c:v>
                </c:pt>
                <c:pt idx="148">
                  <c:v>0.29041448053157531</c:v>
                </c:pt>
                <c:pt idx="149">
                  <c:v>0.28812481196660888</c:v>
                </c:pt>
                <c:pt idx="150">
                  <c:v>0.28585170009002692</c:v>
                </c:pt>
                <c:pt idx="151">
                  <c:v>0.28363573680891763</c:v>
                </c:pt>
                <c:pt idx="152">
                  <c:v>0.28125996868848679</c:v>
                </c:pt>
                <c:pt idx="153">
                  <c:v>0.27889630569786139</c:v>
                </c:pt>
                <c:pt idx="154">
                  <c:v>0.27672788189442615</c:v>
                </c:pt>
                <c:pt idx="155">
                  <c:v>0.27443762434804359</c:v>
                </c:pt>
                <c:pt idx="156">
                  <c:v>0.2723113390396128</c:v>
                </c:pt>
                <c:pt idx="157">
                  <c:v>0.27020768466363138</c:v>
                </c:pt>
                <c:pt idx="158">
                  <c:v>0.26803499812279979</c:v>
                </c:pt>
                <c:pt idx="159">
                  <c:v>0.26580299383638378</c:v>
                </c:pt>
                <c:pt idx="160">
                  <c:v>0.26374337458697161</c:v>
                </c:pt>
                <c:pt idx="161">
                  <c:v>0.26171869810734616</c:v>
                </c:pt>
                <c:pt idx="162">
                  <c:v>0.25959860964351711</c:v>
                </c:pt>
                <c:pt idx="163">
                  <c:v>0.25765316894536028</c:v>
                </c:pt>
                <c:pt idx="164">
                  <c:v>0.25580783220767628</c:v>
                </c:pt>
                <c:pt idx="165">
                  <c:v>0.25385255208432417</c:v>
                </c:pt>
                <c:pt idx="166">
                  <c:v>0.25200030631883075</c:v>
                </c:pt>
                <c:pt idx="167">
                  <c:v>0.25016446153925803</c:v>
                </c:pt>
                <c:pt idx="168">
                  <c:v>0.24813174184792181</c:v>
                </c:pt>
                <c:pt idx="169">
                  <c:v>0.24627949608242827</c:v>
                </c:pt>
                <c:pt idx="170">
                  <c:v>0.24445978941933616</c:v>
                </c:pt>
                <c:pt idx="171">
                  <c:v>0.24253163400346828</c:v>
                </c:pt>
                <c:pt idx="172">
                  <c:v>0.24062834627594909</c:v>
                </c:pt>
                <c:pt idx="173">
                  <c:v>0.23884212499223906</c:v>
                </c:pt>
                <c:pt idx="174">
                  <c:v>0.23707146361824866</c:v>
                </c:pt>
                <c:pt idx="175">
                  <c:v>0.23518610888810054</c:v>
                </c:pt>
                <c:pt idx="176">
                  <c:v>0.23340179273194145</c:v>
                </c:pt>
                <c:pt idx="177">
                  <c:v>0.23152557377148919</c:v>
                </c:pt>
                <c:pt idx="178">
                  <c:v>0.22970868728833166</c:v>
                </c:pt>
                <c:pt idx="179">
                  <c:v>0.22806010047908307</c:v>
                </c:pt>
                <c:pt idx="180">
                  <c:v>0.22646059811200886</c:v>
                </c:pt>
                <c:pt idx="181">
                  <c:v>0.22486514583485481</c:v>
                </c:pt>
                <c:pt idx="182">
                  <c:v>0.22321355848283397</c:v>
                </c:pt>
                <c:pt idx="183">
                  <c:v>0.22156698528616722</c:v>
                </c:pt>
                <c:pt idx="184">
                  <c:v>0.22003480097607359</c:v>
                </c:pt>
                <c:pt idx="185">
                  <c:v>0.21853007959347082</c:v>
                </c:pt>
                <c:pt idx="186">
                  <c:v>0.21702968301516423</c:v>
                </c:pt>
                <c:pt idx="187">
                  <c:v>0.21555832540302014</c:v>
                </c:pt>
                <c:pt idx="188">
                  <c:v>0.21404896790102329</c:v>
                </c:pt>
                <c:pt idx="189">
                  <c:v>0.21239198114175095</c:v>
                </c:pt>
                <c:pt idx="190">
                  <c:v>0.21094798367133868</c:v>
                </c:pt>
                <c:pt idx="191">
                  <c:v>0.20951388469171731</c:v>
                </c:pt>
                <c:pt idx="192">
                  <c:v>0.20797595779994413</c:v>
                </c:pt>
                <c:pt idx="193">
                  <c:v>0.2066080634515321</c:v>
                </c:pt>
                <c:pt idx="194">
                  <c:v>0.20526664020540386</c:v>
                </c:pt>
                <c:pt idx="195">
                  <c:v>0.20385077421068848</c:v>
                </c:pt>
                <c:pt idx="196">
                  <c:v>0.20246616526813063</c:v>
                </c:pt>
                <c:pt idx="197">
                  <c:v>0.20117738841062432</c:v>
                </c:pt>
                <c:pt idx="198">
                  <c:v>0.19993055832317636</c:v>
                </c:pt>
                <c:pt idx="199">
                  <c:v>0.19871958101426834</c:v>
                </c:pt>
                <c:pt idx="200">
                  <c:v>0.19751995823407456</c:v>
                </c:pt>
                <c:pt idx="201">
                  <c:v>0.19625533986913343</c:v>
                </c:pt>
                <c:pt idx="202">
                  <c:v>0.1950991166209145</c:v>
                </c:pt>
                <c:pt idx="203">
                  <c:v>0.19387914568418843</c:v>
                </c:pt>
                <c:pt idx="204">
                  <c:v>0.19273343588848277</c:v>
                </c:pt>
                <c:pt idx="205">
                  <c:v>0.19158772609277716</c:v>
                </c:pt>
                <c:pt idx="206">
                  <c:v>0.19043204662999078</c:v>
                </c:pt>
                <c:pt idx="207">
                  <c:v>0.18921162151211618</c:v>
                </c:pt>
                <c:pt idx="208">
                  <c:v>0.18804845743263132</c:v>
                </c:pt>
                <c:pt idx="209">
                  <c:v>0.18692025884343175</c:v>
                </c:pt>
                <c:pt idx="210">
                  <c:v>0.18573403572751485</c:v>
                </c:pt>
                <c:pt idx="211">
                  <c:v>0.18467156724342826</c:v>
                </c:pt>
                <c:pt idx="212">
                  <c:v>0.18351099142586885</c:v>
                </c:pt>
                <c:pt idx="213">
                  <c:v>0.18241172950139953</c:v>
                </c:pt>
                <c:pt idx="214">
                  <c:v>0.18139257644166767</c:v>
                </c:pt>
                <c:pt idx="215">
                  <c:v>0.18036417154372411</c:v>
                </c:pt>
                <c:pt idx="216">
                  <c:v>0.17928240624835659</c:v>
                </c:pt>
                <c:pt idx="217">
                  <c:v>0.17826325318862468</c:v>
                </c:pt>
                <c:pt idx="218">
                  <c:v>0.17726059021652008</c:v>
                </c:pt>
                <c:pt idx="219">
                  <c:v>0.1761961191315852</c:v>
                </c:pt>
                <c:pt idx="220">
                  <c:v>0.17523013302175103</c:v>
                </c:pt>
                <c:pt idx="221">
                  <c:v>0.17426414691191688</c:v>
                </c:pt>
                <c:pt idx="222">
                  <c:v>0.17328932950197157</c:v>
                </c:pt>
                <c:pt idx="223">
                  <c:v>0.17226760901267849</c:v>
                </c:pt>
                <c:pt idx="224">
                  <c:v>0.17132337820162638</c:v>
                </c:pt>
                <c:pt idx="225">
                  <c:v>0.17031143568816617</c:v>
                </c:pt>
                <c:pt idx="226">
                  <c:v>0.1693690669980579</c:v>
                </c:pt>
                <c:pt idx="227">
                  <c:v>0.16842850246742502</c:v>
                </c:pt>
                <c:pt idx="228">
                  <c:v>0.16748601602664856</c:v>
                </c:pt>
                <c:pt idx="229">
                  <c:v>0.16652973593617471</c:v>
                </c:pt>
                <c:pt idx="230">
                  <c:v>0.16553937239073227</c:v>
                </c:pt>
                <c:pt idx="231">
                  <c:v>0.16455317408904258</c:v>
                </c:pt>
                <c:pt idx="232">
                  <c:v>0.16355450207588274</c:v>
                </c:pt>
                <c:pt idx="233">
                  <c:v>0.16263955078777667</c:v>
                </c:pt>
                <c:pt idx="234">
                  <c:v>0.16172459949967058</c:v>
                </c:pt>
                <c:pt idx="235">
                  <c:v>0.16080123744955385</c:v>
                </c:pt>
                <c:pt idx="236">
                  <c:v>0.15988628616144773</c:v>
                </c:pt>
                <c:pt idx="237">
                  <c:v>0.15885337940313804</c:v>
                </c:pt>
                <c:pt idx="238">
                  <c:v>0.15793001735302126</c:v>
                </c:pt>
                <c:pt idx="239">
                  <c:v>0.15699425571390954</c:v>
                </c:pt>
                <c:pt idx="240">
                  <c:v>0.1560818276544067</c:v>
                </c:pt>
                <c:pt idx="241">
                  <c:v>0.15521488450597473</c:v>
                </c:pt>
                <c:pt idx="242">
                  <c:v>0.15429659414535038</c:v>
                </c:pt>
                <c:pt idx="243">
                  <c:v>0.15344430303422346</c:v>
                </c:pt>
                <c:pt idx="244">
                  <c:v>0.15253921462618908</c:v>
                </c:pt>
                <c:pt idx="245">
                  <c:v>0.15167893329115198</c:v>
                </c:pt>
                <c:pt idx="246">
                  <c:v>0.15082664218002501</c:v>
                </c:pt>
                <c:pt idx="247">
                  <c:v>0.14997435106889803</c:v>
                </c:pt>
                <c:pt idx="248">
                  <c:v>0.14905606070827371</c:v>
                </c:pt>
                <c:pt idx="249">
                  <c:v>0.14818156518543874</c:v>
                </c:pt>
                <c:pt idx="250">
                  <c:v>0.14732927407431179</c:v>
                </c:pt>
                <c:pt idx="251">
                  <c:v>0.14643304292713774</c:v>
                </c:pt>
                <c:pt idx="252">
                  <c:v>0.14560513444659828</c:v>
                </c:pt>
                <c:pt idx="253">
                  <c:v>0.14471159695857122</c:v>
                </c:pt>
                <c:pt idx="254">
                  <c:v>0.14382968314364286</c:v>
                </c:pt>
                <c:pt idx="255">
                  <c:v>0.14301122044698547</c:v>
                </c:pt>
                <c:pt idx="256">
                  <c:v>0.14221767117909268</c:v>
                </c:pt>
                <c:pt idx="257">
                  <c:v>0.14144817815744293</c:v>
                </c:pt>
                <c:pt idx="258">
                  <c:v>0.14062543110949258</c:v>
                </c:pt>
                <c:pt idx="259">
                  <c:v>0.13983790286584746</c:v>
                </c:pt>
                <c:pt idx="260">
                  <c:v>0.13902940987808682</c:v>
                </c:pt>
                <c:pt idx="261">
                  <c:v>0.13831026112958789</c:v>
                </c:pt>
                <c:pt idx="262">
                  <c:v>0.13759699991449653</c:v>
                </c:pt>
                <c:pt idx="263">
                  <c:v>0.13688373869940509</c:v>
                </c:pt>
                <c:pt idx="264">
                  <c:v>0.13612335745176346</c:v>
                </c:pt>
                <c:pt idx="265">
                  <c:v>0.13540420870326458</c:v>
                </c:pt>
                <c:pt idx="266">
                  <c:v>0.13464757318848439</c:v>
                </c:pt>
                <c:pt idx="267">
                  <c:v>0.13393431197339295</c:v>
                </c:pt>
                <c:pt idx="268">
                  <c:v>0.1332151632248941</c:v>
                </c:pt>
                <c:pt idx="269">
                  <c:v>0.13247969759809464</c:v>
                </c:pt>
                <c:pt idx="270">
                  <c:v>0.13176643638300323</c:v>
                </c:pt>
                <c:pt idx="271">
                  <c:v>0.13100016760195421</c:v>
                </c:pt>
                <c:pt idx="272">
                  <c:v>0.13024353208717396</c:v>
                </c:pt>
                <c:pt idx="273">
                  <c:v>0.12946867045111679</c:v>
                </c:pt>
                <c:pt idx="274">
                  <c:v>0.12874952170261794</c:v>
                </c:pt>
                <c:pt idx="275">
                  <c:v>0.12805304957234087</c:v>
                </c:pt>
                <c:pt idx="276">
                  <c:v>0.12738100109110143</c:v>
                </c:pt>
                <c:pt idx="277">
                  <c:v>0.12670895260986201</c:v>
                </c:pt>
                <c:pt idx="278">
                  <c:v>0.12594809194878581</c:v>
                </c:pt>
                <c:pt idx="279">
                  <c:v>0.12533723136297376</c:v>
                </c:pt>
                <c:pt idx="280">
                  <c:v>0.12470781871651859</c:v>
                </c:pt>
                <c:pt idx="281">
                  <c:v>0.12409556402456512</c:v>
                </c:pt>
                <c:pt idx="282">
                  <c:v>0.123488355789818</c:v>
                </c:pt>
                <c:pt idx="283">
                  <c:v>0.1228811475550709</c:v>
                </c:pt>
                <c:pt idx="284">
                  <c:v>0.12223586444940386</c:v>
                </c:pt>
                <c:pt idx="285">
                  <c:v>0.12163481822212566</c:v>
                </c:pt>
                <c:pt idx="286">
                  <c:v>0.12108396209284972</c:v>
                </c:pt>
                <c:pt idx="287">
                  <c:v>0.12053310596357378</c:v>
                </c:pt>
                <c:pt idx="288">
                  <c:v>0.119981178064622</c:v>
                </c:pt>
                <c:pt idx="289">
                  <c:v>0.11943944761212756</c:v>
                </c:pt>
                <c:pt idx="290">
                  <c:v>0.11884475459125229</c:v>
                </c:pt>
                <c:pt idx="291">
                  <c:v>0.11829881875775253</c:v>
                </c:pt>
                <c:pt idx="292">
                  <c:v>0.11772395999585065</c:v>
                </c:pt>
                <c:pt idx="293">
                  <c:v>0.117130553821563</c:v>
                </c:pt>
                <c:pt idx="294">
                  <c:v>0.11658461798806323</c:v>
                </c:pt>
                <c:pt idx="295">
                  <c:v>0.11604288753556879</c:v>
                </c:pt>
                <c:pt idx="296">
                  <c:v>0.11547039892640153</c:v>
                </c:pt>
                <c:pt idx="297">
                  <c:v>0.11492446309290176</c:v>
                </c:pt>
                <c:pt idx="298">
                  <c:v>0.11438273264040735</c:v>
                </c:pt>
                <c:pt idx="299">
                  <c:v>0.11380787387850547</c:v>
                </c:pt>
                <c:pt idx="300">
                  <c:v>0.11324393901430298</c:v>
                </c:pt>
                <c:pt idx="301">
                  <c:v>0.11269800318080325</c:v>
                </c:pt>
                <c:pt idx="302">
                  <c:v>0.1121260852746149</c:v>
                </c:pt>
                <c:pt idx="303">
                  <c:v>0.11159276558413112</c:v>
                </c:pt>
                <c:pt idx="304">
                  <c:v>0.11105524051264197</c:v>
                </c:pt>
                <c:pt idx="305">
                  <c:v>0.11052493570272476</c:v>
                </c:pt>
                <c:pt idx="306">
                  <c:v>0.10997293318658673</c:v>
                </c:pt>
                <c:pt idx="307">
                  <c:v>0.10950446098076815</c:v>
                </c:pt>
                <c:pt idx="308">
                  <c:v>0.10904544196188616</c:v>
                </c:pt>
                <c:pt idx="309">
                  <c:v>0.10861967571276235</c:v>
                </c:pt>
                <c:pt idx="310">
                  <c:v>0.10817152339839811</c:v>
                </c:pt>
                <c:pt idx="311">
                  <c:v>0.10775012448283873</c:v>
                </c:pt>
                <c:pt idx="312">
                  <c:v>0.10730761536924539</c:v>
                </c:pt>
                <c:pt idx="313">
                  <c:v>0.10684623292623845</c:v>
                </c:pt>
                <c:pt idx="314">
                  <c:v>0.10640015381509306</c:v>
                </c:pt>
                <c:pt idx="315">
                  <c:v>0.10598245686996925</c:v>
                </c:pt>
                <c:pt idx="316">
                  <c:v>0.10556475992484542</c:v>
                </c:pt>
                <c:pt idx="317">
                  <c:v>0.10514369867491734</c:v>
                </c:pt>
                <c:pt idx="318">
                  <c:v>0.10472600172979356</c:v>
                </c:pt>
                <c:pt idx="319">
                  <c:v>0.10428517476860245</c:v>
                </c:pt>
                <c:pt idx="320">
                  <c:v>0.10382172327814083</c:v>
                </c:pt>
                <c:pt idx="321">
                  <c:v>0.10340402633301697</c:v>
                </c:pt>
                <c:pt idx="322">
                  <c:v>0.10298632938789316</c:v>
                </c:pt>
                <c:pt idx="323">
                  <c:v>0.10256863244276936</c:v>
                </c:pt>
                <c:pt idx="324">
                  <c:v>0.10214757119284129</c:v>
                </c:pt>
                <c:pt idx="325">
                  <c:v>0.10172987424771747</c:v>
                </c:pt>
                <c:pt idx="326">
                  <c:v>0.10126549715289664</c:v>
                </c:pt>
                <c:pt idx="327">
                  <c:v>0.10084481379031733</c:v>
                </c:pt>
                <c:pt idx="328">
                  <c:v>0.10044435890731532</c:v>
                </c:pt>
                <c:pt idx="329">
                  <c:v>0.10004390402431322</c:v>
                </c:pt>
                <c:pt idx="330">
                  <c:v>9.9625450110608457E-2</c:v>
                </c:pt>
                <c:pt idx="331">
                  <c:v>9.9224995227606375E-2</c:v>
                </c:pt>
                <c:pt idx="332">
                  <c:v>9.8800990210974604E-2</c:v>
                </c:pt>
                <c:pt idx="333">
                  <c:v>9.8371317119727755E-2</c:v>
                </c:pt>
                <c:pt idx="334">
                  <c:v>9.80728732381069E-2</c:v>
                </c:pt>
                <c:pt idx="335">
                  <c:v>9.7782599337444015E-2</c:v>
                </c:pt>
                <c:pt idx="336">
                  <c:v>9.7492325436781033E-2</c:v>
                </c:pt>
                <c:pt idx="337">
                  <c:v>9.7199528307514937E-2</c:v>
                </c:pt>
                <c:pt idx="338">
                  <c:v>9.6892866335095487E-2</c:v>
                </c:pt>
                <c:pt idx="339">
                  <c:v>9.6606755761627847E-2</c:v>
                </c:pt>
                <c:pt idx="340">
                  <c:v>9.6290870670104459E-2</c:v>
                </c:pt>
                <c:pt idx="341">
                  <c:v>9.6004760096636804E-2</c:v>
                </c:pt>
                <c:pt idx="342">
                  <c:v>9.571864952316915E-2</c:v>
                </c:pt>
                <c:pt idx="343">
                  <c:v>9.5430015721098313E-2</c:v>
                </c:pt>
                <c:pt idx="344">
                  <c:v>9.5126663085508878E-2</c:v>
                </c:pt>
                <c:pt idx="345">
                  <c:v>9.484055251204114E-2</c:v>
                </c:pt>
                <c:pt idx="346">
                  <c:v>9.4554441938573514E-2</c:v>
                </c:pt>
                <c:pt idx="347">
                  <c:v>9.4250668344345409E-2</c:v>
                </c:pt>
                <c:pt idx="348">
                  <c:v>9.3964557770877782E-2</c:v>
                </c:pt>
                <c:pt idx="349">
                  <c:v>9.3678447197410128E-2</c:v>
                </c:pt>
                <c:pt idx="350">
                  <c:v>9.3372571333217427E-2</c:v>
                </c:pt>
                <c:pt idx="351">
                  <c:v>9.3074349262454531E-2</c:v>
                </c:pt>
                <c:pt idx="352">
                  <c:v>9.2788238688986835E-2</c:v>
                </c:pt>
                <c:pt idx="353">
                  <c:v>9.247202599828315E-2</c:v>
                </c:pt>
                <c:pt idx="354">
                  <c:v>9.2170775632658269E-2</c:v>
                </c:pt>
                <c:pt idx="355">
                  <c:v>9.1884665059190629E-2</c:v>
                </c:pt>
                <c:pt idx="356">
                  <c:v>9.1578789194997942E-2</c:v>
                </c:pt>
                <c:pt idx="357">
                  <c:v>9.1292678621530315E-2</c:v>
                </c:pt>
                <c:pt idx="358">
                  <c:v>9.1006568048062633E-2</c:v>
                </c:pt>
                <c:pt idx="359">
                  <c:v>9.0720601722246011E-2</c:v>
                </c:pt>
                <c:pt idx="360">
                  <c:v>9.0439747454496872E-2</c:v>
                </c:pt>
                <c:pt idx="361">
                  <c:v>9.0163813903062079E-2</c:v>
                </c:pt>
                <c:pt idx="362">
                  <c:v>8.988590382255475E-2</c:v>
                </c:pt>
                <c:pt idx="363">
                  <c:v>8.9619979077912582E-2</c:v>
                </c:pt>
                <c:pt idx="364">
                  <c:v>8.9356157023773086E-2</c:v>
                </c:pt>
                <c:pt idx="365">
                  <c:v>8.9092334969633535E-2</c:v>
                </c:pt>
                <c:pt idx="366">
                  <c:v>8.882641022499134E-2</c:v>
                </c:pt>
                <c:pt idx="367">
                  <c:v>8.8547658647744873E-2</c:v>
                </c:pt>
                <c:pt idx="368">
                  <c:v>8.826974856723753E-2</c:v>
                </c:pt>
                <c:pt idx="369">
                  <c:v>8.8057854818651027E-2</c:v>
                </c:pt>
                <c:pt idx="370">
                  <c:v>8.7866155048752573E-2</c:v>
                </c:pt>
                <c:pt idx="371">
                  <c:v>8.766612862446363E-2</c:v>
                </c:pt>
                <c:pt idx="372">
                  <c:v>8.7476111006967269E-2</c:v>
                </c:pt>
                <c:pt idx="373">
                  <c:v>8.7284411237068815E-2</c:v>
                </c:pt>
                <c:pt idx="374">
                  <c:v>8.7055670050737499E-2</c:v>
                </c:pt>
                <c:pt idx="375">
                  <c:v>8.6865652433241167E-2</c:v>
                </c:pt>
                <c:pt idx="376">
                  <c:v>8.667417122463375E-2</c:v>
                </c:pt>
                <c:pt idx="377">
                  <c:v>8.6484994683338479E-2</c:v>
                </c:pt>
                <c:pt idx="378">
                  <c:v>8.6295818142043207E-2</c:v>
                </c:pt>
                <c:pt idx="379">
                  <c:v>8.6104959448345814E-2</c:v>
                </c:pt>
                <c:pt idx="380">
                  <c:v>8.5904848916436752E-2</c:v>
                </c:pt>
                <c:pt idx="381">
                  <c:v>8.5695149695297471E-2</c:v>
                </c:pt>
                <c:pt idx="382">
                  <c:v>8.5505973154002185E-2</c:v>
                </c:pt>
                <c:pt idx="383">
                  <c:v>8.5315114460304806E-2</c:v>
                </c:pt>
                <c:pt idx="384">
                  <c:v>8.5125937919009534E-2</c:v>
                </c:pt>
                <c:pt idx="385">
                  <c:v>8.4936761377714262E-2</c:v>
                </c:pt>
                <c:pt idx="386">
                  <c:v>8.4734968693403023E-2</c:v>
                </c:pt>
                <c:pt idx="387">
                  <c:v>8.4545792152107779E-2</c:v>
                </c:pt>
                <c:pt idx="388">
                  <c:v>8.4368057909826141E-2</c:v>
                </c:pt>
                <c:pt idx="389">
                  <c:v>8.420327257836166E-2</c:v>
                </c:pt>
                <c:pt idx="390">
                  <c:v>8.4039748861198804E-2</c:v>
                </c:pt>
                <c:pt idx="391">
                  <c:v>8.3866636875343806E-2</c:v>
                </c:pt>
                <c:pt idx="392">
                  <c:v>8.3694071589019522E-2</c:v>
                </c:pt>
                <c:pt idx="393">
                  <c:v>8.3530547871856597E-2</c:v>
                </c:pt>
                <c:pt idx="394">
                  <c:v>8.3350168987624484E-2</c:v>
                </c:pt>
                <c:pt idx="395">
                  <c:v>8.3176762204561008E-2</c:v>
                </c:pt>
                <c:pt idx="396">
                  <c:v>8.3022430657472543E-2</c:v>
                </c:pt>
                <c:pt idx="397">
                  <c:v>8.2893139091423096E-2</c:v>
                </c:pt>
                <c:pt idx="398">
                  <c:v>8.2772173830033949E-2</c:v>
                </c:pt>
                <c:pt idx="399">
                  <c:v>8.2654993411549554E-2</c:v>
                </c:pt>
                <c:pt idx="400">
                  <c:v>8.2538654069266276E-2</c:v>
                </c:pt>
                <c:pt idx="401">
                  <c:v>8.2407847795786623E-2</c:v>
                </c:pt>
                <c:pt idx="402">
                  <c:v>8.2290667377302271E-2</c:v>
                </c:pt>
                <c:pt idx="403">
                  <c:v>8.2174328035018965E-2</c:v>
                </c:pt>
                <c:pt idx="404">
                  <c:v>8.2053362773629804E-2</c:v>
                </c:pt>
                <c:pt idx="405">
                  <c:v>8.1937023431346512E-2</c:v>
                </c:pt>
                <c:pt idx="406">
                  <c:v>8.1819843012862159E-2</c:v>
                </c:pt>
                <c:pt idx="407">
                  <c:v>8.1703503670578839E-2</c:v>
                </c:pt>
                <c:pt idx="408">
                  <c:v>8.1578837253366968E-2</c:v>
                </c:pt>
                <c:pt idx="409">
                  <c:v>8.1461656834882601E-2</c:v>
                </c:pt>
                <c:pt idx="410">
                  <c:v>8.134069157349344E-2</c:v>
                </c:pt>
                <c:pt idx="411">
                  <c:v>8.1218212374942367E-2</c:v>
                </c:pt>
                <c:pt idx="412">
                  <c:v>8.1101031956458014E-2</c:v>
                </c:pt>
                <c:pt idx="413">
                  <c:v>8.0984692614174736E-2</c:v>
                </c:pt>
                <c:pt idx="414">
                  <c:v>8.0855703485827435E-2</c:v>
                </c:pt>
                <c:pt idx="415">
                  <c:v>8.0730195992414447E-2</c:v>
                </c:pt>
                <c:pt idx="416">
                  <c:v>8.0609230731025314E-2</c:v>
                </c:pt>
                <c:pt idx="417">
                  <c:v>8.0492891388742036E-2</c:v>
                </c:pt>
                <c:pt idx="418">
                  <c:v>8.0376552046458688E-2</c:v>
                </c:pt>
                <c:pt idx="419">
                  <c:v>8.0259371627974335E-2</c:v>
                </c:pt>
                <c:pt idx="420">
                  <c:v>8.0143032285691043E-2</c:v>
                </c:pt>
                <c:pt idx="421">
                  <c:v>8.0026692943407737E-2</c:v>
                </c:pt>
                <c:pt idx="422">
                  <c:v>7.989041967462121E-2</c:v>
                </c:pt>
                <c:pt idx="423">
                  <c:v>7.9774080332337863E-2</c:v>
                </c:pt>
                <c:pt idx="424">
                  <c:v>7.9657740990054599E-2</c:v>
                </c:pt>
                <c:pt idx="425">
                  <c:v>7.9540560571570246E-2</c:v>
                </c:pt>
                <c:pt idx="426">
                  <c:v>7.9424221229286898E-2</c:v>
                </c:pt>
                <c:pt idx="427">
                  <c:v>7.930788188700362E-2</c:v>
                </c:pt>
                <c:pt idx="428">
                  <c:v>7.9186916625614473E-2</c:v>
                </c:pt>
                <c:pt idx="429">
                  <c:v>7.9064923512081262E-2</c:v>
                </c:pt>
                <c:pt idx="430">
                  <c:v>7.8958677084210713E-2</c:v>
                </c:pt>
                <c:pt idx="431">
                  <c:v>7.8852430656340178E-2</c:v>
                </c:pt>
                <c:pt idx="432">
                  <c:v>7.8739623834101297E-2</c:v>
                </c:pt>
                <c:pt idx="433">
                  <c:v>7.8633377406230803E-2</c:v>
                </c:pt>
                <c:pt idx="434">
                  <c:v>7.8511116887491975E-2</c:v>
                </c:pt>
                <c:pt idx="435">
                  <c:v>7.8404449921520902E-2</c:v>
                </c:pt>
                <c:pt idx="436">
                  <c:v>7.828987641872176E-2</c:v>
                </c:pt>
                <c:pt idx="437">
                  <c:v>7.8183629990851183E-2</c:v>
                </c:pt>
                <c:pt idx="438">
                  <c:v>7.8076963024880097E-2</c:v>
                </c:pt>
                <c:pt idx="439">
                  <c:v>7.7970716597009521E-2</c:v>
                </c:pt>
                <c:pt idx="440">
                  <c:v>7.786110586433477E-2</c:v>
                </c:pt>
                <c:pt idx="441">
                  <c:v>7.7754859436464152E-2</c:v>
                </c:pt>
                <c:pt idx="442">
                  <c:v>7.7642052614225368E-2</c:v>
                </c:pt>
                <c:pt idx="443">
                  <c:v>7.752747911142617E-2</c:v>
                </c:pt>
                <c:pt idx="444">
                  <c:v>7.7421232683555594E-2</c:v>
                </c:pt>
                <c:pt idx="445">
                  <c:v>7.7314565717584494E-2</c:v>
                </c:pt>
                <c:pt idx="446">
                  <c:v>7.7204954984909716E-2</c:v>
                </c:pt>
                <c:pt idx="447">
                  <c:v>7.7098708557039167E-2</c:v>
                </c:pt>
                <c:pt idx="448">
                  <c:v>7.6992041591068094E-2</c:v>
                </c:pt>
                <c:pt idx="449">
                  <c:v>7.687746808826891E-2</c:v>
                </c:pt>
                <c:pt idx="450">
                  <c:v>7.6771221660398375E-2</c:v>
                </c:pt>
                <c:pt idx="451">
                  <c:v>7.6664975232527827E-2</c:v>
                </c:pt>
                <c:pt idx="452">
                  <c:v>7.6548804105484702E-2</c:v>
                </c:pt>
                <c:pt idx="453">
                  <c:v>7.6442557677614195E-2</c:v>
                </c:pt>
                <c:pt idx="454">
                  <c:v>7.6323661463679637E-2</c:v>
                </c:pt>
                <c:pt idx="455">
                  <c:v>7.6216994497708551E-2</c:v>
                </c:pt>
                <c:pt idx="456">
                  <c:v>7.6102420994909409E-2</c:v>
                </c:pt>
                <c:pt idx="457">
                  <c:v>7.5996174567038832E-2</c:v>
                </c:pt>
                <c:pt idx="458">
                  <c:v>7.5886143296263503E-2</c:v>
                </c:pt>
                <c:pt idx="459">
                  <c:v>7.577989686839294E-2</c:v>
                </c:pt>
                <c:pt idx="460">
                  <c:v>7.5673650440522378E-2</c:v>
                </c:pt>
                <c:pt idx="461">
                  <c:v>7.5566983474551278E-2</c:v>
                </c:pt>
                <c:pt idx="462">
                  <c:v>7.5454597190412961E-2</c:v>
                </c:pt>
                <c:pt idx="463">
                  <c:v>7.5340023687613805E-2</c:v>
                </c:pt>
                <c:pt idx="464">
                  <c:v>7.5230412954939013E-2</c:v>
                </c:pt>
                <c:pt idx="465">
                  <c:v>7.5123745988967941E-2</c:v>
                </c:pt>
                <c:pt idx="466">
                  <c:v>7.5017499561097337E-2</c:v>
                </c:pt>
                <c:pt idx="467">
                  <c:v>7.4911253133226816E-2</c:v>
                </c:pt>
                <c:pt idx="468">
                  <c:v>7.4804586167255729E-2</c:v>
                </c:pt>
                <c:pt idx="469">
                  <c:v>7.4698339739385139E-2</c:v>
                </c:pt>
                <c:pt idx="470">
                  <c:v>7.458040193178174E-2</c:v>
                </c:pt>
                <c:pt idx="471">
                  <c:v>7.4473734965810653E-2</c:v>
                </c:pt>
                <c:pt idx="472">
                  <c:v>7.4361348681672337E-2</c:v>
                </c:pt>
                <c:pt idx="473">
                  <c:v>7.4255102253801789E-2</c:v>
                </c:pt>
                <c:pt idx="474">
                  <c:v>7.4155153357841994E-2</c:v>
                </c:pt>
                <c:pt idx="475">
                  <c:v>7.4045929520219683E-2</c:v>
                </c:pt>
                <c:pt idx="476">
                  <c:v>7.3945570625756588E-2</c:v>
                </c:pt>
                <c:pt idx="477">
                  <c:v>7.3840248961169086E-2</c:v>
                </c:pt>
                <c:pt idx="478">
                  <c:v>7.3742833833409696E-2</c:v>
                </c:pt>
                <c:pt idx="479">
                  <c:v>7.3645839243750816E-2</c:v>
                </c:pt>
                <c:pt idx="480">
                  <c:v>7.3548844654091949E-2</c:v>
                </c:pt>
                <c:pt idx="481">
                  <c:v>7.3448065221528303E-2</c:v>
                </c:pt>
                <c:pt idx="482">
                  <c:v>7.3348295080405926E-2</c:v>
                </c:pt>
                <c:pt idx="483">
                  <c:v>7.3251300490747032E-2</c:v>
                </c:pt>
                <c:pt idx="484">
                  <c:v>7.3145558288058979E-2</c:v>
                </c:pt>
                <c:pt idx="485">
                  <c:v>7.304856369840014E-2</c:v>
                </c:pt>
                <c:pt idx="486">
                  <c:v>7.2951569108741218E-2</c:v>
                </c:pt>
                <c:pt idx="487">
                  <c:v>7.2851210214278123E-2</c:v>
                </c:pt>
                <c:pt idx="488">
                  <c:v>7.2753795086518733E-2</c:v>
                </c:pt>
                <c:pt idx="489">
                  <c:v>7.2656800496859866E-2</c:v>
                </c:pt>
                <c:pt idx="490">
                  <c:v>7.2559805907201E-2</c:v>
                </c:pt>
                <c:pt idx="491">
                  <c:v>7.2454063704512975E-2</c:v>
                </c:pt>
                <c:pt idx="492">
                  <c:v>7.2357069114854108E-2</c:v>
                </c:pt>
                <c:pt idx="493">
                  <c:v>7.2253934668927489E-2</c:v>
                </c:pt>
                <c:pt idx="494">
                  <c:v>7.2156519541168085E-2</c:v>
                </c:pt>
                <c:pt idx="495">
                  <c:v>7.204771624164627E-2</c:v>
                </c:pt>
                <c:pt idx="496">
                  <c:v>7.1950721651987418E-2</c:v>
                </c:pt>
                <c:pt idx="497">
                  <c:v>7.1844979449299365E-2</c:v>
                </c:pt>
                <c:pt idx="498">
                  <c:v>7.1747984859640498E-2</c:v>
                </c:pt>
                <c:pt idx="499">
                  <c:v>7.1648899315427214E-2</c:v>
                </c:pt>
                <c:pt idx="500">
                  <c:v>7.1558423066326565E-2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4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4.7995102441721906E-6</c:v>
                </c:pt>
                <c:pt idx="9">
                  <c:v>4.8004957692986563E-5</c:v>
                </c:pt>
                <c:pt idx="10">
                  <c:v>9.3315441680956739E-5</c:v>
                </c:pt>
                <c:pt idx="11">
                  <c:v>1.4574098290745372E-4</c:v>
                </c:pt>
                <c:pt idx="12">
                  <c:v>1.9829444971091747E-4</c:v>
                </c:pt>
                <c:pt idx="13">
                  <c:v>2.7373183579847116E-4</c:v>
                </c:pt>
                <c:pt idx="14">
                  <c:v>3.6856096713716179E-4</c:v>
                </c:pt>
                <c:pt idx="15">
                  <c:v>4.6691767970365546E-4</c:v>
                </c:pt>
                <c:pt idx="16">
                  <c:v>5.8320193149578566E-4</c:v>
                </c:pt>
                <c:pt idx="17">
                  <c:v>6.8155864406228015E-4</c:v>
                </c:pt>
                <c:pt idx="18">
                  <c:v>7.8322204771324869E-4</c:v>
                </c:pt>
                <c:pt idx="19">
                  <c:v>8.8329518781555302E-4</c:v>
                </c:pt>
                <c:pt idx="20">
                  <c:v>9.851844204265066E-4</c:v>
                </c:pt>
                <c:pt idx="21">
                  <c:v>1.0870736530374605E-3</c:v>
                </c:pt>
                <c:pt idx="22">
                  <c:v>1.1945473716077652E-3</c:v>
                </c:pt>
                <c:pt idx="23">
                  <c:v>1.3300749539060176E-3</c:v>
                </c:pt>
                <c:pt idx="24">
                  <c:v>1.4750167444675982E-3</c:v>
                </c:pt>
                <c:pt idx="25">
                  <c:v>1.6261826777435478E-3</c:v>
                </c:pt>
                <c:pt idx="26">
                  <c:v>1.8140016794283176E-3</c:v>
                </c:pt>
                <c:pt idx="27">
                  <c:v>1.9906629000319008E-3</c:v>
                </c:pt>
                <c:pt idx="28">
                  <c:v>2.1773849407676705E-3</c:v>
                </c:pt>
                <c:pt idx="29">
                  <c:v>2.3884518402525023E-3</c:v>
                </c:pt>
                <c:pt idx="30">
                  <c:v>2.6005893412986646E-3</c:v>
                </c:pt>
                <c:pt idx="31">
                  <c:v>2.8632461316013208E-3</c:v>
                </c:pt>
                <c:pt idx="32">
                  <c:v>3.0834579641776804E-3</c:v>
                </c:pt>
                <c:pt idx="33">
                  <c:v>3.3106161742161521E-3</c:v>
                </c:pt>
                <c:pt idx="34">
                  <c:v>3.5485326608248663E-3</c:v>
                </c:pt>
                <c:pt idx="35">
                  <c:v>3.7864491474335804E-3</c:v>
                </c:pt>
                <c:pt idx="36">
                  <c:v>4.0645557556559121E-3</c:v>
                </c:pt>
                <c:pt idx="37">
                  <c:v>4.3168511944399815E-3</c:v>
                </c:pt>
                <c:pt idx="38">
                  <c:v>4.6011265046661835E-3</c:v>
                </c:pt>
                <c:pt idx="39">
                  <c:v>4.882311142960327E-3</c:v>
                </c:pt>
                <c:pt idx="40">
                  <c:v>5.1693514174541641E-3</c:v>
                </c:pt>
                <c:pt idx="41">
                  <c:v>5.465406139809067E-3</c:v>
                </c:pt>
                <c:pt idx="42">
                  <c:v>5.8781628327216114E-3</c:v>
                </c:pt>
                <c:pt idx="43">
                  <c:v>6.3198738601760677E-3</c:v>
                </c:pt>
                <c:pt idx="44">
                  <c:v>6.7794462450278094E-3</c:v>
                </c:pt>
                <c:pt idx="45">
                  <c:v>7.289128522680253E-3</c:v>
                </c:pt>
                <c:pt idx="46">
                  <c:v>7.8069505430832997E-3</c:v>
                </c:pt>
                <c:pt idx="47">
                  <c:v>8.2819239364232428E-3</c:v>
                </c:pt>
                <c:pt idx="48">
                  <c:v>8.7813348982325248E-3</c:v>
                </c:pt>
                <c:pt idx="49">
                  <c:v>9.3118179695996367E-3</c:v>
                </c:pt>
                <c:pt idx="50">
                  <c:v>9.8569665557751898E-3</c:v>
                </c:pt>
                <c:pt idx="51">
                  <c:v>1.0489751076720399E-2</c:v>
                </c:pt>
                <c:pt idx="52">
                  <c:v>1.1170388133174834E-2</c:v>
                </c:pt>
                <c:pt idx="53">
                  <c:v>1.1828409145532907E-2</c:v>
                </c:pt>
                <c:pt idx="54">
                  <c:v>1.248643015789098E-2</c:v>
                </c:pt>
                <c:pt idx="55">
                  <c:v>1.3157120171106736E-2</c:v>
                </c:pt>
                <c:pt idx="56">
                  <c:v>1.3912629683123946E-2</c:v>
                </c:pt>
                <c:pt idx="57">
                  <c:v>1.4718045356582735E-2</c:v>
                </c:pt>
                <c:pt idx="58">
                  <c:v>1.5619239061021669E-2</c:v>
                </c:pt>
                <c:pt idx="59">
                  <c:v>1.6606621995988158E-2</c:v>
                </c:pt>
                <c:pt idx="60">
                  <c:v>1.7551155069758625E-2</c:v>
                </c:pt>
                <c:pt idx="61">
                  <c:v>1.8556355516391072E-2</c:v>
                </c:pt>
                <c:pt idx="62">
                  <c:v>1.9568559058230628E-2</c:v>
                </c:pt>
                <c:pt idx="63">
                  <c:v>2.0727767898925765E-2</c:v>
                </c:pt>
                <c:pt idx="64">
                  <c:v>2.1917876883461522E-2</c:v>
                </c:pt>
                <c:pt idx="65">
                  <c:v>2.3191279116563952E-2</c:v>
                </c:pt>
                <c:pt idx="66">
                  <c:v>2.4676196210394522E-2</c:v>
                </c:pt>
                <c:pt idx="67">
                  <c:v>2.6042546135033595E-2</c:v>
                </c:pt>
                <c:pt idx="68">
                  <c:v>2.7438685062744418E-2</c:v>
                </c:pt>
                <c:pt idx="69">
                  <c:v>2.8887722766399226E-2</c:v>
                </c:pt>
                <c:pt idx="70">
                  <c:v>3.031151276321872E-2</c:v>
                </c:pt>
                <c:pt idx="71">
                  <c:v>3.2101353108635225E-2</c:v>
                </c:pt>
                <c:pt idx="72">
                  <c:v>3.3829087136532654E-2</c:v>
                </c:pt>
                <c:pt idx="73">
                  <c:v>3.5503025167939017E-2</c:v>
                </c:pt>
                <c:pt idx="74">
                  <c:v>3.7201405195867072E-2</c:v>
                </c:pt>
                <c:pt idx="75">
                  <c:v>3.9015475380496524E-2</c:v>
                </c:pt>
                <c:pt idx="76">
                  <c:v>4.0813455843775361E-2</c:v>
                </c:pt>
                <c:pt idx="77">
                  <c:v>4.2789450412345317E-2</c:v>
                </c:pt>
                <c:pt idx="78">
                  <c:v>4.4615746560717914E-2</c:v>
                </c:pt>
                <c:pt idx="79">
                  <c:v>4.653844297150278E-2</c:v>
                </c:pt>
                <c:pt idx="80">
                  <c:v>4.8384519969960078E-2</c:v>
                </c:pt>
                <c:pt idx="81">
                  <c:v>5.0348057928332475E-2</c:v>
                </c:pt>
                <c:pt idx="82">
                  <c:v>5.2278240926897757E-2</c:v>
                </c:pt>
                <c:pt idx="83">
                  <c:v>5.4232152198732619E-2</c:v>
                </c:pt>
                <c:pt idx="84">
                  <c:v>5.6204200281307286E-2</c:v>
                </c:pt>
                <c:pt idx="85">
                  <c:v>5.8208589731713931E-2</c:v>
                </c:pt>
                <c:pt idx="86">
                  <c:v>6.0403189881553819E-2</c:v>
                </c:pt>
                <c:pt idx="87">
                  <c:v>6.2774264099232438E-2</c:v>
                </c:pt>
                <c:pt idx="88">
                  <c:v>6.4885969677148561E-2</c:v>
                </c:pt>
                <c:pt idx="89">
                  <c:v>6.7018464404571113E-2</c:v>
                </c:pt>
                <c:pt idx="90">
                  <c:v>6.9249587378310384E-2</c:v>
                </c:pt>
                <c:pt idx="91">
                  <c:v>7.1786967146400746E-2</c:v>
                </c:pt>
                <c:pt idx="92">
                  <c:v>7.4079096185587681E-2</c:v>
                </c:pt>
                <c:pt idx="93">
                  <c:v>7.6601141245700957E-2</c:v>
                </c:pt>
                <c:pt idx="94">
                  <c:v>7.8929813039875354E-2</c:v>
                </c:pt>
                <c:pt idx="95">
                  <c:v>8.125699901396001E-2</c:v>
                </c:pt>
                <c:pt idx="96">
                  <c:v>8.3590603108853773E-2</c:v>
                </c:pt>
                <c:pt idx="97">
                  <c:v>8.6150962039251197E-2</c:v>
                </c:pt>
                <c:pt idx="98">
                  <c:v>8.8537190521947029E-2</c:v>
                </c:pt>
                <c:pt idx="99">
                  <c:v>9.1028003182614364E-2</c:v>
                </c:pt>
                <c:pt idx="100">
                  <c:v>9.359863886782642E-2</c:v>
                </c:pt>
                <c:pt idx="101">
                  <c:v>9.6037245532809359E-2</c:v>
                </c:pt>
                <c:pt idx="102">
                  <c:v>9.8479597946058914E-2</c:v>
                </c:pt>
                <c:pt idx="103">
                  <c:v>0.10096472962336533</c:v>
                </c:pt>
                <c:pt idx="104">
                  <c:v>0.10353801125274137</c:v>
                </c:pt>
                <c:pt idx="105">
                  <c:v>0.10625657792431777</c:v>
                </c:pt>
                <c:pt idx="106">
                  <c:v>0.10890575882600534</c:v>
                </c:pt>
                <c:pt idx="107">
                  <c:v>0.11199014706675621</c:v>
                </c:pt>
                <c:pt idx="108">
                  <c:v>0.11482505201615556</c:v>
                </c:pt>
                <c:pt idx="109">
                  <c:v>0.11767840440389628</c:v>
                </c:pt>
                <c:pt idx="110">
                  <c:v>0.12057320692920241</c:v>
                </c:pt>
                <c:pt idx="111">
                  <c:v>0.1239377765883462</c:v>
                </c:pt>
                <c:pt idx="112">
                  <c:v>0.12690945858294592</c:v>
                </c:pt>
                <c:pt idx="113">
                  <c:v>0.12989601230889014</c:v>
                </c:pt>
                <c:pt idx="114">
                  <c:v>0.1331055274918965</c:v>
                </c:pt>
                <c:pt idx="115">
                  <c:v>0.13618843471936434</c:v>
                </c:pt>
                <c:pt idx="116">
                  <c:v>0.13928751449533994</c:v>
                </c:pt>
                <c:pt idx="117">
                  <c:v>0.14276605175861098</c:v>
                </c:pt>
                <c:pt idx="118">
                  <c:v>0.14592599901667261</c:v>
                </c:pt>
                <c:pt idx="119">
                  <c:v>0.14908594627473434</c:v>
                </c:pt>
                <c:pt idx="120">
                  <c:v>0.15245837209024185</c:v>
                </c:pt>
                <c:pt idx="121">
                  <c:v>0.15565596177233837</c:v>
                </c:pt>
                <c:pt idx="122">
                  <c:v>0.15896189224883686</c:v>
                </c:pt>
                <c:pt idx="123">
                  <c:v>0.16247479974201057</c:v>
                </c:pt>
                <c:pt idx="124">
                  <c:v>0.1658512820680357</c:v>
                </c:pt>
                <c:pt idx="125">
                  <c:v>0.16924453731605651</c:v>
                </c:pt>
                <c:pt idx="126">
                  <c:v>0.1726665101934913</c:v>
                </c:pt>
                <c:pt idx="127">
                  <c:v>0.17659276595566725</c:v>
                </c:pt>
                <c:pt idx="128">
                  <c:v>0.18019179503849506</c:v>
                </c:pt>
                <c:pt idx="129">
                  <c:v>0.18399142540861085</c:v>
                </c:pt>
                <c:pt idx="130">
                  <c:v>0.18764045847758998</c:v>
                </c:pt>
                <c:pt idx="131">
                  <c:v>0.19129927983020081</c:v>
                </c:pt>
                <c:pt idx="132">
                  <c:v>0.19538099891560592</c:v>
                </c:pt>
                <c:pt idx="133">
                  <c:v>0.19909563592826807</c:v>
                </c:pt>
                <c:pt idx="134">
                  <c:v>0.20303614832758204</c:v>
                </c:pt>
                <c:pt idx="135">
                  <c:v>0.20692678314265261</c:v>
                </c:pt>
                <c:pt idx="136">
                  <c:v>0.21065524772948713</c:v>
                </c:pt>
                <c:pt idx="137">
                  <c:v>0.21462257431169157</c:v>
                </c:pt>
                <c:pt idx="138">
                  <c:v>0.21836472263828757</c:v>
                </c:pt>
                <c:pt idx="139">
                  <c:v>0.2221630457750618</c:v>
                </c:pt>
                <c:pt idx="140">
                  <c:v>0.22604841324385702</c:v>
                </c:pt>
                <c:pt idx="141">
                  <c:v>0.23043099821427609</c:v>
                </c:pt>
                <c:pt idx="142">
                  <c:v>0.23441434225165353</c:v>
                </c:pt>
                <c:pt idx="143">
                  <c:v>0.23843299946293617</c:v>
                </c:pt>
                <c:pt idx="144">
                  <c:v>0.24244669973373623</c:v>
                </c:pt>
                <c:pt idx="145">
                  <c:v>0.24646658706699551</c:v>
                </c:pt>
                <c:pt idx="146">
                  <c:v>0.25052864420297438</c:v>
                </c:pt>
                <c:pt idx="147">
                  <c:v>0.25476516824142675</c:v>
                </c:pt>
                <c:pt idx="148">
                  <c:v>0.25926354360837228</c:v>
                </c:pt>
                <c:pt idx="149">
                  <c:v>0.26332956870641316</c:v>
                </c:pt>
                <c:pt idx="150">
                  <c:v>0.26745840968389695</c:v>
                </c:pt>
                <c:pt idx="151">
                  <c:v>0.27159814006579514</c:v>
                </c:pt>
                <c:pt idx="152">
                  <c:v>0.27617248384965204</c:v>
                </c:pt>
                <c:pt idx="153">
                  <c:v>0.28056082214239614</c:v>
                </c:pt>
                <c:pt idx="154">
                  <c:v>0.28474809200196832</c:v>
                </c:pt>
                <c:pt idx="155">
                  <c:v>0.2892193843929583</c:v>
                </c:pt>
                <c:pt idx="156">
                  <c:v>0.29349505193859349</c:v>
                </c:pt>
                <c:pt idx="157">
                  <c:v>0.29774709122561938</c:v>
                </c:pt>
                <c:pt idx="158">
                  <c:v>0.30221568240756075</c:v>
                </c:pt>
                <c:pt idx="159">
                  <c:v>0.30668942021345602</c:v>
                </c:pt>
                <c:pt idx="160">
                  <c:v>0.3110317538181096</c:v>
                </c:pt>
                <c:pt idx="161">
                  <c:v>0.31536277100149157</c:v>
                </c:pt>
                <c:pt idx="162">
                  <c:v>0.32000423247503512</c:v>
                </c:pt>
                <c:pt idx="163">
                  <c:v>0.32446074463094415</c:v>
                </c:pt>
                <c:pt idx="164">
                  <c:v>0.32897110155626746</c:v>
                </c:pt>
                <c:pt idx="165">
                  <c:v>0.33372156352522653</c:v>
                </c:pt>
                <c:pt idx="166">
                  <c:v>0.33827127061379891</c:v>
                </c:pt>
                <c:pt idx="167">
                  <c:v>0.3427911194972334</c:v>
                </c:pt>
                <c:pt idx="168">
                  <c:v>0.34780553380303564</c:v>
                </c:pt>
                <c:pt idx="169">
                  <c:v>0.35235524089160786</c:v>
                </c:pt>
                <c:pt idx="170">
                  <c:v>0.35689122789152311</c:v>
                </c:pt>
                <c:pt idx="171">
                  <c:v>0.3616688145679664</c:v>
                </c:pt>
                <c:pt idx="172">
                  <c:v>0.36671563874473506</c:v>
                </c:pt>
                <c:pt idx="173">
                  <c:v>0.37133137031509073</c:v>
                </c:pt>
                <c:pt idx="174">
                  <c:v>0.37591640260410764</c:v>
                </c:pt>
                <c:pt idx="175">
                  <c:v>0.38079259781133218</c:v>
                </c:pt>
                <c:pt idx="176">
                  <c:v>0.38541023450923872</c:v>
                </c:pt>
                <c:pt idx="177">
                  <c:v>0.39023975764109764</c:v>
                </c:pt>
                <c:pt idx="178">
                  <c:v>0.39506414888071334</c:v>
                </c:pt>
                <c:pt idx="179">
                  <c:v>0.39981751492553047</c:v>
                </c:pt>
                <c:pt idx="180">
                  <c:v>0.40457370622146344</c:v>
                </c:pt>
                <c:pt idx="181">
                  <c:v>0.40933394760731706</c:v>
                </c:pt>
                <c:pt idx="182">
                  <c:v>0.4144439101926688</c:v>
                </c:pt>
                <c:pt idx="183">
                  <c:v>0.41954933827937169</c:v>
                </c:pt>
                <c:pt idx="184">
                  <c:v>0.42437284763228528</c:v>
                </c:pt>
                <c:pt idx="185">
                  <c:v>0.42922381991268987</c:v>
                </c:pt>
                <c:pt idx="186">
                  <c:v>0.43412537618844893</c:v>
                </c:pt>
                <c:pt idx="187">
                  <c:v>0.43900971223931229</c:v>
                </c:pt>
                <c:pt idx="188">
                  <c:v>0.44414163246008831</c:v>
                </c:pt>
                <c:pt idx="189">
                  <c:v>0.4496425032585511</c:v>
                </c:pt>
                <c:pt idx="190">
                  <c:v>0.45455419945114606</c:v>
                </c:pt>
                <c:pt idx="191">
                  <c:v>0.45947579413453182</c:v>
                </c:pt>
                <c:pt idx="192">
                  <c:v>0.46493423833810504</c:v>
                </c:pt>
                <c:pt idx="193">
                  <c:v>0.46992203765270041</c:v>
                </c:pt>
                <c:pt idx="194">
                  <c:v>0.4749363080695792</c:v>
                </c:pt>
                <c:pt idx="195">
                  <c:v>0.48022618416717522</c:v>
                </c:pt>
                <c:pt idx="196">
                  <c:v>0.48564938435304839</c:v>
                </c:pt>
                <c:pt idx="197">
                  <c:v>0.49071630115854953</c:v>
                </c:pt>
                <c:pt idx="198">
                  <c:v>0.4961107487938744</c:v>
                </c:pt>
                <c:pt idx="199">
                  <c:v>0.50130172433903208</c:v>
                </c:pt>
                <c:pt idx="200">
                  <c:v>0.50645779522184575</c:v>
                </c:pt>
                <c:pt idx="201">
                  <c:v>0.51189891894921569</c:v>
                </c:pt>
                <c:pt idx="202">
                  <c:v>0.51714464855506281</c:v>
                </c:pt>
                <c:pt idx="203">
                  <c:v>0.52268622755570893</c:v>
                </c:pt>
                <c:pt idx="204">
                  <c:v>0.52789621142301069</c:v>
                </c:pt>
                <c:pt idx="205">
                  <c:v>0.53310619529031256</c:v>
                </c:pt>
                <c:pt idx="206">
                  <c:v>0.53835246868159203</c:v>
                </c:pt>
                <c:pt idx="207">
                  <c:v>0.54383778565602825</c:v>
                </c:pt>
                <c:pt idx="208">
                  <c:v>0.54931589929931679</c:v>
                </c:pt>
                <c:pt idx="209">
                  <c:v>0.55458965356418255</c:v>
                </c:pt>
                <c:pt idx="210">
                  <c:v>0.56016498038563867</c:v>
                </c:pt>
                <c:pt idx="211">
                  <c:v>0.56545820556455917</c:v>
                </c:pt>
                <c:pt idx="212">
                  <c:v>0.57129400084234583</c:v>
                </c:pt>
                <c:pt idx="213">
                  <c:v>0.57690048101018765</c:v>
                </c:pt>
                <c:pt idx="214">
                  <c:v>0.58223702161346302</c:v>
                </c:pt>
                <c:pt idx="215">
                  <c:v>0.58761056956958513</c:v>
                </c:pt>
                <c:pt idx="216">
                  <c:v>0.5932903542115906</c:v>
                </c:pt>
                <c:pt idx="217">
                  <c:v>0.59862689481486564</c:v>
                </c:pt>
                <c:pt idx="218">
                  <c:v>0.6039799255057684</c:v>
                </c:pt>
                <c:pt idx="219">
                  <c:v>0.60995303976396886</c:v>
                </c:pt>
                <c:pt idx="220">
                  <c:v>0.61534274731714211</c:v>
                </c:pt>
                <c:pt idx="221">
                  <c:v>0.62073245487031525</c:v>
                </c:pt>
                <c:pt idx="222">
                  <c:v>0.62615959031443591</c:v>
                </c:pt>
                <c:pt idx="223">
                  <c:v>0.63189941976251529</c:v>
                </c:pt>
                <c:pt idx="224">
                  <c:v>0.63731088261447078</c:v>
                </c:pt>
                <c:pt idx="225">
                  <c:v>0.6430509413843799</c:v>
                </c:pt>
                <c:pt idx="226">
                  <c:v>0.64846426635727872</c:v>
                </c:pt>
                <c:pt idx="227">
                  <c:v>0.65387939548965335</c:v>
                </c:pt>
                <c:pt idx="228">
                  <c:v>0.659338861902943</c:v>
                </c:pt>
                <c:pt idx="229">
                  <c:v>0.66502385953524168</c:v>
                </c:pt>
                <c:pt idx="230">
                  <c:v>0.67079504592717187</c:v>
                </c:pt>
                <c:pt idx="231">
                  <c:v>0.67651458971779377</c:v>
                </c:pt>
                <c:pt idx="232">
                  <c:v>0.68251228879997961</c:v>
                </c:pt>
                <c:pt idx="233">
                  <c:v>0.68795303117488082</c:v>
                </c:pt>
                <c:pt idx="234">
                  <c:v>0.69339377354978204</c:v>
                </c:pt>
                <c:pt idx="235">
                  <c:v>0.69887236435373135</c:v>
                </c:pt>
                <c:pt idx="236">
                  <c:v>0.70431310672863234</c:v>
                </c:pt>
                <c:pt idx="237">
                  <c:v>0.71039179833699939</c:v>
                </c:pt>
                <c:pt idx="238">
                  <c:v>0.71587038914094792</c:v>
                </c:pt>
                <c:pt idx="239">
                  <c:v>0.72157590522460924</c:v>
                </c:pt>
                <c:pt idx="240">
                  <c:v>0.72701917082811363</c:v>
                </c:pt>
                <c:pt idx="241">
                  <c:v>0.73250792134268927</c:v>
                </c:pt>
                <c:pt idx="242">
                  <c:v>0.73834163226543381</c:v>
                </c:pt>
                <c:pt idx="243">
                  <c:v>0.74384503481731479</c:v>
                </c:pt>
                <c:pt idx="244">
                  <c:v>0.74970149634665273</c:v>
                </c:pt>
                <c:pt idx="245">
                  <c:v>0.75524316786568146</c:v>
                </c:pt>
                <c:pt idx="246">
                  <c:v>0.76074657041756222</c:v>
                </c:pt>
                <c:pt idx="247">
                  <c:v>0.76624997296944242</c:v>
                </c:pt>
                <c:pt idx="248">
                  <c:v>0.77208368389218762</c:v>
                </c:pt>
                <c:pt idx="249">
                  <c:v>0.77785046609212549</c:v>
                </c:pt>
                <c:pt idx="250">
                  <c:v>0.78335386864400591</c:v>
                </c:pt>
                <c:pt idx="251">
                  <c:v>0.78926544662526299</c:v>
                </c:pt>
                <c:pt idx="252">
                  <c:v>0.79479323180773109</c:v>
                </c:pt>
                <c:pt idx="253">
                  <c:v>0.80084980622399149</c:v>
                </c:pt>
                <c:pt idx="254">
                  <c:v>0.8066736345013743</c:v>
                </c:pt>
                <c:pt idx="255">
                  <c:v>0.81225712465878253</c:v>
                </c:pt>
                <c:pt idx="256">
                  <c:v>0.81781926905389746</c:v>
                </c:pt>
                <c:pt idx="257">
                  <c:v>0.82340546969525452</c:v>
                </c:pt>
                <c:pt idx="258">
                  <c:v>0.82939053177573541</c:v>
                </c:pt>
                <c:pt idx="259">
                  <c:v>0.83524428125486305</c:v>
                </c:pt>
                <c:pt idx="260">
                  <c:v>0.84114153035941375</c:v>
                </c:pt>
                <c:pt idx="261">
                  <c:v>0.84682433446498029</c:v>
                </c:pt>
                <c:pt idx="262">
                  <c:v>0.85246676691289647</c:v>
                </c:pt>
                <c:pt idx="263">
                  <c:v>0.85810919936081276</c:v>
                </c:pt>
                <c:pt idx="264">
                  <c:v>0.86411036805054342</c:v>
                </c:pt>
                <c:pt idx="265">
                  <c:v>0.86979317215611018</c:v>
                </c:pt>
                <c:pt idx="266">
                  <c:v>0.87574227873364108</c:v>
                </c:pt>
                <c:pt idx="267">
                  <c:v>0.88138471118155703</c:v>
                </c:pt>
                <c:pt idx="268">
                  <c:v>0.8870675152871238</c:v>
                </c:pt>
                <c:pt idx="269">
                  <c:v>0.89297332738309798</c:v>
                </c:pt>
                <c:pt idx="270">
                  <c:v>0.89861575983101394</c:v>
                </c:pt>
                <c:pt idx="271">
                  <c:v>0.90465730017839585</c:v>
                </c:pt>
                <c:pt idx="272">
                  <c:v>0.91060640675592619</c:v>
                </c:pt>
                <c:pt idx="273">
                  <c:v>0.91678165702415704</c:v>
                </c:pt>
                <c:pt idx="274">
                  <c:v>0.92246446112972369</c:v>
                </c:pt>
                <c:pt idx="275">
                  <c:v>0.92812368266245415</c:v>
                </c:pt>
                <c:pt idx="276">
                  <c:v>0.93380732784422216</c:v>
                </c:pt>
                <c:pt idx="277">
                  <c:v>0.93949097302599005</c:v>
                </c:pt>
                <c:pt idx="278">
                  <c:v>0.94588796992264856</c:v>
                </c:pt>
                <c:pt idx="279">
                  <c:v>0.95163280299984387</c:v>
                </c:pt>
                <c:pt idx="280">
                  <c:v>0.95764466807616178</c:v>
                </c:pt>
                <c:pt idx="281">
                  <c:v>0.96343436623827405</c:v>
                </c:pt>
                <c:pt idx="282">
                  <c:v>0.96918285166653417</c:v>
                </c:pt>
                <c:pt idx="283">
                  <c:v>0.97493133709479451</c:v>
                </c:pt>
                <c:pt idx="284">
                  <c:v>0.98103805527249743</c:v>
                </c:pt>
                <c:pt idx="285">
                  <c:v>0.9871985589825909</c:v>
                </c:pt>
                <c:pt idx="286">
                  <c:v>0.99300339651632297</c:v>
                </c:pt>
                <c:pt idx="287">
                  <c:v>0.99880823405005437</c:v>
                </c:pt>
                <c:pt idx="288">
                  <c:v>1.0046582590051685</c:v>
                </c:pt>
                <c:pt idx="289">
                  <c:v>1.0104722222156812</c:v>
                </c:pt>
                <c:pt idx="290">
                  <c:v>1.0168688553468832</c:v>
                </c:pt>
                <c:pt idx="291">
                  <c:v>1.0227248723674487</c:v>
                </c:pt>
                <c:pt idx="292">
                  <c:v>1.0289115635429198</c:v>
                </c:pt>
                <c:pt idx="293">
                  <c:v>1.0352682692729194</c:v>
                </c:pt>
                <c:pt idx="294">
                  <c:v>1.0411242862934853</c:v>
                </c:pt>
                <c:pt idx="295">
                  <c:v>1.0469382495039983</c:v>
                </c:pt>
                <c:pt idx="296">
                  <c:v>1.053071502987142</c:v>
                </c:pt>
                <c:pt idx="297">
                  <c:v>1.058927520007708</c:v>
                </c:pt>
                <c:pt idx="298">
                  <c:v>1.0647414832182209</c:v>
                </c:pt>
                <c:pt idx="299">
                  <c:v>1.0709281743936916</c:v>
                </c:pt>
                <c:pt idx="300">
                  <c:v>1.0770055172522621</c:v>
                </c:pt>
                <c:pt idx="301">
                  <c:v>1.0828615342728278</c:v>
                </c:pt>
                <c:pt idx="302">
                  <c:v>1.0889953584589511</c:v>
                </c:pt>
                <c:pt idx="303">
                  <c:v>1.0948177324314745</c:v>
                </c:pt>
                <c:pt idx="304">
                  <c:v>1.1006821602140509</c:v>
                </c:pt>
                <c:pt idx="305">
                  <c:v>1.106507549067141</c:v>
                </c:pt>
                <c:pt idx="306">
                  <c:v>1.1127170964883757</c:v>
                </c:pt>
                <c:pt idx="307">
                  <c:v>1.1186505771366231</c:v>
                </c:pt>
                <c:pt idx="308">
                  <c:v>1.1248973002100522</c:v>
                </c:pt>
                <c:pt idx="309">
                  <c:v>1.1308272276239359</c:v>
                </c:pt>
                <c:pt idx="310">
                  <c:v>1.1370666122234034</c:v>
                </c:pt>
                <c:pt idx="311">
                  <c:v>1.1430009069708518</c:v>
                </c:pt>
                <c:pt idx="312">
                  <c:v>1.1493199477946305</c:v>
                </c:pt>
                <c:pt idx="313">
                  <c:v>1.1558086772559111</c:v>
                </c:pt>
                <c:pt idx="314">
                  <c:v>1.1621145994281357</c:v>
                </c:pt>
                <c:pt idx="315">
                  <c:v>1.1680525961460193</c:v>
                </c:pt>
                <c:pt idx="316">
                  <c:v>1.1739905928639016</c:v>
                </c:pt>
                <c:pt idx="317">
                  <c:v>1.1799714844680391</c:v>
                </c:pt>
                <c:pt idx="318">
                  <c:v>1.185909481185923</c:v>
                </c:pt>
                <c:pt idx="319">
                  <c:v>1.1922302041621047</c:v>
                </c:pt>
                <c:pt idx="320">
                  <c:v>1.1988043380147786</c:v>
                </c:pt>
                <c:pt idx="321">
                  <c:v>1.2047423347326618</c:v>
                </c:pt>
                <c:pt idx="322">
                  <c:v>1.2106803314505461</c:v>
                </c:pt>
                <c:pt idx="323">
                  <c:v>1.2166183281684289</c:v>
                </c:pt>
                <c:pt idx="324">
                  <c:v>1.2225992197725666</c:v>
                </c:pt>
                <c:pt idx="325">
                  <c:v>1.2285372164904498</c:v>
                </c:pt>
                <c:pt idx="326">
                  <c:v>1.2351844377623062</c:v>
                </c:pt>
                <c:pt idx="327">
                  <c:v>1.2411657072537925</c:v>
                </c:pt>
                <c:pt idx="328">
                  <c:v>1.2471209460337973</c:v>
                </c:pt>
                <c:pt idx="329">
                  <c:v>1.2530761848138028</c:v>
                </c:pt>
                <c:pt idx="330">
                  <c:v>1.2593452678139296</c:v>
                </c:pt>
                <c:pt idx="331">
                  <c:v>1.2653005065939356</c:v>
                </c:pt>
                <c:pt idx="332">
                  <c:v>1.271582243669614</c:v>
                </c:pt>
                <c:pt idx="333">
                  <c:v>1.2785547979480791</c:v>
                </c:pt>
                <c:pt idx="334">
                  <c:v>1.2846120477294654</c:v>
                </c:pt>
                <c:pt idx="335">
                  <c:v>1.2906774674918093</c:v>
                </c:pt>
                <c:pt idx="336">
                  <c:v>1.2967428872541544</c:v>
                </c:pt>
                <c:pt idx="337">
                  <c:v>1.3028520429789541</c:v>
                </c:pt>
                <c:pt idx="338">
                  <c:v>1.3092511230988455</c:v>
                </c:pt>
                <c:pt idx="339">
                  <c:v>1.3153207061883847</c:v>
                </c:pt>
                <c:pt idx="340">
                  <c:v>1.3220982142850592</c:v>
                </c:pt>
                <c:pt idx="341">
                  <c:v>1.3281677973745976</c:v>
                </c:pt>
                <c:pt idx="342">
                  <c:v>1.3342373804641379</c:v>
                </c:pt>
                <c:pt idx="343">
                  <c:v>1.3403506995161327</c:v>
                </c:pt>
                <c:pt idx="344">
                  <c:v>1.3467530889728554</c:v>
                </c:pt>
                <c:pt idx="345">
                  <c:v>1.3528226720623937</c:v>
                </c:pt>
                <c:pt idx="346">
                  <c:v>1.3588922551519333</c:v>
                </c:pt>
                <c:pt idx="347">
                  <c:v>1.3653962906861368</c:v>
                </c:pt>
                <c:pt idx="348">
                  <c:v>1.3714658737756762</c:v>
                </c:pt>
                <c:pt idx="349">
                  <c:v>1.3775354568652161</c:v>
                </c:pt>
                <c:pt idx="350">
                  <c:v>1.3839815822843924</c:v>
                </c:pt>
                <c:pt idx="351">
                  <c:v>1.3903246379364029</c:v>
                </c:pt>
                <c:pt idx="352">
                  <c:v>1.3963942210259424</c:v>
                </c:pt>
                <c:pt idx="353">
                  <c:v>1.4030743794305851</c:v>
                </c:pt>
                <c:pt idx="354">
                  <c:v>1.4095346790023324</c:v>
                </c:pt>
                <c:pt idx="355">
                  <c:v>1.4156042620918727</c:v>
                </c:pt>
                <c:pt idx="356">
                  <c:v>1.4220503875110495</c:v>
                </c:pt>
                <c:pt idx="357">
                  <c:v>1.42811997060059</c:v>
                </c:pt>
                <c:pt idx="358">
                  <c:v>1.4341895536901283</c:v>
                </c:pt>
                <c:pt idx="359">
                  <c:v>1.4402592810273194</c:v>
                </c:pt>
                <c:pt idx="360">
                  <c:v>1.4467862358880013</c:v>
                </c:pt>
                <c:pt idx="361">
                  <c:v>1.4531515800593398</c:v>
                </c:pt>
                <c:pt idx="362">
                  <c:v>1.4595794120711434</c:v>
                </c:pt>
                <c:pt idx="363">
                  <c:v>1.465715440180567</c:v>
                </c:pt>
                <c:pt idx="364">
                  <c:v>1.4718073117894355</c:v>
                </c:pt>
                <c:pt idx="365">
                  <c:v>1.4778991833983026</c:v>
                </c:pt>
                <c:pt idx="366">
                  <c:v>1.4840352115077253</c:v>
                </c:pt>
                <c:pt idx="367">
                  <c:v>1.4905180098678525</c:v>
                </c:pt>
                <c:pt idx="368">
                  <c:v>1.4969458418796557</c:v>
                </c:pt>
                <c:pt idx="369">
                  <c:v>1.5030896417940769</c:v>
                </c:pt>
                <c:pt idx="370">
                  <c:v>1.5092998948782448</c:v>
                </c:pt>
                <c:pt idx="371">
                  <c:v>1.5157411461767283</c:v>
                </c:pt>
                <c:pt idx="372">
                  <c:v>1.5219068222222392</c:v>
                </c:pt>
                <c:pt idx="373">
                  <c:v>1.5281170753064071</c:v>
                </c:pt>
                <c:pt idx="374">
                  <c:v>1.5355943507280323</c:v>
                </c:pt>
                <c:pt idx="375">
                  <c:v>1.5417600267735432</c:v>
                </c:pt>
                <c:pt idx="376">
                  <c:v>1.5479704984190021</c:v>
                </c:pt>
                <c:pt idx="377">
                  <c:v>1.5541370155407133</c:v>
                </c:pt>
                <c:pt idx="378">
                  <c:v>1.5603035326624251</c:v>
                </c:pt>
                <c:pt idx="379">
                  <c:v>1.5665146268227934</c:v>
                </c:pt>
                <c:pt idx="380">
                  <c:v>1.5730202583831969</c:v>
                </c:pt>
                <c:pt idx="381">
                  <c:v>1.5798576931591954</c:v>
                </c:pt>
                <c:pt idx="382">
                  <c:v>1.5860242102809081</c:v>
                </c:pt>
                <c:pt idx="383">
                  <c:v>1.5922353044412756</c:v>
                </c:pt>
                <c:pt idx="384">
                  <c:v>1.5984018215629869</c:v>
                </c:pt>
                <c:pt idx="385">
                  <c:v>1.6045683386847003</c:v>
                </c:pt>
                <c:pt idx="386">
                  <c:v>1.6111185472837579</c:v>
                </c:pt>
                <c:pt idx="387">
                  <c:v>1.617285064405471</c:v>
                </c:pt>
                <c:pt idx="388">
                  <c:v>1.6238688801005616</c:v>
                </c:pt>
                <c:pt idx="389">
                  <c:v>1.6301060476231621</c:v>
                </c:pt>
                <c:pt idx="390">
                  <c:v>1.6362982175690071</c:v>
                </c:pt>
                <c:pt idx="391">
                  <c:v>1.6427663833059245</c:v>
                </c:pt>
                <c:pt idx="392">
                  <c:v>1.6493458193029698</c:v>
                </c:pt>
                <c:pt idx="393">
                  <c:v>1.6555379892488156</c:v>
                </c:pt>
                <c:pt idx="394">
                  <c:v>1.6623077222688714</c:v>
                </c:pt>
                <c:pt idx="395">
                  <c:v>1.6688958654231789</c:v>
                </c:pt>
                <c:pt idx="396">
                  <c:v>1.6751434867301562</c:v>
                </c:pt>
                <c:pt idx="397">
                  <c:v>1.6813698888271151</c:v>
                </c:pt>
                <c:pt idx="398">
                  <c:v>1.6879546656580369</c:v>
                </c:pt>
                <c:pt idx="399">
                  <c:v>1.6942394380936192</c:v>
                </c:pt>
                <c:pt idx="400">
                  <c:v>1.7004787924143412</c:v>
                </c:pt>
                <c:pt idx="401">
                  <c:v>1.7073951201380011</c:v>
                </c:pt>
                <c:pt idx="402">
                  <c:v>1.7136798925735817</c:v>
                </c:pt>
                <c:pt idx="403">
                  <c:v>1.719919246894305</c:v>
                </c:pt>
                <c:pt idx="404">
                  <c:v>1.7265040237252289</c:v>
                </c:pt>
                <c:pt idx="405">
                  <c:v>1.7327433780459527</c:v>
                </c:pt>
                <c:pt idx="406">
                  <c:v>1.7390281504815339</c:v>
                </c:pt>
                <c:pt idx="407">
                  <c:v>1.7452675048022579</c:v>
                </c:pt>
                <c:pt idx="408">
                  <c:v>1.751904388322419</c:v>
                </c:pt>
                <c:pt idx="409">
                  <c:v>1.7581891607579998</c:v>
                </c:pt>
                <c:pt idx="410">
                  <c:v>1.764773937588922</c:v>
                </c:pt>
                <c:pt idx="411">
                  <c:v>1.7712927361131445</c:v>
                </c:pt>
                <c:pt idx="412">
                  <c:v>1.7775775085487258</c:v>
                </c:pt>
                <c:pt idx="413">
                  <c:v>1.78381686286945</c:v>
                </c:pt>
                <c:pt idx="414">
                  <c:v>1.7906379856453896</c:v>
                </c:pt>
                <c:pt idx="415">
                  <c:v>1.7973202872804073</c:v>
                </c:pt>
                <c:pt idx="416">
                  <c:v>1.8039050641113297</c:v>
                </c:pt>
                <c:pt idx="417">
                  <c:v>1.8101444184320543</c:v>
                </c:pt>
                <c:pt idx="418">
                  <c:v>1.8163837727527774</c:v>
                </c:pt>
                <c:pt idx="419">
                  <c:v>1.8226685451883591</c:v>
                </c:pt>
                <c:pt idx="420">
                  <c:v>1.8289078995090833</c:v>
                </c:pt>
                <c:pt idx="421">
                  <c:v>1.8351472538298084</c:v>
                </c:pt>
                <c:pt idx="422">
                  <c:v>1.842454422178522</c:v>
                </c:pt>
                <c:pt idx="423">
                  <c:v>1.8486937764992462</c:v>
                </c:pt>
                <c:pt idx="424">
                  <c:v>1.8549331308199701</c:v>
                </c:pt>
                <c:pt idx="425">
                  <c:v>1.8612179032555514</c:v>
                </c:pt>
                <c:pt idx="426">
                  <c:v>1.8674572575762745</c:v>
                </c:pt>
                <c:pt idx="427">
                  <c:v>1.8736966118969998</c:v>
                </c:pt>
                <c:pt idx="428">
                  <c:v>1.8802813887279215</c:v>
                </c:pt>
                <c:pt idx="429">
                  <c:v>1.8869672047428194</c:v>
                </c:pt>
                <c:pt idx="430">
                  <c:v>1.8932166519779561</c:v>
                </c:pt>
                <c:pt idx="431">
                  <c:v>1.899466099213093</c:v>
                </c:pt>
                <c:pt idx="432">
                  <c:v>1.9060408293046853</c:v>
                </c:pt>
                <c:pt idx="433">
                  <c:v>1.9122902765398224</c:v>
                </c:pt>
                <c:pt idx="434">
                  <c:v>1.9194681763546753</c:v>
                </c:pt>
                <c:pt idx="435">
                  <c:v>1.9257634622427704</c:v>
                </c:pt>
                <c:pt idx="436">
                  <c:v>1.9324104386773444</c:v>
                </c:pt>
                <c:pt idx="437">
                  <c:v>1.9386598859124808</c:v>
                </c:pt>
                <c:pt idx="438">
                  <c:v>1.9449551718005744</c:v>
                </c:pt>
                <c:pt idx="439">
                  <c:v>1.9512046190357111</c:v>
                </c:pt>
                <c:pt idx="440">
                  <c:v>1.9578007503953487</c:v>
                </c:pt>
                <c:pt idx="441">
                  <c:v>1.9640501976304854</c:v>
                </c:pt>
                <c:pt idx="442">
                  <c:v>1.9706249277220771</c:v>
                </c:pt>
                <c:pt idx="443">
                  <c:v>1.9772719041566515</c:v>
                </c:pt>
                <c:pt idx="444">
                  <c:v>1.9835213513917878</c:v>
                </c:pt>
                <c:pt idx="445">
                  <c:v>1.9898166372798827</c:v>
                </c:pt>
                <c:pt idx="446">
                  <c:v>1.9964127686395188</c:v>
                </c:pt>
                <c:pt idx="447">
                  <c:v>2.0026622158746568</c:v>
                </c:pt>
                <c:pt idx="448">
                  <c:v>2.008957501762751</c:v>
                </c:pt>
                <c:pt idx="449">
                  <c:v>2.0156044781973241</c:v>
                </c:pt>
                <c:pt idx="450">
                  <c:v>2.021853925432461</c:v>
                </c:pt>
                <c:pt idx="451">
                  <c:v>2.0281033726675974</c:v>
                </c:pt>
                <c:pt idx="452">
                  <c:v>2.0350247868836902</c:v>
                </c:pt>
                <c:pt idx="453">
                  <c:v>2.0412742341188279</c:v>
                </c:pt>
                <c:pt idx="454">
                  <c:v>2.0481054498091815</c:v>
                </c:pt>
                <c:pt idx="455">
                  <c:v>2.0544007356972758</c:v>
                </c:pt>
                <c:pt idx="456">
                  <c:v>2.0610477121318489</c:v>
                </c:pt>
                <c:pt idx="457">
                  <c:v>2.0672971593669853</c:v>
                </c:pt>
                <c:pt idx="458">
                  <c:v>2.0739391293795801</c:v>
                </c:pt>
                <c:pt idx="459">
                  <c:v>2.0801885766147161</c:v>
                </c:pt>
                <c:pt idx="460">
                  <c:v>2.0864380238498539</c:v>
                </c:pt>
                <c:pt idx="461">
                  <c:v>2.0927333097379477</c:v>
                </c:pt>
                <c:pt idx="462">
                  <c:v>2.0992622011765825</c:v>
                </c:pt>
                <c:pt idx="463">
                  <c:v>2.1059091776111569</c:v>
                </c:pt>
                <c:pt idx="464">
                  <c:v>2.112505308970793</c:v>
                </c:pt>
                <c:pt idx="465">
                  <c:v>2.1188005948588873</c:v>
                </c:pt>
                <c:pt idx="466">
                  <c:v>2.125050042094025</c:v>
                </c:pt>
                <c:pt idx="467">
                  <c:v>2.1312994893291615</c:v>
                </c:pt>
                <c:pt idx="468">
                  <c:v>2.1375947752172557</c:v>
                </c:pt>
                <c:pt idx="469">
                  <c:v>2.143844222452393</c:v>
                </c:pt>
                <c:pt idx="470">
                  <c:v>2.1508378830114667</c:v>
                </c:pt>
                <c:pt idx="471">
                  <c:v>2.1571331688995605</c:v>
                </c:pt>
                <c:pt idx="472">
                  <c:v>2.1636620603381957</c:v>
                </c:pt>
                <c:pt idx="473">
                  <c:v>2.1699115075733322</c:v>
                </c:pt>
                <c:pt idx="474">
                  <c:v>2.1761672523403801</c:v>
                </c:pt>
                <c:pt idx="475">
                  <c:v>2.1830543995981042</c:v>
                </c:pt>
                <c:pt idx="476">
                  <c:v>2.1896597827959519</c:v>
                </c:pt>
                <c:pt idx="477">
                  <c:v>2.196316011068737</c:v>
                </c:pt>
                <c:pt idx="478">
                  <c:v>2.2026205487950423</c:v>
                </c:pt>
                <c:pt idx="479">
                  <c:v>2.2088792478683921</c:v>
                </c:pt>
                <c:pt idx="480">
                  <c:v>2.2151379469417405</c:v>
                </c:pt>
                <c:pt idx="481">
                  <c:v>2.2217891687925477</c:v>
                </c:pt>
                <c:pt idx="482">
                  <c:v>2.2283306763741977</c:v>
                </c:pt>
                <c:pt idx="483">
                  <c:v>2.2345893754475457</c:v>
                </c:pt>
                <c:pt idx="484">
                  <c:v>2.2412914423732881</c:v>
                </c:pt>
                <c:pt idx="485">
                  <c:v>2.247550141446637</c:v>
                </c:pt>
                <c:pt idx="486">
                  <c:v>2.2538088405199863</c:v>
                </c:pt>
                <c:pt idx="487">
                  <c:v>2.2604142237178344</c:v>
                </c:pt>
                <c:pt idx="488">
                  <c:v>2.2667187614441402</c:v>
                </c:pt>
                <c:pt idx="489">
                  <c:v>2.2729774605174891</c:v>
                </c:pt>
                <c:pt idx="490">
                  <c:v>2.2792361595908379</c:v>
                </c:pt>
                <c:pt idx="491">
                  <c:v>2.2859382265165809</c:v>
                </c:pt>
                <c:pt idx="492">
                  <c:v>2.2921969255899297</c:v>
                </c:pt>
                <c:pt idx="493">
                  <c:v>2.2990851172960807</c:v>
                </c:pt>
                <c:pt idx="494">
                  <c:v>2.3053896550223869</c:v>
                </c:pt>
                <c:pt idx="495">
                  <c:v>2.312230963627151</c:v>
                </c:pt>
                <c:pt idx="496">
                  <c:v>2.3184896627005021</c:v>
                </c:pt>
                <c:pt idx="497">
                  <c:v>2.3251917296262428</c:v>
                </c:pt>
                <c:pt idx="498">
                  <c:v>2.3314504286995916</c:v>
                </c:pt>
                <c:pt idx="499">
                  <c:v>2.3380570852476903</c:v>
                </c:pt>
                <c:pt idx="500">
                  <c:v>2.3443223026615954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1.0900000000000001</c:v>
              </c:pt>
              <c:pt idx="1">
                <c:v>1.0900000000000001</c:v>
              </c:pt>
              <c:pt idx="2">
                <c:v>0.96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1.0900000000000001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25280"/>
        <c:axId val="103039744"/>
      </c:scatterChart>
      <c:valAx>
        <c:axId val="103025280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039744"/>
        <c:crosses val="autoZero"/>
        <c:crossBetween val="midCat"/>
      </c:valAx>
      <c:valAx>
        <c:axId val="10303974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025280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'Option 4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xVal>
          <c:yVal>
            <c:numRef>
              <c:f>'Option 4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4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xVal>
          <c:yVal>
            <c:numRef>
              <c:f>'Option 4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7.0175438596491229E-3</c:v>
                </c:pt>
                <c:pt idx="9">
                  <c:v>1.0526315789473684E-2</c:v>
                </c:pt>
                <c:pt idx="10">
                  <c:v>1.4035087719298246E-2</c:v>
                </c:pt>
                <c:pt idx="11">
                  <c:v>1.4035087719298246E-2</c:v>
                </c:pt>
                <c:pt idx="12">
                  <c:v>1.7543859649122806E-2</c:v>
                </c:pt>
                <c:pt idx="13">
                  <c:v>1.7543859649122806E-2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2.456140350877193E-2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3.1578947368421054E-2</c:v>
                </c:pt>
                <c:pt idx="22">
                  <c:v>3.5087719298245612E-2</c:v>
                </c:pt>
                <c:pt idx="23">
                  <c:v>3.8596491228070177E-2</c:v>
                </c:pt>
                <c:pt idx="24">
                  <c:v>4.2105263157894736E-2</c:v>
                </c:pt>
                <c:pt idx="25">
                  <c:v>4.5614035087719301E-2</c:v>
                </c:pt>
                <c:pt idx="26">
                  <c:v>4.912280701754386E-2</c:v>
                </c:pt>
                <c:pt idx="27">
                  <c:v>5.6140350877192984E-2</c:v>
                </c:pt>
                <c:pt idx="28">
                  <c:v>5.9649122807017542E-2</c:v>
                </c:pt>
                <c:pt idx="29">
                  <c:v>6.3157894736842107E-2</c:v>
                </c:pt>
                <c:pt idx="30">
                  <c:v>6.3157894736842107E-2</c:v>
                </c:pt>
                <c:pt idx="31">
                  <c:v>6.6666666666666666E-2</c:v>
                </c:pt>
                <c:pt idx="32">
                  <c:v>6.6666666666666666E-2</c:v>
                </c:pt>
                <c:pt idx="33">
                  <c:v>7.0175438596491224E-2</c:v>
                </c:pt>
                <c:pt idx="34">
                  <c:v>7.0175438596491224E-2</c:v>
                </c:pt>
                <c:pt idx="35">
                  <c:v>7.0175438596491224E-2</c:v>
                </c:pt>
                <c:pt idx="36">
                  <c:v>7.3684210526315783E-2</c:v>
                </c:pt>
                <c:pt idx="37">
                  <c:v>7.7192982456140355E-2</c:v>
                </c:pt>
                <c:pt idx="38">
                  <c:v>8.0701754385964913E-2</c:v>
                </c:pt>
                <c:pt idx="39">
                  <c:v>8.4210526315789472E-2</c:v>
                </c:pt>
                <c:pt idx="40">
                  <c:v>9.1228070175438603E-2</c:v>
                </c:pt>
                <c:pt idx="41">
                  <c:v>9.4736842105263161E-2</c:v>
                </c:pt>
                <c:pt idx="42">
                  <c:v>0.10526315789473684</c:v>
                </c:pt>
                <c:pt idx="43">
                  <c:v>0.11228070175438597</c:v>
                </c:pt>
                <c:pt idx="44">
                  <c:v>0.11929824561403508</c:v>
                </c:pt>
                <c:pt idx="45">
                  <c:v>0.12280701754385964</c:v>
                </c:pt>
                <c:pt idx="46">
                  <c:v>0.12280701754385964</c:v>
                </c:pt>
                <c:pt idx="47">
                  <c:v>0.12280701754385964</c:v>
                </c:pt>
                <c:pt idx="48">
                  <c:v>0.12982456140350876</c:v>
                </c:pt>
                <c:pt idx="49">
                  <c:v>0.1368421052631579</c:v>
                </c:pt>
                <c:pt idx="50">
                  <c:v>0.1368421052631579</c:v>
                </c:pt>
                <c:pt idx="51">
                  <c:v>0.1368421052631579</c:v>
                </c:pt>
                <c:pt idx="52">
                  <c:v>0.14035087719298245</c:v>
                </c:pt>
                <c:pt idx="53">
                  <c:v>0.14035087719298245</c:v>
                </c:pt>
                <c:pt idx="54">
                  <c:v>0.14035087719298245</c:v>
                </c:pt>
                <c:pt idx="55">
                  <c:v>0.14736842105263157</c:v>
                </c:pt>
                <c:pt idx="56">
                  <c:v>0.15087719298245614</c:v>
                </c:pt>
                <c:pt idx="57">
                  <c:v>0.16140350877192983</c:v>
                </c:pt>
                <c:pt idx="58">
                  <c:v>0.16842105263157894</c:v>
                </c:pt>
                <c:pt idx="59">
                  <c:v>0.17894736842105263</c:v>
                </c:pt>
                <c:pt idx="60">
                  <c:v>0.18596491228070175</c:v>
                </c:pt>
                <c:pt idx="61">
                  <c:v>0.18596491228070175</c:v>
                </c:pt>
                <c:pt idx="62">
                  <c:v>0.2</c:v>
                </c:pt>
                <c:pt idx="63">
                  <c:v>0.21052631578947367</c:v>
                </c:pt>
                <c:pt idx="64">
                  <c:v>0.21754385964912282</c:v>
                </c:pt>
                <c:pt idx="65">
                  <c:v>0.22807017543859648</c:v>
                </c:pt>
                <c:pt idx="66">
                  <c:v>0.23508771929824562</c:v>
                </c:pt>
                <c:pt idx="67">
                  <c:v>0.23859649122807017</c:v>
                </c:pt>
                <c:pt idx="68">
                  <c:v>0.24210526315789474</c:v>
                </c:pt>
                <c:pt idx="69">
                  <c:v>0.24210526315789474</c:v>
                </c:pt>
                <c:pt idx="70">
                  <c:v>0.24912280701754386</c:v>
                </c:pt>
                <c:pt idx="71">
                  <c:v>0.25964912280701752</c:v>
                </c:pt>
                <c:pt idx="72">
                  <c:v>0.26315789473684209</c:v>
                </c:pt>
                <c:pt idx="73">
                  <c:v>0.26315789473684209</c:v>
                </c:pt>
                <c:pt idx="74">
                  <c:v>0.27368421052631581</c:v>
                </c:pt>
                <c:pt idx="75">
                  <c:v>0.2807017543859649</c:v>
                </c:pt>
                <c:pt idx="76">
                  <c:v>0.28771929824561404</c:v>
                </c:pt>
                <c:pt idx="77">
                  <c:v>0.28771929824561404</c:v>
                </c:pt>
                <c:pt idx="78">
                  <c:v>0.29122807017543861</c:v>
                </c:pt>
                <c:pt idx="79">
                  <c:v>0.29122807017543861</c:v>
                </c:pt>
                <c:pt idx="80">
                  <c:v>0.29473684210526313</c:v>
                </c:pt>
                <c:pt idx="81">
                  <c:v>0.2982456140350877</c:v>
                </c:pt>
                <c:pt idx="82">
                  <c:v>0.30877192982456142</c:v>
                </c:pt>
                <c:pt idx="83">
                  <c:v>0.30877192982456142</c:v>
                </c:pt>
                <c:pt idx="84">
                  <c:v>0.31228070175438599</c:v>
                </c:pt>
                <c:pt idx="85">
                  <c:v>0.31929824561403508</c:v>
                </c:pt>
                <c:pt idx="86">
                  <c:v>0.32631578947368423</c:v>
                </c:pt>
                <c:pt idx="87">
                  <c:v>0.32631578947368423</c:v>
                </c:pt>
                <c:pt idx="88">
                  <c:v>0.32631578947368423</c:v>
                </c:pt>
                <c:pt idx="89">
                  <c:v>0.33333333333333331</c:v>
                </c:pt>
                <c:pt idx="90">
                  <c:v>0.33684210526315789</c:v>
                </c:pt>
                <c:pt idx="91">
                  <c:v>0.34385964912280703</c:v>
                </c:pt>
                <c:pt idx="92">
                  <c:v>0.34385964912280703</c:v>
                </c:pt>
                <c:pt idx="93">
                  <c:v>0.3473684210526316</c:v>
                </c:pt>
                <c:pt idx="94">
                  <c:v>0.35087719298245612</c:v>
                </c:pt>
                <c:pt idx="95">
                  <c:v>0.35438596491228069</c:v>
                </c:pt>
                <c:pt idx="96">
                  <c:v>0.35789473684210527</c:v>
                </c:pt>
                <c:pt idx="97">
                  <c:v>0.36140350877192984</c:v>
                </c:pt>
                <c:pt idx="98">
                  <c:v>0.36491228070175441</c:v>
                </c:pt>
                <c:pt idx="99">
                  <c:v>0.36842105263157893</c:v>
                </c:pt>
                <c:pt idx="100">
                  <c:v>0.3719298245614035</c:v>
                </c:pt>
                <c:pt idx="101">
                  <c:v>0.3719298245614035</c:v>
                </c:pt>
                <c:pt idx="102">
                  <c:v>0.37543859649122807</c:v>
                </c:pt>
                <c:pt idx="103">
                  <c:v>0.38596491228070173</c:v>
                </c:pt>
                <c:pt idx="104">
                  <c:v>0.39649122807017545</c:v>
                </c:pt>
                <c:pt idx="105">
                  <c:v>0.4</c:v>
                </c:pt>
                <c:pt idx="106">
                  <c:v>0.40350877192982454</c:v>
                </c:pt>
                <c:pt idx="107">
                  <c:v>0.42105263157894735</c:v>
                </c:pt>
                <c:pt idx="108">
                  <c:v>0.42105263157894735</c:v>
                </c:pt>
                <c:pt idx="109">
                  <c:v>0.42807017543859649</c:v>
                </c:pt>
                <c:pt idx="110">
                  <c:v>0.43157894736842106</c:v>
                </c:pt>
                <c:pt idx="111">
                  <c:v>0.43157894736842106</c:v>
                </c:pt>
                <c:pt idx="112">
                  <c:v>0.43859649122807015</c:v>
                </c:pt>
                <c:pt idx="113">
                  <c:v>0.4456140350877193</c:v>
                </c:pt>
                <c:pt idx="114">
                  <c:v>0.45263157894736844</c:v>
                </c:pt>
                <c:pt idx="115">
                  <c:v>0.45614035087719296</c:v>
                </c:pt>
                <c:pt idx="116">
                  <c:v>0.45964912280701753</c:v>
                </c:pt>
                <c:pt idx="117">
                  <c:v>0.4631578947368421</c:v>
                </c:pt>
                <c:pt idx="118">
                  <c:v>0.4631578947368421</c:v>
                </c:pt>
                <c:pt idx="119">
                  <c:v>0.4631578947368421</c:v>
                </c:pt>
                <c:pt idx="120">
                  <c:v>0.4631578947368421</c:v>
                </c:pt>
                <c:pt idx="121">
                  <c:v>0.47017543859649125</c:v>
                </c:pt>
                <c:pt idx="122">
                  <c:v>0.47719298245614034</c:v>
                </c:pt>
                <c:pt idx="123">
                  <c:v>0.47719298245614034</c:v>
                </c:pt>
                <c:pt idx="124">
                  <c:v>0.47719298245614034</c:v>
                </c:pt>
                <c:pt idx="125">
                  <c:v>0.48070175438596491</c:v>
                </c:pt>
                <c:pt idx="126">
                  <c:v>0.48771929824561405</c:v>
                </c:pt>
                <c:pt idx="127">
                  <c:v>0.49473684210526314</c:v>
                </c:pt>
                <c:pt idx="128">
                  <c:v>0.50526315789473686</c:v>
                </c:pt>
                <c:pt idx="129">
                  <c:v>0.50526315789473686</c:v>
                </c:pt>
                <c:pt idx="130">
                  <c:v>0.50526315789473686</c:v>
                </c:pt>
                <c:pt idx="131">
                  <c:v>0.512280701754386</c:v>
                </c:pt>
                <c:pt idx="132">
                  <c:v>0.512280701754386</c:v>
                </c:pt>
                <c:pt idx="133">
                  <c:v>0.512280701754386</c:v>
                </c:pt>
                <c:pt idx="134">
                  <c:v>0.51929824561403504</c:v>
                </c:pt>
                <c:pt idx="135">
                  <c:v>0.51929824561403504</c:v>
                </c:pt>
                <c:pt idx="136">
                  <c:v>0.52280701754385961</c:v>
                </c:pt>
                <c:pt idx="137">
                  <c:v>0.52280701754385961</c:v>
                </c:pt>
                <c:pt idx="138">
                  <c:v>0.52631578947368418</c:v>
                </c:pt>
                <c:pt idx="139">
                  <c:v>0.5368421052631579</c:v>
                </c:pt>
                <c:pt idx="140">
                  <c:v>0.54385964912280704</c:v>
                </c:pt>
                <c:pt idx="141">
                  <c:v>0.55438596491228065</c:v>
                </c:pt>
                <c:pt idx="142">
                  <c:v>0.55438596491228065</c:v>
                </c:pt>
                <c:pt idx="143">
                  <c:v>0.55789473684210522</c:v>
                </c:pt>
                <c:pt idx="144">
                  <c:v>0.56140350877192979</c:v>
                </c:pt>
                <c:pt idx="145">
                  <c:v>0.56491228070175437</c:v>
                </c:pt>
                <c:pt idx="146">
                  <c:v>0.56842105263157894</c:v>
                </c:pt>
                <c:pt idx="147">
                  <c:v>0.56842105263157894</c:v>
                </c:pt>
                <c:pt idx="148">
                  <c:v>0.56842105263157894</c:v>
                </c:pt>
                <c:pt idx="149">
                  <c:v>0.57192982456140351</c:v>
                </c:pt>
                <c:pt idx="150">
                  <c:v>0.57543859649122808</c:v>
                </c:pt>
                <c:pt idx="151">
                  <c:v>0.57543859649122808</c:v>
                </c:pt>
                <c:pt idx="152">
                  <c:v>0.57894736842105265</c:v>
                </c:pt>
                <c:pt idx="153">
                  <c:v>0.57894736842105265</c:v>
                </c:pt>
                <c:pt idx="154">
                  <c:v>0.58245614035087723</c:v>
                </c:pt>
                <c:pt idx="155">
                  <c:v>0.5859649122807018</c:v>
                </c:pt>
                <c:pt idx="156">
                  <c:v>0.58947368421052626</c:v>
                </c:pt>
                <c:pt idx="157">
                  <c:v>0.58947368421052626</c:v>
                </c:pt>
                <c:pt idx="158">
                  <c:v>0.59298245614035083</c:v>
                </c:pt>
                <c:pt idx="159">
                  <c:v>0.59298245614035083</c:v>
                </c:pt>
                <c:pt idx="160">
                  <c:v>0.59649122807017541</c:v>
                </c:pt>
                <c:pt idx="161">
                  <c:v>0.59649122807017541</c:v>
                </c:pt>
                <c:pt idx="162">
                  <c:v>0.6</c:v>
                </c:pt>
                <c:pt idx="163">
                  <c:v>0.61052631578947369</c:v>
                </c:pt>
                <c:pt idx="164">
                  <c:v>0.61403508771929827</c:v>
                </c:pt>
                <c:pt idx="165">
                  <c:v>0.61403508771929827</c:v>
                </c:pt>
                <c:pt idx="166">
                  <c:v>0.61403508771929827</c:v>
                </c:pt>
                <c:pt idx="167">
                  <c:v>0.61403508771929827</c:v>
                </c:pt>
                <c:pt idx="168">
                  <c:v>0.61403508771929827</c:v>
                </c:pt>
                <c:pt idx="169">
                  <c:v>0.61403508771929827</c:v>
                </c:pt>
                <c:pt idx="170">
                  <c:v>0.61754385964912284</c:v>
                </c:pt>
                <c:pt idx="171">
                  <c:v>0.61754385964912284</c:v>
                </c:pt>
                <c:pt idx="172">
                  <c:v>0.62105263157894741</c:v>
                </c:pt>
                <c:pt idx="173">
                  <c:v>0.62105263157894741</c:v>
                </c:pt>
                <c:pt idx="174">
                  <c:v>0.62105263157894741</c:v>
                </c:pt>
                <c:pt idx="175">
                  <c:v>0.62105263157894741</c:v>
                </c:pt>
                <c:pt idx="176">
                  <c:v>0.62456140350877198</c:v>
                </c:pt>
                <c:pt idx="177">
                  <c:v>0.62456140350877198</c:v>
                </c:pt>
                <c:pt idx="178">
                  <c:v>0.62807017543859645</c:v>
                </c:pt>
                <c:pt idx="179">
                  <c:v>0.63157894736842102</c:v>
                </c:pt>
                <c:pt idx="180">
                  <c:v>0.63157894736842102</c:v>
                </c:pt>
                <c:pt idx="181">
                  <c:v>0.63508771929824559</c:v>
                </c:pt>
                <c:pt idx="182">
                  <c:v>0.64210526315789473</c:v>
                </c:pt>
                <c:pt idx="183">
                  <c:v>0.64210526315789473</c:v>
                </c:pt>
                <c:pt idx="184">
                  <c:v>0.64210526315789473</c:v>
                </c:pt>
                <c:pt idx="185">
                  <c:v>0.64561403508771931</c:v>
                </c:pt>
                <c:pt idx="186">
                  <c:v>0.64912280701754388</c:v>
                </c:pt>
                <c:pt idx="187">
                  <c:v>0.65263157894736845</c:v>
                </c:pt>
                <c:pt idx="188">
                  <c:v>0.65263157894736845</c:v>
                </c:pt>
                <c:pt idx="189">
                  <c:v>0.65614035087719302</c:v>
                </c:pt>
                <c:pt idx="190">
                  <c:v>0.65614035087719302</c:v>
                </c:pt>
                <c:pt idx="191">
                  <c:v>0.6596491228070176</c:v>
                </c:pt>
                <c:pt idx="192">
                  <c:v>0.66315789473684206</c:v>
                </c:pt>
                <c:pt idx="193">
                  <c:v>0.66666666666666663</c:v>
                </c:pt>
                <c:pt idx="194">
                  <c:v>0.6701754385964912</c:v>
                </c:pt>
                <c:pt idx="195">
                  <c:v>0.6701754385964912</c:v>
                </c:pt>
                <c:pt idx="196">
                  <c:v>0.67368421052631577</c:v>
                </c:pt>
                <c:pt idx="197">
                  <c:v>0.67368421052631577</c:v>
                </c:pt>
                <c:pt idx="198">
                  <c:v>0.67719298245614035</c:v>
                </c:pt>
                <c:pt idx="199">
                  <c:v>0.67719298245614035</c:v>
                </c:pt>
                <c:pt idx="200">
                  <c:v>0.67719298245614035</c:v>
                </c:pt>
                <c:pt idx="201">
                  <c:v>0.68421052631578949</c:v>
                </c:pt>
                <c:pt idx="202">
                  <c:v>0.68421052631578949</c:v>
                </c:pt>
                <c:pt idx="203">
                  <c:v>0.68421052631578949</c:v>
                </c:pt>
                <c:pt idx="204">
                  <c:v>0.68421052631578949</c:v>
                </c:pt>
                <c:pt idx="205">
                  <c:v>0.68421052631578949</c:v>
                </c:pt>
                <c:pt idx="206">
                  <c:v>0.68771929824561406</c:v>
                </c:pt>
                <c:pt idx="207">
                  <c:v>0.68771929824561406</c:v>
                </c:pt>
                <c:pt idx="208">
                  <c:v>0.69122807017543864</c:v>
                </c:pt>
                <c:pt idx="209">
                  <c:v>0.69122807017543864</c:v>
                </c:pt>
                <c:pt idx="210">
                  <c:v>0.69824561403508767</c:v>
                </c:pt>
                <c:pt idx="211">
                  <c:v>0.69824561403508767</c:v>
                </c:pt>
                <c:pt idx="212">
                  <c:v>0.69824561403508767</c:v>
                </c:pt>
                <c:pt idx="213">
                  <c:v>0.70526315789473681</c:v>
                </c:pt>
                <c:pt idx="214">
                  <c:v>0.70526315789473681</c:v>
                </c:pt>
                <c:pt idx="215">
                  <c:v>0.70526315789473681</c:v>
                </c:pt>
                <c:pt idx="216">
                  <c:v>0.70526315789473681</c:v>
                </c:pt>
                <c:pt idx="217">
                  <c:v>0.70526315789473681</c:v>
                </c:pt>
                <c:pt idx="218">
                  <c:v>0.70877192982456139</c:v>
                </c:pt>
                <c:pt idx="219">
                  <c:v>0.71228070175438596</c:v>
                </c:pt>
                <c:pt idx="220">
                  <c:v>0.71228070175438596</c:v>
                </c:pt>
                <c:pt idx="221">
                  <c:v>0.71228070175438596</c:v>
                </c:pt>
                <c:pt idx="222">
                  <c:v>0.71228070175438596</c:v>
                </c:pt>
                <c:pt idx="223">
                  <c:v>0.71578947368421053</c:v>
                </c:pt>
                <c:pt idx="224">
                  <c:v>0.7192982456140351</c:v>
                </c:pt>
                <c:pt idx="225">
                  <c:v>0.7192982456140351</c:v>
                </c:pt>
                <c:pt idx="226">
                  <c:v>0.7192982456140351</c:v>
                </c:pt>
                <c:pt idx="227">
                  <c:v>0.72280701754385968</c:v>
                </c:pt>
                <c:pt idx="228">
                  <c:v>0.72280701754385968</c:v>
                </c:pt>
                <c:pt idx="229">
                  <c:v>0.72280701754385968</c:v>
                </c:pt>
                <c:pt idx="230">
                  <c:v>0.72631578947368425</c:v>
                </c:pt>
                <c:pt idx="231">
                  <c:v>0.72982456140350882</c:v>
                </c:pt>
                <c:pt idx="232">
                  <c:v>0.72982456140350882</c:v>
                </c:pt>
                <c:pt idx="233">
                  <c:v>0.72982456140350882</c:v>
                </c:pt>
                <c:pt idx="234">
                  <c:v>0.72982456140350882</c:v>
                </c:pt>
                <c:pt idx="235">
                  <c:v>0.72982456140350882</c:v>
                </c:pt>
                <c:pt idx="236">
                  <c:v>0.72982456140350882</c:v>
                </c:pt>
                <c:pt idx="237">
                  <c:v>0.72982456140350882</c:v>
                </c:pt>
                <c:pt idx="238">
                  <c:v>0.72982456140350882</c:v>
                </c:pt>
                <c:pt idx="239">
                  <c:v>0.73333333333333328</c:v>
                </c:pt>
                <c:pt idx="240">
                  <c:v>0.73333333333333328</c:v>
                </c:pt>
                <c:pt idx="241">
                  <c:v>0.73684210526315785</c:v>
                </c:pt>
                <c:pt idx="242">
                  <c:v>0.73684210526315785</c:v>
                </c:pt>
                <c:pt idx="243">
                  <c:v>0.73684210526315785</c:v>
                </c:pt>
                <c:pt idx="244">
                  <c:v>0.73684210526315785</c:v>
                </c:pt>
                <c:pt idx="245">
                  <c:v>0.73684210526315785</c:v>
                </c:pt>
                <c:pt idx="246">
                  <c:v>0.73684210526315785</c:v>
                </c:pt>
                <c:pt idx="247">
                  <c:v>0.73684210526315785</c:v>
                </c:pt>
                <c:pt idx="248">
                  <c:v>0.73684210526315785</c:v>
                </c:pt>
                <c:pt idx="249">
                  <c:v>0.73684210526315785</c:v>
                </c:pt>
                <c:pt idx="250">
                  <c:v>0.73684210526315785</c:v>
                </c:pt>
                <c:pt idx="251">
                  <c:v>0.74035087719298243</c:v>
                </c:pt>
                <c:pt idx="252">
                  <c:v>0.743859649122807</c:v>
                </c:pt>
                <c:pt idx="253">
                  <c:v>0.743859649122807</c:v>
                </c:pt>
                <c:pt idx="254">
                  <c:v>0.743859649122807</c:v>
                </c:pt>
                <c:pt idx="255">
                  <c:v>0.74736842105263157</c:v>
                </c:pt>
                <c:pt idx="256">
                  <c:v>0.75087719298245614</c:v>
                </c:pt>
                <c:pt idx="257">
                  <c:v>0.75438596491228072</c:v>
                </c:pt>
                <c:pt idx="258">
                  <c:v>0.75438596491228072</c:v>
                </c:pt>
                <c:pt idx="259">
                  <c:v>0.75438596491228072</c:v>
                </c:pt>
                <c:pt idx="260">
                  <c:v>0.76140350877192986</c:v>
                </c:pt>
                <c:pt idx="261">
                  <c:v>0.76140350877192986</c:v>
                </c:pt>
                <c:pt idx="262">
                  <c:v>0.76140350877192986</c:v>
                </c:pt>
                <c:pt idx="263">
                  <c:v>0.76140350877192986</c:v>
                </c:pt>
                <c:pt idx="264">
                  <c:v>0.76140350877192986</c:v>
                </c:pt>
                <c:pt idx="265">
                  <c:v>0.76140350877192986</c:v>
                </c:pt>
                <c:pt idx="266">
                  <c:v>0.76140350877192986</c:v>
                </c:pt>
                <c:pt idx="267">
                  <c:v>0.76140350877192986</c:v>
                </c:pt>
                <c:pt idx="268">
                  <c:v>0.76140350877192986</c:v>
                </c:pt>
                <c:pt idx="269">
                  <c:v>0.76140350877192986</c:v>
                </c:pt>
                <c:pt idx="270">
                  <c:v>0.76140350877192986</c:v>
                </c:pt>
                <c:pt idx="271">
                  <c:v>0.76140350877192986</c:v>
                </c:pt>
                <c:pt idx="272">
                  <c:v>0.76140350877192986</c:v>
                </c:pt>
                <c:pt idx="273">
                  <c:v>0.76140350877192986</c:v>
                </c:pt>
                <c:pt idx="274">
                  <c:v>0.76140350877192986</c:v>
                </c:pt>
                <c:pt idx="275">
                  <c:v>0.76491228070175443</c:v>
                </c:pt>
                <c:pt idx="276">
                  <c:v>0.76491228070175443</c:v>
                </c:pt>
                <c:pt idx="277">
                  <c:v>0.76491228070175443</c:v>
                </c:pt>
                <c:pt idx="278">
                  <c:v>0.76491228070175443</c:v>
                </c:pt>
                <c:pt idx="279">
                  <c:v>0.77192982456140347</c:v>
                </c:pt>
                <c:pt idx="280">
                  <c:v>0.77192982456140347</c:v>
                </c:pt>
                <c:pt idx="281">
                  <c:v>0.77192982456140347</c:v>
                </c:pt>
                <c:pt idx="282">
                  <c:v>0.77192982456140347</c:v>
                </c:pt>
                <c:pt idx="283">
                  <c:v>0.77192982456140347</c:v>
                </c:pt>
                <c:pt idx="284">
                  <c:v>0.77543859649122804</c:v>
                </c:pt>
                <c:pt idx="285">
                  <c:v>0.77894736842105261</c:v>
                </c:pt>
                <c:pt idx="286">
                  <c:v>0.77894736842105261</c:v>
                </c:pt>
                <c:pt idx="287">
                  <c:v>0.77894736842105261</c:v>
                </c:pt>
                <c:pt idx="288">
                  <c:v>0.78245614035087718</c:v>
                </c:pt>
                <c:pt idx="289">
                  <c:v>0.78245614035087718</c:v>
                </c:pt>
                <c:pt idx="290">
                  <c:v>0.78245614035087718</c:v>
                </c:pt>
                <c:pt idx="291">
                  <c:v>0.78245614035087718</c:v>
                </c:pt>
                <c:pt idx="292">
                  <c:v>0.78245614035087718</c:v>
                </c:pt>
                <c:pt idx="293">
                  <c:v>0.78245614035087718</c:v>
                </c:pt>
                <c:pt idx="294">
                  <c:v>0.78245614035087718</c:v>
                </c:pt>
                <c:pt idx="295">
                  <c:v>0.78245614035087718</c:v>
                </c:pt>
                <c:pt idx="296">
                  <c:v>0.78245614035087718</c:v>
                </c:pt>
                <c:pt idx="297">
                  <c:v>0.78245614035087718</c:v>
                </c:pt>
                <c:pt idx="298">
                  <c:v>0.78245614035087718</c:v>
                </c:pt>
                <c:pt idx="299">
                  <c:v>0.78245614035087718</c:v>
                </c:pt>
                <c:pt idx="300">
                  <c:v>0.78245614035087718</c:v>
                </c:pt>
                <c:pt idx="301">
                  <c:v>0.78245614035087718</c:v>
                </c:pt>
                <c:pt idx="302">
                  <c:v>0.78596491228070176</c:v>
                </c:pt>
                <c:pt idx="303">
                  <c:v>0.78596491228070176</c:v>
                </c:pt>
                <c:pt idx="304">
                  <c:v>0.78596491228070176</c:v>
                </c:pt>
                <c:pt idx="305">
                  <c:v>0.78947368421052633</c:v>
                </c:pt>
                <c:pt idx="306">
                  <c:v>0.78947368421052633</c:v>
                </c:pt>
                <c:pt idx="307">
                  <c:v>0.79649122807017547</c:v>
                </c:pt>
                <c:pt idx="308">
                  <c:v>0.79649122807017547</c:v>
                </c:pt>
                <c:pt idx="309">
                  <c:v>0.8</c:v>
                </c:pt>
                <c:pt idx="310">
                  <c:v>0.8</c:v>
                </c:pt>
                <c:pt idx="311">
                  <c:v>0.80350877192982462</c:v>
                </c:pt>
                <c:pt idx="312">
                  <c:v>0.80350877192982462</c:v>
                </c:pt>
                <c:pt idx="313">
                  <c:v>0.80350877192982462</c:v>
                </c:pt>
                <c:pt idx="314">
                  <c:v>0.80701754385964908</c:v>
                </c:pt>
                <c:pt idx="315">
                  <c:v>0.80701754385964908</c:v>
                </c:pt>
                <c:pt idx="316">
                  <c:v>0.80701754385964908</c:v>
                </c:pt>
                <c:pt idx="317">
                  <c:v>0.80701754385964908</c:v>
                </c:pt>
                <c:pt idx="318">
                  <c:v>0.80701754385964908</c:v>
                </c:pt>
                <c:pt idx="319">
                  <c:v>0.80701754385964908</c:v>
                </c:pt>
                <c:pt idx="320">
                  <c:v>0.80701754385964908</c:v>
                </c:pt>
                <c:pt idx="321">
                  <c:v>0.80701754385964908</c:v>
                </c:pt>
                <c:pt idx="322">
                  <c:v>0.80701754385964908</c:v>
                </c:pt>
                <c:pt idx="323">
                  <c:v>0.80701754385964908</c:v>
                </c:pt>
                <c:pt idx="324">
                  <c:v>0.80701754385964908</c:v>
                </c:pt>
                <c:pt idx="325">
                  <c:v>0.80701754385964908</c:v>
                </c:pt>
                <c:pt idx="326">
                  <c:v>0.80701754385964908</c:v>
                </c:pt>
                <c:pt idx="327">
                  <c:v>0.81052631578947365</c:v>
                </c:pt>
                <c:pt idx="328">
                  <c:v>0.81052631578947365</c:v>
                </c:pt>
                <c:pt idx="329">
                  <c:v>0.81052631578947365</c:v>
                </c:pt>
                <c:pt idx="330">
                  <c:v>0.81052631578947365</c:v>
                </c:pt>
                <c:pt idx="331">
                  <c:v>0.81052631578947365</c:v>
                </c:pt>
                <c:pt idx="332">
                  <c:v>0.81052631578947365</c:v>
                </c:pt>
                <c:pt idx="333">
                  <c:v>0.81403508771929822</c:v>
                </c:pt>
                <c:pt idx="334">
                  <c:v>0.81754385964912279</c:v>
                </c:pt>
                <c:pt idx="335">
                  <c:v>0.81754385964912279</c:v>
                </c:pt>
                <c:pt idx="336">
                  <c:v>0.81754385964912279</c:v>
                </c:pt>
                <c:pt idx="337">
                  <c:v>0.81754385964912279</c:v>
                </c:pt>
                <c:pt idx="338">
                  <c:v>0.82105263157894737</c:v>
                </c:pt>
                <c:pt idx="339">
                  <c:v>0.82105263157894737</c:v>
                </c:pt>
                <c:pt idx="340">
                  <c:v>0.82105263157894737</c:v>
                </c:pt>
                <c:pt idx="341">
                  <c:v>0.82105263157894737</c:v>
                </c:pt>
                <c:pt idx="342">
                  <c:v>0.82105263157894737</c:v>
                </c:pt>
                <c:pt idx="343">
                  <c:v>0.82105263157894737</c:v>
                </c:pt>
                <c:pt idx="344">
                  <c:v>0.82105263157894737</c:v>
                </c:pt>
                <c:pt idx="345">
                  <c:v>0.82105263157894737</c:v>
                </c:pt>
                <c:pt idx="346">
                  <c:v>0.82105263157894737</c:v>
                </c:pt>
                <c:pt idx="347">
                  <c:v>0.82105263157894737</c:v>
                </c:pt>
                <c:pt idx="348">
                  <c:v>0.82105263157894737</c:v>
                </c:pt>
                <c:pt idx="349">
                  <c:v>0.82105263157894737</c:v>
                </c:pt>
                <c:pt idx="350">
                  <c:v>0.82105263157894737</c:v>
                </c:pt>
                <c:pt idx="351">
                  <c:v>0.82105263157894737</c:v>
                </c:pt>
                <c:pt idx="352">
                  <c:v>0.82105263157894737</c:v>
                </c:pt>
                <c:pt idx="353">
                  <c:v>0.82105263157894737</c:v>
                </c:pt>
                <c:pt idx="354">
                  <c:v>0.82105263157894737</c:v>
                </c:pt>
                <c:pt idx="355">
                  <c:v>0.82105263157894737</c:v>
                </c:pt>
                <c:pt idx="356">
                  <c:v>0.82105263157894737</c:v>
                </c:pt>
                <c:pt idx="357">
                  <c:v>0.82105263157894737</c:v>
                </c:pt>
                <c:pt idx="358">
                  <c:v>0.82105263157894737</c:v>
                </c:pt>
                <c:pt idx="359">
                  <c:v>0.82456140350877194</c:v>
                </c:pt>
                <c:pt idx="360">
                  <c:v>0.82456140350877194</c:v>
                </c:pt>
                <c:pt idx="361">
                  <c:v>0.82456140350877194</c:v>
                </c:pt>
                <c:pt idx="362">
                  <c:v>0.82456140350877194</c:v>
                </c:pt>
                <c:pt idx="363">
                  <c:v>0.82456140350877194</c:v>
                </c:pt>
                <c:pt idx="364">
                  <c:v>0.82456140350877194</c:v>
                </c:pt>
                <c:pt idx="365">
                  <c:v>0.82456140350877194</c:v>
                </c:pt>
                <c:pt idx="366">
                  <c:v>0.82456140350877194</c:v>
                </c:pt>
                <c:pt idx="367">
                  <c:v>0.82456140350877194</c:v>
                </c:pt>
                <c:pt idx="368">
                  <c:v>0.82456140350877194</c:v>
                </c:pt>
                <c:pt idx="369">
                  <c:v>0.83157894736842108</c:v>
                </c:pt>
                <c:pt idx="370">
                  <c:v>0.83157894736842108</c:v>
                </c:pt>
                <c:pt idx="371">
                  <c:v>0.83157894736842108</c:v>
                </c:pt>
                <c:pt idx="372">
                  <c:v>0.83157894736842108</c:v>
                </c:pt>
                <c:pt idx="373">
                  <c:v>0.83157894736842108</c:v>
                </c:pt>
                <c:pt idx="374">
                  <c:v>0.83157894736842108</c:v>
                </c:pt>
                <c:pt idx="375">
                  <c:v>0.83157894736842108</c:v>
                </c:pt>
                <c:pt idx="376">
                  <c:v>0.83508771929824566</c:v>
                </c:pt>
                <c:pt idx="377">
                  <c:v>0.83508771929824566</c:v>
                </c:pt>
                <c:pt idx="378">
                  <c:v>0.83508771929824566</c:v>
                </c:pt>
                <c:pt idx="379">
                  <c:v>0.83508771929824566</c:v>
                </c:pt>
                <c:pt idx="380">
                  <c:v>0.83508771929824566</c:v>
                </c:pt>
                <c:pt idx="381">
                  <c:v>0.83508771929824566</c:v>
                </c:pt>
                <c:pt idx="382">
                  <c:v>0.83508771929824566</c:v>
                </c:pt>
                <c:pt idx="383">
                  <c:v>0.83508771929824566</c:v>
                </c:pt>
                <c:pt idx="384">
                  <c:v>0.83508771929824566</c:v>
                </c:pt>
                <c:pt idx="385">
                  <c:v>0.83508771929824566</c:v>
                </c:pt>
                <c:pt idx="386">
                  <c:v>0.83508771929824566</c:v>
                </c:pt>
                <c:pt idx="387">
                  <c:v>0.83508771929824566</c:v>
                </c:pt>
                <c:pt idx="388">
                  <c:v>0.83859649122807023</c:v>
                </c:pt>
                <c:pt idx="389">
                  <c:v>0.83859649122807023</c:v>
                </c:pt>
                <c:pt idx="390">
                  <c:v>0.83859649122807023</c:v>
                </c:pt>
                <c:pt idx="391">
                  <c:v>0.83859649122807023</c:v>
                </c:pt>
                <c:pt idx="392">
                  <c:v>0.83859649122807023</c:v>
                </c:pt>
                <c:pt idx="393">
                  <c:v>0.83859649122807023</c:v>
                </c:pt>
                <c:pt idx="394">
                  <c:v>0.83859649122807023</c:v>
                </c:pt>
                <c:pt idx="395">
                  <c:v>0.83859649122807023</c:v>
                </c:pt>
                <c:pt idx="396">
                  <c:v>0.84210526315789469</c:v>
                </c:pt>
                <c:pt idx="397">
                  <c:v>0.84561403508771926</c:v>
                </c:pt>
                <c:pt idx="398">
                  <c:v>0.84561403508771926</c:v>
                </c:pt>
                <c:pt idx="399">
                  <c:v>0.84561403508771926</c:v>
                </c:pt>
                <c:pt idx="400">
                  <c:v>0.84561403508771926</c:v>
                </c:pt>
                <c:pt idx="401">
                  <c:v>0.84561403508771926</c:v>
                </c:pt>
                <c:pt idx="402">
                  <c:v>0.84561403508771926</c:v>
                </c:pt>
                <c:pt idx="403">
                  <c:v>0.84561403508771926</c:v>
                </c:pt>
                <c:pt idx="404">
                  <c:v>0.84561403508771926</c:v>
                </c:pt>
                <c:pt idx="405">
                  <c:v>0.84561403508771926</c:v>
                </c:pt>
                <c:pt idx="406">
                  <c:v>0.84561403508771926</c:v>
                </c:pt>
                <c:pt idx="407">
                  <c:v>0.84561403508771926</c:v>
                </c:pt>
                <c:pt idx="408">
                  <c:v>0.84561403508771926</c:v>
                </c:pt>
                <c:pt idx="409">
                  <c:v>0.84561403508771926</c:v>
                </c:pt>
                <c:pt idx="410">
                  <c:v>0.84561403508771926</c:v>
                </c:pt>
                <c:pt idx="411">
                  <c:v>0.84561403508771926</c:v>
                </c:pt>
                <c:pt idx="412">
                  <c:v>0.84561403508771926</c:v>
                </c:pt>
                <c:pt idx="413">
                  <c:v>0.84561403508771926</c:v>
                </c:pt>
                <c:pt idx="414">
                  <c:v>0.84561403508771926</c:v>
                </c:pt>
                <c:pt idx="415">
                  <c:v>0.84561403508771926</c:v>
                </c:pt>
                <c:pt idx="416">
                  <c:v>0.84561403508771926</c:v>
                </c:pt>
                <c:pt idx="417">
                  <c:v>0.84561403508771926</c:v>
                </c:pt>
                <c:pt idx="418">
                  <c:v>0.84561403508771926</c:v>
                </c:pt>
                <c:pt idx="419">
                  <c:v>0.84561403508771926</c:v>
                </c:pt>
                <c:pt idx="420">
                  <c:v>0.84561403508771926</c:v>
                </c:pt>
                <c:pt idx="421">
                  <c:v>0.84561403508771926</c:v>
                </c:pt>
                <c:pt idx="422">
                  <c:v>0.84561403508771926</c:v>
                </c:pt>
                <c:pt idx="423">
                  <c:v>0.84561403508771926</c:v>
                </c:pt>
                <c:pt idx="424">
                  <c:v>0.84561403508771926</c:v>
                </c:pt>
                <c:pt idx="425">
                  <c:v>0.84561403508771926</c:v>
                </c:pt>
                <c:pt idx="426">
                  <c:v>0.84561403508771926</c:v>
                </c:pt>
                <c:pt idx="427">
                  <c:v>0.84561403508771926</c:v>
                </c:pt>
                <c:pt idx="428">
                  <c:v>0.84561403508771926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0.84912280701754383</c:v>
                </c:pt>
                <c:pt idx="454">
                  <c:v>0.84912280701754383</c:v>
                </c:pt>
                <c:pt idx="455">
                  <c:v>0.84912280701754383</c:v>
                </c:pt>
                <c:pt idx="456">
                  <c:v>0.84912280701754383</c:v>
                </c:pt>
                <c:pt idx="457">
                  <c:v>0.84912280701754383</c:v>
                </c:pt>
                <c:pt idx="458">
                  <c:v>0.84912280701754383</c:v>
                </c:pt>
                <c:pt idx="459">
                  <c:v>0.84912280701754383</c:v>
                </c:pt>
                <c:pt idx="460">
                  <c:v>0.84912280701754383</c:v>
                </c:pt>
                <c:pt idx="461">
                  <c:v>0.84912280701754383</c:v>
                </c:pt>
                <c:pt idx="462">
                  <c:v>0.84912280701754383</c:v>
                </c:pt>
                <c:pt idx="463">
                  <c:v>0.84912280701754383</c:v>
                </c:pt>
                <c:pt idx="464">
                  <c:v>0.84912280701754383</c:v>
                </c:pt>
                <c:pt idx="465">
                  <c:v>0.84912280701754383</c:v>
                </c:pt>
                <c:pt idx="466">
                  <c:v>0.84912280701754383</c:v>
                </c:pt>
                <c:pt idx="467">
                  <c:v>0.84912280701754383</c:v>
                </c:pt>
                <c:pt idx="468">
                  <c:v>0.84912280701754383</c:v>
                </c:pt>
                <c:pt idx="469">
                  <c:v>0.84912280701754383</c:v>
                </c:pt>
                <c:pt idx="470">
                  <c:v>0.84912280701754383</c:v>
                </c:pt>
                <c:pt idx="471">
                  <c:v>0.84912280701754383</c:v>
                </c:pt>
                <c:pt idx="472">
                  <c:v>0.84912280701754383</c:v>
                </c:pt>
                <c:pt idx="473">
                  <c:v>0.84912280701754383</c:v>
                </c:pt>
                <c:pt idx="474">
                  <c:v>0.85263157894736841</c:v>
                </c:pt>
                <c:pt idx="475">
                  <c:v>0.85263157894736841</c:v>
                </c:pt>
                <c:pt idx="476">
                  <c:v>0.85263157894736841</c:v>
                </c:pt>
                <c:pt idx="477">
                  <c:v>0.85263157894736841</c:v>
                </c:pt>
                <c:pt idx="478">
                  <c:v>0.85263157894736841</c:v>
                </c:pt>
                <c:pt idx="479">
                  <c:v>0.85263157894736841</c:v>
                </c:pt>
                <c:pt idx="480">
                  <c:v>0.85263157894736841</c:v>
                </c:pt>
                <c:pt idx="481">
                  <c:v>0.85263157894736841</c:v>
                </c:pt>
                <c:pt idx="482">
                  <c:v>0.85263157894736841</c:v>
                </c:pt>
                <c:pt idx="483">
                  <c:v>0.85263157894736841</c:v>
                </c:pt>
                <c:pt idx="484">
                  <c:v>0.85263157894736841</c:v>
                </c:pt>
                <c:pt idx="485">
                  <c:v>0.85263157894736841</c:v>
                </c:pt>
                <c:pt idx="486">
                  <c:v>0.85263157894736841</c:v>
                </c:pt>
                <c:pt idx="487">
                  <c:v>0.85263157894736841</c:v>
                </c:pt>
                <c:pt idx="488">
                  <c:v>0.85263157894736841</c:v>
                </c:pt>
                <c:pt idx="489">
                  <c:v>0.85263157894736841</c:v>
                </c:pt>
                <c:pt idx="490">
                  <c:v>0.85263157894736841</c:v>
                </c:pt>
                <c:pt idx="491">
                  <c:v>0.85263157894736841</c:v>
                </c:pt>
                <c:pt idx="492">
                  <c:v>0.85263157894736841</c:v>
                </c:pt>
                <c:pt idx="493">
                  <c:v>0.85263157894736841</c:v>
                </c:pt>
                <c:pt idx="494">
                  <c:v>0.85263157894736841</c:v>
                </c:pt>
                <c:pt idx="495">
                  <c:v>0.85263157894736841</c:v>
                </c:pt>
                <c:pt idx="496">
                  <c:v>0.85263157894736841</c:v>
                </c:pt>
                <c:pt idx="497">
                  <c:v>0.85263157894736841</c:v>
                </c:pt>
                <c:pt idx="498">
                  <c:v>0.85263157894736841</c:v>
                </c:pt>
                <c:pt idx="499">
                  <c:v>0.85614035087719298</c:v>
                </c:pt>
                <c:pt idx="500">
                  <c:v>0.85614035087719298</c:v>
                </c:pt>
                <c:pt idx="501">
                  <c:v>0.85614035087719298</c:v>
                </c:pt>
                <c:pt idx="502">
                  <c:v>0.85614035087719298</c:v>
                </c:pt>
                <c:pt idx="503">
                  <c:v>0.85614035087719298</c:v>
                </c:pt>
                <c:pt idx="504">
                  <c:v>0.85614035087719298</c:v>
                </c:pt>
                <c:pt idx="505">
                  <c:v>0.85614035087719298</c:v>
                </c:pt>
                <c:pt idx="506">
                  <c:v>0.85614035087719298</c:v>
                </c:pt>
                <c:pt idx="507">
                  <c:v>0.85614035087719298</c:v>
                </c:pt>
                <c:pt idx="508">
                  <c:v>0.85614035087719298</c:v>
                </c:pt>
                <c:pt idx="509">
                  <c:v>0.85614035087719298</c:v>
                </c:pt>
                <c:pt idx="510">
                  <c:v>0.85614035087719298</c:v>
                </c:pt>
                <c:pt idx="511">
                  <c:v>0.85614035087719298</c:v>
                </c:pt>
                <c:pt idx="512">
                  <c:v>0.85614035087719298</c:v>
                </c:pt>
                <c:pt idx="513">
                  <c:v>0.85614035087719298</c:v>
                </c:pt>
                <c:pt idx="514">
                  <c:v>0.85614035087719298</c:v>
                </c:pt>
                <c:pt idx="515">
                  <c:v>0.85614035087719298</c:v>
                </c:pt>
                <c:pt idx="516">
                  <c:v>0.85614035087719298</c:v>
                </c:pt>
                <c:pt idx="517">
                  <c:v>0.85614035087719298</c:v>
                </c:pt>
                <c:pt idx="518">
                  <c:v>0.85614035087719298</c:v>
                </c:pt>
                <c:pt idx="519">
                  <c:v>0.85614035087719298</c:v>
                </c:pt>
                <c:pt idx="520">
                  <c:v>0.85614035087719298</c:v>
                </c:pt>
                <c:pt idx="521">
                  <c:v>0.85614035087719298</c:v>
                </c:pt>
                <c:pt idx="522">
                  <c:v>0.85614035087719298</c:v>
                </c:pt>
                <c:pt idx="523">
                  <c:v>0.85614035087719298</c:v>
                </c:pt>
                <c:pt idx="524">
                  <c:v>0.85614035087719298</c:v>
                </c:pt>
                <c:pt idx="525">
                  <c:v>0.85614035087719298</c:v>
                </c:pt>
                <c:pt idx="526">
                  <c:v>0.85614035087719298</c:v>
                </c:pt>
                <c:pt idx="527">
                  <c:v>0.85614035087719298</c:v>
                </c:pt>
                <c:pt idx="528">
                  <c:v>0.85614035087719298</c:v>
                </c:pt>
                <c:pt idx="529">
                  <c:v>0.85614035087719298</c:v>
                </c:pt>
                <c:pt idx="530">
                  <c:v>0.85614035087719298</c:v>
                </c:pt>
                <c:pt idx="531">
                  <c:v>0.85614035087719298</c:v>
                </c:pt>
                <c:pt idx="532">
                  <c:v>0.85614035087719298</c:v>
                </c:pt>
                <c:pt idx="533">
                  <c:v>0.85614035087719298</c:v>
                </c:pt>
                <c:pt idx="534">
                  <c:v>0.85614035087719298</c:v>
                </c:pt>
                <c:pt idx="535">
                  <c:v>0.85964912280701755</c:v>
                </c:pt>
                <c:pt idx="536">
                  <c:v>0.85964912280701755</c:v>
                </c:pt>
                <c:pt idx="537">
                  <c:v>0.85964912280701755</c:v>
                </c:pt>
                <c:pt idx="538">
                  <c:v>0.85964912280701755</c:v>
                </c:pt>
                <c:pt idx="539">
                  <c:v>0.86315789473684212</c:v>
                </c:pt>
                <c:pt idx="540">
                  <c:v>0.8666666666666667</c:v>
                </c:pt>
                <c:pt idx="541">
                  <c:v>0.8666666666666667</c:v>
                </c:pt>
                <c:pt idx="542">
                  <c:v>0.8666666666666667</c:v>
                </c:pt>
                <c:pt idx="543">
                  <c:v>0.8666666666666667</c:v>
                </c:pt>
                <c:pt idx="544">
                  <c:v>0.8666666666666667</c:v>
                </c:pt>
                <c:pt idx="545">
                  <c:v>0.8666666666666667</c:v>
                </c:pt>
                <c:pt idx="546">
                  <c:v>0.8666666666666667</c:v>
                </c:pt>
                <c:pt idx="547">
                  <c:v>0.8666666666666667</c:v>
                </c:pt>
                <c:pt idx="548">
                  <c:v>0.8666666666666667</c:v>
                </c:pt>
                <c:pt idx="549">
                  <c:v>0.8666666666666667</c:v>
                </c:pt>
                <c:pt idx="550">
                  <c:v>0.8666666666666667</c:v>
                </c:pt>
                <c:pt idx="551">
                  <c:v>0.8666666666666667</c:v>
                </c:pt>
                <c:pt idx="552">
                  <c:v>0.8666666666666667</c:v>
                </c:pt>
                <c:pt idx="553">
                  <c:v>0.8666666666666667</c:v>
                </c:pt>
                <c:pt idx="554">
                  <c:v>0.8666666666666667</c:v>
                </c:pt>
                <c:pt idx="555">
                  <c:v>0.8666666666666667</c:v>
                </c:pt>
                <c:pt idx="556">
                  <c:v>0.8666666666666667</c:v>
                </c:pt>
                <c:pt idx="557">
                  <c:v>0.8666666666666667</c:v>
                </c:pt>
                <c:pt idx="558">
                  <c:v>0.8666666666666667</c:v>
                </c:pt>
                <c:pt idx="559">
                  <c:v>0.8666666666666667</c:v>
                </c:pt>
                <c:pt idx="560">
                  <c:v>0.8666666666666667</c:v>
                </c:pt>
                <c:pt idx="561">
                  <c:v>0.8666666666666667</c:v>
                </c:pt>
                <c:pt idx="562">
                  <c:v>0.8666666666666667</c:v>
                </c:pt>
                <c:pt idx="563">
                  <c:v>0.8666666666666667</c:v>
                </c:pt>
                <c:pt idx="564">
                  <c:v>0.8666666666666667</c:v>
                </c:pt>
                <c:pt idx="565">
                  <c:v>0.8666666666666667</c:v>
                </c:pt>
                <c:pt idx="566">
                  <c:v>0.8666666666666667</c:v>
                </c:pt>
                <c:pt idx="567">
                  <c:v>0.8666666666666667</c:v>
                </c:pt>
                <c:pt idx="568">
                  <c:v>0.8666666666666667</c:v>
                </c:pt>
                <c:pt idx="569">
                  <c:v>0.8666666666666667</c:v>
                </c:pt>
                <c:pt idx="570">
                  <c:v>0.8666666666666667</c:v>
                </c:pt>
                <c:pt idx="571">
                  <c:v>0.8666666666666667</c:v>
                </c:pt>
                <c:pt idx="572">
                  <c:v>0.8666666666666667</c:v>
                </c:pt>
                <c:pt idx="573">
                  <c:v>0.8666666666666667</c:v>
                </c:pt>
                <c:pt idx="574">
                  <c:v>0.8666666666666667</c:v>
                </c:pt>
                <c:pt idx="575">
                  <c:v>0.8666666666666667</c:v>
                </c:pt>
                <c:pt idx="576">
                  <c:v>0.8666666666666667</c:v>
                </c:pt>
                <c:pt idx="577">
                  <c:v>0.8666666666666667</c:v>
                </c:pt>
                <c:pt idx="578">
                  <c:v>0.8666666666666667</c:v>
                </c:pt>
                <c:pt idx="579">
                  <c:v>0.8666666666666667</c:v>
                </c:pt>
                <c:pt idx="580">
                  <c:v>0.8666666666666667</c:v>
                </c:pt>
                <c:pt idx="581">
                  <c:v>0.8666666666666667</c:v>
                </c:pt>
                <c:pt idx="582">
                  <c:v>0.8666666666666667</c:v>
                </c:pt>
                <c:pt idx="583">
                  <c:v>0.8666666666666667</c:v>
                </c:pt>
                <c:pt idx="584">
                  <c:v>0.8666666666666667</c:v>
                </c:pt>
                <c:pt idx="585">
                  <c:v>0.8666666666666667</c:v>
                </c:pt>
                <c:pt idx="586">
                  <c:v>0.8666666666666667</c:v>
                </c:pt>
                <c:pt idx="587">
                  <c:v>0.87017543859649127</c:v>
                </c:pt>
                <c:pt idx="588">
                  <c:v>0.87017543859649127</c:v>
                </c:pt>
                <c:pt idx="589">
                  <c:v>0.87017543859649127</c:v>
                </c:pt>
                <c:pt idx="590">
                  <c:v>0.87017543859649127</c:v>
                </c:pt>
                <c:pt idx="591">
                  <c:v>0.87017543859649127</c:v>
                </c:pt>
                <c:pt idx="592">
                  <c:v>0.87017543859649127</c:v>
                </c:pt>
                <c:pt idx="593">
                  <c:v>0.87017543859649127</c:v>
                </c:pt>
                <c:pt idx="594">
                  <c:v>0.87017543859649127</c:v>
                </c:pt>
                <c:pt idx="595">
                  <c:v>0.87017543859649127</c:v>
                </c:pt>
                <c:pt idx="596">
                  <c:v>0.87017543859649127</c:v>
                </c:pt>
                <c:pt idx="597">
                  <c:v>0.87017543859649127</c:v>
                </c:pt>
                <c:pt idx="598">
                  <c:v>0.87017543859649127</c:v>
                </c:pt>
                <c:pt idx="599">
                  <c:v>0.87017543859649127</c:v>
                </c:pt>
                <c:pt idx="600">
                  <c:v>0.87017543859649127</c:v>
                </c:pt>
                <c:pt idx="601">
                  <c:v>0.87017543859649127</c:v>
                </c:pt>
                <c:pt idx="602">
                  <c:v>0.87017543859649127</c:v>
                </c:pt>
                <c:pt idx="603">
                  <c:v>0.87017543859649127</c:v>
                </c:pt>
                <c:pt idx="604">
                  <c:v>0.87017543859649127</c:v>
                </c:pt>
                <c:pt idx="605">
                  <c:v>0.87017543859649127</c:v>
                </c:pt>
                <c:pt idx="606">
                  <c:v>0.87017543859649127</c:v>
                </c:pt>
                <c:pt idx="607">
                  <c:v>0.87017543859649127</c:v>
                </c:pt>
                <c:pt idx="608">
                  <c:v>0.87368421052631584</c:v>
                </c:pt>
                <c:pt idx="609">
                  <c:v>0.87368421052631584</c:v>
                </c:pt>
                <c:pt idx="610">
                  <c:v>0.87368421052631584</c:v>
                </c:pt>
                <c:pt idx="611">
                  <c:v>0.87368421052631584</c:v>
                </c:pt>
                <c:pt idx="612">
                  <c:v>0.87368421052631584</c:v>
                </c:pt>
                <c:pt idx="613">
                  <c:v>0.87368421052631584</c:v>
                </c:pt>
                <c:pt idx="614">
                  <c:v>0.87368421052631584</c:v>
                </c:pt>
                <c:pt idx="615">
                  <c:v>0.87368421052631584</c:v>
                </c:pt>
                <c:pt idx="616">
                  <c:v>0.87368421052631584</c:v>
                </c:pt>
                <c:pt idx="617">
                  <c:v>0.87368421052631584</c:v>
                </c:pt>
                <c:pt idx="618">
                  <c:v>0.87368421052631584</c:v>
                </c:pt>
                <c:pt idx="619">
                  <c:v>0.87368421052631584</c:v>
                </c:pt>
                <c:pt idx="620">
                  <c:v>0.87368421052631584</c:v>
                </c:pt>
                <c:pt idx="621">
                  <c:v>0.87368421052631584</c:v>
                </c:pt>
                <c:pt idx="622">
                  <c:v>0.87368421052631584</c:v>
                </c:pt>
                <c:pt idx="623">
                  <c:v>0.87368421052631584</c:v>
                </c:pt>
                <c:pt idx="624">
                  <c:v>0.87368421052631584</c:v>
                </c:pt>
                <c:pt idx="625">
                  <c:v>0.87368421052631584</c:v>
                </c:pt>
                <c:pt idx="626">
                  <c:v>0.87368421052631584</c:v>
                </c:pt>
                <c:pt idx="627">
                  <c:v>0.87368421052631584</c:v>
                </c:pt>
                <c:pt idx="628">
                  <c:v>0.87368421052631584</c:v>
                </c:pt>
                <c:pt idx="629">
                  <c:v>0.87368421052631584</c:v>
                </c:pt>
                <c:pt idx="630">
                  <c:v>0.87368421052631584</c:v>
                </c:pt>
                <c:pt idx="631">
                  <c:v>0.87368421052631584</c:v>
                </c:pt>
                <c:pt idx="632">
                  <c:v>0.87368421052631584</c:v>
                </c:pt>
                <c:pt idx="633">
                  <c:v>0.87368421052631584</c:v>
                </c:pt>
                <c:pt idx="634">
                  <c:v>0.87368421052631584</c:v>
                </c:pt>
                <c:pt idx="635">
                  <c:v>0.87368421052631584</c:v>
                </c:pt>
                <c:pt idx="636">
                  <c:v>0.87368421052631584</c:v>
                </c:pt>
                <c:pt idx="637">
                  <c:v>0.87368421052631584</c:v>
                </c:pt>
                <c:pt idx="638">
                  <c:v>0.87368421052631584</c:v>
                </c:pt>
                <c:pt idx="639">
                  <c:v>0.87368421052631584</c:v>
                </c:pt>
                <c:pt idx="640">
                  <c:v>0.87368421052631584</c:v>
                </c:pt>
                <c:pt idx="641">
                  <c:v>0.87368421052631584</c:v>
                </c:pt>
                <c:pt idx="642">
                  <c:v>0.87368421052631584</c:v>
                </c:pt>
                <c:pt idx="643">
                  <c:v>0.87368421052631584</c:v>
                </c:pt>
                <c:pt idx="644">
                  <c:v>0.87368421052631584</c:v>
                </c:pt>
                <c:pt idx="645">
                  <c:v>0.87368421052631584</c:v>
                </c:pt>
                <c:pt idx="646">
                  <c:v>0.8771929824561403</c:v>
                </c:pt>
                <c:pt idx="647">
                  <c:v>0.8771929824561403</c:v>
                </c:pt>
                <c:pt idx="648">
                  <c:v>0.8771929824561403</c:v>
                </c:pt>
                <c:pt idx="649">
                  <c:v>0.8771929824561403</c:v>
                </c:pt>
                <c:pt idx="650">
                  <c:v>0.8771929824561403</c:v>
                </c:pt>
                <c:pt idx="651">
                  <c:v>0.8771929824561403</c:v>
                </c:pt>
                <c:pt idx="652">
                  <c:v>0.8771929824561403</c:v>
                </c:pt>
                <c:pt idx="653">
                  <c:v>0.8771929824561403</c:v>
                </c:pt>
                <c:pt idx="654">
                  <c:v>0.8771929824561403</c:v>
                </c:pt>
                <c:pt idx="655">
                  <c:v>0.8771929824561403</c:v>
                </c:pt>
                <c:pt idx="656">
                  <c:v>0.8771929824561403</c:v>
                </c:pt>
                <c:pt idx="657">
                  <c:v>0.8771929824561403</c:v>
                </c:pt>
                <c:pt idx="658">
                  <c:v>0.8771929824561403</c:v>
                </c:pt>
                <c:pt idx="659">
                  <c:v>0.8771929824561403</c:v>
                </c:pt>
                <c:pt idx="660">
                  <c:v>0.8771929824561403</c:v>
                </c:pt>
                <c:pt idx="661">
                  <c:v>0.8771929824561403</c:v>
                </c:pt>
                <c:pt idx="662">
                  <c:v>0.8771929824561403</c:v>
                </c:pt>
                <c:pt idx="663">
                  <c:v>0.8771929824561403</c:v>
                </c:pt>
                <c:pt idx="664">
                  <c:v>0.8771929824561403</c:v>
                </c:pt>
                <c:pt idx="665">
                  <c:v>0.8771929824561403</c:v>
                </c:pt>
                <c:pt idx="666">
                  <c:v>0.8771929824561403</c:v>
                </c:pt>
                <c:pt idx="667">
                  <c:v>0.8771929824561403</c:v>
                </c:pt>
                <c:pt idx="668">
                  <c:v>0.8771929824561403</c:v>
                </c:pt>
                <c:pt idx="669">
                  <c:v>0.8771929824561403</c:v>
                </c:pt>
                <c:pt idx="670">
                  <c:v>0.8771929824561403</c:v>
                </c:pt>
                <c:pt idx="671">
                  <c:v>0.8771929824561403</c:v>
                </c:pt>
                <c:pt idx="672">
                  <c:v>0.8771929824561403</c:v>
                </c:pt>
                <c:pt idx="673">
                  <c:v>0.8771929824561403</c:v>
                </c:pt>
                <c:pt idx="674">
                  <c:v>0.8771929824561403</c:v>
                </c:pt>
                <c:pt idx="675">
                  <c:v>0.8771929824561403</c:v>
                </c:pt>
                <c:pt idx="676">
                  <c:v>0.8771929824561403</c:v>
                </c:pt>
                <c:pt idx="677">
                  <c:v>0.8771929824561403</c:v>
                </c:pt>
                <c:pt idx="678">
                  <c:v>0.8771929824561403</c:v>
                </c:pt>
                <c:pt idx="679">
                  <c:v>0.8771929824561403</c:v>
                </c:pt>
                <c:pt idx="680">
                  <c:v>0.8771929824561403</c:v>
                </c:pt>
                <c:pt idx="681">
                  <c:v>0.8771929824561403</c:v>
                </c:pt>
                <c:pt idx="682">
                  <c:v>0.8771929824561403</c:v>
                </c:pt>
                <c:pt idx="683">
                  <c:v>0.8771929824561403</c:v>
                </c:pt>
                <c:pt idx="684">
                  <c:v>0.8771929824561403</c:v>
                </c:pt>
                <c:pt idx="685">
                  <c:v>0.8771929824561403</c:v>
                </c:pt>
                <c:pt idx="686">
                  <c:v>0.8771929824561403</c:v>
                </c:pt>
                <c:pt idx="687">
                  <c:v>0.8771929824561403</c:v>
                </c:pt>
                <c:pt idx="688">
                  <c:v>0.88070175438596487</c:v>
                </c:pt>
                <c:pt idx="689">
                  <c:v>0.88070175438596487</c:v>
                </c:pt>
                <c:pt idx="690">
                  <c:v>0.88070175438596487</c:v>
                </c:pt>
                <c:pt idx="691">
                  <c:v>0.88070175438596487</c:v>
                </c:pt>
                <c:pt idx="692">
                  <c:v>0.88070175438596487</c:v>
                </c:pt>
                <c:pt idx="693">
                  <c:v>0.88070175438596487</c:v>
                </c:pt>
                <c:pt idx="694">
                  <c:v>0.88070175438596487</c:v>
                </c:pt>
                <c:pt idx="695">
                  <c:v>0.88070175438596487</c:v>
                </c:pt>
                <c:pt idx="696">
                  <c:v>0.88070175438596487</c:v>
                </c:pt>
                <c:pt idx="697">
                  <c:v>0.88070175438596487</c:v>
                </c:pt>
                <c:pt idx="698">
                  <c:v>0.88070175438596487</c:v>
                </c:pt>
                <c:pt idx="699">
                  <c:v>0.88070175438596487</c:v>
                </c:pt>
                <c:pt idx="700">
                  <c:v>0.88070175438596487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4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xVal>
          <c:yVal>
            <c:numRef>
              <c:f>'Option 4 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0.99364430633699263</c:v>
                </c:pt>
                <c:pt idx="2">
                  <c:v>0.98724235348292688</c:v>
                </c:pt>
                <c:pt idx="3">
                  <c:v>0.98053661139061576</c:v>
                </c:pt>
                <c:pt idx="4">
                  <c:v>0.97377506145324322</c:v>
                </c:pt>
                <c:pt idx="5">
                  <c:v>0.96737310859917736</c:v>
                </c:pt>
                <c:pt idx="6">
                  <c:v>0.96073183087640412</c:v>
                </c:pt>
                <c:pt idx="7">
                  <c:v>0.95437613721339687</c:v>
                </c:pt>
                <c:pt idx="8">
                  <c:v>0.94802524306063374</c:v>
                </c:pt>
                <c:pt idx="9">
                  <c:v>0.94131644722471286</c:v>
                </c:pt>
                <c:pt idx="10">
                  <c:v>0.93500606404569342</c:v>
                </c:pt>
                <c:pt idx="11">
                  <c:v>0.92770252140826692</c:v>
                </c:pt>
                <c:pt idx="12">
                  <c:v>0.92135312202100472</c:v>
                </c:pt>
                <c:pt idx="13">
                  <c:v>0.91507286574408497</c:v>
                </c:pt>
                <c:pt idx="14">
                  <c:v>0.90881200121241634</c:v>
                </c:pt>
                <c:pt idx="15">
                  <c:v>0.90215835664161315</c:v>
                </c:pt>
                <c:pt idx="16">
                  <c:v>0.89563336317063214</c:v>
                </c:pt>
                <c:pt idx="17">
                  <c:v>0.88937602622019152</c:v>
                </c:pt>
                <c:pt idx="18">
                  <c:v>0.88271613968646978</c:v>
                </c:pt>
                <c:pt idx="19">
                  <c:v>0.87641425997250633</c:v>
                </c:pt>
                <c:pt idx="20">
                  <c:v>0.87016045554210986</c:v>
                </c:pt>
                <c:pt idx="21">
                  <c:v>0.86355660268240964</c:v>
                </c:pt>
                <c:pt idx="22">
                  <c:v>0.85726212354691411</c:v>
                </c:pt>
                <c:pt idx="23">
                  <c:v>0.85104195746620515</c:v>
                </c:pt>
                <c:pt idx="24">
                  <c:v>0.84442534931939417</c:v>
                </c:pt>
                <c:pt idx="25">
                  <c:v>0.83817456239860444</c:v>
                </c:pt>
                <c:pt idx="26">
                  <c:v>0.83172110367751595</c:v>
                </c:pt>
                <c:pt idx="27">
                  <c:v>0.82519202280580839</c:v>
                </c:pt>
                <c:pt idx="28">
                  <c:v>0.81897679199247853</c:v>
                </c:pt>
                <c:pt idx="29">
                  <c:v>0.81283216522895607</c:v>
                </c:pt>
                <c:pt idx="30">
                  <c:v>0.80668860906699469</c:v>
                </c:pt>
                <c:pt idx="31">
                  <c:v>0.79959529767864446</c:v>
                </c:pt>
                <c:pt idx="32">
                  <c:v>0.79341355665715485</c:v>
                </c:pt>
                <c:pt idx="33">
                  <c:v>0.786934972774882</c:v>
                </c:pt>
                <c:pt idx="34">
                  <c:v>0.78081719559848373</c:v>
                </c:pt>
                <c:pt idx="35">
                  <c:v>0.77465315923102673</c:v>
                </c:pt>
                <c:pt idx="36">
                  <c:v>0.76828998811647575</c:v>
                </c:pt>
                <c:pt idx="37">
                  <c:v>0.76218658989225263</c:v>
                </c:pt>
                <c:pt idx="38">
                  <c:v>0.7556630560740476</c:v>
                </c:pt>
                <c:pt idx="39">
                  <c:v>0.74923849862003045</c:v>
                </c:pt>
                <c:pt idx="40">
                  <c:v>0.74316984523151697</c:v>
                </c:pt>
                <c:pt idx="41">
                  <c:v>0.73711020629086477</c:v>
                </c:pt>
                <c:pt idx="42">
                  <c:v>0.73112101012971153</c:v>
                </c:pt>
                <c:pt idx="43">
                  <c:v>0.72520702749415866</c:v>
                </c:pt>
                <c:pt idx="44">
                  <c:v>0.71931090621600291</c:v>
                </c:pt>
                <c:pt idx="45">
                  <c:v>0.7126627309359207</c:v>
                </c:pt>
                <c:pt idx="46">
                  <c:v>0.70653927523355065</c:v>
                </c:pt>
                <c:pt idx="47">
                  <c:v>0.70065855496388307</c:v>
                </c:pt>
                <c:pt idx="48">
                  <c:v>0.6947560130716266</c:v>
                </c:pt>
                <c:pt idx="49">
                  <c:v>0.68893080247998628</c:v>
                </c:pt>
                <c:pt idx="50">
                  <c:v>0.68312025740315452</c:v>
                </c:pt>
                <c:pt idx="51">
                  <c:v>0.67640662239944982</c:v>
                </c:pt>
                <c:pt idx="52">
                  <c:v>0.67032570951853165</c:v>
                </c:pt>
                <c:pt idx="53">
                  <c:v>0.66462803686788208</c:v>
                </c:pt>
                <c:pt idx="54">
                  <c:v>0.65893036421723306</c:v>
                </c:pt>
                <c:pt idx="55">
                  <c:v>0.65319910137638304</c:v>
                </c:pt>
                <c:pt idx="56">
                  <c:v>0.64731333316562722</c:v>
                </c:pt>
                <c:pt idx="57">
                  <c:v>0.64141300674677493</c:v>
                </c:pt>
                <c:pt idx="58">
                  <c:v>0.63591224759714793</c:v>
                </c:pt>
                <c:pt idx="59">
                  <c:v>0.63013808059474186</c:v>
                </c:pt>
                <c:pt idx="60">
                  <c:v>0.62472692000550489</c:v>
                </c:pt>
                <c:pt idx="61">
                  <c:v>0.61933016759807169</c:v>
                </c:pt>
                <c:pt idx="62">
                  <c:v>0.61398667747690394</c:v>
                </c:pt>
                <c:pt idx="63">
                  <c:v>0.60844014422528792</c:v>
                </c:pt>
                <c:pt idx="64">
                  <c:v>0.60322830035575781</c:v>
                </c:pt>
                <c:pt idx="65">
                  <c:v>0.59814600892585279</c:v>
                </c:pt>
                <c:pt idx="66">
                  <c:v>0.59258379202254508</c:v>
                </c:pt>
                <c:pt idx="67">
                  <c:v>0.58759444828417684</c:v>
                </c:pt>
                <c:pt idx="68">
                  <c:v>0.58258863435782182</c:v>
                </c:pt>
                <c:pt idx="69">
                  <c:v>0.5773319299691656</c:v>
                </c:pt>
                <c:pt idx="70">
                  <c:v>0.57240002630297782</c:v>
                </c:pt>
                <c:pt idx="71">
                  <c:v>0.56719349555304799</c:v>
                </c:pt>
                <c:pt idx="72">
                  <c:v>0.56215967964357294</c:v>
                </c:pt>
                <c:pt idx="73">
                  <c:v>0.55747792401197194</c:v>
                </c:pt>
                <c:pt idx="74">
                  <c:v>0.55277435118583429</c:v>
                </c:pt>
                <c:pt idx="75">
                  <c:v>0.54788267927815237</c:v>
                </c:pt>
                <c:pt idx="76">
                  <c:v>0.54332496607842384</c:v>
                </c:pt>
                <c:pt idx="77">
                  <c:v>0.53865968292422073</c:v>
                </c:pt>
                <c:pt idx="78">
                  <c:v>0.53408402621852769</c:v>
                </c:pt>
                <c:pt idx="79">
                  <c:v>0.52924517269193982</c:v>
                </c:pt>
                <c:pt idx="80">
                  <c:v>0.52473555602738986</c:v>
                </c:pt>
                <c:pt idx="81">
                  <c:v>0.51994709270239281</c:v>
                </c:pt>
                <c:pt idx="82">
                  <c:v>0.51552158203795062</c:v>
                </c:pt>
                <c:pt idx="83">
                  <c:v>0.51111979964677801</c:v>
                </c:pt>
                <c:pt idx="84">
                  <c:v>0.50668989487528693</c:v>
                </c:pt>
                <c:pt idx="85">
                  <c:v>0.50233859066268638</c:v>
                </c:pt>
                <c:pt idx="86">
                  <c:v>0.49777164087515358</c:v>
                </c:pt>
                <c:pt idx="87">
                  <c:v>0.49310512974969684</c:v>
                </c:pt>
                <c:pt idx="88">
                  <c:v>0.48886114166460576</c:v>
                </c:pt>
                <c:pt idx="89">
                  <c:v>0.484637942729021</c:v>
                </c:pt>
                <c:pt idx="90">
                  <c:v>0.4805133720397527</c:v>
                </c:pt>
                <c:pt idx="91">
                  <c:v>0.47605438071249701</c:v>
                </c:pt>
                <c:pt idx="92">
                  <c:v>0.4719908160886766</c:v>
                </c:pt>
                <c:pt idx="93">
                  <c:v>0.46740126278211341</c:v>
                </c:pt>
                <c:pt idx="94">
                  <c:v>0.46332798172222195</c:v>
                </c:pt>
                <c:pt idx="95">
                  <c:v>0.45929947403329935</c:v>
                </c:pt>
                <c:pt idx="96">
                  <c:v>0.45527738446518584</c:v>
                </c:pt>
                <c:pt idx="97">
                  <c:v>0.45115020648175169</c:v>
                </c:pt>
                <c:pt idx="98">
                  <c:v>0.44718074130144025</c:v>
                </c:pt>
                <c:pt idx="99">
                  <c:v>0.44296581186979644</c:v>
                </c:pt>
                <c:pt idx="100">
                  <c:v>0.43877489761763577</c:v>
                </c:pt>
                <c:pt idx="101">
                  <c:v>0.4348115514285531</c:v>
                </c:pt>
                <c:pt idx="102">
                  <c:v>0.43089821017879515</c:v>
                </c:pt>
                <c:pt idx="103">
                  <c:v>0.42702764819309424</c:v>
                </c:pt>
                <c:pt idx="104">
                  <c:v>0.42319897696840464</c:v>
                </c:pt>
                <c:pt idx="105">
                  <c:v>0.41921180154766963</c:v>
                </c:pt>
                <c:pt idx="106">
                  <c:v>0.41550528878635001</c:v>
                </c:pt>
                <c:pt idx="107">
                  <c:v>0.41149628383890396</c:v>
                </c:pt>
                <c:pt idx="108">
                  <c:v>0.40797549512529607</c:v>
                </c:pt>
                <c:pt idx="109">
                  <c:v>0.40447315385002941</c:v>
                </c:pt>
                <c:pt idx="110">
                  <c:v>0.40096600352126982</c:v>
                </c:pt>
                <c:pt idx="111">
                  <c:v>0.39703041284682228</c:v>
                </c:pt>
                <c:pt idx="112">
                  <c:v>0.39364640117841454</c:v>
                </c:pt>
                <c:pt idx="113">
                  <c:v>0.39027726124135143</c:v>
                </c:pt>
                <c:pt idx="114">
                  <c:v>0.38667896729592655</c:v>
                </c:pt>
                <c:pt idx="115">
                  <c:v>0.38340618086038714</c:v>
                </c:pt>
                <c:pt idx="116">
                  <c:v>0.38014956697335539</c:v>
                </c:pt>
                <c:pt idx="117">
                  <c:v>0.37659051889349099</c:v>
                </c:pt>
                <c:pt idx="118">
                  <c:v>0.37339477248854541</c:v>
                </c:pt>
                <c:pt idx="119">
                  <c:v>0.37019902608359967</c:v>
                </c:pt>
                <c:pt idx="120">
                  <c:v>0.36676364277067602</c:v>
                </c:pt>
                <c:pt idx="121">
                  <c:v>0.36360553878976537</c:v>
                </c:pt>
                <c:pt idx="122">
                  <c:v>0.36055577560325647</c:v>
                </c:pt>
                <c:pt idx="123">
                  <c:v>0.35736294100411897</c:v>
                </c:pt>
                <c:pt idx="124">
                  <c:v>0.35433747047607828</c:v>
                </c:pt>
                <c:pt idx="125">
                  <c:v>0.35137503206109183</c:v>
                </c:pt>
                <c:pt idx="126">
                  <c:v>0.34844131127551919</c:v>
                </c:pt>
                <c:pt idx="127">
                  <c:v>0.34527417384949838</c:v>
                </c:pt>
                <c:pt idx="128">
                  <c:v>0.34251750926931884</c:v>
                </c:pt>
                <c:pt idx="129">
                  <c:v>0.33961139754712333</c:v>
                </c:pt>
                <c:pt idx="130">
                  <c:v>0.33685847776203681</c:v>
                </c:pt>
                <c:pt idx="131">
                  <c:v>0.33416160545164025</c:v>
                </c:pt>
                <c:pt idx="132">
                  <c:v>0.33129321263275757</c:v>
                </c:pt>
                <c:pt idx="133">
                  <c:v>0.32860589679135388</c:v>
                </c:pt>
                <c:pt idx="134">
                  <c:v>0.32578485925329531</c:v>
                </c:pt>
                <c:pt idx="135">
                  <c:v>0.32296975197605465</c:v>
                </c:pt>
                <c:pt idx="136">
                  <c:v>0.3203425228998818</c:v>
                </c:pt>
                <c:pt idx="137">
                  <c:v>0.31762231256825474</c:v>
                </c:pt>
                <c:pt idx="138">
                  <c:v>0.31500876723184351</c:v>
                </c:pt>
                <c:pt idx="139">
                  <c:v>0.31245139670561017</c:v>
                </c:pt>
                <c:pt idx="140">
                  <c:v>0.30993481132033979</c:v>
                </c:pt>
                <c:pt idx="141">
                  <c:v>0.30720579792408237</c:v>
                </c:pt>
                <c:pt idx="142">
                  <c:v>0.30483344829845244</c:v>
                </c:pt>
                <c:pt idx="143">
                  <c:v>0.30245015265566938</c:v>
                </c:pt>
                <c:pt idx="144">
                  <c:v>0.30010815926346202</c:v>
                </c:pt>
                <c:pt idx="145">
                  <c:v>0.2977723529337139</c:v>
                </c:pt>
                <c:pt idx="146">
                  <c:v>0.29543245721562705</c:v>
                </c:pt>
                <c:pt idx="147">
                  <c:v>0.29296323916176836</c:v>
                </c:pt>
                <c:pt idx="148">
                  <c:v>0.29041448053157531</c:v>
                </c:pt>
                <c:pt idx="149">
                  <c:v>0.28812481196660888</c:v>
                </c:pt>
                <c:pt idx="150">
                  <c:v>0.28585170009002692</c:v>
                </c:pt>
                <c:pt idx="151">
                  <c:v>0.28363573680891763</c:v>
                </c:pt>
                <c:pt idx="152">
                  <c:v>0.28125996868848679</c:v>
                </c:pt>
                <c:pt idx="153">
                  <c:v>0.27889630569786139</c:v>
                </c:pt>
                <c:pt idx="154">
                  <c:v>0.27672788189442615</c:v>
                </c:pt>
                <c:pt idx="155">
                  <c:v>0.27443762434804359</c:v>
                </c:pt>
                <c:pt idx="156">
                  <c:v>0.2723113390396128</c:v>
                </c:pt>
                <c:pt idx="157">
                  <c:v>0.27020768466363138</c:v>
                </c:pt>
                <c:pt idx="158">
                  <c:v>0.26803499812279979</c:v>
                </c:pt>
                <c:pt idx="159">
                  <c:v>0.26580299383638378</c:v>
                </c:pt>
                <c:pt idx="160">
                  <c:v>0.26374337458697161</c:v>
                </c:pt>
                <c:pt idx="161">
                  <c:v>0.26171869810734616</c:v>
                </c:pt>
                <c:pt idx="162">
                  <c:v>0.25959860964351711</c:v>
                </c:pt>
                <c:pt idx="163">
                  <c:v>0.25765316894536028</c:v>
                </c:pt>
                <c:pt idx="164">
                  <c:v>0.25580783220767628</c:v>
                </c:pt>
                <c:pt idx="165">
                  <c:v>0.25385255208432417</c:v>
                </c:pt>
                <c:pt idx="166">
                  <c:v>0.25200030631883075</c:v>
                </c:pt>
                <c:pt idx="167">
                  <c:v>0.25016446153925803</c:v>
                </c:pt>
                <c:pt idx="168">
                  <c:v>0.24813174184792181</c:v>
                </c:pt>
                <c:pt idx="169">
                  <c:v>0.24627949608242827</c:v>
                </c:pt>
                <c:pt idx="170">
                  <c:v>0.24445978941933616</c:v>
                </c:pt>
                <c:pt idx="171">
                  <c:v>0.24253163400346828</c:v>
                </c:pt>
                <c:pt idx="172">
                  <c:v>0.24062834627594909</c:v>
                </c:pt>
                <c:pt idx="173">
                  <c:v>0.23884212499223906</c:v>
                </c:pt>
                <c:pt idx="174">
                  <c:v>0.23707146361824866</c:v>
                </c:pt>
                <c:pt idx="175">
                  <c:v>0.23518610888810054</c:v>
                </c:pt>
                <c:pt idx="176">
                  <c:v>0.23340179273194145</c:v>
                </c:pt>
                <c:pt idx="177">
                  <c:v>0.23152557377148919</c:v>
                </c:pt>
                <c:pt idx="178">
                  <c:v>0.22970868728833166</c:v>
                </c:pt>
                <c:pt idx="179">
                  <c:v>0.22806010047908307</c:v>
                </c:pt>
                <c:pt idx="180">
                  <c:v>0.22646059811200886</c:v>
                </c:pt>
                <c:pt idx="181">
                  <c:v>0.22486514583485481</c:v>
                </c:pt>
                <c:pt idx="182">
                  <c:v>0.22321355848283397</c:v>
                </c:pt>
                <c:pt idx="183">
                  <c:v>0.22156698528616722</c:v>
                </c:pt>
                <c:pt idx="184">
                  <c:v>0.22003480097607359</c:v>
                </c:pt>
                <c:pt idx="185">
                  <c:v>0.21853007959347082</c:v>
                </c:pt>
                <c:pt idx="186">
                  <c:v>0.21702968301516423</c:v>
                </c:pt>
                <c:pt idx="187">
                  <c:v>0.21555832540302014</c:v>
                </c:pt>
                <c:pt idx="188">
                  <c:v>0.21404896790102329</c:v>
                </c:pt>
                <c:pt idx="189">
                  <c:v>0.21239198114175095</c:v>
                </c:pt>
                <c:pt idx="190">
                  <c:v>0.21094798367133868</c:v>
                </c:pt>
                <c:pt idx="191">
                  <c:v>0.20951388469171731</c:v>
                </c:pt>
                <c:pt idx="192">
                  <c:v>0.20797595779994413</c:v>
                </c:pt>
                <c:pt idx="193">
                  <c:v>0.2066080634515321</c:v>
                </c:pt>
                <c:pt idx="194">
                  <c:v>0.20526664020540386</c:v>
                </c:pt>
                <c:pt idx="195">
                  <c:v>0.20385077421068848</c:v>
                </c:pt>
                <c:pt idx="196">
                  <c:v>0.20246616526813063</c:v>
                </c:pt>
                <c:pt idx="197">
                  <c:v>0.20117738841062432</c:v>
                </c:pt>
                <c:pt idx="198">
                  <c:v>0.19993055832317636</c:v>
                </c:pt>
                <c:pt idx="199">
                  <c:v>0.19871958101426834</c:v>
                </c:pt>
                <c:pt idx="200">
                  <c:v>0.19751995823407456</c:v>
                </c:pt>
                <c:pt idx="201">
                  <c:v>0.19625533986913343</c:v>
                </c:pt>
                <c:pt idx="202">
                  <c:v>0.1950991166209145</c:v>
                </c:pt>
                <c:pt idx="203">
                  <c:v>0.19387914568418843</c:v>
                </c:pt>
                <c:pt idx="204">
                  <c:v>0.19273343588848277</c:v>
                </c:pt>
                <c:pt idx="205">
                  <c:v>0.19158772609277716</c:v>
                </c:pt>
                <c:pt idx="206">
                  <c:v>0.19043204662999078</c:v>
                </c:pt>
                <c:pt idx="207">
                  <c:v>0.18921162151211618</c:v>
                </c:pt>
                <c:pt idx="208">
                  <c:v>0.18804845743263132</c:v>
                </c:pt>
                <c:pt idx="209">
                  <c:v>0.18692025884343175</c:v>
                </c:pt>
                <c:pt idx="210">
                  <c:v>0.18573403572751485</c:v>
                </c:pt>
                <c:pt idx="211">
                  <c:v>0.18467156724342826</c:v>
                </c:pt>
                <c:pt idx="212">
                  <c:v>0.18351099142586885</c:v>
                </c:pt>
                <c:pt idx="213">
                  <c:v>0.18241172950139953</c:v>
                </c:pt>
                <c:pt idx="214">
                  <c:v>0.18139257644166767</c:v>
                </c:pt>
                <c:pt idx="215">
                  <c:v>0.18036417154372411</c:v>
                </c:pt>
                <c:pt idx="216">
                  <c:v>0.17928240624835659</c:v>
                </c:pt>
                <c:pt idx="217">
                  <c:v>0.17826325318862468</c:v>
                </c:pt>
                <c:pt idx="218">
                  <c:v>0.17726059021652008</c:v>
                </c:pt>
                <c:pt idx="219">
                  <c:v>0.1761961191315852</c:v>
                </c:pt>
                <c:pt idx="220">
                  <c:v>0.17523013302175103</c:v>
                </c:pt>
                <c:pt idx="221">
                  <c:v>0.17426414691191688</c:v>
                </c:pt>
                <c:pt idx="222">
                  <c:v>0.17328932950197157</c:v>
                </c:pt>
                <c:pt idx="223">
                  <c:v>0.17226760901267849</c:v>
                </c:pt>
                <c:pt idx="224">
                  <c:v>0.17132337820162638</c:v>
                </c:pt>
                <c:pt idx="225">
                  <c:v>0.17031143568816617</c:v>
                </c:pt>
                <c:pt idx="226">
                  <c:v>0.1693690669980579</c:v>
                </c:pt>
                <c:pt idx="227">
                  <c:v>0.16842850246742502</c:v>
                </c:pt>
                <c:pt idx="228">
                  <c:v>0.16748601602664856</c:v>
                </c:pt>
                <c:pt idx="229">
                  <c:v>0.16652973593617471</c:v>
                </c:pt>
                <c:pt idx="230">
                  <c:v>0.16553937239073227</c:v>
                </c:pt>
                <c:pt idx="231">
                  <c:v>0.16455317408904258</c:v>
                </c:pt>
                <c:pt idx="232">
                  <c:v>0.16355450207588274</c:v>
                </c:pt>
                <c:pt idx="233">
                  <c:v>0.16263955078777667</c:v>
                </c:pt>
                <c:pt idx="234">
                  <c:v>0.16172459949967058</c:v>
                </c:pt>
                <c:pt idx="235">
                  <c:v>0.16080123744955385</c:v>
                </c:pt>
                <c:pt idx="236">
                  <c:v>0.15988628616144773</c:v>
                </c:pt>
                <c:pt idx="237">
                  <c:v>0.15885337940313804</c:v>
                </c:pt>
                <c:pt idx="238">
                  <c:v>0.15793001735302126</c:v>
                </c:pt>
                <c:pt idx="239">
                  <c:v>0.15699425571390954</c:v>
                </c:pt>
                <c:pt idx="240">
                  <c:v>0.1560818276544067</c:v>
                </c:pt>
                <c:pt idx="241">
                  <c:v>0.15521488450597473</c:v>
                </c:pt>
                <c:pt idx="242">
                  <c:v>0.15429659414535038</c:v>
                </c:pt>
                <c:pt idx="243">
                  <c:v>0.15344430303422346</c:v>
                </c:pt>
                <c:pt idx="244">
                  <c:v>0.15253921462618908</c:v>
                </c:pt>
                <c:pt idx="245">
                  <c:v>0.15167893329115198</c:v>
                </c:pt>
                <c:pt idx="246">
                  <c:v>0.15082664218002501</c:v>
                </c:pt>
                <c:pt idx="247">
                  <c:v>0.14997435106889803</c:v>
                </c:pt>
                <c:pt idx="248">
                  <c:v>0.14905606070827371</c:v>
                </c:pt>
                <c:pt idx="249">
                  <c:v>0.14818156518543874</c:v>
                </c:pt>
                <c:pt idx="250">
                  <c:v>0.14732927407431179</c:v>
                </c:pt>
                <c:pt idx="251">
                  <c:v>0.14643304292713774</c:v>
                </c:pt>
                <c:pt idx="252">
                  <c:v>0.14560513444659828</c:v>
                </c:pt>
                <c:pt idx="253">
                  <c:v>0.14471159695857122</c:v>
                </c:pt>
                <c:pt idx="254">
                  <c:v>0.14382968314364286</c:v>
                </c:pt>
                <c:pt idx="255">
                  <c:v>0.14301122044698547</c:v>
                </c:pt>
                <c:pt idx="256">
                  <c:v>0.14221767117909268</c:v>
                </c:pt>
                <c:pt idx="257">
                  <c:v>0.14144817815744293</c:v>
                </c:pt>
                <c:pt idx="258">
                  <c:v>0.14062543110949258</c:v>
                </c:pt>
                <c:pt idx="259">
                  <c:v>0.13983790286584746</c:v>
                </c:pt>
                <c:pt idx="260">
                  <c:v>0.13902940987808682</c:v>
                </c:pt>
                <c:pt idx="261">
                  <c:v>0.13831026112958789</c:v>
                </c:pt>
                <c:pt idx="262">
                  <c:v>0.13759699991449653</c:v>
                </c:pt>
                <c:pt idx="263">
                  <c:v>0.13688373869940509</c:v>
                </c:pt>
                <c:pt idx="264">
                  <c:v>0.13612335745176346</c:v>
                </c:pt>
                <c:pt idx="265">
                  <c:v>0.13540420870326458</c:v>
                </c:pt>
                <c:pt idx="266">
                  <c:v>0.13464757318848439</c:v>
                </c:pt>
                <c:pt idx="267">
                  <c:v>0.13393431197339295</c:v>
                </c:pt>
                <c:pt idx="268">
                  <c:v>0.1332151632248941</c:v>
                </c:pt>
                <c:pt idx="269">
                  <c:v>0.13247969759809464</c:v>
                </c:pt>
                <c:pt idx="270">
                  <c:v>0.13176643638300323</c:v>
                </c:pt>
                <c:pt idx="271">
                  <c:v>0.13100016760195421</c:v>
                </c:pt>
                <c:pt idx="272">
                  <c:v>0.13024353208717396</c:v>
                </c:pt>
                <c:pt idx="273">
                  <c:v>0.12946867045111679</c:v>
                </c:pt>
                <c:pt idx="274">
                  <c:v>0.12874952170261794</c:v>
                </c:pt>
                <c:pt idx="275">
                  <c:v>0.12805304957234087</c:v>
                </c:pt>
                <c:pt idx="276">
                  <c:v>0.12738100109110143</c:v>
                </c:pt>
                <c:pt idx="277">
                  <c:v>0.12670895260986201</c:v>
                </c:pt>
                <c:pt idx="278">
                  <c:v>0.12594809194878581</c:v>
                </c:pt>
                <c:pt idx="279">
                  <c:v>0.12533723136297376</c:v>
                </c:pt>
                <c:pt idx="280">
                  <c:v>0.12470781871651859</c:v>
                </c:pt>
                <c:pt idx="281">
                  <c:v>0.12409556402456512</c:v>
                </c:pt>
                <c:pt idx="282">
                  <c:v>0.123488355789818</c:v>
                </c:pt>
                <c:pt idx="283">
                  <c:v>0.1228811475550709</c:v>
                </c:pt>
                <c:pt idx="284">
                  <c:v>0.12223586444940386</c:v>
                </c:pt>
                <c:pt idx="285">
                  <c:v>0.12163481822212566</c:v>
                </c:pt>
                <c:pt idx="286">
                  <c:v>0.12108396209284972</c:v>
                </c:pt>
                <c:pt idx="287">
                  <c:v>0.12053310596357378</c:v>
                </c:pt>
                <c:pt idx="288">
                  <c:v>0.119981178064622</c:v>
                </c:pt>
                <c:pt idx="289">
                  <c:v>0.11943944761212756</c:v>
                </c:pt>
                <c:pt idx="290">
                  <c:v>0.11884475459125229</c:v>
                </c:pt>
                <c:pt idx="291">
                  <c:v>0.11829881875775253</c:v>
                </c:pt>
                <c:pt idx="292">
                  <c:v>0.11772395999585065</c:v>
                </c:pt>
                <c:pt idx="293">
                  <c:v>0.117130553821563</c:v>
                </c:pt>
                <c:pt idx="294">
                  <c:v>0.11658461798806323</c:v>
                </c:pt>
                <c:pt idx="295">
                  <c:v>0.11604288753556879</c:v>
                </c:pt>
                <c:pt idx="296">
                  <c:v>0.11547039892640153</c:v>
                </c:pt>
                <c:pt idx="297">
                  <c:v>0.11492446309290176</c:v>
                </c:pt>
                <c:pt idx="298">
                  <c:v>0.11438273264040735</c:v>
                </c:pt>
                <c:pt idx="299">
                  <c:v>0.11380787387850547</c:v>
                </c:pt>
                <c:pt idx="300">
                  <c:v>0.11324393901430298</c:v>
                </c:pt>
                <c:pt idx="301">
                  <c:v>0.11269800318080325</c:v>
                </c:pt>
                <c:pt idx="302">
                  <c:v>0.1121260852746149</c:v>
                </c:pt>
                <c:pt idx="303">
                  <c:v>0.11159276558413112</c:v>
                </c:pt>
                <c:pt idx="304">
                  <c:v>0.11105524051264197</c:v>
                </c:pt>
                <c:pt idx="305">
                  <c:v>0.11052493570272476</c:v>
                </c:pt>
                <c:pt idx="306">
                  <c:v>0.10997293318658673</c:v>
                </c:pt>
                <c:pt idx="307">
                  <c:v>0.10950446098076815</c:v>
                </c:pt>
                <c:pt idx="308">
                  <c:v>0.10904544196188616</c:v>
                </c:pt>
                <c:pt idx="309">
                  <c:v>0.10861967571276235</c:v>
                </c:pt>
                <c:pt idx="310">
                  <c:v>0.10817152339839811</c:v>
                </c:pt>
                <c:pt idx="311">
                  <c:v>0.10775012448283873</c:v>
                </c:pt>
                <c:pt idx="312">
                  <c:v>0.10730761536924539</c:v>
                </c:pt>
                <c:pt idx="313">
                  <c:v>0.10684623292623845</c:v>
                </c:pt>
                <c:pt idx="314">
                  <c:v>0.10640015381509306</c:v>
                </c:pt>
                <c:pt idx="315">
                  <c:v>0.10598245686996925</c:v>
                </c:pt>
                <c:pt idx="316">
                  <c:v>0.10556475992484542</c:v>
                </c:pt>
                <c:pt idx="317">
                  <c:v>0.10514369867491734</c:v>
                </c:pt>
                <c:pt idx="318">
                  <c:v>0.10472600172979356</c:v>
                </c:pt>
                <c:pt idx="319">
                  <c:v>0.10428517476860245</c:v>
                </c:pt>
                <c:pt idx="320">
                  <c:v>0.10382172327814083</c:v>
                </c:pt>
                <c:pt idx="321">
                  <c:v>0.10340402633301697</c:v>
                </c:pt>
                <c:pt idx="322">
                  <c:v>0.10298632938789316</c:v>
                </c:pt>
                <c:pt idx="323">
                  <c:v>0.10256863244276936</c:v>
                </c:pt>
                <c:pt idx="324">
                  <c:v>0.10214757119284129</c:v>
                </c:pt>
                <c:pt idx="325">
                  <c:v>0.10172987424771747</c:v>
                </c:pt>
                <c:pt idx="326">
                  <c:v>0.10126549715289664</c:v>
                </c:pt>
                <c:pt idx="327">
                  <c:v>0.10084481379031733</c:v>
                </c:pt>
                <c:pt idx="328">
                  <c:v>0.10044435890731532</c:v>
                </c:pt>
                <c:pt idx="329">
                  <c:v>0.10004390402431322</c:v>
                </c:pt>
                <c:pt idx="330">
                  <c:v>9.9625450110608457E-2</c:v>
                </c:pt>
                <c:pt idx="331">
                  <c:v>9.9224995227606375E-2</c:v>
                </c:pt>
                <c:pt idx="332">
                  <c:v>9.8800990210974604E-2</c:v>
                </c:pt>
                <c:pt idx="333">
                  <c:v>9.8371317119727755E-2</c:v>
                </c:pt>
                <c:pt idx="334">
                  <c:v>9.80728732381069E-2</c:v>
                </c:pt>
                <c:pt idx="335">
                  <c:v>9.7782599337444015E-2</c:v>
                </c:pt>
                <c:pt idx="336">
                  <c:v>9.7492325436781033E-2</c:v>
                </c:pt>
                <c:pt idx="337">
                  <c:v>9.7199528307514937E-2</c:v>
                </c:pt>
                <c:pt idx="338">
                  <c:v>9.6892866335095487E-2</c:v>
                </c:pt>
                <c:pt idx="339">
                  <c:v>9.6606755761627847E-2</c:v>
                </c:pt>
                <c:pt idx="340">
                  <c:v>9.6290870670104459E-2</c:v>
                </c:pt>
                <c:pt idx="341">
                  <c:v>9.6004760096636804E-2</c:v>
                </c:pt>
                <c:pt idx="342">
                  <c:v>9.571864952316915E-2</c:v>
                </c:pt>
                <c:pt idx="343">
                  <c:v>9.5430015721098313E-2</c:v>
                </c:pt>
                <c:pt idx="344">
                  <c:v>9.5126663085508878E-2</c:v>
                </c:pt>
                <c:pt idx="345">
                  <c:v>9.484055251204114E-2</c:v>
                </c:pt>
                <c:pt idx="346">
                  <c:v>9.4554441938573514E-2</c:v>
                </c:pt>
                <c:pt idx="347">
                  <c:v>9.4250668344345409E-2</c:v>
                </c:pt>
                <c:pt idx="348">
                  <c:v>9.3964557770877782E-2</c:v>
                </c:pt>
                <c:pt idx="349">
                  <c:v>9.3678447197410128E-2</c:v>
                </c:pt>
                <c:pt idx="350">
                  <c:v>9.3372571333217427E-2</c:v>
                </c:pt>
                <c:pt idx="351">
                  <c:v>9.3074349262454531E-2</c:v>
                </c:pt>
                <c:pt idx="352">
                  <c:v>9.2788238688986835E-2</c:v>
                </c:pt>
                <c:pt idx="353">
                  <c:v>9.247202599828315E-2</c:v>
                </c:pt>
                <c:pt idx="354">
                  <c:v>9.2170775632658269E-2</c:v>
                </c:pt>
                <c:pt idx="355">
                  <c:v>9.1884665059190629E-2</c:v>
                </c:pt>
                <c:pt idx="356">
                  <c:v>9.1578789194997942E-2</c:v>
                </c:pt>
                <c:pt idx="357">
                  <c:v>9.1292678621530315E-2</c:v>
                </c:pt>
                <c:pt idx="358">
                  <c:v>9.1006568048062633E-2</c:v>
                </c:pt>
                <c:pt idx="359">
                  <c:v>9.0720601722246011E-2</c:v>
                </c:pt>
                <c:pt idx="360">
                  <c:v>9.0439747454496872E-2</c:v>
                </c:pt>
                <c:pt idx="361">
                  <c:v>9.0163813903062079E-2</c:v>
                </c:pt>
                <c:pt idx="362">
                  <c:v>8.988590382255475E-2</c:v>
                </c:pt>
                <c:pt idx="363">
                  <c:v>8.9619979077912582E-2</c:v>
                </c:pt>
                <c:pt idx="364">
                  <c:v>8.9356157023773086E-2</c:v>
                </c:pt>
                <c:pt idx="365">
                  <c:v>8.9092334969633535E-2</c:v>
                </c:pt>
                <c:pt idx="366">
                  <c:v>8.882641022499134E-2</c:v>
                </c:pt>
                <c:pt idx="367">
                  <c:v>8.8547658647744873E-2</c:v>
                </c:pt>
                <c:pt idx="368">
                  <c:v>8.826974856723753E-2</c:v>
                </c:pt>
                <c:pt idx="369">
                  <c:v>8.8057854818651027E-2</c:v>
                </c:pt>
                <c:pt idx="370">
                  <c:v>8.7866155048752573E-2</c:v>
                </c:pt>
                <c:pt idx="371">
                  <c:v>8.766612862446363E-2</c:v>
                </c:pt>
                <c:pt idx="372">
                  <c:v>8.7476111006967269E-2</c:v>
                </c:pt>
                <c:pt idx="373">
                  <c:v>8.7284411237068815E-2</c:v>
                </c:pt>
                <c:pt idx="374">
                  <c:v>8.7055670050737499E-2</c:v>
                </c:pt>
                <c:pt idx="375">
                  <c:v>8.6865652433241167E-2</c:v>
                </c:pt>
                <c:pt idx="376">
                  <c:v>8.667417122463375E-2</c:v>
                </c:pt>
                <c:pt idx="377">
                  <c:v>8.6484994683338479E-2</c:v>
                </c:pt>
                <c:pt idx="378">
                  <c:v>8.6295818142043207E-2</c:v>
                </c:pt>
                <c:pt idx="379">
                  <c:v>8.6104959448345814E-2</c:v>
                </c:pt>
                <c:pt idx="380">
                  <c:v>8.5904848916436752E-2</c:v>
                </c:pt>
                <c:pt idx="381">
                  <c:v>8.5695149695297471E-2</c:v>
                </c:pt>
                <c:pt idx="382">
                  <c:v>8.5505973154002185E-2</c:v>
                </c:pt>
                <c:pt idx="383">
                  <c:v>8.5315114460304806E-2</c:v>
                </c:pt>
                <c:pt idx="384">
                  <c:v>8.5125937919009534E-2</c:v>
                </c:pt>
                <c:pt idx="385">
                  <c:v>8.4936761377714262E-2</c:v>
                </c:pt>
                <c:pt idx="386">
                  <c:v>8.4734968693403023E-2</c:v>
                </c:pt>
                <c:pt idx="387">
                  <c:v>8.4545792152107779E-2</c:v>
                </c:pt>
                <c:pt idx="388">
                  <c:v>8.4368057909826141E-2</c:v>
                </c:pt>
                <c:pt idx="389">
                  <c:v>8.420327257836166E-2</c:v>
                </c:pt>
                <c:pt idx="390">
                  <c:v>8.4039748861198804E-2</c:v>
                </c:pt>
                <c:pt idx="391">
                  <c:v>8.3866636875343806E-2</c:v>
                </c:pt>
                <c:pt idx="392">
                  <c:v>8.3694071589019522E-2</c:v>
                </c:pt>
                <c:pt idx="393">
                  <c:v>8.3530547871856597E-2</c:v>
                </c:pt>
                <c:pt idx="394">
                  <c:v>8.3350168987624484E-2</c:v>
                </c:pt>
                <c:pt idx="395">
                  <c:v>8.3176762204561008E-2</c:v>
                </c:pt>
                <c:pt idx="396">
                  <c:v>8.3022430657472543E-2</c:v>
                </c:pt>
                <c:pt idx="397">
                  <c:v>8.2893139091423096E-2</c:v>
                </c:pt>
                <c:pt idx="398">
                  <c:v>8.2772173830033949E-2</c:v>
                </c:pt>
                <c:pt idx="399">
                  <c:v>8.2654993411549554E-2</c:v>
                </c:pt>
                <c:pt idx="400">
                  <c:v>8.2538654069266276E-2</c:v>
                </c:pt>
                <c:pt idx="401">
                  <c:v>8.2407847795786623E-2</c:v>
                </c:pt>
                <c:pt idx="402">
                  <c:v>8.2290667377302271E-2</c:v>
                </c:pt>
                <c:pt idx="403">
                  <c:v>8.2174328035018965E-2</c:v>
                </c:pt>
                <c:pt idx="404">
                  <c:v>8.2053362773629804E-2</c:v>
                </c:pt>
                <c:pt idx="405">
                  <c:v>8.1937023431346512E-2</c:v>
                </c:pt>
                <c:pt idx="406">
                  <c:v>8.1819843012862159E-2</c:v>
                </c:pt>
                <c:pt idx="407">
                  <c:v>8.1703503670578839E-2</c:v>
                </c:pt>
                <c:pt idx="408">
                  <c:v>8.1578837253366968E-2</c:v>
                </c:pt>
                <c:pt idx="409">
                  <c:v>8.1461656834882601E-2</c:v>
                </c:pt>
                <c:pt idx="410">
                  <c:v>8.134069157349344E-2</c:v>
                </c:pt>
                <c:pt idx="411">
                  <c:v>8.1218212374942367E-2</c:v>
                </c:pt>
                <c:pt idx="412">
                  <c:v>8.1101031956458014E-2</c:v>
                </c:pt>
                <c:pt idx="413">
                  <c:v>8.0984692614174736E-2</c:v>
                </c:pt>
                <c:pt idx="414">
                  <c:v>8.0855703485827435E-2</c:v>
                </c:pt>
                <c:pt idx="415">
                  <c:v>8.0730195992414447E-2</c:v>
                </c:pt>
                <c:pt idx="416">
                  <c:v>8.0609230731025314E-2</c:v>
                </c:pt>
                <c:pt idx="417">
                  <c:v>8.0492891388742036E-2</c:v>
                </c:pt>
                <c:pt idx="418">
                  <c:v>8.0376552046458688E-2</c:v>
                </c:pt>
                <c:pt idx="419">
                  <c:v>8.0259371627974335E-2</c:v>
                </c:pt>
                <c:pt idx="420">
                  <c:v>8.0143032285691043E-2</c:v>
                </c:pt>
                <c:pt idx="421">
                  <c:v>8.0026692943407737E-2</c:v>
                </c:pt>
                <c:pt idx="422">
                  <c:v>7.989041967462121E-2</c:v>
                </c:pt>
                <c:pt idx="423">
                  <c:v>7.9774080332337863E-2</c:v>
                </c:pt>
                <c:pt idx="424">
                  <c:v>7.9657740990054599E-2</c:v>
                </c:pt>
                <c:pt idx="425">
                  <c:v>7.9540560571570246E-2</c:v>
                </c:pt>
                <c:pt idx="426">
                  <c:v>7.9424221229286898E-2</c:v>
                </c:pt>
                <c:pt idx="427">
                  <c:v>7.930788188700362E-2</c:v>
                </c:pt>
                <c:pt idx="428">
                  <c:v>7.9186916625614473E-2</c:v>
                </c:pt>
                <c:pt idx="429">
                  <c:v>7.9064923512081262E-2</c:v>
                </c:pt>
                <c:pt idx="430">
                  <c:v>7.8958677084210713E-2</c:v>
                </c:pt>
                <c:pt idx="431">
                  <c:v>7.8852430656340178E-2</c:v>
                </c:pt>
                <c:pt idx="432">
                  <c:v>7.8739623834101297E-2</c:v>
                </c:pt>
                <c:pt idx="433">
                  <c:v>7.8633377406230803E-2</c:v>
                </c:pt>
                <c:pt idx="434">
                  <c:v>7.8511116887491975E-2</c:v>
                </c:pt>
                <c:pt idx="435">
                  <c:v>7.8404449921520902E-2</c:v>
                </c:pt>
                <c:pt idx="436">
                  <c:v>7.828987641872176E-2</c:v>
                </c:pt>
                <c:pt idx="437">
                  <c:v>7.8183629990851183E-2</c:v>
                </c:pt>
                <c:pt idx="438">
                  <c:v>7.8076963024880097E-2</c:v>
                </c:pt>
                <c:pt idx="439">
                  <c:v>7.7970716597009521E-2</c:v>
                </c:pt>
                <c:pt idx="440">
                  <c:v>7.786110586433477E-2</c:v>
                </c:pt>
                <c:pt idx="441">
                  <c:v>7.7754859436464152E-2</c:v>
                </c:pt>
                <c:pt idx="442">
                  <c:v>7.7642052614225368E-2</c:v>
                </c:pt>
                <c:pt idx="443">
                  <c:v>7.752747911142617E-2</c:v>
                </c:pt>
                <c:pt idx="444">
                  <c:v>7.7421232683555594E-2</c:v>
                </c:pt>
                <c:pt idx="445">
                  <c:v>7.7314565717584494E-2</c:v>
                </c:pt>
                <c:pt idx="446">
                  <c:v>7.7204954984909716E-2</c:v>
                </c:pt>
                <c:pt idx="447">
                  <c:v>7.7098708557039167E-2</c:v>
                </c:pt>
                <c:pt idx="448">
                  <c:v>7.6992041591068094E-2</c:v>
                </c:pt>
                <c:pt idx="449">
                  <c:v>7.687746808826891E-2</c:v>
                </c:pt>
                <c:pt idx="450">
                  <c:v>7.6771221660398375E-2</c:v>
                </c:pt>
                <c:pt idx="451">
                  <c:v>7.6664975232527827E-2</c:v>
                </c:pt>
                <c:pt idx="452">
                  <c:v>7.6548804105484702E-2</c:v>
                </c:pt>
                <c:pt idx="453">
                  <c:v>7.6442557677614195E-2</c:v>
                </c:pt>
                <c:pt idx="454">
                  <c:v>7.6323661463679637E-2</c:v>
                </c:pt>
                <c:pt idx="455">
                  <c:v>7.6216994497708551E-2</c:v>
                </c:pt>
                <c:pt idx="456">
                  <c:v>7.6102420994909409E-2</c:v>
                </c:pt>
                <c:pt idx="457">
                  <c:v>7.5996174567038832E-2</c:v>
                </c:pt>
                <c:pt idx="458">
                  <c:v>7.5886143296263503E-2</c:v>
                </c:pt>
                <c:pt idx="459">
                  <c:v>7.577989686839294E-2</c:v>
                </c:pt>
                <c:pt idx="460">
                  <c:v>7.5673650440522378E-2</c:v>
                </c:pt>
                <c:pt idx="461">
                  <c:v>7.5566983474551278E-2</c:v>
                </c:pt>
                <c:pt idx="462">
                  <c:v>7.5454597190412961E-2</c:v>
                </c:pt>
                <c:pt idx="463">
                  <c:v>7.5340023687613805E-2</c:v>
                </c:pt>
                <c:pt idx="464">
                  <c:v>7.5230412954939013E-2</c:v>
                </c:pt>
                <c:pt idx="465">
                  <c:v>7.5123745988967941E-2</c:v>
                </c:pt>
                <c:pt idx="466">
                  <c:v>7.5017499561097337E-2</c:v>
                </c:pt>
                <c:pt idx="467">
                  <c:v>7.4911253133226816E-2</c:v>
                </c:pt>
                <c:pt idx="468">
                  <c:v>7.4804586167255729E-2</c:v>
                </c:pt>
                <c:pt idx="469">
                  <c:v>7.4698339739385139E-2</c:v>
                </c:pt>
                <c:pt idx="470">
                  <c:v>7.458040193178174E-2</c:v>
                </c:pt>
                <c:pt idx="471">
                  <c:v>7.4473734965810653E-2</c:v>
                </c:pt>
                <c:pt idx="472">
                  <c:v>7.4361348681672337E-2</c:v>
                </c:pt>
                <c:pt idx="473">
                  <c:v>7.4255102253801789E-2</c:v>
                </c:pt>
                <c:pt idx="474">
                  <c:v>7.4155153357841994E-2</c:v>
                </c:pt>
                <c:pt idx="475">
                  <c:v>7.4045929520219683E-2</c:v>
                </c:pt>
                <c:pt idx="476">
                  <c:v>7.3945570625756588E-2</c:v>
                </c:pt>
                <c:pt idx="477">
                  <c:v>7.3840248961169086E-2</c:v>
                </c:pt>
                <c:pt idx="478">
                  <c:v>7.3742833833409696E-2</c:v>
                </c:pt>
                <c:pt idx="479">
                  <c:v>7.3645839243750816E-2</c:v>
                </c:pt>
                <c:pt idx="480">
                  <c:v>7.3548844654091949E-2</c:v>
                </c:pt>
                <c:pt idx="481">
                  <c:v>7.3448065221528303E-2</c:v>
                </c:pt>
                <c:pt idx="482">
                  <c:v>7.3348295080405926E-2</c:v>
                </c:pt>
                <c:pt idx="483">
                  <c:v>7.3251300490747032E-2</c:v>
                </c:pt>
                <c:pt idx="484">
                  <c:v>7.3145558288058979E-2</c:v>
                </c:pt>
                <c:pt idx="485">
                  <c:v>7.304856369840014E-2</c:v>
                </c:pt>
                <c:pt idx="486">
                  <c:v>7.2951569108741218E-2</c:v>
                </c:pt>
                <c:pt idx="487">
                  <c:v>7.2851210214278123E-2</c:v>
                </c:pt>
                <c:pt idx="488">
                  <c:v>7.2753795086518733E-2</c:v>
                </c:pt>
                <c:pt idx="489">
                  <c:v>7.2656800496859866E-2</c:v>
                </c:pt>
                <c:pt idx="490">
                  <c:v>7.2559805907201E-2</c:v>
                </c:pt>
                <c:pt idx="491">
                  <c:v>7.2454063704512975E-2</c:v>
                </c:pt>
                <c:pt idx="492">
                  <c:v>7.2357069114854108E-2</c:v>
                </c:pt>
                <c:pt idx="493">
                  <c:v>7.2253934668927489E-2</c:v>
                </c:pt>
                <c:pt idx="494">
                  <c:v>7.2156519541168085E-2</c:v>
                </c:pt>
                <c:pt idx="495">
                  <c:v>7.204771624164627E-2</c:v>
                </c:pt>
                <c:pt idx="496">
                  <c:v>7.1950721651987418E-2</c:v>
                </c:pt>
                <c:pt idx="497">
                  <c:v>7.1844979449299365E-2</c:v>
                </c:pt>
                <c:pt idx="498">
                  <c:v>7.1747984859640498E-2</c:v>
                </c:pt>
                <c:pt idx="499">
                  <c:v>7.1648899315427214E-2</c:v>
                </c:pt>
                <c:pt idx="500">
                  <c:v>7.1558423066326565E-2</c:v>
                </c:pt>
                <c:pt idx="501">
                  <c:v>7.1467526279125379E-2</c:v>
                </c:pt>
                <c:pt idx="502">
                  <c:v>7.1377050030024772E-2</c:v>
                </c:pt>
                <c:pt idx="503">
                  <c:v>7.1286363511873868E-2</c:v>
                </c:pt>
                <c:pt idx="504">
                  <c:v>7.1187139649744061E-2</c:v>
                </c:pt>
                <c:pt idx="505">
                  <c:v>7.1093299095839169E-2</c:v>
                </c:pt>
                <c:pt idx="506">
                  <c:v>7.1002822846738547E-2</c:v>
                </c:pt>
                <c:pt idx="507">
                  <c:v>7.0911926059537361E-2</c:v>
                </c:pt>
                <c:pt idx="508">
                  <c:v>7.0821449810436712E-2</c:v>
                </c:pt>
                <c:pt idx="509">
                  <c:v>7.0730973561336077E-2</c:v>
                </c:pt>
                <c:pt idx="510">
                  <c:v>7.0640497312235428E-2</c:v>
                </c:pt>
                <c:pt idx="511">
                  <c:v>7.0537909145301378E-2</c:v>
                </c:pt>
                <c:pt idx="512">
                  <c:v>7.0447432896200743E-2</c:v>
                </c:pt>
                <c:pt idx="513">
                  <c:v>7.0356746378049839E-2</c:v>
                </c:pt>
                <c:pt idx="514">
                  <c:v>7.0265849590848681E-2</c:v>
                </c:pt>
                <c:pt idx="515">
                  <c:v>7.0164027223795708E-2</c:v>
                </c:pt>
                <c:pt idx="516">
                  <c:v>7.0073550974695059E-2</c:v>
                </c:pt>
                <c:pt idx="517">
                  <c:v>6.9979289882689616E-2</c:v>
                </c:pt>
                <c:pt idx="518">
                  <c:v>6.9880486558660387E-2</c:v>
                </c:pt>
                <c:pt idx="519">
                  <c:v>6.9790010309559752E-2</c:v>
                </c:pt>
                <c:pt idx="520">
                  <c:v>6.9699113522358538E-2</c:v>
                </c:pt>
                <c:pt idx="521">
                  <c:v>6.9608637273257903E-2</c:v>
                </c:pt>
                <c:pt idx="522">
                  <c:v>6.9518161024157268E-2</c:v>
                </c:pt>
                <c:pt idx="523">
                  <c:v>6.9424110201202094E-2</c:v>
                </c:pt>
                <c:pt idx="524">
                  <c:v>6.9333213414000935E-2</c:v>
                </c:pt>
                <c:pt idx="525">
                  <c:v>6.9234410089971665E-2</c:v>
                </c:pt>
                <c:pt idx="526">
                  <c:v>6.914393384087103E-2</c:v>
                </c:pt>
                <c:pt idx="527">
                  <c:v>6.9053037053669872E-2</c:v>
                </c:pt>
                <c:pt idx="528">
                  <c:v>6.8962560804569223E-2</c:v>
                </c:pt>
                <c:pt idx="529">
                  <c:v>6.8868720250664331E-2</c:v>
                </c:pt>
                <c:pt idx="530">
                  <c:v>6.8777823463463131E-2</c:v>
                </c:pt>
                <c:pt idx="531">
                  <c:v>6.868734721436251E-2</c:v>
                </c:pt>
                <c:pt idx="532">
                  <c:v>6.8588543890333267E-2</c:v>
                </c:pt>
                <c:pt idx="533">
                  <c:v>6.849785737218235E-2</c:v>
                </c:pt>
                <c:pt idx="534">
                  <c:v>6.8406960584981163E-2</c:v>
                </c:pt>
                <c:pt idx="535">
                  <c:v>6.8302013143403215E-2</c:v>
                </c:pt>
                <c:pt idx="536">
                  <c:v>6.8211989393298714E-2</c:v>
                </c:pt>
                <c:pt idx="537">
                  <c:v>6.8121545105093731E-2</c:v>
                </c:pt>
                <c:pt idx="538">
                  <c:v>6.8031521354989244E-2</c:v>
                </c:pt>
                <c:pt idx="539">
                  <c:v>6.7935536554421902E-2</c:v>
                </c:pt>
                <c:pt idx="540">
                  <c:v>6.7851143272202583E-2</c:v>
                </c:pt>
                <c:pt idx="541">
                  <c:v>6.7765913656444174E-2</c:v>
                </c:pt>
                <c:pt idx="542">
                  <c:v>6.7684048345489994E-2</c:v>
                </c:pt>
                <c:pt idx="543">
                  <c:v>6.7601552227385037E-2</c:v>
                </c:pt>
                <c:pt idx="544">
                  <c:v>6.7519686916430857E-2</c:v>
                </c:pt>
                <c:pt idx="545">
                  <c:v>6.7431394942224387E-2</c:v>
                </c:pt>
                <c:pt idx="546">
                  <c:v>6.7349529631270194E-2</c:v>
                </c:pt>
                <c:pt idx="547">
                  <c:v>6.7263879477411248E-2</c:v>
                </c:pt>
                <c:pt idx="548">
                  <c:v>6.7182014166457082E-2</c:v>
                </c:pt>
                <c:pt idx="549">
                  <c:v>6.7100148855502903E-2</c:v>
                </c:pt>
                <c:pt idx="550">
                  <c:v>6.7017863006448228E-2</c:v>
                </c:pt>
                <c:pt idx="551">
                  <c:v>6.6935997695494048E-2</c:v>
                </c:pt>
                <c:pt idx="552">
                  <c:v>6.6847705721287565E-2</c:v>
                </c:pt>
                <c:pt idx="553">
                  <c:v>6.6761845298378322E-2</c:v>
                </c:pt>
                <c:pt idx="554">
                  <c:v>6.6679979987424184E-2</c:v>
                </c:pt>
                <c:pt idx="555">
                  <c:v>6.65871049889981E-2</c:v>
                </c:pt>
                <c:pt idx="556">
                  <c:v>6.6505239678043934E-2</c:v>
                </c:pt>
                <c:pt idx="557">
                  <c:v>6.6422953828989231E-2</c:v>
                </c:pt>
                <c:pt idx="558">
                  <c:v>6.634108851803508E-2</c:v>
                </c:pt>
                <c:pt idx="559">
                  <c:v>6.6249432239024325E-2</c:v>
                </c:pt>
                <c:pt idx="560">
                  <c:v>6.6167146389969622E-2</c:v>
                </c:pt>
                <c:pt idx="561">
                  <c:v>6.6085281079015457E-2</c:v>
                </c:pt>
                <c:pt idx="562">
                  <c:v>6.6003415768061263E-2</c:v>
                </c:pt>
                <c:pt idx="563">
                  <c:v>6.5921129919006602E-2</c:v>
                </c:pt>
                <c:pt idx="564">
                  <c:v>6.5839054339002126E-2</c:v>
                </c:pt>
                <c:pt idx="565">
                  <c:v>6.5753824723243745E-2</c:v>
                </c:pt>
                <c:pt idx="566">
                  <c:v>6.5665112210936696E-2</c:v>
                </c:pt>
                <c:pt idx="567">
                  <c:v>6.5583246899982545E-2</c:v>
                </c:pt>
                <c:pt idx="568">
                  <c:v>6.5501381589028351E-2</c:v>
                </c:pt>
                <c:pt idx="569">
                  <c:v>6.5419516278074213E-2</c:v>
                </c:pt>
                <c:pt idx="570">
                  <c:v>6.5337230429019524E-2</c:v>
                </c:pt>
                <c:pt idx="571">
                  <c:v>6.5252000813261088E-2</c:v>
                </c:pt>
                <c:pt idx="572">
                  <c:v>6.5170135502306908E-2</c:v>
                </c:pt>
                <c:pt idx="573">
                  <c:v>6.5081422989999888E-2</c:v>
                </c:pt>
                <c:pt idx="574">
                  <c:v>6.4999347409995453E-2</c:v>
                </c:pt>
                <c:pt idx="575">
                  <c:v>6.4906472411569396E-2</c:v>
                </c:pt>
                <c:pt idx="576">
                  <c:v>6.4824186562514693E-2</c:v>
                </c:pt>
                <c:pt idx="577">
                  <c:v>6.4738956946756299E-2</c:v>
                </c:pt>
                <c:pt idx="578">
                  <c:v>6.4657091635802091E-2</c:v>
                </c:pt>
                <c:pt idx="579">
                  <c:v>6.4574805786747416E-2</c:v>
                </c:pt>
                <c:pt idx="580">
                  <c:v>6.4486513812540946E-2</c:v>
                </c:pt>
                <c:pt idx="581">
                  <c:v>6.4404648501586753E-2</c:v>
                </c:pt>
                <c:pt idx="582">
                  <c:v>6.4322783190632588E-2</c:v>
                </c:pt>
                <c:pt idx="583">
                  <c:v>6.4237133036773628E-2</c:v>
                </c:pt>
                <c:pt idx="584">
                  <c:v>6.4155057456769193E-2</c:v>
                </c:pt>
                <c:pt idx="585">
                  <c:v>6.4073192145815E-2</c:v>
                </c:pt>
                <c:pt idx="586">
                  <c:v>6.3990906296760325E-2</c:v>
                </c:pt>
                <c:pt idx="587">
                  <c:v>6.3904225054891794E-2</c:v>
                </c:pt>
                <c:pt idx="588">
                  <c:v>6.3825513779691617E-2</c:v>
                </c:pt>
                <c:pt idx="589">
                  <c:v>6.3743017661586673E-2</c:v>
                </c:pt>
                <c:pt idx="590">
                  <c:v>6.3664306386386468E-2</c:v>
                </c:pt>
                <c:pt idx="591">
                  <c:v>6.3585595111186277E-2</c:v>
                </c:pt>
                <c:pt idx="592">
                  <c:v>6.3506883835986086E-2</c:v>
                </c:pt>
                <c:pt idx="593">
                  <c:v>6.3421325359433067E-2</c:v>
                </c:pt>
                <c:pt idx="594">
                  <c:v>6.3342403815182607E-2</c:v>
                </c:pt>
                <c:pt idx="595">
                  <c:v>6.3260328235178159E-2</c:v>
                </c:pt>
                <c:pt idx="596">
                  <c:v>6.3171238079656897E-2</c:v>
                </c:pt>
                <c:pt idx="597">
                  <c:v>6.3092526804456664E-2</c:v>
                </c:pt>
                <c:pt idx="598">
                  <c:v>6.3013815529256514E-2</c:v>
                </c:pt>
                <c:pt idx="599">
                  <c:v>6.2934683715955786E-2</c:v>
                </c:pt>
                <c:pt idx="600">
                  <c:v>6.2849545777503263E-2</c:v>
                </c:pt>
                <c:pt idx="601">
                  <c:v>6.2767470197498842E-2</c:v>
                </c:pt>
                <c:pt idx="602">
                  <c:v>6.2688338384198114E-2</c:v>
                </c:pt>
                <c:pt idx="603">
                  <c:v>6.2609627108997964E-2</c:v>
                </c:pt>
                <c:pt idx="604">
                  <c:v>6.2530705564747491E-2</c:v>
                </c:pt>
                <c:pt idx="605">
                  <c:v>6.2451994289547313E-2</c:v>
                </c:pt>
                <c:pt idx="606">
                  <c:v>6.2372862476246592E-2</c:v>
                </c:pt>
                <c:pt idx="607">
                  <c:v>6.2284360232989812E-2</c:v>
                </c:pt>
                <c:pt idx="608">
                  <c:v>6.2206894515620323E-2</c:v>
                </c:pt>
                <c:pt idx="609">
                  <c:v>6.2129448219026537E-2</c:v>
                </c:pt>
                <c:pt idx="610">
                  <c:v>6.2052422460533295E-2</c:v>
                </c:pt>
                <c:pt idx="611">
                  <c:v>6.1975396702040046E-2</c:v>
                </c:pt>
                <c:pt idx="612">
                  <c:v>6.1897950405446232E-2</c:v>
                </c:pt>
                <c:pt idx="613">
                  <c:v>6.181756034214874E-2</c:v>
                </c:pt>
                <c:pt idx="614">
                  <c:v>6.1734319030529609E-2</c:v>
                </c:pt>
                <c:pt idx="615">
                  <c:v>6.1657293272036381E-2</c:v>
                </c:pt>
                <c:pt idx="616">
                  <c:v>6.1569888633222013E-2</c:v>
                </c:pt>
                <c:pt idx="617">
                  <c:v>6.149286287472875E-2</c:v>
                </c:pt>
                <c:pt idx="618">
                  <c:v>6.1415837116235474E-2</c:v>
                </c:pt>
                <c:pt idx="619">
                  <c:v>6.1335026514837458E-2</c:v>
                </c:pt>
                <c:pt idx="620">
                  <c:v>6.1258000756344202E-2</c:v>
                </c:pt>
                <c:pt idx="621">
                  <c:v>6.1174969713775312E-2</c:v>
                </c:pt>
                <c:pt idx="622">
                  <c:v>6.1097523417181561E-2</c:v>
                </c:pt>
                <c:pt idx="623">
                  <c:v>6.1020497658688298E-2</c:v>
                </c:pt>
                <c:pt idx="624">
                  <c:v>6.0943261631144774E-2</c:v>
                </c:pt>
                <c:pt idx="625">
                  <c:v>6.0862451029746745E-2</c:v>
                </c:pt>
                <c:pt idx="626">
                  <c:v>6.0785425271253454E-2</c:v>
                </c:pt>
                <c:pt idx="627">
                  <c:v>6.0708399512760199E-2</c:v>
                </c:pt>
                <c:pt idx="628">
                  <c:v>6.0625368470191371E-2</c:v>
                </c:pt>
                <c:pt idx="629">
                  <c:v>6.0547922173597585E-2</c:v>
                </c:pt>
                <c:pt idx="630">
                  <c:v>6.0470896415104308E-2</c:v>
                </c:pt>
                <c:pt idx="631">
                  <c:v>6.0390506351806809E-2</c:v>
                </c:pt>
                <c:pt idx="632">
                  <c:v>6.0313060055213003E-2</c:v>
                </c:pt>
                <c:pt idx="633">
                  <c:v>6.0236034296719747E-2</c:v>
                </c:pt>
                <c:pt idx="634">
                  <c:v>6.0159008538226491E-2</c:v>
                </c:pt>
                <c:pt idx="635">
                  <c:v>6.0075346688506857E-2</c:v>
                </c:pt>
                <c:pt idx="636">
                  <c:v>5.9988362587792998E-2</c:v>
                </c:pt>
                <c:pt idx="637">
                  <c:v>5.9907972524495506E-2</c:v>
                </c:pt>
                <c:pt idx="638">
                  <c:v>5.9830946766002251E-2</c:v>
                </c:pt>
                <c:pt idx="639">
                  <c:v>5.9753500469408458E-2</c:v>
                </c:pt>
                <c:pt idx="640">
                  <c:v>5.9676474710915216E-2</c:v>
                </c:pt>
                <c:pt idx="641">
                  <c:v>5.9593443668346346E-2</c:v>
                </c:pt>
                <c:pt idx="642">
                  <c:v>5.951599737175256E-2</c:v>
                </c:pt>
                <c:pt idx="643">
                  <c:v>5.9435607308455068E-2</c:v>
                </c:pt>
                <c:pt idx="644">
                  <c:v>5.9358581549961827E-2</c:v>
                </c:pt>
                <c:pt idx="645">
                  <c:v>5.9280924984317765E-2</c:v>
                </c:pt>
                <c:pt idx="646">
                  <c:v>5.9213079358407597E-2</c:v>
                </c:pt>
                <c:pt idx="647">
                  <c:v>5.9170453616537742E-2</c:v>
                </c:pt>
                <c:pt idx="648">
                  <c:v>5.912506073396645E-2</c:v>
                </c:pt>
                <c:pt idx="649">
                  <c:v>5.9082224723046368E-2</c:v>
                </c:pt>
                <c:pt idx="650">
                  <c:v>5.9039598981176569E-2</c:v>
                </c:pt>
                <c:pt idx="651">
                  <c:v>5.8996973239306721E-2</c:v>
                </c:pt>
                <c:pt idx="652">
                  <c:v>5.8954347497436901E-2</c:v>
                </c:pt>
                <c:pt idx="653">
                  <c:v>5.8911721755567088E-2</c:v>
                </c:pt>
                <c:pt idx="654">
                  <c:v>5.8869096013697254E-2</c:v>
                </c:pt>
                <c:pt idx="655">
                  <c:v>5.8823282593025411E-2</c:v>
                </c:pt>
                <c:pt idx="656">
                  <c:v>5.8770698508935022E-2</c:v>
                </c:pt>
                <c:pt idx="657">
                  <c:v>5.8728072767065188E-2</c:v>
                </c:pt>
                <c:pt idx="658">
                  <c:v>5.8685447025195354E-2</c:v>
                </c:pt>
                <c:pt idx="659">
                  <c:v>5.8642821283325527E-2</c:v>
                </c:pt>
                <c:pt idx="660">
                  <c:v>5.8600195541455714E-2</c:v>
                </c:pt>
                <c:pt idx="661">
                  <c:v>5.8557359530535612E-2</c:v>
                </c:pt>
                <c:pt idx="662">
                  <c:v>5.8511966647964313E-2</c:v>
                </c:pt>
                <c:pt idx="663">
                  <c:v>5.8469340906094493E-2</c:v>
                </c:pt>
                <c:pt idx="664">
                  <c:v>5.842671516422468E-2</c:v>
                </c:pt>
                <c:pt idx="665">
                  <c:v>5.838387915330457E-2</c:v>
                </c:pt>
                <c:pt idx="666">
                  <c:v>5.8341253411434736E-2</c:v>
                </c:pt>
                <c:pt idx="667">
                  <c:v>5.8298417400514689E-2</c:v>
                </c:pt>
                <c:pt idx="668">
                  <c:v>5.8255791658644841E-2</c:v>
                </c:pt>
                <c:pt idx="669">
                  <c:v>5.8210398776073542E-2</c:v>
                </c:pt>
                <c:pt idx="670">
                  <c:v>5.8167773034203694E-2</c:v>
                </c:pt>
                <c:pt idx="671">
                  <c:v>5.8125147292333861E-2</c:v>
                </c:pt>
                <c:pt idx="672">
                  <c:v>5.8082521550464054E-2</c:v>
                </c:pt>
                <c:pt idx="673">
                  <c:v>5.8039685539543966E-2</c:v>
                </c:pt>
                <c:pt idx="674">
                  <c:v>5.7997059797674146E-2</c:v>
                </c:pt>
                <c:pt idx="675">
                  <c:v>5.795422378675405E-2</c:v>
                </c:pt>
                <c:pt idx="676">
                  <c:v>5.7898872561962161E-2</c:v>
                </c:pt>
                <c:pt idx="677">
                  <c:v>5.7856246820092334E-2</c:v>
                </c:pt>
                <c:pt idx="678">
                  <c:v>5.7813621078222535E-2</c:v>
                </c:pt>
                <c:pt idx="679">
                  <c:v>5.777078506730244E-2</c:v>
                </c:pt>
                <c:pt idx="680">
                  <c:v>5.7728159325432619E-2</c:v>
                </c:pt>
                <c:pt idx="681">
                  <c:v>5.7685533583562765E-2</c:v>
                </c:pt>
                <c:pt idx="682">
                  <c:v>5.7642907841692952E-2</c:v>
                </c:pt>
                <c:pt idx="683">
                  <c:v>5.7597514959121653E-2</c:v>
                </c:pt>
                <c:pt idx="684">
                  <c:v>5.7554889217251833E-2</c:v>
                </c:pt>
                <c:pt idx="685">
                  <c:v>5.7511842937281461E-2</c:v>
                </c:pt>
                <c:pt idx="686">
                  <c:v>5.7469217195411627E-2</c:v>
                </c:pt>
                <c:pt idx="687">
                  <c:v>5.7426591453541828E-2</c:v>
                </c:pt>
                <c:pt idx="688">
                  <c:v>5.7384473609534851E-2</c:v>
                </c:pt>
                <c:pt idx="689">
                  <c:v>5.7342445031767768E-2</c:v>
                </c:pt>
                <c:pt idx="690">
                  <c:v>5.7302510733741353E-2</c:v>
                </c:pt>
                <c:pt idx="691">
                  <c:v>5.7262366166664663E-2</c:v>
                </c:pt>
                <c:pt idx="692">
                  <c:v>5.7222431868638221E-2</c:v>
                </c:pt>
                <c:pt idx="693">
                  <c:v>5.7182497570611814E-2</c:v>
                </c:pt>
                <c:pt idx="694">
                  <c:v>5.7142563272585378E-2</c:v>
                </c:pt>
                <c:pt idx="695">
                  <c:v>5.7102418705508709E-2</c:v>
                </c:pt>
                <c:pt idx="696">
                  <c:v>5.7050431785521077E-2</c:v>
                </c:pt>
                <c:pt idx="697">
                  <c:v>5.7010287218444373E-2</c:v>
                </c:pt>
                <c:pt idx="698">
                  <c:v>5.6970352920417931E-2</c:v>
                </c:pt>
                <c:pt idx="699">
                  <c:v>5.6930418622391496E-2</c:v>
                </c:pt>
                <c:pt idx="700">
                  <c:v>5.6890484324365102E-2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4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xVal>
          <c:yVal>
            <c:numRef>
              <c:f>'Option 4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4.7995102441721906E-6</c:v>
                </c:pt>
                <c:pt idx="9">
                  <c:v>4.8004957692986563E-5</c:v>
                </c:pt>
                <c:pt idx="10">
                  <c:v>9.3315441680956739E-5</c:v>
                </c:pt>
                <c:pt idx="11">
                  <c:v>1.4574098290745372E-4</c:v>
                </c:pt>
                <c:pt idx="12">
                  <c:v>1.9829444971091747E-4</c:v>
                </c:pt>
                <c:pt idx="13">
                  <c:v>2.7373183579847116E-4</c:v>
                </c:pt>
                <c:pt idx="14">
                  <c:v>3.6856096713716179E-4</c:v>
                </c:pt>
                <c:pt idx="15">
                  <c:v>4.6691767970365546E-4</c:v>
                </c:pt>
                <c:pt idx="16">
                  <c:v>5.8320193149578566E-4</c:v>
                </c:pt>
                <c:pt idx="17">
                  <c:v>6.8155864406228015E-4</c:v>
                </c:pt>
                <c:pt idx="18">
                  <c:v>7.8322204771324869E-4</c:v>
                </c:pt>
                <c:pt idx="19">
                  <c:v>8.8329518781555302E-4</c:v>
                </c:pt>
                <c:pt idx="20">
                  <c:v>9.851844204265066E-4</c:v>
                </c:pt>
                <c:pt idx="21">
                  <c:v>1.0870736530374605E-3</c:v>
                </c:pt>
                <c:pt idx="22">
                  <c:v>1.1945473716077652E-3</c:v>
                </c:pt>
                <c:pt idx="23">
                  <c:v>1.3300749539060176E-3</c:v>
                </c:pt>
                <c:pt idx="24">
                  <c:v>1.4750167444675982E-3</c:v>
                </c:pt>
                <c:pt idx="25">
                  <c:v>1.6261826777435478E-3</c:v>
                </c:pt>
                <c:pt idx="26">
                  <c:v>1.8140016794283176E-3</c:v>
                </c:pt>
                <c:pt idx="27">
                  <c:v>1.9906629000319008E-3</c:v>
                </c:pt>
                <c:pt idx="28">
                  <c:v>2.1773849407676705E-3</c:v>
                </c:pt>
                <c:pt idx="29">
                  <c:v>2.3884518402525023E-3</c:v>
                </c:pt>
                <c:pt idx="30">
                  <c:v>2.6005893412986646E-3</c:v>
                </c:pt>
                <c:pt idx="31">
                  <c:v>2.8632461316013208E-3</c:v>
                </c:pt>
                <c:pt idx="32">
                  <c:v>3.0834579641776804E-3</c:v>
                </c:pt>
                <c:pt idx="33">
                  <c:v>3.3106161742161521E-3</c:v>
                </c:pt>
                <c:pt idx="34">
                  <c:v>3.5485326608248663E-3</c:v>
                </c:pt>
                <c:pt idx="35">
                  <c:v>3.7864491474335804E-3</c:v>
                </c:pt>
                <c:pt idx="36">
                  <c:v>4.0645557556559121E-3</c:v>
                </c:pt>
                <c:pt idx="37">
                  <c:v>4.3168511944399815E-3</c:v>
                </c:pt>
                <c:pt idx="38">
                  <c:v>4.6011265046661835E-3</c:v>
                </c:pt>
                <c:pt idx="39">
                  <c:v>4.882311142960327E-3</c:v>
                </c:pt>
                <c:pt idx="40">
                  <c:v>5.1693514174541641E-3</c:v>
                </c:pt>
                <c:pt idx="41">
                  <c:v>5.465406139809067E-3</c:v>
                </c:pt>
                <c:pt idx="42">
                  <c:v>5.8781628327216114E-3</c:v>
                </c:pt>
                <c:pt idx="43">
                  <c:v>6.3198738601760677E-3</c:v>
                </c:pt>
                <c:pt idx="44">
                  <c:v>6.7794462450278094E-3</c:v>
                </c:pt>
                <c:pt idx="45">
                  <c:v>7.289128522680253E-3</c:v>
                </c:pt>
                <c:pt idx="46">
                  <c:v>7.8069505430832997E-3</c:v>
                </c:pt>
                <c:pt idx="47">
                  <c:v>8.2819239364232428E-3</c:v>
                </c:pt>
                <c:pt idx="48">
                  <c:v>8.7813348982325248E-3</c:v>
                </c:pt>
                <c:pt idx="49">
                  <c:v>9.3118179695996367E-3</c:v>
                </c:pt>
                <c:pt idx="50">
                  <c:v>9.8569665557751898E-3</c:v>
                </c:pt>
                <c:pt idx="51">
                  <c:v>1.0489751076720399E-2</c:v>
                </c:pt>
                <c:pt idx="52">
                  <c:v>1.1170388133174834E-2</c:v>
                </c:pt>
                <c:pt idx="53">
                  <c:v>1.1828409145532907E-2</c:v>
                </c:pt>
                <c:pt idx="54">
                  <c:v>1.248643015789098E-2</c:v>
                </c:pt>
                <c:pt idx="55">
                  <c:v>1.3157120171106736E-2</c:v>
                </c:pt>
                <c:pt idx="56">
                  <c:v>1.3912629683123946E-2</c:v>
                </c:pt>
                <c:pt idx="57">
                  <c:v>1.4718045356582735E-2</c:v>
                </c:pt>
                <c:pt idx="58">
                  <c:v>1.5619239061021669E-2</c:v>
                </c:pt>
                <c:pt idx="59">
                  <c:v>1.6606621995988158E-2</c:v>
                </c:pt>
                <c:pt idx="60">
                  <c:v>1.7551155069758625E-2</c:v>
                </c:pt>
                <c:pt idx="61">
                  <c:v>1.8556355516391072E-2</c:v>
                </c:pt>
                <c:pt idx="62">
                  <c:v>1.9568559058230628E-2</c:v>
                </c:pt>
                <c:pt idx="63">
                  <c:v>2.0727767898925765E-2</c:v>
                </c:pt>
                <c:pt idx="64">
                  <c:v>2.1917876883461522E-2</c:v>
                </c:pt>
                <c:pt idx="65">
                  <c:v>2.3191279116563952E-2</c:v>
                </c:pt>
                <c:pt idx="66">
                  <c:v>2.4676196210394522E-2</c:v>
                </c:pt>
                <c:pt idx="67">
                  <c:v>2.6042546135033595E-2</c:v>
                </c:pt>
                <c:pt idx="68">
                  <c:v>2.7438685062744418E-2</c:v>
                </c:pt>
                <c:pt idx="69">
                  <c:v>2.8887722766399226E-2</c:v>
                </c:pt>
                <c:pt idx="70">
                  <c:v>3.031151276321872E-2</c:v>
                </c:pt>
                <c:pt idx="71">
                  <c:v>3.2101353108635225E-2</c:v>
                </c:pt>
                <c:pt idx="72">
                  <c:v>3.3829087136532654E-2</c:v>
                </c:pt>
                <c:pt idx="73">
                  <c:v>3.5503025167939017E-2</c:v>
                </c:pt>
                <c:pt idx="74">
                  <c:v>3.7201405195867072E-2</c:v>
                </c:pt>
                <c:pt idx="75">
                  <c:v>3.9015475380496524E-2</c:v>
                </c:pt>
                <c:pt idx="76">
                  <c:v>4.0813455843775361E-2</c:v>
                </c:pt>
                <c:pt idx="77">
                  <c:v>4.2789450412345317E-2</c:v>
                </c:pt>
                <c:pt idx="78">
                  <c:v>4.4615746560717914E-2</c:v>
                </c:pt>
                <c:pt idx="79">
                  <c:v>4.653844297150278E-2</c:v>
                </c:pt>
                <c:pt idx="80">
                  <c:v>4.8384519969960078E-2</c:v>
                </c:pt>
                <c:pt idx="81">
                  <c:v>5.0348057928332475E-2</c:v>
                </c:pt>
                <c:pt idx="82">
                  <c:v>5.2278240926897757E-2</c:v>
                </c:pt>
                <c:pt idx="83">
                  <c:v>5.4232152198732619E-2</c:v>
                </c:pt>
                <c:pt idx="84">
                  <c:v>5.6204200281307286E-2</c:v>
                </c:pt>
                <c:pt idx="85">
                  <c:v>5.8208589731713931E-2</c:v>
                </c:pt>
                <c:pt idx="86">
                  <c:v>6.0403189881553819E-2</c:v>
                </c:pt>
                <c:pt idx="87">
                  <c:v>6.2774264099232438E-2</c:v>
                </c:pt>
                <c:pt idx="88">
                  <c:v>6.4885969677148561E-2</c:v>
                </c:pt>
                <c:pt idx="89">
                  <c:v>6.7018464404571113E-2</c:v>
                </c:pt>
                <c:pt idx="90">
                  <c:v>6.9249587378310384E-2</c:v>
                </c:pt>
                <c:pt idx="91">
                  <c:v>7.1786967146400746E-2</c:v>
                </c:pt>
                <c:pt idx="92">
                  <c:v>7.4079096185587681E-2</c:v>
                </c:pt>
                <c:pt idx="93">
                  <c:v>7.6601141245700957E-2</c:v>
                </c:pt>
                <c:pt idx="94">
                  <c:v>7.8929813039875354E-2</c:v>
                </c:pt>
                <c:pt idx="95">
                  <c:v>8.125699901396001E-2</c:v>
                </c:pt>
                <c:pt idx="96">
                  <c:v>8.3590603108853773E-2</c:v>
                </c:pt>
                <c:pt idx="97">
                  <c:v>8.6150962039251197E-2</c:v>
                </c:pt>
                <c:pt idx="98">
                  <c:v>8.8537190521947029E-2</c:v>
                </c:pt>
                <c:pt idx="99">
                  <c:v>9.1028003182614364E-2</c:v>
                </c:pt>
                <c:pt idx="100">
                  <c:v>9.359863886782642E-2</c:v>
                </c:pt>
                <c:pt idx="101" formatCode="0.0%">
                  <c:v>9.6037245532809359E-2</c:v>
                </c:pt>
                <c:pt idx="102" formatCode="0.0%">
                  <c:v>9.8479597946058914E-2</c:v>
                </c:pt>
                <c:pt idx="103" formatCode="0.0%">
                  <c:v>0.10096472962336533</c:v>
                </c:pt>
                <c:pt idx="104" formatCode="0.0%">
                  <c:v>0.10353801125274137</c:v>
                </c:pt>
                <c:pt idx="105" formatCode="0.0%">
                  <c:v>0.10625657792431777</c:v>
                </c:pt>
                <c:pt idx="106">
                  <c:v>0.10890575882600534</c:v>
                </c:pt>
                <c:pt idx="107">
                  <c:v>0.11199014706675621</c:v>
                </c:pt>
                <c:pt idx="108">
                  <c:v>0.11482505201615556</c:v>
                </c:pt>
                <c:pt idx="109">
                  <c:v>0.11767840440389628</c:v>
                </c:pt>
                <c:pt idx="110">
                  <c:v>0.12057320692920241</c:v>
                </c:pt>
                <c:pt idx="111">
                  <c:v>0.1239377765883462</c:v>
                </c:pt>
                <c:pt idx="112">
                  <c:v>0.12690945858294592</c:v>
                </c:pt>
                <c:pt idx="113">
                  <c:v>0.12989601230889014</c:v>
                </c:pt>
                <c:pt idx="114">
                  <c:v>0.1331055274918965</c:v>
                </c:pt>
                <c:pt idx="115">
                  <c:v>0.13618843471936434</c:v>
                </c:pt>
                <c:pt idx="116">
                  <c:v>0.13928751449533994</c:v>
                </c:pt>
                <c:pt idx="117">
                  <c:v>0.14276605175861098</c:v>
                </c:pt>
                <c:pt idx="118">
                  <c:v>0.14592599901667261</c:v>
                </c:pt>
                <c:pt idx="119">
                  <c:v>0.14908594627473434</c:v>
                </c:pt>
                <c:pt idx="120">
                  <c:v>0.15245837209024185</c:v>
                </c:pt>
                <c:pt idx="121" formatCode="0.0%">
                  <c:v>0.15565596177233837</c:v>
                </c:pt>
                <c:pt idx="122" formatCode="0.0%">
                  <c:v>0.15896189224883686</c:v>
                </c:pt>
                <c:pt idx="123" formatCode="0.0%">
                  <c:v>0.16247479974201057</c:v>
                </c:pt>
                <c:pt idx="124" formatCode="0.0%">
                  <c:v>0.1658512820680357</c:v>
                </c:pt>
                <c:pt idx="125">
                  <c:v>0.16924453731605651</c:v>
                </c:pt>
                <c:pt idx="126">
                  <c:v>0.1726665101934913</c:v>
                </c:pt>
                <c:pt idx="127">
                  <c:v>0.17659276595566725</c:v>
                </c:pt>
                <c:pt idx="128">
                  <c:v>0.18019179503849506</c:v>
                </c:pt>
                <c:pt idx="129">
                  <c:v>0.18399142540861085</c:v>
                </c:pt>
                <c:pt idx="130">
                  <c:v>0.18764045847758998</c:v>
                </c:pt>
                <c:pt idx="131">
                  <c:v>0.19129927983020081</c:v>
                </c:pt>
                <c:pt idx="132">
                  <c:v>0.19538099891560592</c:v>
                </c:pt>
                <c:pt idx="133">
                  <c:v>0.19909563592826807</c:v>
                </c:pt>
                <c:pt idx="134">
                  <c:v>0.20303614832758204</c:v>
                </c:pt>
                <c:pt idx="135">
                  <c:v>0.20692678314265261</c:v>
                </c:pt>
                <c:pt idx="136">
                  <c:v>0.21065524772948713</c:v>
                </c:pt>
                <c:pt idx="137">
                  <c:v>0.21462257431169157</c:v>
                </c:pt>
                <c:pt idx="138">
                  <c:v>0.21836472263828757</c:v>
                </c:pt>
                <c:pt idx="139">
                  <c:v>0.2221630457750618</c:v>
                </c:pt>
                <c:pt idx="140">
                  <c:v>0.22604841324385702</c:v>
                </c:pt>
                <c:pt idx="141">
                  <c:v>0.23043099821427609</c:v>
                </c:pt>
                <c:pt idx="142">
                  <c:v>0.23441434225165353</c:v>
                </c:pt>
                <c:pt idx="143">
                  <c:v>0.23843299946293617</c:v>
                </c:pt>
                <c:pt idx="144">
                  <c:v>0.24244669973373623</c:v>
                </c:pt>
                <c:pt idx="145">
                  <c:v>0.24646658706699551</c:v>
                </c:pt>
                <c:pt idx="146">
                  <c:v>0.25052864420297438</c:v>
                </c:pt>
                <c:pt idx="147">
                  <c:v>0.25476516824142675</c:v>
                </c:pt>
                <c:pt idx="148">
                  <c:v>0.25926354360837228</c:v>
                </c:pt>
                <c:pt idx="149">
                  <c:v>0.26332956870641316</c:v>
                </c:pt>
                <c:pt idx="150">
                  <c:v>0.26745840968389695</c:v>
                </c:pt>
                <c:pt idx="151">
                  <c:v>0.27159814006579514</c:v>
                </c:pt>
                <c:pt idx="152">
                  <c:v>0.27617248384965204</c:v>
                </c:pt>
                <c:pt idx="153" formatCode="0.0%">
                  <c:v>0.28056082214239614</c:v>
                </c:pt>
                <c:pt idx="154" formatCode="0.0%">
                  <c:v>0.28474809200196832</c:v>
                </c:pt>
                <c:pt idx="155">
                  <c:v>0.2892193843929583</c:v>
                </c:pt>
                <c:pt idx="156">
                  <c:v>0.29349505193859349</c:v>
                </c:pt>
                <c:pt idx="157">
                  <c:v>0.29774709122561938</c:v>
                </c:pt>
                <c:pt idx="158">
                  <c:v>0.30221568240756075</c:v>
                </c:pt>
                <c:pt idx="159">
                  <c:v>0.30668942021345602</c:v>
                </c:pt>
                <c:pt idx="160">
                  <c:v>0.3110317538181096</c:v>
                </c:pt>
                <c:pt idx="161">
                  <c:v>0.31536277100149157</c:v>
                </c:pt>
                <c:pt idx="162">
                  <c:v>0.32000423247503512</c:v>
                </c:pt>
                <c:pt idx="163">
                  <c:v>0.32446074463094415</c:v>
                </c:pt>
                <c:pt idx="164">
                  <c:v>0.32897110155626746</c:v>
                </c:pt>
                <c:pt idx="165" formatCode="0.0%">
                  <c:v>0.33372156352522653</c:v>
                </c:pt>
                <c:pt idx="166" formatCode="0.0%">
                  <c:v>0.33827127061379891</c:v>
                </c:pt>
                <c:pt idx="167">
                  <c:v>0.3427911194972334</c:v>
                </c:pt>
                <c:pt idx="168">
                  <c:v>0.34780553380303564</c:v>
                </c:pt>
                <c:pt idx="169">
                  <c:v>0.35235524089160786</c:v>
                </c:pt>
                <c:pt idx="170">
                  <c:v>0.35689122789152311</c:v>
                </c:pt>
                <c:pt idx="171">
                  <c:v>0.3616688145679664</c:v>
                </c:pt>
                <c:pt idx="172">
                  <c:v>0.36671563874473506</c:v>
                </c:pt>
                <c:pt idx="173">
                  <c:v>0.37133137031509073</c:v>
                </c:pt>
                <c:pt idx="174">
                  <c:v>0.37591640260410764</c:v>
                </c:pt>
                <c:pt idx="175">
                  <c:v>0.38079259781133218</c:v>
                </c:pt>
                <c:pt idx="176">
                  <c:v>0.38541023450923872</c:v>
                </c:pt>
                <c:pt idx="177">
                  <c:v>0.39023975764109764</c:v>
                </c:pt>
                <c:pt idx="178">
                  <c:v>0.39506414888071334</c:v>
                </c:pt>
                <c:pt idx="179">
                  <c:v>0.39981751492553047</c:v>
                </c:pt>
                <c:pt idx="180">
                  <c:v>0.40457370622146344</c:v>
                </c:pt>
                <c:pt idx="181">
                  <c:v>0.40933394760731706</c:v>
                </c:pt>
                <c:pt idx="182">
                  <c:v>0.4144439101926688</c:v>
                </c:pt>
                <c:pt idx="183">
                  <c:v>0.41954933827937169</c:v>
                </c:pt>
                <c:pt idx="184">
                  <c:v>0.42437284763228528</c:v>
                </c:pt>
                <c:pt idx="185">
                  <c:v>0.42922381991268987</c:v>
                </c:pt>
                <c:pt idx="186">
                  <c:v>0.43412537618844893</c:v>
                </c:pt>
                <c:pt idx="187">
                  <c:v>0.43900971223931229</c:v>
                </c:pt>
                <c:pt idx="188">
                  <c:v>0.44414163246008831</c:v>
                </c:pt>
                <c:pt idx="189">
                  <c:v>0.4496425032585511</c:v>
                </c:pt>
                <c:pt idx="190">
                  <c:v>0.45455419945114606</c:v>
                </c:pt>
                <c:pt idx="191">
                  <c:v>0.45947579413453182</c:v>
                </c:pt>
                <c:pt idx="192">
                  <c:v>0.46493423833810504</c:v>
                </c:pt>
                <c:pt idx="193">
                  <c:v>0.46992203765270041</c:v>
                </c:pt>
                <c:pt idx="194">
                  <c:v>0.4749363080695792</c:v>
                </c:pt>
                <c:pt idx="195">
                  <c:v>0.48022618416717522</c:v>
                </c:pt>
                <c:pt idx="196">
                  <c:v>0.48564938435304839</c:v>
                </c:pt>
                <c:pt idx="197">
                  <c:v>0.49071630115854953</c:v>
                </c:pt>
                <c:pt idx="198">
                  <c:v>0.4961107487938744</c:v>
                </c:pt>
                <c:pt idx="199">
                  <c:v>0.50130172433903208</c:v>
                </c:pt>
                <c:pt idx="200">
                  <c:v>0.50645779522184575</c:v>
                </c:pt>
                <c:pt idx="201">
                  <c:v>0.51189891894921569</c:v>
                </c:pt>
                <c:pt idx="202">
                  <c:v>0.51714464855506281</c:v>
                </c:pt>
                <c:pt idx="203">
                  <c:v>0.52268622755570893</c:v>
                </c:pt>
                <c:pt idx="204">
                  <c:v>0.52789621142301069</c:v>
                </c:pt>
                <c:pt idx="205">
                  <c:v>0.53310619529031256</c:v>
                </c:pt>
                <c:pt idx="206">
                  <c:v>0.53835246868159203</c:v>
                </c:pt>
                <c:pt idx="207">
                  <c:v>0.54383778565602825</c:v>
                </c:pt>
                <c:pt idx="208">
                  <c:v>0.54931589929931679</c:v>
                </c:pt>
                <c:pt idx="209">
                  <c:v>0.55458965356418255</c:v>
                </c:pt>
                <c:pt idx="210">
                  <c:v>0.56016498038563867</c:v>
                </c:pt>
                <c:pt idx="211">
                  <c:v>0.56545820556455917</c:v>
                </c:pt>
                <c:pt idx="212">
                  <c:v>0.57129400084234583</c:v>
                </c:pt>
                <c:pt idx="213">
                  <c:v>0.57690048101018765</c:v>
                </c:pt>
                <c:pt idx="214">
                  <c:v>0.58223702161346302</c:v>
                </c:pt>
                <c:pt idx="215">
                  <c:v>0.58761056956958513</c:v>
                </c:pt>
                <c:pt idx="216">
                  <c:v>0.5932903542115906</c:v>
                </c:pt>
                <c:pt idx="217">
                  <c:v>0.59862689481486564</c:v>
                </c:pt>
                <c:pt idx="218">
                  <c:v>0.6039799255057684</c:v>
                </c:pt>
                <c:pt idx="219">
                  <c:v>0.60995303976396886</c:v>
                </c:pt>
                <c:pt idx="220">
                  <c:v>0.61534274731714211</c:v>
                </c:pt>
                <c:pt idx="221">
                  <c:v>0.62073245487031525</c:v>
                </c:pt>
                <c:pt idx="222">
                  <c:v>0.62615959031443591</c:v>
                </c:pt>
                <c:pt idx="223">
                  <c:v>0.63189941976251529</c:v>
                </c:pt>
                <c:pt idx="224">
                  <c:v>0.63731088261447078</c:v>
                </c:pt>
                <c:pt idx="225">
                  <c:v>0.6430509413843799</c:v>
                </c:pt>
                <c:pt idx="226">
                  <c:v>0.64846426635727872</c:v>
                </c:pt>
                <c:pt idx="227">
                  <c:v>0.65387939548965335</c:v>
                </c:pt>
                <c:pt idx="228">
                  <c:v>0.659338861902943</c:v>
                </c:pt>
                <c:pt idx="229">
                  <c:v>0.66502385953524168</c:v>
                </c:pt>
                <c:pt idx="230">
                  <c:v>0.67079504592717187</c:v>
                </c:pt>
                <c:pt idx="231">
                  <c:v>0.67651458971779377</c:v>
                </c:pt>
                <c:pt idx="232">
                  <c:v>0.68251228879997961</c:v>
                </c:pt>
                <c:pt idx="233">
                  <c:v>0.68795303117488082</c:v>
                </c:pt>
                <c:pt idx="234">
                  <c:v>0.69339377354978204</c:v>
                </c:pt>
                <c:pt idx="235">
                  <c:v>0.69887236435373135</c:v>
                </c:pt>
                <c:pt idx="236">
                  <c:v>0.70431310672863234</c:v>
                </c:pt>
                <c:pt idx="237">
                  <c:v>0.71039179833699939</c:v>
                </c:pt>
                <c:pt idx="238">
                  <c:v>0.71587038914094792</c:v>
                </c:pt>
                <c:pt idx="239">
                  <c:v>0.72157590522460924</c:v>
                </c:pt>
                <c:pt idx="240">
                  <c:v>0.72701917082811363</c:v>
                </c:pt>
                <c:pt idx="241">
                  <c:v>0.73250792134268927</c:v>
                </c:pt>
                <c:pt idx="242">
                  <c:v>0.73834163226543381</c:v>
                </c:pt>
                <c:pt idx="243">
                  <c:v>0.74384503481731479</c:v>
                </c:pt>
                <c:pt idx="244">
                  <c:v>0.74970149634665273</c:v>
                </c:pt>
                <c:pt idx="245">
                  <c:v>0.75524316786568146</c:v>
                </c:pt>
                <c:pt idx="246">
                  <c:v>0.76074657041756222</c:v>
                </c:pt>
                <c:pt idx="247">
                  <c:v>0.76624997296944242</c:v>
                </c:pt>
                <c:pt idx="248">
                  <c:v>0.77208368389218762</c:v>
                </c:pt>
                <c:pt idx="249">
                  <c:v>0.77785046609212549</c:v>
                </c:pt>
                <c:pt idx="250">
                  <c:v>0.78335386864400591</c:v>
                </c:pt>
                <c:pt idx="251">
                  <c:v>0.78926544662526299</c:v>
                </c:pt>
                <c:pt idx="252">
                  <c:v>0.79479323180773109</c:v>
                </c:pt>
                <c:pt idx="253">
                  <c:v>0.80084980622399149</c:v>
                </c:pt>
                <c:pt idx="254">
                  <c:v>0.8066736345013743</c:v>
                </c:pt>
                <c:pt idx="255">
                  <c:v>0.81225712465878253</c:v>
                </c:pt>
                <c:pt idx="256">
                  <c:v>0.81781926905389746</c:v>
                </c:pt>
                <c:pt idx="257">
                  <c:v>0.82340546969525452</c:v>
                </c:pt>
                <c:pt idx="258">
                  <c:v>0.82939053177573541</c:v>
                </c:pt>
                <c:pt idx="259">
                  <c:v>0.83524428125486305</c:v>
                </c:pt>
                <c:pt idx="260">
                  <c:v>0.84114153035941375</c:v>
                </c:pt>
                <c:pt idx="261">
                  <c:v>0.84682433446498029</c:v>
                </c:pt>
                <c:pt idx="262">
                  <c:v>0.85246676691289647</c:v>
                </c:pt>
                <c:pt idx="263">
                  <c:v>0.85810919936081276</c:v>
                </c:pt>
                <c:pt idx="264">
                  <c:v>0.86411036805054342</c:v>
                </c:pt>
                <c:pt idx="265">
                  <c:v>0.86979317215611018</c:v>
                </c:pt>
                <c:pt idx="266">
                  <c:v>0.87574227873364108</c:v>
                </c:pt>
                <c:pt idx="267">
                  <c:v>0.88138471118155703</c:v>
                </c:pt>
                <c:pt idx="268">
                  <c:v>0.8870675152871238</c:v>
                </c:pt>
                <c:pt idx="269">
                  <c:v>0.89297332738309798</c:v>
                </c:pt>
                <c:pt idx="270">
                  <c:v>0.89861575983101394</c:v>
                </c:pt>
                <c:pt idx="271">
                  <c:v>0.90465730017839585</c:v>
                </c:pt>
                <c:pt idx="272">
                  <c:v>0.91060640675592619</c:v>
                </c:pt>
                <c:pt idx="273">
                  <c:v>0.91678165702415704</c:v>
                </c:pt>
                <c:pt idx="274">
                  <c:v>0.92246446112972369</c:v>
                </c:pt>
                <c:pt idx="275">
                  <c:v>0.92812368266245415</c:v>
                </c:pt>
                <c:pt idx="276">
                  <c:v>0.93380732784422216</c:v>
                </c:pt>
                <c:pt idx="277">
                  <c:v>0.93949097302599005</c:v>
                </c:pt>
                <c:pt idx="278">
                  <c:v>0.94588796992264856</c:v>
                </c:pt>
                <c:pt idx="279">
                  <c:v>0.95163280299984387</c:v>
                </c:pt>
                <c:pt idx="280">
                  <c:v>0.95764466807616178</c:v>
                </c:pt>
                <c:pt idx="281">
                  <c:v>0.96343436623827405</c:v>
                </c:pt>
                <c:pt idx="282">
                  <c:v>0.96918285166653417</c:v>
                </c:pt>
                <c:pt idx="283">
                  <c:v>0.97493133709479451</c:v>
                </c:pt>
                <c:pt idx="284">
                  <c:v>0.98103805527249743</c:v>
                </c:pt>
                <c:pt idx="285">
                  <c:v>0.9871985589825909</c:v>
                </c:pt>
                <c:pt idx="286">
                  <c:v>0.99300339651632297</c:v>
                </c:pt>
                <c:pt idx="287">
                  <c:v>0.99880823405005437</c:v>
                </c:pt>
                <c:pt idx="288">
                  <c:v>1.0046582590051685</c:v>
                </c:pt>
                <c:pt idx="289">
                  <c:v>1.0104722222156812</c:v>
                </c:pt>
                <c:pt idx="290">
                  <c:v>1.0168688553468832</c:v>
                </c:pt>
                <c:pt idx="291">
                  <c:v>1.0227248723674487</c:v>
                </c:pt>
                <c:pt idx="292">
                  <c:v>1.0289115635429198</c:v>
                </c:pt>
                <c:pt idx="293">
                  <c:v>1.0352682692729194</c:v>
                </c:pt>
                <c:pt idx="294">
                  <c:v>1.0411242862934853</c:v>
                </c:pt>
                <c:pt idx="295">
                  <c:v>1.0469382495039983</c:v>
                </c:pt>
                <c:pt idx="296">
                  <c:v>1.053071502987142</c:v>
                </c:pt>
                <c:pt idx="297">
                  <c:v>1.058927520007708</c:v>
                </c:pt>
                <c:pt idx="298">
                  <c:v>1.0647414832182209</c:v>
                </c:pt>
                <c:pt idx="299">
                  <c:v>1.0709281743936916</c:v>
                </c:pt>
                <c:pt idx="300">
                  <c:v>1.0770055172522621</c:v>
                </c:pt>
                <c:pt idx="301">
                  <c:v>1.0828615342728278</c:v>
                </c:pt>
                <c:pt idx="302">
                  <c:v>1.0889953584589511</c:v>
                </c:pt>
                <c:pt idx="303">
                  <c:v>1.0948177324314745</c:v>
                </c:pt>
                <c:pt idx="304">
                  <c:v>1.1006821602140509</c:v>
                </c:pt>
                <c:pt idx="305">
                  <c:v>1.106507549067141</c:v>
                </c:pt>
                <c:pt idx="306">
                  <c:v>1.1127170964883757</c:v>
                </c:pt>
                <c:pt idx="307">
                  <c:v>1.1186505771366231</c:v>
                </c:pt>
                <c:pt idx="308">
                  <c:v>1.1248973002100522</c:v>
                </c:pt>
                <c:pt idx="309">
                  <c:v>1.1308272276239359</c:v>
                </c:pt>
                <c:pt idx="310">
                  <c:v>1.1370666122234034</c:v>
                </c:pt>
                <c:pt idx="311">
                  <c:v>1.1430009069708518</c:v>
                </c:pt>
                <c:pt idx="312">
                  <c:v>1.1493199477946305</c:v>
                </c:pt>
                <c:pt idx="313">
                  <c:v>1.1558086772559111</c:v>
                </c:pt>
                <c:pt idx="314">
                  <c:v>1.1621145994281357</c:v>
                </c:pt>
                <c:pt idx="315">
                  <c:v>1.1680525961460193</c:v>
                </c:pt>
                <c:pt idx="316">
                  <c:v>1.1739905928639016</c:v>
                </c:pt>
                <c:pt idx="317">
                  <c:v>1.1799714844680391</c:v>
                </c:pt>
                <c:pt idx="318">
                  <c:v>1.185909481185923</c:v>
                </c:pt>
                <c:pt idx="319">
                  <c:v>1.1922302041621047</c:v>
                </c:pt>
                <c:pt idx="320">
                  <c:v>1.1988043380147786</c:v>
                </c:pt>
                <c:pt idx="321">
                  <c:v>1.2047423347326618</c:v>
                </c:pt>
                <c:pt idx="322">
                  <c:v>1.2106803314505461</c:v>
                </c:pt>
                <c:pt idx="323">
                  <c:v>1.2166183281684289</c:v>
                </c:pt>
                <c:pt idx="324">
                  <c:v>1.2225992197725666</c:v>
                </c:pt>
                <c:pt idx="325">
                  <c:v>1.2285372164904498</c:v>
                </c:pt>
                <c:pt idx="326">
                  <c:v>1.2351844377623062</c:v>
                </c:pt>
                <c:pt idx="327">
                  <c:v>1.2411657072537925</c:v>
                </c:pt>
                <c:pt idx="328">
                  <c:v>1.2471209460337973</c:v>
                </c:pt>
                <c:pt idx="329">
                  <c:v>1.2530761848138028</c:v>
                </c:pt>
                <c:pt idx="330">
                  <c:v>1.2593452678139296</c:v>
                </c:pt>
                <c:pt idx="331">
                  <c:v>1.2653005065939356</c:v>
                </c:pt>
                <c:pt idx="332">
                  <c:v>1.271582243669614</c:v>
                </c:pt>
                <c:pt idx="333">
                  <c:v>1.2785547979480791</c:v>
                </c:pt>
                <c:pt idx="334">
                  <c:v>1.2846120477294654</c:v>
                </c:pt>
                <c:pt idx="335">
                  <c:v>1.2906774674918093</c:v>
                </c:pt>
                <c:pt idx="336">
                  <c:v>1.2967428872541544</c:v>
                </c:pt>
                <c:pt idx="337">
                  <c:v>1.3028520429789541</c:v>
                </c:pt>
                <c:pt idx="338">
                  <c:v>1.3092511230988455</c:v>
                </c:pt>
                <c:pt idx="339">
                  <c:v>1.3153207061883847</c:v>
                </c:pt>
                <c:pt idx="340">
                  <c:v>1.3220982142850592</c:v>
                </c:pt>
                <c:pt idx="341">
                  <c:v>1.3281677973745976</c:v>
                </c:pt>
                <c:pt idx="342">
                  <c:v>1.3342373804641379</c:v>
                </c:pt>
                <c:pt idx="343">
                  <c:v>1.3403506995161327</c:v>
                </c:pt>
                <c:pt idx="344">
                  <c:v>1.3467530889728554</c:v>
                </c:pt>
                <c:pt idx="345">
                  <c:v>1.3528226720623937</c:v>
                </c:pt>
                <c:pt idx="346">
                  <c:v>1.3588922551519333</c:v>
                </c:pt>
                <c:pt idx="347">
                  <c:v>1.3653962906861368</c:v>
                </c:pt>
                <c:pt idx="348">
                  <c:v>1.3714658737756762</c:v>
                </c:pt>
                <c:pt idx="349">
                  <c:v>1.3775354568652161</c:v>
                </c:pt>
                <c:pt idx="350">
                  <c:v>1.3839815822843924</c:v>
                </c:pt>
                <c:pt idx="351">
                  <c:v>1.3903246379364029</c:v>
                </c:pt>
                <c:pt idx="352">
                  <c:v>1.3963942210259424</c:v>
                </c:pt>
                <c:pt idx="353">
                  <c:v>1.4030743794305851</c:v>
                </c:pt>
                <c:pt idx="354">
                  <c:v>1.4095346790023324</c:v>
                </c:pt>
                <c:pt idx="355">
                  <c:v>1.4156042620918727</c:v>
                </c:pt>
                <c:pt idx="356">
                  <c:v>1.4220503875110495</c:v>
                </c:pt>
                <c:pt idx="357">
                  <c:v>1.42811997060059</c:v>
                </c:pt>
                <c:pt idx="358">
                  <c:v>1.4341895536901283</c:v>
                </c:pt>
                <c:pt idx="359">
                  <c:v>1.4402592810273194</c:v>
                </c:pt>
                <c:pt idx="360">
                  <c:v>1.4467862358880013</c:v>
                </c:pt>
                <c:pt idx="361">
                  <c:v>1.4531515800593398</c:v>
                </c:pt>
                <c:pt idx="362">
                  <c:v>1.4595794120711434</c:v>
                </c:pt>
                <c:pt idx="363">
                  <c:v>1.465715440180567</c:v>
                </c:pt>
                <c:pt idx="364">
                  <c:v>1.4718073117894355</c:v>
                </c:pt>
                <c:pt idx="365">
                  <c:v>1.4778991833983026</c:v>
                </c:pt>
                <c:pt idx="366">
                  <c:v>1.4840352115077253</c:v>
                </c:pt>
                <c:pt idx="367">
                  <c:v>1.4905180098678525</c:v>
                </c:pt>
                <c:pt idx="368">
                  <c:v>1.4969458418796557</c:v>
                </c:pt>
                <c:pt idx="369">
                  <c:v>1.5030896417940769</c:v>
                </c:pt>
                <c:pt idx="370">
                  <c:v>1.5092998948782448</c:v>
                </c:pt>
                <c:pt idx="371">
                  <c:v>1.5157411461767283</c:v>
                </c:pt>
                <c:pt idx="372">
                  <c:v>1.5219068222222392</c:v>
                </c:pt>
                <c:pt idx="373">
                  <c:v>1.5281170753064071</c:v>
                </c:pt>
                <c:pt idx="374">
                  <c:v>1.5355943507280323</c:v>
                </c:pt>
                <c:pt idx="375">
                  <c:v>1.5417600267735432</c:v>
                </c:pt>
                <c:pt idx="376">
                  <c:v>1.5479704984190021</c:v>
                </c:pt>
                <c:pt idx="377">
                  <c:v>1.5541370155407133</c:v>
                </c:pt>
                <c:pt idx="378">
                  <c:v>1.5603035326624251</c:v>
                </c:pt>
                <c:pt idx="379">
                  <c:v>1.5665146268227934</c:v>
                </c:pt>
                <c:pt idx="380">
                  <c:v>1.5730202583831969</c:v>
                </c:pt>
                <c:pt idx="381">
                  <c:v>1.5798576931591954</c:v>
                </c:pt>
                <c:pt idx="382">
                  <c:v>1.5860242102809081</c:v>
                </c:pt>
                <c:pt idx="383">
                  <c:v>1.5922353044412756</c:v>
                </c:pt>
                <c:pt idx="384">
                  <c:v>1.5984018215629869</c:v>
                </c:pt>
                <c:pt idx="385">
                  <c:v>1.6045683386847003</c:v>
                </c:pt>
                <c:pt idx="386">
                  <c:v>1.6111185472837579</c:v>
                </c:pt>
                <c:pt idx="387">
                  <c:v>1.617285064405471</c:v>
                </c:pt>
                <c:pt idx="388">
                  <c:v>1.6238688801005616</c:v>
                </c:pt>
                <c:pt idx="389">
                  <c:v>1.6301060476231621</c:v>
                </c:pt>
                <c:pt idx="390">
                  <c:v>1.6362982175690071</c:v>
                </c:pt>
                <c:pt idx="391">
                  <c:v>1.6427663833059245</c:v>
                </c:pt>
                <c:pt idx="392">
                  <c:v>1.6493458193029698</c:v>
                </c:pt>
                <c:pt idx="393">
                  <c:v>1.6555379892488156</c:v>
                </c:pt>
                <c:pt idx="394">
                  <c:v>1.6623077222688714</c:v>
                </c:pt>
                <c:pt idx="395">
                  <c:v>1.6688958654231789</c:v>
                </c:pt>
                <c:pt idx="396">
                  <c:v>1.6751434867301562</c:v>
                </c:pt>
                <c:pt idx="397">
                  <c:v>1.6813698888271151</c:v>
                </c:pt>
                <c:pt idx="398">
                  <c:v>1.6879546656580369</c:v>
                </c:pt>
                <c:pt idx="399">
                  <c:v>1.6942394380936192</c:v>
                </c:pt>
                <c:pt idx="400">
                  <c:v>1.7004787924143412</c:v>
                </c:pt>
                <c:pt idx="401">
                  <c:v>1.7073951201380011</c:v>
                </c:pt>
                <c:pt idx="402">
                  <c:v>1.7136798925735817</c:v>
                </c:pt>
                <c:pt idx="403">
                  <c:v>1.719919246894305</c:v>
                </c:pt>
                <c:pt idx="404">
                  <c:v>1.7265040237252289</c:v>
                </c:pt>
                <c:pt idx="405">
                  <c:v>1.7327433780459527</c:v>
                </c:pt>
                <c:pt idx="406">
                  <c:v>1.7390281504815339</c:v>
                </c:pt>
                <c:pt idx="407">
                  <c:v>1.7452675048022579</c:v>
                </c:pt>
                <c:pt idx="408">
                  <c:v>1.751904388322419</c:v>
                </c:pt>
                <c:pt idx="409">
                  <c:v>1.7581891607579998</c:v>
                </c:pt>
                <c:pt idx="410">
                  <c:v>1.764773937588922</c:v>
                </c:pt>
                <c:pt idx="411">
                  <c:v>1.7712927361131445</c:v>
                </c:pt>
                <c:pt idx="412">
                  <c:v>1.7775775085487258</c:v>
                </c:pt>
                <c:pt idx="413">
                  <c:v>1.78381686286945</c:v>
                </c:pt>
                <c:pt idx="414">
                  <c:v>1.7906379856453896</c:v>
                </c:pt>
                <c:pt idx="415">
                  <c:v>1.7973202872804073</c:v>
                </c:pt>
                <c:pt idx="416">
                  <c:v>1.8039050641113297</c:v>
                </c:pt>
                <c:pt idx="417">
                  <c:v>1.8101444184320543</c:v>
                </c:pt>
                <c:pt idx="418">
                  <c:v>1.8163837727527774</c:v>
                </c:pt>
                <c:pt idx="419">
                  <c:v>1.8226685451883591</c:v>
                </c:pt>
                <c:pt idx="420">
                  <c:v>1.8289078995090833</c:v>
                </c:pt>
                <c:pt idx="421">
                  <c:v>1.8351472538298084</c:v>
                </c:pt>
                <c:pt idx="422">
                  <c:v>1.842454422178522</c:v>
                </c:pt>
                <c:pt idx="423">
                  <c:v>1.8486937764992462</c:v>
                </c:pt>
                <c:pt idx="424">
                  <c:v>1.8549331308199701</c:v>
                </c:pt>
                <c:pt idx="425">
                  <c:v>1.8612179032555514</c:v>
                </c:pt>
                <c:pt idx="426">
                  <c:v>1.8674572575762745</c:v>
                </c:pt>
                <c:pt idx="427">
                  <c:v>1.8736966118969998</c:v>
                </c:pt>
                <c:pt idx="428">
                  <c:v>1.8802813887279215</c:v>
                </c:pt>
                <c:pt idx="429">
                  <c:v>1.8869672047428194</c:v>
                </c:pt>
                <c:pt idx="430">
                  <c:v>1.8932166519779561</c:v>
                </c:pt>
                <c:pt idx="431">
                  <c:v>1.899466099213093</c:v>
                </c:pt>
                <c:pt idx="432">
                  <c:v>1.9060408293046853</c:v>
                </c:pt>
                <c:pt idx="433">
                  <c:v>1.9122902765398224</c:v>
                </c:pt>
                <c:pt idx="434">
                  <c:v>1.9194681763546753</c:v>
                </c:pt>
                <c:pt idx="435">
                  <c:v>1.9257634622427704</c:v>
                </c:pt>
                <c:pt idx="436">
                  <c:v>1.9324104386773444</c:v>
                </c:pt>
                <c:pt idx="437">
                  <c:v>1.9386598859124808</c:v>
                </c:pt>
                <c:pt idx="438">
                  <c:v>1.9449551718005744</c:v>
                </c:pt>
                <c:pt idx="439">
                  <c:v>1.9512046190357111</c:v>
                </c:pt>
                <c:pt idx="440">
                  <c:v>1.9578007503953487</c:v>
                </c:pt>
                <c:pt idx="441">
                  <c:v>1.9640501976304854</c:v>
                </c:pt>
                <c:pt idx="442">
                  <c:v>1.9706249277220771</c:v>
                </c:pt>
                <c:pt idx="443">
                  <c:v>1.9772719041566515</c:v>
                </c:pt>
                <c:pt idx="444">
                  <c:v>1.9835213513917878</c:v>
                </c:pt>
                <c:pt idx="445">
                  <c:v>1.9898166372798827</c:v>
                </c:pt>
                <c:pt idx="446">
                  <c:v>1.9964127686395188</c:v>
                </c:pt>
                <c:pt idx="447">
                  <c:v>2.0026622158746568</c:v>
                </c:pt>
                <c:pt idx="448">
                  <c:v>2.008957501762751</c:v>
                </c:pt>
                <c:pt idx="449">
                  <c:v>2.0156044781973241</c:v>
                </c:pt>
                <c:pt idx="450">
                  <c:v>2.021853925432461</c:v>
                </c:pt>
                <c:pt idx="451">
                  <c:v>2.0281033726675974</c:v>
                </c:pt>
                <c:pt idx="452">
                  <c:v>2.0350247868836902</c:v>
                </c:pt>
                <c:pt idx="453">
                  <c:v>2.0412742341188279</c:v>
                </c:pt>
                <c:pt idx="454">
                  <c:v>2.0481054498091815</c:v>
                </c:pt>
                <c:pt idx="455">
                  <c:v>2.0544007356972758</c:v>
                </c:pt>
                <c:pt idx="456">
                  <c:v>2.0610477121318489</c:v>
                </c:pt>
                <c:pt idx="457">
                  <c:v>2.0672971593669853</c:v>
                </c:pt>
                <c:pt idx="458">
                  <c:v>2.0739391293795801</c:v>
                </c:pt>
                <c:pt idx="459">
                  <c:v>2.0801885766147161</c:v>
                </c:pt>
                <c:pt idx="460">
                  <c:v>2.0864380238498539</c:v>
                </c:pt>
                <c:pt idx="461">
                  <c:v>2.0927333097379477</c:v>
                </c:pt>
                <c:pt idx="462">
                  <c:v>2.0992622011765825</c:v>
                </c:pt>
                <c:pt idx="463">
                  <c:v>2.1059091776111569</c:v>
                </c:pt>
                <c:pt idx="464">
                  <c:v>2.112505308970793</c:v>
                </c:pt>
                <c:pt idx="465">
                  <c:v>2.1188005948588873</c:v>
                </c:pt>
                <c:pt idx="466">
                  <c:v>2.125050042094025</c:v>
                </c:pt>
                <c:pt idx="467">
                  <c:v>2.1312994893291615</c:v>
                </c:pt>
                <c:pt idx="468">
                  <c:v>2.1375947752172557</c:v>
                </c:pt>
                <c:pt idx="469">
                  <c:v>2.143844222452393</c:v>
                </c:pt>
                <c:pt idx="470">
                  <c:v>2.1508378830114667</c:v>
                </c:pt>
                <c:pt idx="471">
                  <c:v>2.1571331688995605</c:v>
                </c:pt>
                <c:pt idx="472">
                  <c:v>2.1636620603381957</c:v>
                </c:pt>
                <c:pt idx="473">
                  <c:v>2.1699115075733322</c:v>
                </c:pt>
                <c:pt idx="474">
                  <c:v>2.1761672523403801</c:v>
                </c:pt>
                <c:pt idx="475">
                  <c:v>2.1830543995981042</c:v>
                </c:pt>
                <c:pt idx="476">
                  <c:v>2.1896597827959519</c:v>
                </c:pt>
                <c:pt idx="477">
                  <c:v>2.196316011068737</c:v>
                </c:pt>
                <c:pt idx="478">
                  <c:v>2.2026205487950423</c:v>
                </c:pt>
                <c:pt idx="479">
                  <c:v>2.2088792478683921</c:v>
                </c:pt>
                <c:pt idx="480">
                  <c:v>2.2151379469417405</c:v>
                </c:pt>
                <c:pt idx="481">
                  <c:v>2.2217891687925477</c:v>
                </c:pt>
                <c:pt idx="482">
                  <c:v>2.2283306763741977</c:v>
                </c:pt>
                <c:pt idx="483">
                  <c:v>2.2345893754475457</c:v>
                </c:pt>
                <c:pt idx="484">
                  <c:v>2.2412914423732881</c:v>
                </c:pt>
                <c:pt idx="485">
                  <c:v>2.247550141446637</c:v>
                </c:pt>
                <c:pt idx="486">
                  <c:v>2.2538088405199863</c:v>
                </c:pt>
                <c:pt idx="487">
                  <c:v>2.2604142237178344</c:v>
                </c:pt>
                <c:pt idx="488">
                  <c:v>2.2667187614441402</c:v>
                </c:pt>
                <c:pt idx="489">
                  <c:v>2.2729774605174891</c:v>
                </c:pt>
                <c:pt idx="490">
                  <c:v>2.2792361595908379</c:v>
                </c:pt>
                <c:pt idx="491">
                  <c:v>2.2859382265165809</c:v>
                </c:pt>
                <c:pt idx="492">
                  <c:v>2.2921969255899297</c:v>
                </c:pt>
                <c:pt idx="493">
                  <c:v>2.2990851172960807</c:v>
                </c:pt>
                <c:pt idx="494">
                  <c:v>2.3053896550223869</c:v>
                </c:pt>
                <c:pt idx="495">
                  <c:v>2.312230963627151</c:v>
                </c:pt>
                <c:pt idx="496">
                  <c:v>2.3184896627005021</c:v>
                </c:pt>
                <c:pt idx="497">
                  <c:v>2.3251917296262428</c:v>
                </c:pt>
                <c:pt idx="498">
                  <c:v>2.3314504286995916</c:v>
                </c:pt>
                <c:pt idx="499">
                  <c:v>2.3380570852476903</c:v>
                </c:pt>
                <c:pt idx="500">
                  <c:v>2.3443223026615954</c:v>
                </c:pt>
                <c:pt idx="501">
                  <c:v>2.3506333587284609</c:v>
                </c:pt>
                <c:pt idx="502">
                  <c:v>2.3568985761423678</c:v>
                </c:pt>
                <c:pt idx="503">
                  <c:v>2.3634491673469902</c:v>
                </c:pt>
                <c:pt idx="504">
                  <c:v>2.3701577526132906</c:v>
                </c:pt>
                <c:pt idx="505">
                  <c:v>2.3767696541516985</c:v>
                </c:pt>
                <c:pt idx="506">
                  <c:v>2.383034871565604</c:v>
                </c:pt>
                <c:pt idx="507">
                  <c:v>2.38934592763247</c:v>
                </c:pt>
                <c:pt idx="508">
                  <c:v>2.3956111450463751</c:v>
                </c:pt>
                <c:pt idx="509">
                  <c:v>2.4018763624602824</c:v>
                </c:pt>
                <c:pt idx="510">
                  <c:v>2.4081415798741905</c:v>
                </c:pt>
                <c:pt idx="511">
                  <c:v>2.4151968492649893</c:v>
                </c:pt>
                <c:pt idx="512">
                  <c:v>2.4214620666788962</c:v>
                </c:pt>
                <c:pt idx="513">
                  <c:v>2.4280126578835177</c:v>
                </c:pt>
                <c:pt idx="514">
                  <c:v>2.4343237139503828</c:v>
                </c:pt>
                <c:pt idx="515">
                  <c:v>2.4411720034876176</c:v>
                </c:pt>
                <c:pt idx="516">
                  <c:v>2.447437220901524</c:v>
                </c:pt>
                <c:pt idx="517">
                  <c:v>2.4540949610928893</c:v>
                </c:pt>
                <c:pt idx="518">
                  <c:v>2.4607577077062315</c:v>
                </c:pt>
                <c:pt idx="519">
                  <c:v>2.4670229251201392</c:v>
                </c:pt>
                <c:pt idx="520">
                  <c:v>2.4733339811870039</c:v>
                </c:pt>
                <c:pt idx="521">
                  <c:v>2.4795991986009107</c:v>
                </c:pt>
                <c:pt idx="522">
                  <c:v>2.4858644160148184</c:v>
                </c:pt>
                <c:pt idx="523">
                  <c:v>2.4927616913439392</c:v>
                </c:pt>
                <c:pt idx="524">
                  <c:v>2.4990727474108043</c:v>
                </c:pt>
                <c:pt idx="525">
                  <c:v>2.5057354940241461</c:v>
                </c:pt>
                <c:pt idx="526">
                  <c:v>2.5120007114380547</c:v>
                </c:pt>
                <c:pt idx="527">
                  <c:v>2.5183117675049194</c:v>
                </c:pt>
                <c:pt idx="528">
                  <c:v>2.5245769849188244</c:v>
                </c:pt>
                <c:pt idx="529">
                  <c:v>2.5311888864572323</c:v>
                </c:pt>
                <c:pt idx="530">
                  <c:v>2.5374999425240938</c:v>
                </c:pt>
                <c:pt idx="531">
                  <c:v>2.5437651599380033</c:v>
                </c:pt>
                <c:pt idx="532">
                  <c:v>2.550427906551346</c:v>
                </c:pt>
                <c:pt idx="533">
                  <c:v>2.5569784977559684</c:v>
                </c:pt>
                <c:pt idx="534">
                  <c:v>2.5632895538228326</c:v>
                </c:pt>
                <c:pt idx="535">
                  <c:v>2.5704847667148472</c:v>
                </c:pt>
                <c:pt idx="536">
                  <c:v>2.5767504366277509</c:v>
                </c:pt>
                <c:pt idx="537">
                  <c:v>2.5830619451936125</c:v>
                </c:pt>
                <c:pt idx="538">
                  <c:v>2.5893276151065141</c:v>
                </c:pt>
                <c:pt idx="539">
                  <c:v>2.5959931802433185</c:v>
                </c:pt>
                <c:pt idx="540">
                  <c:v>2.6023107398151648</c:v>
                </c:pt>
                <c:pt idx="541">
                  <c:v>2.6089312522917192</c:v>
                </c:pt>
                <c:pt idx="542">
                  <c:v>2.6152050806437708</c:v>
                </c:pt>
                <c:pt idx="543">
                  <c:v>2.6218101214394971</c:v>
                </c:pt>
                <c:pt idx="544">
                  <c:v>2.6280839497915527</c:v>
                </c:pt>
                <c:pt idx="545">
                  <c:v>2.6347572077547179</c:v>
                </c:pt>
                <c:pt idx="546">
                  <c:v>2.6410310361067717</c:v>
                </c:pt>
                <c:pt idx="547">
                  <c:v>2.6476973872362812</c:v>
                </c:pt>
                <c:pt idx="548">
                  <c:v>2.6539712155883328</c:v>
                </c:pt>
                <c:pt idx="549">
                  <c:v>2.6602450439403866</c:v>
                </c:pt>
                <c:pt idx="550">
                  <c:v>2.6665647109453987</c:v>
                </c:pt>
                <c:pt idx="551">
                  <c:v>2.6728385392974521</c:v>
                </c:pt>
                <c:pt idx="552">
                  <c:v>2.6795117972606186</c:v>
                </c:pt>
                <c:pt idx="553">
                  <c:v>2.6864635221808451</c:v>
                </c:pt>
                <c:pt idx="554">
                  <c:v>2.6927373505328971</c:v>
                </c:pt>
                <c:pt idx="555">
                  <c:v>2.6995945874387601</c:v>
                </c:pt>
                <c:pt idx="556">
                  <c:v>2.7058684157908126</c:v>
                </c:pt>
                <c:pt idx="557">
                  <c:v>2.7121880827958229</c:v>
                </c:pt>
                <c:pt idx="558">
                  <c:v>2.7184619111478772</c:v>
                </c:pt>
                <c:pt idx="559">
                  <c:v>2.725481853235542</c:v>
                </c:pt>
                <c:pt idx="560">
                  <c:v>2.731801520240551</c:v>
                </c:pt>
                <c:pt idx="561">
                  <c:v>2.7380753485926079</c:v>
                </c:pt>
                <c:pt idx="562">
                  <c:v>2.7443491769446604</c:v>
                </c:pt>
                <c:pt idx="563">
                  <c:v>2.7506688439496703</c:v>
                </c:pt>
                <c:pt idx="564">
                  <c:v>2.7572280460924405</c:v>
                </c:pt>
                <c:pt idx="565">
                  <c:v>2.7638485585689927</c:v>
                </c:pt>
                <c:pt idx="566">
                  <c:v>2.7705676551851166</c:v>
                </c:pt>
                <c:pt idx="567">
                  <c:v>2.7768414835371718</c:v>
                </c:pt>
                <c:pt idx="568">
                  <c:v>2.7831153118892229</c:v>
                </c:pt>
                <c:pt idx="569">
                  <c:v>2.7893891402412758</c:v>
                </c:pt>
                <c:pt idx="570">
                  <c:v>2.7957088072462883</c:v>
                </c:pt>
                <c:pt idx="571">
                  <c:v>2.8023293197228414</c:v>
                </c:pt>
                <c:pt idx="572">
                  <c:v>2.8086031480748943</c:v>
                </c:pt>
                <c:pt idx="573">
                  <c:v>2.8153222446910182</c:v>
                </c:pt>
                <c:pt idx="574">
                  <c:v>2.8218814468337849</c:v>
                </c:pt>
                <c:pt idx="575">
                  <c:v>2.8287386837396467</c:v>
                </c:pt>
                <c:pt idx="576">
                  <c:v>2.8350583507446609</c:v>
                </c:pt>
                <c:pt idx="577">
                  <c:v>2.8416788632212122</c:v>
                </c:pt>
                <c:pt idx="578">
                  <c:v>2.8479526915732651</c:v>
                </c:pt>
                <c:pt idx="579">
                  <c:v>2.8542723585782754</c:v>
                </c:pt>
                <c:pt idx="580">
                  <c:v>2.8609456165414429</c:v>
                </c:pt>
                <c:pt idx="581">
                  <c:v>2.8672194448934967</c:v>
                </c:pt>
                <c:pt idx="582">
                  <c:v>2.8734932732455483</c:v>
                </c:pt>
                <c:pt idx="583">
                  <c:v>2.8801596243750596</c:v>
                </c:pt>
                <c:pt idx="584">
                  <c:v>2.8867188265178285</c:v>
                </c:pt>
                <c:pt idx="585">
                  <c:v>2.892992654869881</c:v>
                </c:pt>
                <c:pt idx="586">
                  <c:v>2.8993123218748922</c:v>
                </c:pt>
                <c:pt idx="587">
                  <c:v>2.9059871905703951</c:v>
                </c:pt>
                <c:pt idx="588">
                  <c:v>2.9122641729582051</c:v>
                </c:pt>
                <c:pt idx="589">
                  <c:v>2.9189336781234694</c:v>
                </c:pt>
                <c:pt idx="590">
                  <c:v>2.9252106605112749</c:v>
                </c:pt>
                <c:pt idx="591">
                  <c:v>2.9314876428990826</c:v>
                </c:pt>
                <c:pt idx="592">
                  <c:v>2.9377646252868899</c:v>
                </c:pt>
                <c:pt idx="593">
                  <c:v>2.9444868759387695</c:v>
                </c:pt>
                <c:pt idx="594">
                  <c:v>2.9510492321172932</c:v>
                </c:pt>
                <c:pt idx="595">
                  <c:v>2.957672898629597</c:v>
                </c:pt>
                <c:pt idx="596">
                  <c:v>2.9645801795694218</c:v>
                </c:pt>
                <c:pt idx="597">
                  <c:v>2.9708571619572282</c:v>
                </c:pt>
                <c:pt idx="598">
                  <c:v>2.9771341443450376</c:v>
                </c:pt>
                <c:pt idx="599">
                  <c:v>2.983456965385801</c:v>
                </c:pt>
                <c:pt idx="600">
                  <c:v>2.9901333773847214</c:v>
                </c:pt>
                <c:pt idx="601">
                  <c:v>2.9967570438970292</c:v>
                </c:pt>
                <c:pt idx="602">
                  <c:v>3.0030798649377943</c:v>
                </c:pt>
                <c:pt idx="603">
                  <c:v>3.0093568473255998</c:v>
                </c:pt>
                <c:pt idx="604">
                  <c:v>3.0159192035041253</c:v>
                </c:pt>
                <c:pt idx="605">
                  <c:v>3.0221961858919295</c:v>
                </c:pt>
                <c:pt idx="606">
                  <c:v>3.0285190069326973</c:v>
                </c:pt>
                <c:pt idx="607">
                  <c:v>3.0355421030561147</c:v>
                </c:pt>
                <c:pt idx="608">
                  <c:v>3.0418203310017513</c:v>
                </c:pt>
                <c:pt idx="609">
                  <c:v>3.0481448375592253</c:v>
                </c:pt>
                <c:pt idx="610">
                  <c:v>3.0544235054637388</c:v>
                </c:pt>
                <c:pt idx="611">
                  <c:v>3.060702173368254</c:v>
                </c:pt>
                <c:pt idx="612">
                  <c:v>3.0670266799257258</c:v>
                </c:pt>
                <c:pt idx="613">
                  <c:v>3.0736520319547416</c:v>
                </c:pt>
                <c:pt idx="614">
                  <c:v>3.0806159246402598</c:v>
                </c:pt>
                <c:pt idx="615">
                  <c:v>3.0868945925447737</c:v>
                </c:pt>
                <c:pt idx="616">
                  <c:v>3.0938035590013051</c:v>
                </c:pt>
                <c:pt idx="617">
                  <c:v>3.100082226905819</c:v>
                </c:pt>
                <c:pt idx="618">
                  <c:v>3.106360894810333</c:v>
                </c:pt>
                <c:pt idx="619">
                  <c:v>3.1130320854923057</c:v>
                </c:pt>
                <c:pt idx="620">
                  <c:v>3.1193107533968183</c:v>
                </c:pt>
                <c:pt idx="621">
                  <c:v>3.1259892722916223</c:v>
                </c:pt>
                <c:pt idx="622">
                  <c:v>3.1323137788490931</c:v>
                </c:pt>
                <c:pt idx="623">
                  <c:v>3.1385924467536093</c:v>
                </c:pt>
                <c:pt idx="624">
                  <c:v>3.1451564884488361</c:v>
                </c:pt>
                <c:pt idx="625">
                  <c:v>3.1518276791308106</c:v>
                </c:pt>
                <c:pt idx="626">
                  <c:v>3.1581063470353223</c:v>
                </c:pt>
                <c:pt idx="627">
                  <c:v>3.164385014939838</c:v>
                </c:pt>
                <c:pt idx="628">
                  <c:v>3.1710635338346416</c:v>
                </c:pt>
                <c:pt idx="629">
                  <c:v>3.1773880403921129</c:v>
                </c:pt>
                <c:pt idx="630">
                  <c:v>3.183666708296629</c:v>
                </c:pt>
                <c:pt idx="631">
                  <c:v>3.1902920603256417</c:v>
                </c:pt>
                <c:pt idx="632">
                  <c:v>3.1966165668831121</c:v>
                </c:pt>
                <c:pt idx="633">
                  <c:v>3.2028952347876274</c:v>
                </c:pt>
                <c:pt idx="634">
                  <c:v>3.2091739026921422</c:v>
                </c:pt>
                <c:pt idx="635">
                  <c:v>3.2161836340306191</c:v>
                </c:pt>
                <c:pt idx="636">
                  <c:v>3.2230467618341931</c:v>
                </c:pt>
                <c:pt idx="637">
                  <c:v>3.2296721138632067</c:v>
                </c:pt>
                <c:pt idx="638">
                  <c:v>3.2359507817677202</c:v>
                </c:pt>
                <c:pt idx="639">
                  <c:v>3.2422752883251937</c:v>
                </c:pt>
                <c:pt idx="640">
                  <c:v>3.2485539562297068</c:v>
                </c:pt>
                <c:pt idx="641">
                  <c:v>3.2552324751245116</c:v>
                </c:pt>
                <c:pt idx="642">
                  <c:v>3.2615569816819825</c:v>
                </c:pt>
                <c:pt idx="643">
                  <c:v>3.2681823337109965</c:v>
                </c:pt>
                <c:pt idx="644">
                  <c:v>3.2744610016155109</c:v>
                </c:pt>
                <c:pt idx="645">
                  <c:v>3.2810708819636969</c:v>
                </c:pt>
                <c:pt idx="646">
                  <c:v>3.2873587300007929</c:v>
                </c:pt>
                <c:pt idx="647">
                  <c:v>3.2936717979219314</c:v>
                </c:pt>
                <c:pt idx="648">
                  <c:v>3.3004342141677925</c:v>
                </c:pt>
                <c:pt idx="649">
                  <c:v>3.3070971202491837</c:v>
                </c:pt>
                <c:pt idx="650">
                  <c:v>3.3134101881703213</c:v>
                </c:pt>
                <c:pt idx="651">
                  <c:v>3.3197232560914594</c:v>
                </c:pt>
                <c:pt idx="652">
                  <c:v>3.3260825832036542</c:v>
                </c:pt>
                <c:pt idx="653">
                  <c:v>3.3323956511247923</c:v>
                </c:pt>
                <c:pt idx="654">
                  <c:v>3.3387087190459308</c:v>
                </c:pt>
                <c:pt idx="655">
                  <c:v>3.346106347242757</c:v>
                </c:pt>
                <c:pt idx="656">
                  <c:v>3.3530038750629561</c:v>
                </c:pt>
                <c:pt idx="657">
                  <c:v>3.3593169429840932</c:v>
                </c:pt>
                <c:pt idx="658">
                  <c:v>3.3656762700962859</c:v>
                </c:pt>
                <c:pt idx="659">
                  <c:v>3.3719893380174262</c:v>
                </c:pt>
                <c:pt idx="660">
                  <c:v>3.378302405938566</c:v>
                </c:pt>
                <c:pt idx="661">
                  <c:v>3.3850115712110136</c:v>
                </c:pt>
                <c:pt idx="662">
                  <c:v>3.391727728265816</c:v>
                </c:pt>
                <c:pt idx="663">
                  <c:v>3.3980407961869528</c:v>
                </c:pt>
                <c:pt idx="664">
                  <c:v>3.4043538641080904</c:v>
                </c:pt>
                <c:pt idx="665">
                  <c:v>3.4109985650110013</c:v>
                </c:pt>
                <c:pt idx="666">
                  <c:v>3.4173116329321385</c:v>
                </c:pt>
                <c:pt idx="667">
                  <c:v>3.4239745390135305</c:v>
                </c:pt>
                <c:pt idx="668">
                  <c:v>3.4303338661257268</c:v>
                </c:pt>
                <c:pt idx="669">
                  <c:v>3.4370500231805274</c:v>
                </c:pt>
                <c:pt idx="670">
                  <c:v>3.4433630911016651</c:v>
                </c:pt>
                <c:pt idx="671">
                  <c:v>3.4497224182138599</c:v>
                </c:pt>
                <c:pt idx="672">
                  <c:v>3.4560354861349976</c:v>
                </c:pt>
                <c:pt idx="673">
                  <c:v>3.4626983922163919</c:v>
                </c:pt>
                <c:pt idx="674">
                  <c:v>3.4690114601375273</c:v>
                </c:pt>
                <c:pt idx="675">
                  <c:v>3.47565616104044</c:v>
                </c:pt>
                <c:pt idx="676">
                  <c:v>3.4829567779942989</c:v>
                </c:pt>
                <c:pt idx="677">
                  <c:v>3.4892698459154379</c:v>
                </c:pt>
                <c:pt idx="678">
                  <c:v>3.4956291730276337</c:v>
                </c:pt>
                <c:pt idx="679">
                  <c:v>3.5022920791090248</c:v>
                </c:pt>
                <c:pt idx="680">
                  <c:v>3.5086051470301611</c:v>
                </c:pt>
                <c:pt idx="681">
                  <c:v>3.5149644741423587</c:v>
                </c:pt>
                <c:pt idx="682">
                  <c:v>3.5212775420634959</c:v>
                </c:pt>
                <c:pt idx="683">
                  <c:v>3.5279936991182987</c:v>
                </c:pt>
                <c:pt idx="684">
                  <c:v>3.5343530262304936</c:v>
                </c:pt>
                <c:pt idx="685">
                  <c:v>3.5413013061025986</c:v>
                </c:pt>
                <c:pt idx="686">
                  <c:v>3.5476143740237389</c:v>
                </c:pt>
                <c:pt idx="687">
                  <c:v>3.5539274419448765</c:v>
                </c:pt>
                <c:pt idx="688">
                  <c:v>3.5602872769549352</c:v>
                </c:pt>
                <c:pt idx="689">
                  <c:v>3.5670067983145404</c:v>
                </c:pt>
                <c:pt idx="690">
                  <c:v>3.5733225576795196</c:v>
                </c:pt>
                <c:pt idx="691">
                  <c:v>3.5800344143958096</c:v>
                </c:pt>
                <c:pt idx="692">
                  <c:v>3.5863501737607923</c:v>
                </c:pt>
                <c:pt idx="693">
                  <c:v>3.5926659331257751</c:v>
                </c:pt>
                <c:pt idx="694">
                  <c:v>3.5990279516818142</c:v>
                </c:pt>
                <c:pt idx="695">
                  <c:v>3.6056290848375125</c:v>
                </c:pt>
                <c:pt idx="696">
                  <c:v>3.6129330660961765</c:v>
                </c:pt>
                <c:pt idx="697">
                  <c:v>3.6195986636214097</c:v>
                </c:pt>
                <c:pt idx="698">
                  <c:v>3.625960682177451</c:v>
                </c:pt>
                <c:pt idx="699">
                  <c:v>3.6322764415424311</c:v>
                </c:pt>
                <c:pt idx="700">
                  <c:v>3.6385922009074108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4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4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37376"/>
        <c:axId val="109239296"/>
      </c:scatterChart>
      <c:scatterChart>
        <c:scatterStyle val="lineMarker"/>
        <c:varyColors val="0"/>
        <c:ser>
          <c:idx val="6"/>
          <c:order val="6"/>
          <c:tx>
            <c:strRef>
              <c:f>'Option 4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4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4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37376"/>
        <c:axId val="109239296"/>
      </c:scatterChart>
      <c:scatterChart>
        <c:scatterStyle val="smoothMarker"/>
        <c:varyColors val="0"/>
        <c:ser>
          <c:idx val="2"/>
          <c:order val="1"/>
          <c:tx>
            <c:strRef>
              <c:f>'Option 4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6.3556936630073408E-3</c:v>
                </c:pt>
                <c:pt idx="2">
                  <c:v>1.2757646517073097E-2</c:v>
                </c:pt>
                <c:pt idx="3">
                  <c:v>1.9463388609384256E-2</c:v>
                </c:pt>
                <c:pt idx="4">
                  <c:v>2.6224938546756872E-2</c:v>
                </c:pt>
                <c:pt idx="5">
                  <c:v>3.2626891400822609E-2</c:v>
                </c:pt>
                <c:pt idx="6">
                  <c:v>3.9268169123595785E-2</c:v>
                </c:pt>
                <c:pt idx="7">
                  <c:v>4.5623862786603124E-2</c:v>
                </c:pt>
                <c:pt idx="8">
                  <c:v>5.1974756939366304E-2</c:v>
                </c:pt>
                <c:pt idx="9">
                  <c:v>5.8683552775287043E-2</c:v>
                </c:pt>
                <c:pt idx="10">
                  <c:v>6.4993935954306414E-2</c:v>
                </c:pt>
                <c:pt idx="11">
                  <c:v>7.2297478591732925E-2</c:v>
                </c:pt>
                <c:pt idx="12">
                  <c:v>7.8646877978995208E-2</c:v>
                </c:pt>
                <c:pt idx="13">
                  <c:v>8.4927134255915013E-2</c:v>
                </c:pt>
                <c:pt idx="14">
                  <c:v>9.1187998787583685E-2</c:v>
                </c:pt>
                <c:pt idx="15">
                  <c:v>9.7841643358386757E-2</c:v>
                </c:pt>
                <c:pt idx="16">
                  <c:v>0.1043666368293678</c:v>
                </c:pt>
                <c:pt idx="17">
                  <c:v>0.11062397377980862</c:v>
                </c:pt>
                <c:pt idx="18">
                  <c:v>0.11728386031353027</c:v>
                </c:pt>
                <c:pt idx="19">
                  <c:v>0.12358574002749366</c:v>
                </c:pt>
                <c:pt idx="20">
                  <c:v>0.12983954445789009</c:v>
                </c:pt>
                <c:pt idx="21">
                  <c:v>0.13644339731759034</c:v>
                </c:pt>
                <c:pt idx="22">
                  <c:v>0.1427378764530858</c:v>
                </c:pt>
                <c:pt idx="23">
                  <c:v>0.14895804253379491</c:v>
                </c:pt>
                <c:pt idx="24">
                  <c:v>0.15557465068060586</c:v>
                </c:pt>
                <c:pt idx="25">
                  <c:v>0.16182543760139564</c:v>
                </c:pt>
                <c:pt idx="26">
                  <c:v>0.168278896322484</c:v>
                </c:pt>
                <c:pt idx="27">
                  <c:v>0.17480797719419158</c:v>
                </c:pt>
                <c:pt idx="28">
                  <c:v>0.18102320800752159</c:v>
                </c:pt>
                <c:pt idx="29">
                  <c:v>0.18716783477104401</c:v>
                </c:pt>
                <c:pt idx="30">
                  <c:v>0.19331139093300531</c:v>
                </c:pt>
                <c:pt idx="31">
                  <c:v>0.20040470232135563</c:v>
                </c:pt>
                <c:pt idx="32">
                  <c:v>0.20658644334284504</c:v>
                </c:pt>
                <c:pt idx="33">
                  <c:v>0.21306502722511783</c:v>
                </c:pt>
                <c:pt idx="34">
                  <c:v>0.21918280440151641</c:v>
                </c:pt>
                <c:pt idx="35">
                  <c:v>0.22534684076897352</c:v>
                </c:pt>
                <c:pt idx="36">
                  <c:v>0.2317100118835243</c:v>
                </c:pt>
                <c:pt idx="37">
                  <c:v>0.23781341010774745</c:v>
                </c:pt>
                <c:pt idx="38">
                  <c:v>0.24433694392595234</c:v>
                </c:pt>
                <c:pt idx="39">
                  <c:v>0.25076150137996944</c:v>
                </c:pt>
                <c:pt idx="40">
                  <c:v>0.25683015476848298</c:v>
                </c:pt>
                <c:pt idx="41">
                  <c:v>0.2628897937091354</c:v>
                </c:pt>
                <c:pt idx="42">
                  <c:v>0.26887898987028841</c:v>
                </c:pt>
                <c:pt idx="43">
                  <c:v>0.27479297250584145</c:v>
                </c:pt>
                <c:pt idx="44">
                  <c:v>0.28068909378399709</c:v>
                </c:pt>
                <c:pt idx="45">
                  <c:v>0.28733726906407925</c:v>
                </c:pt>
                <c:pt idx="46">
                  <c:v>0.29346072476644952</c:v>
                </c:pt>
                <c:pt idx="47">
                  <c:v>0.29934144503611682</c:v>
                </c:pt>
                <c:pt idx="48">
                  <c:v>0.3052439869283734</c:v>
                </c:pt>
                <c:pt idx="49">
                  <c:v>0.31106919752001372</c:v>
                </c:pt>
                <c:pt idx="50">
                  <c:v>0.31687974259684543</c:v>
                </c:pt>
                <c:pt idx="51">
                  <c:v>0.32359337760055024</c:v>
                </c:pt>
                <c:pt idx="52">
                  <c:v>0.32967429048146829</c:v>
                </c:pt>
                <c:pt idx="53">
                  <c:v>0.33537196313211781</c:v>
                </c:pt>
                <c:pt idx="54">
                  <c:v>0.34106963578276683</c:v>
                </c:pt>
                <c:pt idx="55">
                  <c:v>0.34680089862361696</c:v>
                </c:pt>
                <c:pt idx="56">
                  <c:v>0.35268666683437278</c:v>
                </c:pt>
                <c:pt idx="57">
                  <c:v>0.35858699325322507</c:v>
                </c:pt>
                <c:pt idx="58">
                  <c:v>0.36408775240285202</c:v>
                </c:pt>
                <c:pt idx="59">
                  <c:v>0.36986191940525809</c:v>
                </c:pt>
                <c:pt idx="60">
                  <c:v>0.375273079994495</c:v>
                </c:pt>
                <c:pt idx="61">
                  <c:v>0.38066983240192831</c:v>
                </c:pt>
                <c:pt idx="62">
                  <c:v>0.38601332252309606</c:v>
                </c:pt>
                <c:pt idx="63">
                  <c:v>0.39155985577471197</c:v>
                </c:pt>
                <c:pt idx="64">
                  <c:v>0.39677169964424225</c:v>
                </c:pt>
                <c:pt idx="65">
                  <c:v>0.4018539910741471</c:v>
                </c:pt>
                <c:pt idx="66">
                  <c:v>0.40741620797745509</c:v>
                </c:pt>
                <c:pt idx="67">
                  <c:v>0.41240555171582305</c:v>
                </c:pt>
                <c:pt idx="68">
                  <c:v>0.41741136564217807</c:v>
                </c:pt>
                <c:pt idx="69">
                  <c:v>0.42266807003083451</c:v>
                </c:pt>
                <c:pt idx="70">
                  <c:v>0.4275999736970223</c:v>
                </c:pt>
                <c:pt idx="71">
                  <c:v>0.43280650444695207</c:v>
                </c:pt>
                <c:pt idx="72">
                  <c:v>0.43784032035642712</c:v>
                </c:pt>
                <c:pt idx="73">
                  <c:v>0.44252207598802806</c:v>
                </c:pt>
                <c:pt idx="74">
                  <c:v>0.44722564881416571</c:v>
                </c:pt>
                <c:pt idx="75">
                  <c:v>0.45211732072184763</c:v>
                </c:pt>
                <c:pt idx="76">
                  <c:v>0.45667503392157605</c:v>
                </c:pt>
                <c:pt idx="77">
                  <c:v>0.46134031707577933</c:v>
                </c:pt>
                <c:pt idx="78">
                  <c:v>0.46591597378147231</c:v>
                </c:pt>
                <c:pt idx="79">
                  <c:v>0.47075482730806023</c:v>
                </c:pt>
                <c:pt idx="80">
                  <c:v>0.47526444397261014</c:v>
                </c:pt>
                <c:pt idx="81">
                  <c:v>0.48005290729760736</c:v>
                </c:pt>
                <c:pt idx="82">
                  <c:v>0.48447841796204938</c:v>
                </c:pt>
                <c:pt idx="83">
                  <c:v>0.48888020035322183</c:v>
                </c:pt>
                <c:pt idx="84">
                  <c:v>0.49331010512471291</c:v>
                </c:pt>
                <c:pt idx="85">
                  <c:v>0.49766140933731368</c:v>
                </c:pt>
                <c:pt idx="86">
                  <c:v>0.50222835912484642</c:v>
                </c:pt>
                <c:pt idx="87">
                  <c:v>0.50689487025030311</c:v>
                </c:pt>
                <c:pt idx="88">
                  <c:v>0.5111388583353943</c:v>
                </c:pt>
                <c:pt idx="89">
                  <c:v>0.51536205727097906</c:v>
                </c:pt>
                <c:pt idx="90">
                  <c:v>0.51948662796024714</c:v>
                </c:pt>
                <c:pt idx="91">
                  <c:v>0.52394561928750316</c:v>
                </c:pt>
                <c:pt idx="92">
                  <c:v>0.52800918391132345</c:v>
                </c:pt>
                <c:pt idx="93">
                  <c:v>0.53259873721788664</c:v>
                </c:pt>
                <c:pt idx="94">
                  <c:v>0.53667201827777788</c:v>
                </c:pt>
                <c:pt idx="95">
                  <c:v>0.5407005259667006</c:v>
                </c:pt>
                <c:pt idx="96">
                  <c:v>0.54472261553481405</c:v>
                </c:pt>
                <c:pt idx="97">
                  <c:v>0.54884979351824836</c:v>
                </c:pt>
                <c:pt idx="98">
                  <c:v>0.55281925869855986</c:v>
                </c:pt>
                <c:pt idx="99">
                  <c:v>0.55703418813020367</c:v>
                </c:pt>
                <c:pt idx="100">
                  <c:v>0.56122510238236412</c:v>
                </c:pt>
                <c:pt idx="101">
                  <c:v>0.56518844857144712</c:v>
                </c:pt>
                <c:pt idx="102">
                  <c:v>0.56910178982120485</c:v>
                </c:pt>
                <c:pt idx="103">
                  <c:v>0.57297235180690576</c:v>
                </c:pt>
                <c:pt idx="104">
                  <c:v>0.57680102303159531</c:v>
                </c:pt>
                <c:pt idx="105">
                  <c:v>0.58078819845233032</c:v>
                </c:pt>
                <c:pt idx="106">
                  <c:v>0.58449471121364993</c:v>
                </c:pt>
                <c:pt idx="107">
                  <c:v>0.58850371616109587</c:v>
                </c:pt>
                <c:pt idx="108">
                  <c:v>0.59202450487470393</c:v>
                </c:pt>
                <c:pt idx="109">
                  <c:v>0.59552684614997065</c:v>
                </c:pt>
                <c:pt idx="110">
                  <c:v>0.59903399647873001</c:v>
                </c:pt>
                <c:pt idx="111">
                  <c:v>0.60296958715317783</c:v>
                </c:pt>
                <c:pt idx="112">
                  <c:v>0.60635359882158557</c:v>
                </c:pt>
                <c:pt idx="113">
                  <c:v>0.60972273875864857</c:v>
                </c:pt>
                <c:pt idx="114">
                  <c:v>0.61332103270407345</c:v>
                </c:pt>
                <c:pt idx="115">
                  <c:v>0.61659381913961286</c:v>
                </c:pt>
                <c:pt idx="116">
                  <c:v>0.61985043302664455</c:v>
                </c:pt>
                <c:pt idx="117">
                  <c:v>0.62340948110650896</c:v>
                </c:pt>
                <c:pt idx="118">
                  <c:v>0.62660522751145453</c:v>
                </c:pt>
                <c:pt idx="119">
                  <c:v>0.62980097391640033</c:v>
                </c:pt>
                <c:pt idx="120">
                  <c:v>0.63323635722932403</c:v>
                </c:pt>
                <c:pt idx="121">
                  <c:v>0.63639446121023469</c:v>
                </c:pt>
                <c:pt idx="122">
                  <c:v>0.63944422439674353</c:v>
                </c:pt>
                <c:pt idx="123">
                  <c:v>0.64263705899588097</c:v>
                </c:pt>
                <c:pt idx="124">
                  <c:v>0.64566252952392156</c:v>
                </c:pt>
                <c:pt idx="125">
                  <c:v>0.64862496793890811</c:v>
                </c:pt>
                <c:pt idx="126">
                  <c:v>0.65155868872448086</c:v>
                </c:pt>
                <c:pt idx="127">
                  <c:v>0.65472582615050157</c:v>
                </c:pt>
                <c:pt idx="128">
                  <c:v>0.6574824907306811</c:v>
                </c:pt>
                <c:pt idx="129">
                  <c:v>0.66038860245287678</c:v>
                </c:pt>
                <c:pt idx="130">
                  <c:v>0.66314152223796319</c:v>
                </c:pt>
                <c:pt idx="131">
                  <c:v>0.6658383945483598</c:v>
                </c:pt>
                <c:pt idx="132">
                  <c:v>0.66870678736724232</c:v>
                </c:pt>
                <c:pt idx="133">
                  <c:v>0.67139410320864601</c:v>
                </c:pt>
                <c:pt idx="134">
                  <c:v>0.67421514074670474</c:v>
                </c:pt>
                <c:pt idx="135">
                  <c:v>0.67703024802394529</c:v>
                </c:pt>
                <c:pt idx="136">
                  <c:v>0.67965747710011803</c:v>
                </c:pt>
                <c:pt idx="137">
                  <c:v>0.68237768743174532</c:v>
                </c:pt>
                <c:pt idx="138">
                  <c:v>0.68499123276815654</c:v>
                </c:pt>
                <c:pt idx="139">
                  <c:v>0.68754860329438983</c:v>
                </c:pt>
                <c:pt idx="140">
                  <c:v>0.69006518867966027</c:v>
                </c:pt>
                <c:pt idx="141">
                  <c:v>0.69279420207591769</c:v>
                </c:pt>
                <c:pt idx="142">
                  <c:v>0.69516655170154762</c:v>
                </c:pt>
                <c:pt idx="143">
                  <c:v>0.69754984734433068</c:v>
                </c:pt>
                <c:pt idx="144">
                  <c:v>0.6998918407365381</c:v>
                </c:pt>
                <c:pt idx="145">
                  <c:v>0.70222764706628615</c:v>
                </c:pt>
                <c:pt idx="146">
                  <c:v>0.70456754278437306</c:v>
                </c:pt>
                <c:pt idx="147">
                  <c:v>0.70703676083823164</c:v>
                </c:pt>
                <c:pt idx="148">
                  <c:v>0.70958551946842474</c:v>
                </c:pt>
                <c:pt idx="149">
                  <c:v>0.71187518803339112</c:v>
                </c:pt>
                <c:pt idx="150">
                  <c:v>0.71414829990997308</c:v>
                </c:pt>
                <c:pt idx="151">
                  <c:v>0.71636426319108226</c:v>
                </c:pt>
                <c:pt idx="152">
                  <c:v>0.71874003131151321</c:v>
                </c:pt>
                <c:pt idx="153">
                  <c:v>0.7211036943021385</c:v>
                </c:pt>
                <c:pt idx="154">
                  <c:v>0.7232721181055739</c:v>
                </c:pt>
                <c:pt idx="155">
                  <c:v>0.72556237565195647</c:v>
                </c:pt>
                <c:pt idx="156">
                  <c:v>0.7276886609603872</c:v>
                </c:pt>
                <c:pt idx="157">
                  <c:v>0.72979231533636868</c:v>
                </c:pt>
                <c:pt idx="158">
                  <c:v>0.73196500187720026</c:v>
                </c:pt>
                <c:pt idx="159">
                  <c:v>0.73419700616361605</c:v>
                </c:pt>
                <c:pt idx="160">
                  <c:v>0.73625662541302839</c:v>
                </c:pt>
                <c:pt idx="161">
                  <c:v>0.73828130189265384</c:v>
                </c:pt>
                <c:pt idx="162">
                  <c:v>0.74040139035648289</c:v>
                </c:pt>
                <c:pt idx="163">
                  <c:v>0.74234683105463972</c:v>
                </c:pt>
                <c:pt idx="164">
                  <c:v>0.74419216779232378</c:v>
                </c:pt>
                <c:pt idx="165">
                  <c:v>0.74614744791567589</c:v>
                </c:pt>
                <c:pt idx="166">
                  <c:v>0.74799969368116925</c:v>
                </c:pt>
                <c:pt idx="167">
                  <c:v>0.74983553846074202</c:v>
                </c:pt>
                <c:pt idx="168">
                  <c:v>0.75186825815207814</c:v>
                </c:pt>
                <c:pt idx="169">
                  <c:v>0.75372050391757162</c:v>
                </c:pt>
                <c:pt idx="170">
                  <c:v>0.75554021058066378</c:v>
                </c:pt>
                <c:pt idx="171">
                  <c:v>0.75746836599653167</c:v>
                </c:pt>
                <c:pt idx="172">
                  <c:v>0.7593716537240508</c:v>
                </c:pt>
                <c:pt idx="173">
                  <c:v>0.761157875007761</c:v>
                </c:pt>
                <c:pt idx="174">
                  <c:v>0.76292853638175129</c:v>
                </c:pt>
                <c:pt idx="175">
                  <c:v>0.76481389111189946</c:v>
                </c:pt>
                <c:pt idx="176">
                  <c:v>0.76659820726805861</c:v>
                </c:pt>
                <c:pt idx="177">
                  <c:v>0.76847442622851092</c:v>
                </c:pt>
                <c:pt idx="178">
                  <c:v>0.7702913127116684</c:v>
                </c:pt>
                <c:pt idx="179">
                  <c:v>0.77193989952091691</c:v>
                </c:pt>
                <c:pt idx="180">
                  <c:v>0.7735394018879912</c:v>
                </c:pt>
                <c:pt idx="181">
                  <c:v>0.77513485416514516</c:v>
                </c:pt>
                <c:pt idx="182">
                  <c:v>0.77678644151716603</c:v>
                </c:pt>
                <c:pt idx="183">
                  <c:v>0.77843301471383286</c:v>
                </c:pt>
                <c:pt idx="184">
                  <c:v>0.77996519902392636</c:v>
                </c:pt>
                <c:pt idx="185">
                  <c:v>0.78146992040652918</c:v>
                </c:pt>
                <c:pt idx="186">
                  <c:v>0.78297031698483588</c:v>
                </c:pt>
                <c:pt idx="187">
                  <c:v>0.78444167459697989</c:v>
                </c:pt>
                <c:pt idx="188">
                  <c:v>0.78595103209897677</c:v>
                </c:pt>
                <c:pt idx="189">
                  <c:v>0.78760801885824905</c:v>
                </c:pt>
                <c:pt idx="190">
                  <c:v>0.7890520163286614</c:v>
                </c:pt>
                <c:pt idx="191">
                  <c:v>0.79048611530828272</c:v>
                </c:pt>
                <c:pt idx="192">
                  <c:v>0.79202404220005573</c:v>
                </c:pt>
                <c:pt idx="193">
                  <c:v>0.79339193654846796</c:v>
                </c:pt>
                <c:pt idx="194">
                  <c:v>0.79473335979459603</c:v>
                </c:pt>
                <c:pt idx="195">
                  <c:v>0.79614922578931147</c:v>
                </c:pt>
                <c:pt idx="196">
                  <c:v>0.79753383473186934</c:v>
                </c:pt>
                <c:pt idx="197">
                  <c:v>0.79882261158937562</c:v>
                </c:pt>
                <c:pt idx="198">
                  <c:v>0.80006944167682348</c:v>
                </c:pt>
                <c:pt idx="199">
                  <c:v>0.80128041898573155</c:v>
                </c:pt>
                <c:pt idx="200">
                  <c:v>0.80248004176592536</c:v>
                </c:pt>
                <c:pt idx="201">
                  <c:v>0.80374466013086654</c:v>
                </c:pt>
                <c:pt idx="202">
                  <c:v>0.80490088337908539</c:v>
                </c:pt>
                <c:pt idx="203">
                  <c:v>0.80612085431581149</c:v>
                </c:pt>
                <c:pt idx="204">
                  <c:v>0.80726656411151709</c:v>
                </c:pt>
                <c:pt idx="205">
                  <c:v>0.80841227390722292</c:v>
                </c:pt>
                <c:pt idx="206">
                  <c:v>0.80956795337000942</c:v>
                </c:pt>
                <c:pt idx="207">
                  <c:v>0.81078837848788377</c:v>
                </c:pt>
                <c:pt idx="208">
                  <c:v>0.81195154256736868</c:v>
                </c:pt>
                <c:pt idx="209">
                  <c:v>0.81307974115656823</c:v>
                </c:pt>
                <c:pt idx="210">
                  <c:v>0.81426596427248521</c:v>
                </c:pt>
                <c:pt idx="211">
                  <c:v>0.81532843275657174</c:v>
                </c:pt>
                <c:pt idx="212">
                  <c:v>0.8164890085741312</c:v>
                </c:pt>
                <c:pt idx="213">
                  <c:v>0.8175882704986005</c:v>
                </c:pt>
                <c:pt idx="214">
                  <c:v>0.81860742355833238</c:v>
                </c:pt>
                <c:pt idx="215">
                  <c:v>0.81963582845627592</c:v>
                </c:pt>
                <c:pt idx="216">
                  <c:v>0.82071759375164355</c:v>
                </c:pt>
                <c:pt idx="217">
                  <c:v>0.82173674681137521</c:v>
                </c:pt>
                <c:pt idx="218">
                  <c:v>0.82273940978347992</c:v>
                </c:pt>
                <c:pt idx="219">
                  <c:v>0.82380388086841472</c:v>
                </c:pt>
                <c:pt idx="220">
                  <c:v>0.82476986697824906</c:v>
                </c:pt>
                <c:pt idx="221">
                  <c:v>0.82573585308808306</c:v>
                </c:pt>
                <c:pt idx="222">
                  <c:v>0.82671067049802838</c:v>
                </c:pt>
                <c:pt idx="223">
                  <c:v>0.82773239098732154</c:v>
                </c:pt>
                <c:pt idx="224">
                  <c:v>0.82867662179837365</c:v>
                </c:pt>
                <c:pt idx="225">
                  <c:v>0.82968856431183391</c:v>
                </c:pt>
                <c:pt idx="226">
                  <c:v>0.83063093300194224</c:v>
                </c:pt>
                <c:pt idx="227">
                  <c:v>0.83157149753257509</c:v>
                </c:pt>
                <c:pt idx="228">
                  <c:v>0.83251398397335152</c:v>
                </c:pt>
                <c:pt idx="229">
                  <c:v>0.83347026406382529</c:v>
                </c:pt>
                <c:pt idx="230">
                  <c:v>0.83446062760926765</c:v>
                </c:pt>
                <c:pt idx="231">
                  <c:v>0.83544682591095731</c:v>
                </c:pt>
                <c:pt idx="232">
                  <c:v>0.83644549792411726</c:v>
                </c:pt>
                <c:pt idx="233">
                  <c:v>0.8373604492122233</c:v>
                </c:pt>
                <c:pt idx="234">
                  <c:v>0.83827540050032945</c:v>
                </c:pt>
                <c:pt idx="235">
                  <c:v>0.83919876255044623</c:v>
                </c:pt>
                <c:pt idx="236">
                  <c:v>0.84011371383855227</c:v>
                </c:pt>
                <c:pt idx="237">
                  <c:v>0.84114662059686196</c:v>
                </c:pt>
                <c:pt idx="238">
                  <c:v>0.84206998264697863</c:v>
                </c:pt>
                <c:pt idx="239">
                  <c:v>0.84300574428609043</c:v>
                </c:pt>
                <c:pt idx="240">
                  <c:v>0.84391817234559341</c:v>
                </c:pt>
                <c:pt idx="241">
                  <c:v>0.84478511549402524</c:v>
                </c:pt>
                <c:pt idx="242">
                  <c:v>0.84570340585464965</c:v>
                </c:pt>
                <c:pt idx="243">
                  <c:v>0.84655569696577659</c:v>
                </c:pt>
                <c:pt idx="244">
                  <c:v>0.84746078537381087</c:v>
                </c:pt>
                <c:pt idx="245">
                  <c:v>0.84832106670884788</c:v>
                </c:pt>
                <c:pt idx="246">
                  <c:v>0.84917335781997494</c:v>
                </c:pt>
                <c:pt idx="247">
                  <c:v>0.85002564893110188</c:v>
                </c:pt>
                <c:pt idx="248">
                  <c:v>0.85094393929172629</c:v>
                </c:pt>
                <c:pt idx="249">
                  <c:v>0.85181843481456132</c:v>
                </c:pt>
                <c:pt idx="250">
                  <c:v>0.85267072592568838</c:v>
                </c:pt>
                <c:pt idx="251">
                  <c:v>0.85356695707286234</c:v>
                </c:pt>
                <c:pt idx="252">
                  <c:v>0.85439486555340172</c:v>
                </c:pt>
                <c:pt idx="253">
                  <c:v>0.85528840304142895</c:v>
                </c:pt>
                <c:pt idx="254">
                  <c:v>0.85617031685635714</c:v>
                </c:pt>
                <c:pt idx="255">
                  <c:v>0.85698877955301456</c:v>
                </c:pt>
                <c:pt idx="256">
                  <c:v>0.85778232882090721</c:v>
                </c:pt>
                <c:pt idx="257">
                  <c:v>0.85855182184255707</c:v>
                </c:pt>
                <c:pt idx="258">
                  <c:v>0.85937456889050745</c:v>
                </c:pt>
                <c:pt idx="259">
                  <c:v>0.8601620971341527</c:v>
                </c:pt>
                <c:pt idx="260">
                  <c:v>0.86097059012191313</c:v>
                </c:pt>
                <c:pt idx="261">
                  <c:v>0.86168973887041211</c:v>
                </c:pt>
                <c:pt idx="262">
                  <c:v>0.86240300008550352</c:v>
                </c:pt>
                <c:pt idx="263">
                  <c:v>0.86311626130059504</c:v>
                </c:pt>
                <c:pt idx="264">
                  <c:v>0.8638766425482366</c:v>
                </c:pt>
                <c:pt idx="265">
                  <c:v>0.86459579129673547</c:v>
                </c:pt>
                <c:pt idx="266">
                  <c:v>0.86535242681151558</c:v>
                </c:pt>
                <c:pt idx="267">
                  <c:v>0.86606568802660688</c:v>
                </c:pt>
                <c:pt idx="268">
                  <c:v>0.86678483677510587</c:v>
                </c:pt>
                <c:pt idx="269">
                  <c:v>0.86752030240190536</c:v>
                </c:pt>
                <c:pt idx="270">
                  <c:v>0.86823356361699688</c:v>
                </c:pt>
                <c:pt idx="271">
                  <c:v>0.8689998323980459</c:v>
                </c:pt>
                <c:pt idx="272">
                  <c:v>0.8697564679128259</c:v>
                </c:pt>
                <c:pt idx="273">
                  <c:v>0.87053132954888313</c:v>
                </c:pt>
                <c:pt idx="274">
                  <c:v>0.871250478297382</c:v>
                </c:pt>
                <c:pt idx="275">
                  <c:v>0.87194695042765924</c:v>
                </c:pt>
                <c:pt idx="276">
                  <c:v>0.87261899890889871</c:v>
                </c:pt>
                <c:pt idx="277">
                  <c:v>0.87329104739013796</c:v>
                </c:pt>
                <c:pt idx="278">
                  <c:v>0.87405190805121413</c:v>
                </c:pt>
                <c:pt idx="279">
                  <c:v>0.8746627686370263</c:v>
                </c:pt>
                <c:pt idx="280">
                  <c:v>0.87529218128348141</c:v>
                </c:pt>
                <c:pt idx="281">
                  <c:v>0.87590443597543499</c:v>
                </c:pt>
                <c:pt idx="282">
                  <c:v>0.87651164421018202</c:v>
                </c:pt>
                <c:pt idx="283">
                  <c:v>0.87711885244492926</c:v>
                </c:pt>
                <c:pt idx="284">
                  <c:v>0.87776413555059618</c:v>
                </c:pt>
                <c:pt idx="285">
                  <c:v>0.87836518177787448</c:v>
                </c:pt>
                <c:pt idx="286">
                  <c:v>0.87891603790715034</c:v>
                </c:pt>
                <c:pt idx="287">
                  <c:v>0.87946689403642642</c:v>
                </c:pt>
                <c:pt idx="288">
                  <c:v>0.88001882193537795</c:v>
                </c:pt>
                <c:pt idx="289">
                  <c:v>0.88056055238787245</c:v>
                </c:pt>
                <c:pt idx="290">
                  <c:v>0.88115524540874768</c:v>
                </c:pt>
                <c:pt idx="291">
                  <c:v>0.8817011812422475</c:v>
                </c:pt>
                <c:pt idx="292">
                  <c:v>0.88227604000414928</c:v>
                </c:pt>
                <c:pt idx="293">
                  <c:v>0.8828694461784371</c:v>
                </c:pt>
                <c:pt idx="294">
                  <c:v>0.88341538201193681</c:v>
                </c:pt>
                <c:pt idx="295">
                  <c:v>0.88395711246443121</c:v>
                </c:pt>
                <c:pt idx="296">
                  <c:v>0.88452960107359846</c:v>
                </c:pt>
                <c:pt idx="297">
                  <c:v>0.88507553690709817</c:v>
                </c:pt>
                <c:pt idx="298">
                  <c:v>0.88561726735959279</c:v>
                </c:pt>
                <c:pt idx="299">
                  <c:v>0.88619212612149456</c:v>
                </c:pt>
                <c:pt idx="300">
                  <c:v>0.88675606098569704</c:v>
                </c:pt>
                <c:pt idx="301">
                  <c:v>0.88730199681919664</c:v>
                </c:pt>
                <c:pt idx="302">
                  <c:v>0.88787391472538502</c:v>
                </c:pt>
                <c:pt idx="303">
                  <c:v>0.88840723441586888</c:v>
                </c:pt>
                <c:pt idx="304">
                  <c:v>0.88894475948735807</c:v>
                </c:pt>
                <c:pt idx="305">
                  <c:v>0.8894750642972753</c:v>
                </c:pt>
                <c:pt idx="306">
                  <c:v>0.89002706681341337</c:v>
                </c:pt>
                <c:pt idx="307">
                  <c:v>0.89049553901923184</c:v>
                </c:pt>
                <c:pt idx="308">
                  <c:v>0.89095455803811385</c:v>
                </c:pt>
                <c:pt idx="309">
                  <c:v>0.89138032428723768</c:v>
                </c:pt>
                <c:pt idx="310">
                  <c:v>0.89182847660160192</c:v>
                </c:pt>
                <c:pt idx="311">
                  <c:v>0.89224987551716128</c:v>
                </c:pt>
                <c:pt idx="312">
                  <c:v>0.89269238463075451</c:v>
                </c:pt>
                <c:pt idx="313">
                  <c:v>0.89315376707376137</c:v>
                </c:pt>
                <c:pt idx="314">
                  <c:v>0.89359984618490695</c:v>
                </c:pt>
                <c:pt idx="315">
                  <c:v>0.89401754313003079</c:v>
                </c:pt>
                <c:pt idx="316">
                  <c:v>0.89443524007515463</c:v>
                </c:pt>
                <c:pt idx="317">
                  <c:v>0.89485630132508254</c:v>
                </c:pt>
                <c:pt idx="318">
                  <c:v>0.89527399827020637</c:v>
                </c:pt>
                <c:pt idx="319">
                  <c:v>0.89571482523139767</c:v>
                </c:pt>
                <c:pt idx="320">
                  <c:v>0.89617827672185923</c:v>
                </c:pt>
                <c:pt idx="321">
                  <c:v>0.89659597366698296</c:v>
                </c:pt>
                <c:pt idx="322">
                  <c:v>0.89701367061210679</c:v>
                </c:pt>
                <c:pt idx="323">
                  <c:v>0.89743136755723052</c:v>
                </c:pt>
                <c:pt idx="324">
                  <c:v>0.89785242880715876</c:v>
                </c:pt>
                <c:pt idx="325">
                  <c:v>0.8982701257522826</c:v>
                </c:pt>
                <c:pt idx="326">
                  <c:v>0.89873450284710343</c:v>
                </c:pt>
                <c:pt idx="327">
                  <c:v>0.89915518620968249</c:v>
                </c:pt>
                <c:pt idx="328">
                  <c:v>0.8995556410926846</c:v>
                </c:pt>
                <c:pt idx="329">
                  <c:v>0.89995609597568671</c:v>
                </c:pt>
                <c:pt idx="330">
                  <c:v>0.90037454988939158</c:v>
                </c:pt>
                <c:pt idx="331">
                  <c:v>0.90077500477239358</c:v>
                </c:pt>
                <c:pt idx="332">
                  <c:v>0.90119900978902545</c:v>
                </c:pt>
                <c:pt idx="333">
                  <c:v>0.90162868288027209</c:v>
                </c:pt>
                <c:pt idx="334">
                  <c:v>0.90192712676189313</c:v>
                </c:pt>
                <c:pt idx="335">
                  <c:v>0.90221740066255596</c:v>
                </c:pt>
                <c:pt idx="336">
                  <c:v>0.90250767456321901</c:v>
                </c:pt>
                <c:pt idx="337">
                  <c:v>0.90280047169248501</c:v>
                </c:pt>
                <c:pt idx="338">
                  <c:v>0.90310713366490458</c:v>
                </c:pt>
                <c:pt idx="339">
                  <c:v>0.9033932442383722</c:v>
                </c:pt>
                <c:pt idx="340">
                  <c:v>0.90370912932989567</c:v>
                </c:pt>
                <c:pt idx="341">
                  <c:v>0.90399523990336306</c:v>
                </c:pt>
                <c:pt idx="342">
                  <c:v>0.90428135047683089</c:v>
                </c:pt>
                <c:pt idx="343">
                  <c:v>0.90456998427890178</c:v>
                </c:pt>
                <c:pt idx="344">
                  <c:v>0.90487333691449123</c:v>
                </c:pt>
                <c:pt idx="345">
                  <c:v>0.90515944748795885</c:v>
                </c:pt>
                <c:pt idx="346">
                  <c:v>0.90544555806142646</c:v>
                </c:pt>
                <c:pt idx="347">
                  <c:v>0.90574933165565463</c:v>
                </c:pt>
                <c:pt idx="348">
                  <c:v>0.90603544222912202</c:v>
                </c:pt>
                <c:pt idx="349">
                  <c:v>0.90632155280258986</c:v>
                </c:pt>
                <c:pt idx="350">
                  <c:v>0.90662742866678248</c:v>
                </c:pt>
                <c:pt idx="351">
                  <c:v>0.90692565073754539</c:v>
                </c:pt>
                <c:pt idx="352">
                  <c:v>0.90721176131101322</c:v>
                </c:pt>
                <c:pt idx="353">
                  <c:v>0.9075279740017167</c:v>
                </c:pt>
                <c:pt idx="354">
                  <c:v>0.9078292243673417</c:v>
                </c:pt>
                <c:pt idx="355">
                  <c:v>0.90811533494080954</c:v>
                </c:pt>
                <c:pt idx="356">
                  <c:v>0.90842121080500193</c:v>
                </c:pt>
                <c:pt idx="357">
                  <c:v>0.90870732137846966</c:v>
                </c:pt>
                <c:pt idx="358">
                  <c:v>0.90899343195193738</c:v>
                </c:pt>
                <c:pt idx="359">
                  <c:v>0.90927939827775406</c:v>
                </c:pt>
                <c:pt idx="360">
                  <c:v>0.90956025254550332</c:v>
                </c:pt>
                <c:pt idx="361">
                  <c:v>0.90983618609693795</c:v>
                </c:pt>
                <c:pt idx="362">
                  <c:v>0.91011409617744532</c:v>
                </c:pt>
                <c:pt idx="363">
                  <c:v>0.91038002092208747</c:v>
                </c:pt>
                <c:pt idx="364">
                  <c:v>0.91064384297622702</c:v>
                </c:pt>
                <c:pt idx="365">
                  <c:v>0.91090766503036658</c:v>
                </c:pt>
                <c:pt idx="366">
                  <c:v>0.91117358977500862</c:v>
                </c:pt>
                <c:pt idx="367">
                  <c:v>0.91145234135225517</c:v>
                </c:pt>
                <c:pt idx="368">
                  <c:v>0.91173025143276232</c:v>
                </c:pt>
                <c:pt idx="369">
                  <c:v>0.91194214518134886</c:v>
                </c:pt>
                <c:pt idx="370">
                  <c:v>0.9121338449512475</c:v>
                </c:pt>
                <c:pt idx="371">
                  <c:v>0.91233387137553634</c:v>
                </c:pt>
                <c:pt idx="372">
                  <c:v>0.91252388899303272</c:v>
                </c:pt>
                <c:pt idx="373">
                  <c:v>0.91271558876293124</c:v>
                </c:pt>
                <c:pt idx="374">
                  <c:v>0.91294432994926256</c:v>
                </c:pt>
                <c:pt idx="375">
                  <c:v>0.91313434756675893</c:v>
                </c:pt>
                <c:pt idx="376">
                  <c:v>0.91332582877536617</c:v>
                </c:pt>
                <c:pt idx="377">
                  <c:v>0.91351500531666152</c:v>
                </c:pt>
                <c:pt idx="378">
                  <c:v>0.91370418185795665</c:v>
                </c:pt>
                <c:pt idx="379">
                  <c:v>0.91389504055165416</c:v>
                </c:pt>
                <c:pt idx="380">
                  <c:v>0.91409515108356321</c:v>
                </c:pt>
                <c:pt idx="381">
                  <c:v>0.91430485030470243</c:v>
                </c:pt>
                <c:pt idx="382">
                  <c:v>0.9144940268459979</c:v>
                </c:pt>
                <c:pt idx="383">
                  <c:v>0.91468488553969518</c:v>
                </c:pt>
                <c:pt idx="384">
                  <c:v>0.91487406208099054</c:v>
                </c:pt>
                <c:pt idx="385">
                  <c:v>0.91506323862228567</c:v>
                </c:pt>
                <c:pt idx="386">
                  <c:v>0.91526503130659687</c:v>
                </c:pt>
                <c:pt idx="387">
                  <c:v>0.91545420784789222</c:v>
                </c:pt>
                <c:pt idx="388">
                  <c:v>0.91563194209017396</c:v>
                </c:pt>
                <c:pt idx="389">
                  <c:v>0.91579672742163831</c:v>
                </c:pt>
                <c:pt idx="390">
                  <c:v>0.9159602511388012</c:v>
                </c:pt>
                <c:pt idx="391">
                  <c:v>0.91613336312465632</c:v>
                </c:pt>
                <c:pt idx="392">
                  <c:v>0.91630592841098035</c:v>
                </c:pt>
                <c:pt idx="393">
                  <c:v>0.91646945212814346</c:v>
                </c:pt>
                <c:pt idx="394">
                  <c:v>0.91664983101237552</c:v>
                </c:pt>
                <c:pt idx="395">
                  <c:v>0.91682323779543906</c:v>
                </c:pt>
                <c:pt idx="396">
                  <c:v>0.91697756934252739</c:v>
                </c:pt>
                <c:pt idx="397">
                  <c:v>0.91710686090857696</c:v>
                </c:pt>
                <c:pt idx="398">
                  <c:v>0.91722782616996612</c:v>
                </c:pt>
                <c:pt idx="399">
                  <c:v>0.91734500658845042</c:v>
                </c:pt>
                <c:pt idx="400">
                  <c:v>0.91746134593073358</c:v>
                </c:pt>
                <c:pt idx="401">
                  <c:v>0.91759215220421342</c:v>
                </c:pt>
                <c:pt idx="402">
                  <c:v>0.91770933262269772</c:v>
                </c:pt>
                <c:pt idx="403">
                  <c:v>0.9178256719649811</c:v>
                </c:pt>
                <c:pt idx="404">
                  <c:v>0.91794663722637015</c:v>
                </c:pt>
                <c:pt idx="405">
                  <c:v>0.91806297656865354</c:v>
                </c:pt>
                <c:pt idx="406">
                  <c:v>0.91818015698713784</c:v>
                </c:pt>
                <c:pt idx="407">
                  <c:v>0.91829649632942123</c:v>
                </c:pt>
                <c:pt idx="408">
                  <c:v>0.9184211627466331</c:v>
                </c:pt>
                <c:pt idx="409">
                  <c:v>0.9185383431651174</c:v>
                </c:pt>
                <c:pt idx="410">
                  <c:v>0.91865930842650656</c:v>
                </c:pt>
                <c:pt idx="411">
                  <c:v>0.91878178762505769</c:v>
                </c:pt>
                <c:pt idx="412">
                  <c:v>0.91889896804354199</c:v>
                </c:pt>
                <c:pt idx="413">
                  <c:v>0.91901530738582526</c:v>
                </c:pt>
                <c:pt idx="414">
                  <c:v>0.91914429651417262</c:v>
                </c:pt>
                <c:pt idx="415">
                  <c:v>0.91926980400758551</c:v>
                </c:pt>
                <c:pt idx="416">
                  <c:v>0.91939076926897489</c:v>
                </c:pt>
                <c:pt idx="417">
                  <c:v>0.91950710861125795</c:v>
                </c:pt>
                <c:pt idx="418">
                  <c:v>0.91962344795354134</c:v>
                </c:pt>
                <c:pt idx="419">
                  <c:v>0.91974062837202564</c:v>
                </c:pt>
                <c:pt idx="420">
                  <c:v>0.91985696771430892</c:v>
                </c:pt>
                <c:pt idx="421">
                  <c:v>0.9199733070565923</c:v>
                </c:pt>
                <c:pt idx="422">
                  <c:v>0.92010958032537882</c:v>
                </c:pt>
                <c:pt idx="423">
                  <c:v>0.9202259196676621</c:v>
                </c:pt>
                <c:pt idx="424">
                  <c:v>0.92034225900994537</c:v>
                </c:pt>
                <c:pt idx="425">
                  <c:v>0.92045943942842978</c:v>
                </c:pt>
                <c:pt idx="426">
                  <c:v>0.92057577877071306</c:v>
                </c:pt>
                <c:pt idx="427">
                  <c:v>0.92069211811299634</c:v>
                </c:pt>
                <c:pt idx="428">
                  <c:v>0.9208130833743855</c:v>
                </c:pt>
                <c:pt idx="429">
                  <c:v>0.92093507648791872</c:v>
                </c:pt>
                <c:pt idx="430">
                  <c:v>0.92104132291578933</c:v>
                </c:pt>
                <c:pt idx="431">
                  <c:v>0.92114756934365993</c:v>
                </c:pt>
                <c:pt idx="432">
                  <c:v>0.92126037616589851</c:v>
                </c:pt>
                <c:pt idx="433">
                  <c:v>0.92136662259376934</c:v>
                </c:pt>
                <c:pt idx="434">
                  <c:v>0.92148888311250787</c:v>
                </c:pt>
                <c:pt idx="435">
                  <c:v>0.92159555007847915</c:v>
                </c:pt>
                <c:pt idx="436">
                  <c:v>0.92171012358127824</c:v>
                </c:pt>
                <c:pt idx="437">
                  <c:v>0.92181637000914873</c:v>
                </c:pt>
                <c:pt idx="438">
                  <c:v>0.92192303697512001</c:v>
                </c:pt>
                <c:pt idx="439">
                  <c:v>0.9220292834029904</c:v>
                </c:pt>
                <c:pt idx="440">
                  <c:v>0.9221388941356653</c:v>
                </c:pt>
                <c:pt idx="441">
                  <c:v>0.92224514056353579</c:v>
                </c:pt>
                <c:pt idx="442">
                  <c:v>0.9223579473857747</c:v>
                </c:pt>
                <c:pt idx="443">
                  <c:v>0.9224725208885739</c:v>
                </c:pt>
                <c:pt idx="444">
                  <c:v>0.92257876731644439</c:v>
                </c:pt>
                <c:pt idx="445">
                  <c:v>0.92268543428241545</c:v>
                </c:pt>
                <c:pt idx="446">
                  <c:v>0.92279504501509024</c:v>
                </c:pt>
                <c:pt idx="447">
                  <c:v>0.92290129144296085</c:v>
                </c:pt>
                <c:pt idx="448">
                  <c:v>0.92300795840893191</c:v>
                </c:pt>
                <c:pt idx="449">
                  <c:v>0.9231225319117311</c:v>
                </c:pt>
                <c:pt idx="450">
                  <c:v>0.92322877833960171</c:v>
                </c:pt>
                <c:pt idx="451">
                  <c:v>0.92333502476747209</c:v>
                </c:pt>
                <c:pt idx="452">
                  <c:v>0.9234511958945153</c:v>
                </c:pt>
                <c:pt idx="453">
                  <c:v>0.9235574423223859</c:v>
                </c:pt>
                <c:pt idx="454">
                  <c:v>0.92367633853632025</c:v>
                </c:pt>
                <c:pt idx="455">
                  <c:v>0.92378300550229153</c:v>
                </c:pt>
                <c:pt idx="456">
                  <c:v>0.92389757900509073</c:v>
                </c:pt>
                <c:pt idx="457">
                  <c:v>0.92400382543296111</c:v>
                </c:pt>
                <c:pt idx="458">
                  <c:v>0.92411385670373647</c:v>
                </c:pt>
                <c:pt idx="459">
                  <c:v>0.92422010313160696</c:v>
                </c:pt>
                <c:pt idx="460">
                  <c:v>0.92432634955947757</c:v>
                </c:pt>
                <c:pt idx="461">
                  <c:v>0.92443301652544863</c:v>
                </c:pt>
                <c:pt idx="462">
                  <c:v>0.92454540280958697</c:v>
                </c:pt>
                <c:pt idx="463">
                  <c:v>0.92465997631238617</c:v>
                </c:pt>
                <c:pt idx="464">
                  <c:v>0.92476958704506096</c:v>
                </c:pt>
                <c:pt idx="465">
                  <c:v>0.92487625401103213</c:v>
                </c:pt>
                <c:pt idx="466">
                  <c:v>0.92498250043890262</c:v>
                </c:pt>
                <c:pt idx="467">
                  <c:v>0.92508874686677323</c:v>
                </c:pt>
                <c:pt idx="468">
                  <c:v>0.92519541383274428</c:v>
                </c:pt>
                <c:pt idx="469">
                  <c:v>0.92530166026061489</c:v>
                </c:pt>
                <c:pt idx="470">
                  <c:v>0.92541959806821827</c:v>
                </c:pt>
                <c:pt idx="471">
                  <c:v>0.92552626503418933</c:v>
                </c:pt>
                <c:pt idx="472">
                  <c:v>0.92563865131832768</c:v>
                </c:pt>
                <c:pt idx="473">
                  <c:v>0.92574489774619806</c:v>
                </c:pt>
                <c:pt idx="474">
                  <c:v>0.92584484664215805</c:v>
                </c:pt>
                <c:pt idx="475">
                  <c:v>0.92595407047978029</c:v>
                </c:pt>
                <c:pt idx="476">
                  <c:v>0.92605442937424343</c:v>
                </c:pt>
                <c:pt idx="477">
                  <c:v>0.92615975103883097</c:v>
                </c:pt>
                <c:pt idx="478">
                  <c:v>0.92625716616659037</c:v>
                </c:pt>
                <c:pt idx="479">
                  <c:v>0.92635416075624921</c:v>
                </c:pt>
                <c:pt idx="480">
                  <c:v>0.92645115534590816</c:v>
                </c:pt>
                <c:pt idx="481">
                  <c:v>0.92655193477847164</c:v>
                </c:pt>
                <c:pt idx="482">
                  <c:v>0.92665170491959403</c:v>
                </c:pt>
                <c:pt idx="483">
                  <c:v>0.92674869950925298</c:v>
                </c:pt>
                <c:pt idx="484">
                  <c:v>0.92685444171194098</c:v>
                </c:pt>
                <c:pt idx="485">
                  <c:v>0.92695143630159971</c:v>
                </c:pt>
                <c:pt idx="486">
                  <c:v>0.92704843089125866</c:v>
                </c:pt>
                <c:pt idx="487">
                  <c:v>0.92714878978572179</c:v>
                </c:pt>
                <c:pt idx="488">
                  <c:v>0.9272462049134812</c:v>
                </c:pt>
                <c:pt idx="489">
                  <c:v>0.92734319950314015</c:v>
                </c:pt>
                <c:pt idx="490">
                  <c:v>0.92744019409279899</c:v>
                </c:pt>
                <c:pt idx="491">
                  <c:v>0.92754593629548709</c:v>
                </c:pt>
                <c:pt idx="492">
                  <c:v>0.92764293088514593</c:v>
                </c:pt>
                <c:pt idx="493">
                  <c:v>0.92774606533107262</c:v>
                </c:pt>
                <c:pt idx="494">
                  <c:v>0.92784348045883192</c:v>
                </c:pt>
                <c:pt idx="495">
                  <c:v>0.9279522837583537</c:v>
                </c:pt>
                <c:pt idx="496">
                  <c:v>0.92804927834801265</c:v>
                </c:pt>
                <c:pt idx="497">
                  <c:v>0.92815502055070065</c:v>
                </c:pt>
                <c:pt idx="498">
                  <c:v>0.92825201514035938</c:v>
                </c:pt>
                <c:pt idx="499">
                  <c:v>0.92835110068457283</c:v>
                </c:pt>
                <c:pt idx="500">
                  <c:v>0.92844157693367346</c:v>
                </c:pt>
                <c:pt idx="501">
                  <c:v>0.92853247372087455</c:v>
                </c:pt>
                <c:pt idx="502">
                  <c:v>0.92862294996997519</c:v>
                </c:pt>
                <c:pt idx="503">
                  <c:v>0.92871363648812622</c:v>
                </c:pt>
                <c:pt idx="504">
                  <c:v>0.9288128603502559</c:v>
                </c:pt>
                <c:pt idx="505">
                  <c:v>0.92890670090416083</c:v>
                </c:pt>
                <c:pt idx="506">
                  <c:v>0.92899717715326158</c:v>
                </c:pt>
                <c:pt idx="507">
                  <c:v>0.92908807394046256</c:v>
                </c:pt>
                <c:pt idx="508">
                  <c:v>0.92917855018956308</c:v>
                </c:pt>
                <c:pt idx="509">
                  <c:v>0.92926902643866405</c:v>
                </c:pt>
                <c:pt idx="510">
                  <c:v>0.92935950268776457</c:v>
                </c:pt>
                <c:pt idx="511">
                  <c:v>0.92946209085469866</c:v>
                </c:pt>
                <c:pt idx="512">
                  <c:v>0.9295525671037993</c:v>
                </c:pt>
                <c:pt idx="513">
                  <c:v>0.92964325362195011</c:v>
                </c:pt>
                <c:pt idx="514">
                  <c:v>0.92973415040915131</c:v>
                </c:pt>
                <c:pt idx="515">
                  <c:v>0.92983597277620444</c:v>
                </c:pt>
                <c:pt idx="516">
                  <c:v>0.92992644902530497</c:v>
                </c:pt>
                <c:pt idx="517">
                  <c:v>0.93002071011731047</c:v>
                </c:pt>
                <c:pt idx="518">
                  <c:v>0.93011951344133958</c:v>
                </c:pt>
                <c:pt idx="519">
                  <c:v>0.93020998969044033</c:v>
                </c:pt>
                <c:pt idx="520">
                  <c:v>0.93030088647764131</c:v>
                </c:pt>
                <c:pt idx="521">
                  <c:v>0.93039136272674205</c:v>
                </c:pt>
                <c:pt idx="522">
                  <c:v>0.9304818389758428</c:v>
                </c:pt>
                <c:pt idx="523">
                  <c:v>0.9305758897987978</c:v>
                </c:pt>
                <c:pt idx="524">
                  <c:v>0.930666786585999</c:v>
                </c:pt>
                <c:pt idx="525">
                  <c:v>0.93076558991002833</c:v>
                </c:pt>
                <c:pt idx="526">
                  <c:v>0.93085606615912886</c:v>
                </c:pt>
                <c:pt idx="527">
                  <c:v>0.93094696294633028</c:v>
                </c:pt>
                <c:pt idx="528">
                  <c:v>0.9310374391954308</c:v>
                </c:pt>
                <c:pt idx="529">
                  <c:v>0.93113127974933574</c:v>
                </c:pt>
                <c:pt idx="530">
                  <c:v>0.93122217653653672</c:v>
                </c:pt>
                <c:pt idx="531">
                  <c:v>0.93131265278563757</c:v>
                </c:pt>
                <c:pt idx="532">
                  <c:v>0.9314114561096668</c:v>
                </c:pt>
                <c:pt idx="533">
                  <c:v>0.93150214262781783</c:v>
                </c:pt>
                <c:pt idx="534">
                  <c:v>0.93159303941501881</c:v>
                </c:pt>
                <c:pt idx="535">
                  <c:v>0.93169798685659677</c:v>
                </c:pt>
                <c:pt idx="536">
                  <c:v>0.93178801060670124</c:v>
                </c:pt>
                <c:pt idx="537">
                  <c:v>0.93187845489490628</c:v>
                </c:pt>
                <c:pt idx="538">
                  <c:v>0.93196847864501065</c:v>
                </c:pt>
                <c:pt idx="539">
                  <c:v>0.93206446344557803</c:v>
                </c:pt>
                <c:pt idx="540">
                  <c:v>0.93214885672779746</c:v>
                </c:pt>
                <c:pt idx="541">
                  <c:v>0.93223408634355598</c:v>
                </c:pt>
                <c:pt idx="542">
                  <c:v>0.93231595165450998</c:v>
                </c:pt>
                <c:pt idx="543">
                  <c:v>0.93239844777261494</c:v>
                </c:pt>
                <c:pt idx="544">
                  <c:v>0.93248031308356916</c:v>
                </c:pt>
                <c:pt idx="545">
                  <c:v>0.93256860505777583</c:v>
                </c:pt>
                <c:pt idx="546">
                  <c:v>0.93265047036872983</c:v>
                </c:pt>
                <c:pt idx="547">
                  <c:v>0.93273612052258881</c:v>
                </c:pt>
                <c:pt idx="548">
                  <c:v>0.93281798583354281</c:v>
                </c:pt>
                <c:pt idx="549">
                  <c:v>0.93289985114449703</c:v>
                </c:pt>
                <c:pt idx="550">
                  <c:v>0.93298213699355181</c:v>
                </c:pt>
                <c:pt idx="551">
                  <c:v>0.93306400230450592</c:v>
                </c:pt>
                <c:pt idx="552">
                  <c:v>0.93315229427871238</c:v>
                </c:pt>
                <c:pt idx="553">
                  <c:v>0.93323815470162164</c:v>
                </c:pt>
                <c:pt idx="554">
                  <c:v>0.93332002001257586</c:v>
                </c:pt>
                <c:pt idx="555">
                  <c:v>0.93341289501100189</c:v>
                </c:pt>
                <c:pt idx="556">
                  <c:v>0.93349476032195611</c:v>
                </c:pt>
                <c:pt idx="557">
                  <c:v>0.93357704617101089</c:v>
                </c:pt>
                <c:pt idx="558">
                  <c:v>0.93365891148196489</c:v>
                </c:pt>
                <c:pt idx="559">
                  <c:v>0.93375056776097554</c:v>
                </c:pt>
                <c:pt idx="560">
                  <c:v>0.93383285361003043</c:v>
                </c:pt>
                <c:pt idx="561">
                  <c:v>0.93391471892098454</c:v>
                </c:pt>
                <c:pt idx="562">
                  <c:v>0.93399658423193865</c:v>
                </c:pt>
                <c:pt idx="563">
                  <c:v>0.93407887008099344</c:v>
                </c:pt>
                <c:pt idx="564">
                  <c:v>0.93416094566099772</c:v>
                </c:pt>
                <c:pt idx="565">
                  <c:v>0.93424617527675635</c:v>
                </c:pt>
                <c:pt idx="566">
                  <c:v>0.93433488778906326</c:v>
                </c:pt>
                <c:pt idx="567">
                  <c:v>0.93441675310001759</c:v>
                </c:pt>
                <c:pt idx="568">
                  <c:v>0.93449861841097159</c:v>
                </c:pt>
                <c:pt idx="569">
                  <c:v>0.93458048372192581</c:v>
                </c:pt>
                <c:pt idx="570">
                  <c:v>0.93466276957098049</c:v>
                </c:pt>
                <c:pt idx="571">
                  <c:v>0.9347479991867389</c:v>
                </c:pt>
                <c:pt idx="572">
                  <c:v>0.93482986449769323</c:v>
                </c:pt>
                <c:pt idx="573">
                  <c:v>0.93491857701000014</c:v>
                </c:pt>
                <c:pt idx="574">
                  <c:v>0.93500065259000442</c:v>
                </c:pt>
                <c:pt idx="575">
                  <c:v>0.93509352758843056</c:v>
                </c:pt>
                <c:pt idx="576">
                  <c:v>0.93517581343748535</c:v>
                </c:pt>
                <c:pt idx="577">
                  <c:v>0.93526104305324376</c:v>
                </c:pt>
                <c:pt idx="578">
                  <c:v>0.93534290836419787</c:v>
                </c:pt>
                <c:pt idx="579">
                  <c:v>0.93542519421325276</c:v>
                </c:pt>
                <c:pt idx="580">
                  <c:v>0.93551348618745922</c:v>
                </c:pt>
                <c:pt idx="581">
                  <c:v>0.93559535149841322</c:v>
                </c:pt>
                <c:pt idx="582">
                  <c:v>0.93567721680936744</c:v>
                </c:pt>
                <c:pt idx="583">
                  <c:v>0.93576286696322641</c:v>
                </c:pt>
                <c:pt idx="584">
                  <c:v>0.93584494254323081</c:v>
                </c:pt>
                <c:pt idx="585">
                  <c:v>0.93592680785418514</c:v>
                </c:pt>
                <c:pt idx="586">
                  <c:v>0.93600909370323959</c:v>
                </c:pt>
                <c:pt idx="587">
                  <c:v>0.93609577494510809</c:v>
                </c:pt>
                <c:pt idx="588">
                  <c:v>0.93617448622030841</c:v>
                </c:pt>
                <c:pt idx="589">
                  <c:v>0.93625698233841337</c:v>
                </c:pt>
                <c:pt idx="590">
                  <c:v>0.93633569361361357</c:v>
                </c:pt>
                <c:pt idx="591">
                  <c:v>0.93641440488881367</c:v>
                </c:pt>
                <c:pt idx="592">
                  <c:v>0.93649311616401387</c:v>
                </c:pt>
                <c:pt idx="593">
                  <c:v>0.9365786746405671</c:v>
                </c:pt>
                <c:pt idx="594">
                  <c:v>0.93665759618481748</c:v>
                </c:pt>
                <c:pt idx="595">
                  <c:v>0.93673967176482187</c:v>
                </c:pt>
                <c:pt idx="596">
                  <c:v>0.93682876192034314</c:v>
                </c:pt>
                <c:pt idx="597">
                  <c:v>0.93690747319554324</c:v>
                </c:pt>
                <c:pt idx="598">
                  <c:v>0.93698618447074367</c:v>
                </c:pt>
                <c:pt idx="599">
                  <c:v>0.93706531628404421</c:v>
                </c:pt>
                <c:pt idx="600">
                  <c:v>0.93715045422249665</c:v>
                </c:pt>
                <c:pt idx="601">
                  <c:v>0.93723252980250116</c:v>
                </c:pt>
                <c:pt idx="602">
                  <c:v>0.93731166161580193</c:v>
                </c:pt>
                <c:pt idx="603">
                  <c:v>0.93739037289100202</c:v>
                </c:pt>
                <c:pt idx="604">
                  <c:v>0.93746929443525251</c:v>
                </c:pt>
                <c:pt idx="605">
                  <c:v>0.93754800571045271</c:v>
                </c:pt>
                <c:pt idx="606">
                  <c:v>0.93762713752375348</c:v>
                </c:pt>
                <c:pt idx="607">
                  <c:v>0.93771563976701</c:v>
                </c:pt>
                <c:pt idx="608">
                  <c:v>0.93779310548437955</c:v>
                </c:pt>
                <c:pt idx="609">
                  <c:v>0.93787055178097334</c:v>
                </c:pt>
                <c:pt idx="610">
                  <c:v>0.93794757753946667</c:v>
                </c:pt>
                <c:pt idx="611">
                  <c:v>0.93802460329796011</c:v>
                </c:pt>
                <c:pt idx="612">
                  <c:v>0.93810204959455368</c:v>
                </c:pt>
                <c:pt idx="613">
                  <c:v>0.93818243965785131</c:v>
                </c:pt>
                <c:pt idx="614">
                  <c:v>0.93826568096947038</c:v>
                </c:pt>
                <c:pt idx="615">
                  <c:v>0.93834270672796372</c:v>
                </c:pt>
                <c:pt idx="616">
                  <c:v>0.93843011136677801</c:v>
                </c:pt>
                <c:pt idx="617">
                  <c:v>0.93850713712527134</c:v>
                </c:pt>
                <c:pt idx="618">
                  <c:v>0.93858416288376445</c:v>
                </c:pt>
                <c:pt idx="619">
                  <c:v>0.93866497348516242</c:v>
                </c:pt>
                <c:pt idx="620">
                  <c:v>0.93874199924365598</c:v>
                </c:pt>
                <c:pt idx="621">
                  <c:v>0.93882503028622455</c:v>
                </c:pt>
                <c:pt idx="622">
                  <c:v>0.93890247658281845</c:v>
                </c:pt>
                <c:pt idx="623">
                  <c:v>0.93897950234131156</c:v>
                </c:pt>
                <c:pt idx="624">
                  <c:v>0.93905673836885517</c:v>
                </c:pt>
                <c:pt idx="625">
                  <c:v>0.93913754897025337</c:v>
                </c:pt>
                <c:pt idx="626">
                  <c:v>0.93921457472874648</c:v>
                </c:pt>
                <c:pt idx="627">
                  <c:v>0.9392916004872397</c:v>
                </c:pt>
                <c:pt idx="628">
                  <c:v>0.9393746315298086</c:v>
                </c:pt>
                <c:pt idx="629">
                  <c:v>0.93945207782640239</c:v>
                </c:pt>
                <c:pt idx="630">
                  <c:v>0.93952910358489572</c:v>
                </c:pt>
                <c:pt idx="631">
                  <c:v>0.93960949364819313</c:v>
                </c:pt>
                <c:pt idx="632">
                  <c:v>0.93968693994478691</c:v>
                </c:pt>
                <c:pt idx="633">
                  <c:v>0.93976396570328036</c:v>
                </c:pt>
                <c:pt idx="634">
                  <c:v>0.93984099146177358</c:v>
                </c:pt>
                <c:pt idx="635">
                  <c:v>0.93992465331149322</c:v>
                </c:pt>
                <c:pt idx="636">
                  <c:v>0.94001163741220695</c:v>
                </c:pt>
                <c:pt idx="637">
                  <c:v>0.94009202747550435</c:v>
                </c:pt>
                <c:pt idx="638">
                  <c:v>0.94016905323399769</c:v>
                </c:pt>
                <c:pt idx="639">
                  <c:v>0.94024649953059158</c:v>
                </c:pt>
                <c:pt idx="640">
                  <c:v>0.94032352528908481</c:v>
                </c:pt>
                <c:pt idx="641">
                  <c:v>0.9404065563316536</c:v>
                </c:pt>
                <c:pt idx="642">
                  <c:v>0.9404840026282475</c:v>
                </c:pt>
                <c:pt idx="643">
                  <c:v>0.94056439269154501</c:v>
                </c:pt>
                <c:pt idx="644">
                  <c:v>0.94064141845003824</c:v>
                </c:pt>
                <c:pt idx="645">
                  <c:v>0.94071907501568208</c:v>
                </c:pt>
                <c:pt idx="646">
                  <c:v>0.94078692064159231</c:v>
                </c:pt>
                <c:pt idx="647">
                  <c:v>0.94082954638346217</c:v>
                </c:pt>
                <c:pt idx="648">
                  <c:v>0.94087493926603349</c:v>
                </c:pt>
                <c:pt idx="649">
                  <c:v>0.94091777527695364</c:v>
                </c:pt>
                <c:pt idx="650">
                  <c:v>0.9409604010188235</c:v>
                </c:pt>
                <c:pt idx="651">
                  <c:v>0.94100302676069325</c:v>
                </c:pt>
                <c:pt idx="652">
                  <c:v>0.94104565250256311</c:v>
                </c:pt>
                <c:pt idx="653">
                  <c:v>0.94108827824443297</c:v>
                </c:pt>
                <c:pt idx="654">
                  <c:v>0.94113090398630284</c:v>
                </c:pt>
                <c:pt idx="655">
                  <c:v>0.94117671740697451</c:v>
                </c:pt>
                <c:pt idx="656">
                  <c:v>0.94122930149106498</c:v>
                </c:pt>
                <c:pt idx="657">
                  <c:v>0.94127192723293496</c:v>
                </c:pt>
                <c:pt idx="658">
                  <c:v>0.9413145529748046</c:v>
                </c:pt>
                <c:pt idx="659">
                  <c:v>0.94135717871667446</c:v>
                </c:pt>
                <c:pt idx="660">
                  <c:v>0.94139980445854432</c:v>
                </c:pt>
                <c:pt idx="661">
                  <c:v>0.94144264046946435</c:v>
                </c:pt>
                <c:pt idx="662">
                  <c:v>0.94148803335203579</c:v>
                </c:pt>
                <c:pt idx="663">
                  <c:v>0.94153065909390543</c:v>
                </c:pt>
                <c:pt idx="664">
                  <c:v>0.94157328483577529</c:v>
                </c:pt>
                <c:pt idx="665">
                  <c:v>0.94161612084669555</c:v>
                </c:pt>
                <c:pt idx="666">
                  <c:v>0.94165874658856519</c:v>
                </c:pt>
                <c:pt idx="667">
                  <c:v>0.94170158259948533</c:v>
                </c:pt>
                <c:pt idx="668">
                  <c:v>0.94174420834135519</c:v>
                </c:pt>
                <c:pt idx="669">
                  <c:v>0.94178960122392652</c:v>
                </c:pt>
                <c:pt idx="670">
                  <c:v>0.94183222696579638</c:v>
                </c:pt>
                <c:pt idx="671">
                  <c:v>0.94187485270766602</c:v>
                </c:pt>
                <c:pt idx="672">
                  <c:v>0.94191747844953588</c:v>
                </c:pt>
                <c:pt idx="673">
                  <c:v>0.94196031446045614</c:v>
                </c:pt>
                <c:pt idx="674">
                  <c:v>0.94200294020232578</c:v>
                </c:pt>
                <c:pt idx="675">
                  <c:v>0.94204577621324592</c:v>
                </c:pt>
                <c:pt idx="676">
                  <c:v>0.94210112743803787</c:v>
                </c:pt>
                <c:pt idx="677">
                  <c:v>0.94214375317990762</c:v>
                </c:pt>
                <c:pt idx="678">
                  <c:v>0.94218637892177748</c:v>
                </c:pt>
                <c:pt idx="679">
                  <c:v>0.94222921493269762</c:v>
                </c:pt>
                <c:pt idx="680">
                  <c:v>0.94227184067456726</c:v>
                </c:pt>
                <c:pt idx="681">
                  <c:v>0.94231446641643712</c:v>
                </c:pt>
                <c:pt idx="682">
                  <c:v>0.9423570921583071</c:v>
                </c:pt>
                <c:pt idx="683">
                  <c:v>0.94240248504087831</c:v>
                </c:pt>
                <c:pt idx="684">
                  <c:v>0.94244511078274817</c:v>
                </c:pt>
                <c:pt idx="685">
                  <c:v>0.94248815706271849</c:v>
                </c:pt>
                <c:pt idx="686">
                  <c:v>0.94253078280458835</c:v>
                </c:pt>
                <c:pt idx="687">
                  <c:v>0.94257340854645821</c:v>
                </c:pt>
                <c:pt idx="688">
                  <c:v>0.9426155263904652</c:v>
                </c:pt>
                <c:pt idx="689">
                  <c:v>0.94265755496823223</c:v>
                </c:pt>
                <c:pt idx="690">
                  <c:v>0.94269748926625863</c:v>
                </c:pt>
                <c:pt idx="691">
                  <c:v>0.94273763383333531</c:v>
                </c:pt>
                <c:pt idx="692">
                  <c:v>0.94277756813136171</c:v>
                </c:pt>
                <c:pt idx="693">
                  <c:v>0.94281750242938811</c:v>
                </c:pt>
                <c:pt idx="694">
                  <c:v>0.94285743672741462</c:v>
                </c:pt>
                <c:pt idx="695">
                  <c:v>0.9428975812944913</c:v>
                </c:pt>
                <c:pt idx="696">
                  <c:v>0.94294956821447895</c:v>
                </c:pt>
                <c:pt idx="697">
                  <c:v>0.94298971278155563</c:v>
                </c:pt>
                <c:pt idx="698">
                  <c:v>0.94302964707958203</c:v>
                </c:pt>
                <c:pt idx="699">
                  <c:v>0.94306958137760855</c:v>
                </c:pt>
                <c:pt idx="700">
                  <c:v>0.94310951567563495</c:v>
                </c:pt>
              </c:numCache>
            </c:numRef>
          </c:xVal>
          <c:yVal>
            <c:numRef>
              <c:f>'Option 4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54144"/>
        <c:axId val="112855680"/>
      </c:scatterChart>
      <c:valAx>
        <c:axId val="10923737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239296"/>
        <c:crosses val="autoZero"/>
        <c:crossBetween val="midCat"/>
      </c:valAx>
      <c:valAx>
        <c:axId val="10923929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237376"/>
        <c:crosses val="autoZero"/>
        <c:crossBetween val="midCat"/>
      </c:valAx>
      <c:valAx>
        <c:axId val="11285414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12855680"/>
        <c:crosses val="autoZero"/>
        <c:crossBetween val="midCat"/>
      </c:valAx>
      <c:valAx>
        <c:axId val="112855680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54144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showGridLines="0" tabSelected="1" zoomScaleNormal="100" workbookViewId="0">
      <selection activeCell="I31" sqref="I31"/>
    </sheetView>
  </sheetViews>
  <sheetFormatPr defaultRowHeight="13.8"/>
  <cols>
    <col min="1" max="1" width="6.125" customWidth="1"/>
    <col min="2" max="2" width="1.875" customWidth="1"/>
    <col min="3" max="3" width="2.875" customWidth="1"/>
    <col min="4" max="4" width="38.5" customWidth="1"/>
    <col min="5" max="6" width="1.875" customWidth="1"/>
    <col min="7" max="11" width="16.5" customWidth="1"/>
    <col min="12" max="12" width="17.5" customWidth="1"/>
  </cols>
  <sheetData>
    <row r="1" spans="1:1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L1" s="6" t="str">
        <f>"Table: "&amp;A5</f>
        <v>Table: POD Cost Function Options Summary</v>
      </c>
    </row>
    <row r="2" spans="1:1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L2" s="6" t="str">
        <f>TableDate</f>
        <v>September 13, 2017</v>
      </c>
    </row>
    <row r="4" spans="1:13">
      <c r="A4" s="9" t="str">
        <f>ApplicationSection</f>
        <v>Appendix V — Options for POD Cost Function Workbook</v>
      </c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3">
      <c r="A5" s="10" t="s">
        <v>223</v>
      </c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3">
      <c r="J6" s="79"/>
    </row>
    <row r="7" spans="1:13" s="14" customFormat="1">
      <c r="G7" s="32" t="s">
        <v>1</v>
      </c>
      <c r="H7" s="32" t="s">
        <v>2</v>
      </c>
      <c r="I7" s="32" t="s">
        <v>3</v>
      </c>
      <c r="J7" s="32" t="s">
        <v>4</v>
      </c>
      <c r="K7" s="32" t="s">
        <v>5</v>
      </c>
      <c r="L7" s="32" t="s">
        <v>6</v>
      </c>
    </row>
    <row r="9" spans="1:13" s="147" customFormat="1">
      <c r="C9" s="18" t="s">
        <v>9</v>
      </c>
      <c r="D9" s="18"/>
      <c r="F9" s="148"/>
      <c r="G9" s="182" t="s">
        <v>222</v>
      </c>
      <c r="H9" s="182" t="s">
        <v>139</v>
      </c>
      <c r="I9" s="182" t="s">
        <v>140</v>
      </c>
      <c r="J9" s="45" t="s">
        <v>141</v>
      </c>
      <c r="K9" s="45" t="s">
        <v>142</v>
      </c>
      <c r="L9" s="45" t="s">
        <v>225</v>
      </c>
    </row>
    <row r="10" spans="1:13" ht="18.899999999999999" customHeight="1">
      <c r="A10" s="88"/>
      <c r="C10" s="51" t="s">
        <v>138</v>
      </c>
      <c r="D10" s="51"/>
      <c r="E10" s="89"/>
      <c r="F10" s="91"/>
      <c r="G10" s="92"/>
      <c r="H10" s="92"/>
      <c r="I10" s="92"/>
      <c r="J10" s="92"/>
      <c r="K10" s="92"/>
    </row>
    <row r="11" spans="1:13" s="23" customFormat="1">
      <c r="A11" s="22">
        <f>A10+1</f>
        <v>1</v>
      </c>
      <c r="D11" s="23" t="s">
        <v>133</v>
      </c>
      <c r="E11" s="97"/>
      <c r="F11" s="65"/>
      <c r="G11" s="259">
        <v>8789</v>
      </c>
      <c r="H11" s="259">
        <f>'V-8 DTS Rate'!$T19</f>
        <v>10120</v>
      </c>
      <c r="I11" s="259">
        <f>'Option 2 V-8'!$T19</f>
        <v>10611</v>
      </c>
      <c r="J11" s="259" t="e">
        <f>'Option 3 V-8'!$R19</f>
        <v>#VALUE!</v>
      </c>
      <c r="K11" s="259">
        <f>'Option 4 V-8'!$T19</f>
        <v>4622</v>
      </c>
      <c r="L11" s="263"/>
      <c r="M11" s="157"/>
    </row>
    <row r="12" spans="1:13" s="23" customFormat="1">
      <c r="A12" s="22">
        <f>A11+1</f>
        <v>2</v>
      </c>
      <c r="D12" s="23" t="s">
        <v>134</v>
      </c>
      <c r="E12" s="97"/>
      <c r="F12" s="65"/>
      <c r="G12" s="259">
        <v>3559</v>
      </c>
      <c r="H12" s="259">
        <f>'V-8 DTS Rate'!$T20</f>
        <v>4108</v>
      </c>
      <c r="I12" s="259">
        <f>'Option 2 V-8'!$T20</f>
        <v>4125</v>
      </c>
      <c r="J12" s="259" t="e">
        <f>'Option 3 V-8'!$R20</f>
        <v>#VALUE!</v>
      </c>
      <c r="K12" s="259">
        <f>'Option 4 V-8'!$T20</f>
        <v>4145</v>
      </c>
      <c r="L12" s="263"/>
      <c r="M12" s="157"/>
    </row>
    <row r="13" spans="1:13" s="23" customFormat="1">
      <c r="A13" s="22">
        <f t="shared" ref="A13:A15" si="0">A12+1</f>
        <v>3</v>
      </c>
      <c r="D13" s="23" t="s">
        <v>135</v>
      </c>
      <c r="E13" s="97"/>
      <c r="F13" s="65"/>
      <c r="G13" s="259">
        <v>2229</v>
      </c>
      <c r="H13" s="259">
        <f>'V-8 DTS Rate'!$T21</f>
        <v>2572</v>
      </c>
      <c r="I13" s="259">
        <f>'Option 2 V-8'!$T21</f>
        <v>2556</v>
      </c>
      <c r="J13" s="259" t="e">
        <f>'Option 3 V-8'!$R21</f>
        <v>#VALUE!</v>
      </c>
      <c r="K13" s="259">
        <f>'Option 4 V-8'!$T21</f>
        <v>2788</v>
      </c>
      <c r="L13" s="263"/>
      <c r="M13" s="157"/>
    </row>
    <row r="14" spans="1:13" s="23" customFormat="1">
      <c r="A14" s="22">
        <f t="shared" si="0"/>
        <v>4</v>
      </c>
      <c r="D14" s="23" t="s">
        <v>136</v>
      </c>
      <c r="E14" s="97"/>
      <c r="F14" s="65"/>
      <c r="G14" s="259">
        <v>1555</v>
      </c>
      <c r="H14" s="259">
        <f>'V-8 DTS Rate'!$T22</f>
        <v>1799</v>
      </c>
      <c r="I14" s="259">
        <f>'Option 2 V-8'!$T22</f>
        <v>1768</v>
      </c>
      <c r="J14" s="259" t="e">
        <f>'Option 3 V-8'!$R22</f>
        <v>#VALUE!</v>
      </c>
      <c r="K14" s="259">
        <f>'Option 4 V-8'!$T22</f>
        <v>2049</v>
      </c>
      <c r="L14" s="263"/>
      <c r="M14" s="157"/>
    </row>
    <row r="15" spans="1:13" s="23" customFormat="1">
      <c r="A15" s="22">
        <f t="shared" si="0"/>
        <v>5</v>
      </c>
      <c r="D15" s="23" t="s">
        <v>137</v>
      </c>
      <c r="E15" s="97"/>
      <c r="F15" s="65"/>
      <c r="G15" s="259">
        <v>1007</v>
      </c>
      <c r="H15" s="259">
        <f>'V-8 DTS Rate'!$T23</f>
        <v>1162</v>
      </c>
      <c r="I15" s="259">
        <f>'Option 2 V-8'!$T23</f>
        <v>1128</v>
      </c>
      <c r="J15" s="259" t="e">
        <f>'Option 3 V-8'!$R23</f>
        <v>#VALUE!</v>
      </c>
      <c r="K15" s="259">
        <f>'Option 4 V-8'!$T23</f>
        <v>1411</v>
      </c>
      <c r="L15" s="263"/>
      <c r="M15" s="157"/>
    </row>
    <row r="16" spans="1:13" s="179" customFormat="1" ht="12.75" customHeight="1">
      <c r="A16" s="22"/>
      <c r="C16" s="180"/>
      <c r="D16" s="180"/>
      <c r="E16" s="171"/>
      <c r="F16" s="171"/>
      <c r="G16" s="174"/>
      <c r="H16" s="174"/>
      <c r="I16" s="181"/>
      <c r="J16" s="174"/>
      <c r="K16" s="174"/>
    </row>
    <row r="17" spans="1:13" ht="18.899999999999999" customHeight="1">
      <c r="A17" s="88"/>
      <c r="C17" s="51" t="s">
        <v>143</v>
      </c>
      <c r="D17" s="51"/>
      <c r="E17" s="89"/>
      <c r="F17" s="91"/>
      <c r="G17" s="92"/>
      <c r="H17" s="92"/>
      <c r="I17" s="92"/>
      <c r="J17" s="92"/>
      <c r="K17" s="92"/>
    </row>
    <row r="18" spans="1:13" s="23" customFormat="1">
      <c r="A18" s="22">
        <f>A15+1</f>
        <v>6</v>
      </c>
      <c r="D18" s="23" t="s">
        <v>133</v>
      </c>
      <c r="E18" s="97"/>
      <c r="F18" s="65"/>
      <c r="G18" s="101">
        <v>46.914161259786411</v>
      </c>
      <c r="H18" s="101">
        <f>'V-8 DTS Rate'!$K19</f>
        <v>53.728722477837579</v>
      </c>
      <c r="I18" s="101">
        <f>'Option 2 V-8'!$K19</f>
        <v>56.333774301386441</v>
      </c>
      <c r="J18" s="101" t="e">
        <f>'Option 3 V-8'!$K19</f>
        <v>#VALUE!</v>
      </c>
      <c r="K18" s="101">
        <f>'Option 4 V-8'!$K19</f>
        <v>24.53760995611902</v>
      </c>
      <c r="L18" s="263"/>
      <c r="M18" s="157"/>
    </row>
    <row r="19" spans="1:13" s="23" customFormat="1">
      <c r="A19" s="22">
        <f>A18+1</f>
        <v>7</v>
      </c>
      <c r="D19" s="23" t="s">
        <v>134</v>
      </c>
      <c r="E19" s="97"/>
      <c r="F19" s="65"/>
      <c r="G19" s="101">
        <v>129.73256181444927</v>
      </c>
      <c r="H19" s="101">
        <f>'V-8 DTS Rate'!$K20</f>
        <v>149.92699416558131</v>
      </c>
      <c r="I19" s="101">
        <f>'Option 2 V-8'!$K20</f>
        <v>150.54155565350823</v>
      </c>
      <c r="J19" s="101" t="e">
        <f>'Option 3 V-8'!$K20</f>
        <v>#VALUE!</v>
      </c>
      <c r="K19" s="101">
        <f>'Option 4 V-8'!$K20</f>
        <v>151.27210159665455</v>
      </c>
      <c r="L19" s="263"/>
      <c r="M19" s="157"/>
    </row>
    <row r="20" spans="1:13" s="23" customFormat="1">
      <c r="A20" s="22">
        <f t="shared" ref="A20:A22" si="1">A19+1</f>
        <v>8</v>
      </c>
      <c r="D20" s="23" t="s">
        <v>135</v>
      </c>
      <c r="E20" s="97"/>
      <c r="F20" s="65"/>
      <c r="G20" s="101">
        <v>75.15142592585147</v>
      </c>
      <c r="H20" s="101">
        <f>'V-8 DTS Rate'!$K21</f>
        <v>88.793495994543264</v>
      </c>
      <c r="I20" s="101">
        <f>'Option 2 V-8'!$K21</f>
        <v>88.234189237654519</v>
      </c>
      <c r="J20" s="101" t="e">
        <f>'Option 3 V-8'!$K21</f>
        <v>#VALUE!</v>
      </c>
      <c r="K20" s="101">
        <f>'Option 4 V-8'!$K21</f>
        <v>96.248918406930557</v>
      </c>
      <c r="L20" s="263"/>
      <c r="M20" s="157"/>
    </row>
    <row r="21" spans="1:13" s="23" customFormat="1">
      <c r="A21" s="22">
        <f t="shared" si="1"/>
        <v>9</v>
      </c>
      <c r="D21" s="23" t="s">
        <v>136</v>
      </c>
      <c r="E21" s="97"/>
      <c r="F21" s="65"/>
      <c r="G21" s="101">
        <v>65.467240659007402</v>
      </c>
      <c r="H21" s="101">
        <f>'V-8 DTS Rate'!$K22</f>
        <v>77.45990666088592</v>
      </c>
      <c r="I21" s="101">
        <f>'Option 2 V-8'!$K22</f>
        <v>76.155528666837142</v>
      </c>
      <c r="J21" s="101" t="e">
        <f>'Option 3 V-8'!$K22</f>
        <v>#VALUE!</v>
      </c>
      <c r="K21" s="101">
        <f>'Option 4 V-8'!$K22</f>
        <v>88.228967864377509</v>
      </c>
      <c r="L21" s="263"/>
      <c r="M21" s="157"/>
    </row>
    <row r="22" spans="1:13" s="23" customFormat="1">
      <c r="A22" s="22">
        <f t="shared" si="1"/>
        <v>10</v>
      </c>
      <c r="D22" s="23" t="s">
        <v>137</v>
      </c>
      <c r="E22" s="97"/>
      <c r="F22" s="65"/>
      <c r="G22" s="101">
        <v>41.137551591191972</v>
      </c>
      <c r="H22" s="101">
        <f>'V-8 DTS Rate'!$K23</f>
        <v>49.8497580191572</v>
      </c>
      <c r="I22" s="101">
        <f>'Option 2 V-8'!$K23</f>
        <v>48.396977908228465</v>
      </c>
      <c r="J22" s="101" t="e">
        <f>'Option 3 V-8'!$K23</f>
        <v>#VALUE!</v>
      </c>
      <c r="K22" s="101">
        <f>'Option 4 V-8'!$K23</f>
        <v>60.511636905966228</v>
      </c>
      <c r="L22" s="263"/>
      <c r="M22" s="157"/>
    </row>
    <row r="23" spans="1:13" s="179" customFormat="1" ht="12.75" customHeight="1">
      <c r="A23" s="22"/>
      <c r="C23" s="180"/>
      <c r="D23" s="180"/>
      <c r="E23" s="171"/>
      <c r="F23" s="171"/>
      <c r="G23" s="185">
        <f>SUM(G18:G22)</f>
        <v>358.40294125028657</v>
      </c>
      <c r="H23" s="185">
        <f>SUM(H18:H22)</f>
        <v>419.75887731800526</v>
      </c>
      <c r="I23" s="185">
        <f t="shared" ref="I23:K23" si="2">SUM(I18:I22)</f>
        <v>419.66202576761475</v>
      </c>
      <c r="J23" s="185" t="e">
        <f t="shared" si="2"/>
        <v>#VALUE!</v>
      </c>
      <c r="K23" s="185">
        <f t="shared" si="2"/>
        <v>420.79923473004789</v>
      </c>
      <c r="L23" s="264"/>
    </row>
    <row r="24" spans="1:13" ht="18.899999999999999" customHeight="1">
      <c r="A24" s="88"/>
      <c r="C24" s="51" t="s">
        <v>216</v>
      </c>
      <c r="D24" s="51"/>
      <c r="E24" s="89"/>
      <c r="F24" s="91"/>
      <c r="G24" s="92"/>
      <c r="H24" s="92"/>
      <c r="I24" s="92"/>
      <c r="J24" s="92"/>
      <c r="K24" s="92"/>
    </row>
    <row r="25" spans="1:13" s="23" customFormat="1">
      <c r="A25" s="22">
        <f>A22+1</f>
        <v>11</v>
      </c>
      <c r="D25" s="28" t="s">
        <v>217</v>
      </c>
      <c r="E25" s="97"/>
      <c r="F25" s="65"/>
      <c r="G25" s="259">
        <v>80150</v>
      </c>
      <c r="H25" s="259">
        <f>'Investment Proposed'!$C$11</f>
        <v>82100</v>
      </c>
      <c r="I25" s="259">
        <f>'Option 2 Investment Proposed'!$C$11</f>
        <v>86250</v>
      </c>
      <c r="J25" s="259" t="e">
        <f>'Option 3 Investment Proposed'!$C$11</f>
        <v>#VALUE!</v>
      </c>
      <c r="K25" s="259">
        <f>'Option 4 Investment Proposed'!$C$11</f>
        <v>34350</v>
      </c>
      <c r="L25" s="263"/>
      <c r="M25" s="157"/>
    </row>
    <row r="26" spans="1:13" s="23" customFormat="1">
      <c r="A26" s="22">
        <f>A25+1</f>
        <v>12</v>
      </c>
      <c r="D26" s="28" t="s">
        <v>218</v>
      </c>
      <c r="E26" s="97"/>
      <c r="F26" s="65"/>
      <c r="G26" s="259">
        <v>32450</v>
      </c>
      <c r="H26" s="259">
        <f>'Investment Proposed'!$D$11</f>
        <v>33300</v>
      </c>
      <c r="I26" s="259">
        <f>'Option 2 Investment Proposed'!$D$11</f>
        <v>33400</v>
      </c>
      <c r="J26" s="259" t="e">
        <f>'Option 3 Investment Proposed'!$D$11</f>
        <v>#VALUE!</v>
      </c>
      <c r="K26" s="259">
        <f>'Option 4 Investment Proposed'!$D$11</f>
        <v>33600</v>
      </c>
      <c r="L26" s="263"/>
      <c r="M26" s="157"/>
    </row>
    <row r="27" spans="1:13" s="23" customFormat="1">
      <c r="A27" s="22">
        <f t="shared" ref="A27:A29" si="3">A26+1</f>
        <v>13</v>
      </c>
      <c r="D27" s="28" t="s">
        <v>219</v>
      </c>
      <c r="E27" s="97"/>
      <c r="F27" s="65"/>
      <c r="G27" s="259">
        <v>20350</v>
      </c>
      <c r="H27" s="259">
        <f>'Investment Proposed'!$E$11</f>
        <v>20900</v>
      </c>
      <c r="I27" s="259">
        <f>'Option 2 Investment Proposed'!$E$11</f>
        <v>20700</v>
      </c>
      <c r="J27" s="259" t="e">
        <f>'Option 3 Investment Proposed'!$E$11</f>
        <v>#VALUE!</v>
      </c>
      <c r="K27" s="259">
        <f>'Option 4 Investment Proposed'!$E$11</f>
        <v>22600</v>
      </c>
      <c r="L27" s="263"/>
      <c r="M27" s="157"/>
    </row>
    <row r="28" spans="1:13" s="23" customFormat="1">
      <c r="A28" s="22">
        <f t="shared" si="3"/>
        <v>14</v>
      </c>
      <c r="D28" s="28" t="s">
        <v>220</v>
      </c>
      <c r="E28" s="97"/>
      <c r="F28" s="65"/>
      <c r="G28" s="259">
        <v>14200</v>
      </c>
      <c r="H28" s="259">
        <f>'Investment Proposed'!$F$11</f>
        <v>14600</v>
      </c>
      <c r="I28" s="259">
        <f>'Option 2 Investment Proposed'!$F$11</f>
        <v>14300</v>
      </c>
      <c r="J28" s="259" t="e">
        <f>'Option 3 Investment Proposed'!$F$11</f>
        <v>#VALUE!</v>
      </c>
      <c r="K28" s="259">
        <f>'Option 4 Investment Proposed'!$F$11</f>
        <v>16600</v>
      </c>
      <c r="L28" s="263"/>
      <c r="M28" s="157"/>
    </row>
    <row r="29" spans="1:13" s="23" customFormat="1">
      <c r="A29" s="22">
        <f t="shared" si="3"/>
        <v>15</v>
      </c>
      <c r="D29" s="28" t="s">
        <v>221</v>
      </c>
      <c r="E29" s="97"/>
      <c r="F29" s="65"/>
      <c r="G29" s="259">
        <v>9150</v>
      </c>
      <c r="H29" s="259">
        <f>'Investment Proposed'!$G$11</f>
        <v>9400</v>
      </c>
      <c r="I29" s="259">
        <f>'Option 2 Investment Proposed'!$G$11</f>
        <v>9150</v>
      </c>
      <c r="J29" s="259" t="e">
        <f>'Option 3 Investment Proposed'!$G$11</f>
        <v>#VALUE!</v>
      </c>
      <c r="K29" s="259">
        <f>'Option 4 Investment Proposed'!$G$11</f>
        <v>11450</v>
      </c>
      <c r="L29" s="263"/>
      <c r="M29" s="157"/>
    </row>
    <row r="30" spans="1:13" ht="18.899999999999999" customHeight="1">
      <c r="A30" s="88"/>
      <c r="C30" s="51" t="s">
        <v>224</v>
      </c>
      <c r="D30" s="51"/>
      <c r="E30" s="89"/>
      <c r="F30" s="91"/>
      <c r="G30" s="92"/>
      <c r="H30" s="92"/>
      <c r="I30" s="92"/>
      <c r="J30" s="92"/>
      <c r="K30" s="92"/>
    </row>
    <row r="31" spans="1:13" s="23" customFormat="1">
      <c r="A31" s="22">
        <f>A29+1</f>
        <v>16</v>
      </c>
      <c r="D31" s="28" t="s">
        <v>217</v>
      </c>
      <c r="E31" s="97"/>
      <c r="F31" s="65"/>
      <c r="G31" s="265"/>
      <c r="H31" s="262">
        <f>(H11*$L31-$G11*$L31)/($G11*$L31)</f>
        <v>0.15143929912390486</v>
      </c>
      <c r="I31" s="262">
        <f>(I11*$L31-$G11*$L31)/($G11*$L31)</f>
        <v>0.2073045852770509</v>
      </c>
      <c r="J31" s="262" t="e">
        <f>(J11*$L31-$G11*$L31)/($G11*$L31)</f>
        <v>#VALUE!</v>
      </c>
      <c r="K31" s="262">
        <f>(K11*$L31-$G11*$L31)/($G11*$L31)</f>
        <v>-0.47411537148708605</v>
      </c>
      <c r="L31" s="261">
        <f>'V-8 DTS Rate'!N19</f>
        <v>5308.9629584872509</v>
      </c>
      <c r="M31" s="157"/>
    </row>
    <row r="32" spans="1:13" s="23" customFormat="1">
      <c r="A32" s="22">
        <f>A31+1</f>
        <v>17</v>
      </c>
      <c r="D32" s="28" t="s">
        <v>218</v>
      </c>
      <c r="E32" s="97"/>
      <c r="F32" s="65"/>
      <c r="G32" s="265"/>
      <c r="H32" s="262">
        <f t="shared" ref="H32:H35" si="4">(H12*$L32-$G12*$L32)/($G12*$L32)</f>
        <v>0.15425681371171676</v>
      </c>
      <c r="I32" s="262">
        <f t="shared" ref="I32:K32" si="5">(I12*$L32-$G12*$L32)/($G12*$L32)</f>
        <v>0.15903343635852771</v>
      </c>
      <c r="J32" s="262" t="e">
        <f t="shared" si="5"/>
        <v>#VALUE!</v>
      </c>
      <c r="K32" s="262">
        <f t="shared" si="5"/>
        <v>0.16465299241359929</v>
      </c>
      <c r="L32" s="261">
        <f>'V-8 DTS Rate'!N20</f>
        <v>36498.365723069473</v>
      </c>
      <c r="M32" s="157"/>
    </row>
    <row r="33" spans="1:13" s="23" customFormat="1">
      <c r="A33" s="22">
        <f t="shared" ref="A33:A35" si="6">A32+1</f>
        <v>18</v>
      </c>
      <c r="D33" s="28" t="s">
        <v>219</v>
      </c>
      <c r="E33" s="97"/>
      <c r="F33" s="65"/>
      <c r="G33" s="265"/>
      <c r="H33" s="262">
        <f t="shared" si="4"/>
        <v>0.1538806639748766</v>
      </c>
      <c r="I33" s="262">
        <f t="shared" ref="I33:K33" si="7">(I13*$L33-$G13*$L33)/($G13*$L33)</f>
        <v>0.14670255720053832</v>
      </c>
      <c r="J33" s="262" t="e">
        <f t="shared" si="7"/>
        <v>#VALUE!</v>
      </c>
      <c r="K33" s="262">
        <f t="shared" si="7"/>
        <v>0.25078510542844323</v>
      </c>
      <c r="L33" s="261">
        <f>'V-8 DTS Rate'!N21</f>
        <v>34526.098345230217</v>
      </c>
      <c r="M33" s="157"/>
    </row>
    <row r="34" spans="1:13" s="23" customFormat="1">
      <c r="A34" s="22">
        <f t="shared" si="6"/>
        <v>19</v>
      </c>
      <c r="D34" s="28" t="s">
        <v>220</v>
      </c>
      <c r="E34" s="97"/>
      <c r="F34" s="65"/>
      <c r="G34" s="265"/>
      <c r="H34" s="262">
        <f t="shared" si="4"/>
        <v>0.1569131832797428</v>
      </c>
      <c r="I34" s="262">
        <f t="shared" ref="I34:K34" si="8">(I14*$L34-$G14*$L34)/($G14*$L34)</f>
        <v>0.13697749196141473</v>
      </c>
      <c r="J34" s="262" t="e">
        <f t="shared" si="8"/>
        <v>#VALUE!</v>
      </c>
      <c r="K34" s="262">
        <f t="shared" si="8"/>
        <v>0.31768488745980694</v>
      </c>
      <c r="L34" s="261">
        <f>'V-8 DTS Rate'!N22</f>
        <v>43063.676217950444</v>
      </c>
      <c r="M34" s="157"/>
    </row>
    <row r="35" spans="1:13" s="23" customFormat="1">
      <c r="A35" s="22">
        <f t="shared" si="6"/>
        <v>20</v>
      </c>
      <c r="D35" s="28" t="s">
        <v>221</v>
      </c>
      <c r="E35" s="97"/>
      <c r="F35" s="65"/>
      <c r="G35" s="265"/>
      <c r="H35" s="262">
        <f t="shared" si="4"/>
        <v>0.15392254220456805</v>
      </c>
      <c r="I35" s="262">
        <f t="shared" ref="I35:K35" si="9">(I15*$L35-$G15*$L35)/($G15*$L35)</f>
        <v>0.12015888778550143</v>
      </c>
      <c r="J35" s="262" t="e">
        <f t="shared" si="9"/>
        <v>#VALUE!</v>
      </c>
      <c r="K35" s="262">
        <f t="shared" si="9"/>
        <v>0.40119165839126103</v>
      </c>
      <c r="L35" s="261">
        <f>'V-8 DTS Rate'!N23</f>
        <v>42896.252064903987</v>
      </c>
      <c r="M35" s="157"/>
    </row>
  </sheetData>
  <printOptions horizontalCentered="1"/>
  <pageMargins left="0.75" right="0.5" top="0.75" bottom="0.5" header="0.5" footer="0.5"/>
  <pageSetup fitToHeight="0" orientation="landscape" r:id="rId1"/>
  <headerFooter alignWithMargins="0">
    <oddFooter>&amp;L&amp;A&amp;CConfidentiality: Public&amp;R&amp;P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U41" sqref="U41"/>
      <selection pane="bottomLeft" activeCell="A14" sqref="A14:K298"/>
    </sheetView>
  </sheetViews>
  <sheetFormatPr defaultColWidth="10.875" defaultRowHeight="13.8"/>
  <cols>
    <col min="1" max="1" width="10.875" style="206" customWidth="1"/>
    <col min="2" max="2" width="10.875" style="207" customWidth="1"/>
    <col min="3" max="3" width="10.875" style="208" customWidth="1"/>
    <col min="4" max="4" width="10.875" style="209" customWidth="1"/>
    <col min="5" max="5" width="10.875" style="241" customWidth="1"/>
    <col min="6" max="6" width="10.875" style="208" customWidth="1"/>
    <col min="7" max="7" width="10.875" style="209" customWidth="1"/>
    <col min="8" max="8" width="10.875" style="210" customWidth="1"/>
    <col min="9" max="9" width="10.875" style="208" customWidth="1"/>
    <col min="10" max="10" width="10.875" style="209" customWidth="1"/>
    <col min="11" max="11" width="10.875" style="210" customWidth="1"/>
    <col min="12" max="23" width="10.875" style="211"/>
    <col min="24" max="24" width="10.875" style="207"/>
    <col min="25" max="16384" width="10.875" style="211"/>
  </cols>
  <sheetData>
    <row r="1" spans="1:26" s="186" customFormat="1" ht="13.2">
      <c r="A1" s="186" t="str">
        <f>Applicant</f>
        <v>Alberta Electric System Operator</v>
      </c>
    </row>
    <row r="2" spans="1:26" s="186" customFormat="1" ht="13.2">
      <c r="A2" s="186" t="str">
        <f>Application</f>
        <v>2018 ISO Tariff Application</v>
      </c>
    </row>
    <row r="3" spans="1:26" s="186" customFormat="1" ht="13.2">
      <c r="A3" s="186" t="str">
        <f>TableGroup2</f>
        <v>Appendix V — Option 2 Analysis</v>
      </c>
    </row>
    <row r="4" spans="1:26" s="186" customFormat="1" ht="13.2">
      <c r="A4" s="186" t="s">
        <v>160</v>
      </c>
    </row>
    <row r="5" spans="1:26" s="186" customFormat="1" ht="13.2">
      <c r="A5" s="186" t="str">
        <f>TableDate</f>
        <v>September 13, 2017</v>
      </c>
    </row>
    <row r="6" spans="1:26">
      <c r="E6" s="210"/>
      <c r="X6" s="211"/>
    </row>
    <row r="7" spans="1:26">
      <c r="A7" s="212" t="s">
        <v>14</v>
      </c>
      <c r="C7" s="213" t="str">
        <f>"Costs = $"&amp;TEXT('Option 2 V-6'!$L$10*10^6,"#,###")&amp;" × MW^"&amp;'Option 2 V-6'!$O$10</f>
        <v>Costs = $2,554,500 × MW^0.5617</v>
      </c>
      <c r="E7" s="210"/>
      <c r="X7" s="211"/>
    </row>
    <row r="8" spans="1:26">
      <c r="A8" s="212" t="s">
        <v>19</v>
      </c>
      <c r="C8" s="214">
        <v>1.5</v>
      </c>
      <c r="D8" s="214">
        <v>7.5</v>
      </c>
      <c r="E8" s="214">
        <v>17</v>
      </c>
      <c r="F8" s="214">
        <v>40</v>
      </c>
      <c r="G8" s="214">
        <v>122.8</v>
      </c>
      <c r="X8" s="211"/>
    </row>
    <row r="9" spans="1:26">
      <c r="A9" s="212" t="s">
        <v>161</v>
      </c>
      <c r="C9" s="215">
        <f>('Option 2 V-6'!$L$10*1000000)*(C8^'Option 2 V-6'!$O$10)</f>
        <v>3207867.0985492473</v>
      </c>
      <c r="D9" s="215">
        <f>('Option 2 V-6'!$L$10*1000000)*(D8^'Option 2 V-6'!$O$10)</f>
        <v>7921871.9595516417</v>
      </c>
      <c r="E9" s="215">
        <f>('Option 2 V-6'!$L$10*1000000)*(E8^'Option 2 V-6'!$O$10)</f>
        <v>12544376.094038542</v>
      </c>
      <c r="F9" s="215">
        <f>('Option 2 V-6'!$L$10*1000000)*(F8^'Option 2 V-6'!$O$10)</f>
        <v>20285373.298271097</v>
      </c>
      <c r="G9" s="215">
        <f>('Option 2 V-6'!$L$10*1000000)*(G8^'Option 2 V-6'!$O$10)</f>
        <v>38089794.505926788</v>
      </c>
      <c r="X9" s="211"/>
    </row>
    <row r="10" spans="1:26">
      <c r="A10" s="212" t="s">
        <v>162</v>
      </c>
      <c r="C10" s="215">
        <f>(D9-(D8*((D9-C9)/(D8-C8))))/20</f>
        <v>101468.29416493242</v>
      </c>
      <c r="D10" s="215">
        <f>((D9-C9)/(D8-C8))/20</f>
        <v>39283.373841686625</v>
      </c>
      <c r="E10" s="215">
        <f>((E9-D9)/(E8-D8))/20</f>
        <v>24328.969128878423</v>
      </c>
      <c r="F10" s="215">
        <f>((F9-E9)/(F8-E8))/20</f>
        <v>16828.254791809901</v>
      </c>
      <c r="G10" s="215">
        <f>((G9-F9)/(G8-F8))/20</f>
        <v>10751.462081917689</v>
      </c>
      <c r="X10" s="211"/>
    </row>
    <row r="11" spans="1:26">
      <c r="A11" s="212" t="s">
        <v>151</v>
      </c>
      <c r="B11" s="216">
        <f>'Option 2 Coverage Proposed'!O41</f>
        <v>0.85</v>
      </c>
      <c r="C11" s="215">
        <f>MROUND(C10*$B11,50)</f>
        <v>86250</v>
      </c>
      <c r="D11" s="215">
        <f>MROUND(D10*$B11,50)</f>
        <v>33400</v>
      </c>
      <c r="E11" s="215">
        <f>MROUND(E10*$B11,50)</f>
        <v>20700</v>
      </c>
      <c r="F11" s="215">
        <f>MROUND(F10*$B11,50)</f>
        <v>14300</v>
      </c>
      <c r="G11" s="215">
        <f>MROUND(G10*$B11,50)</f>
        <v>9150</v>
      </c>
      <c r="X11" s="211"/>
    </row>
    <row r="12" spans="1:26">
      <c r="C12" s="215"/>
      <c r="D12" s="215"/>
      <c r="E12" s="215"/>
      <c r="F12" s="215"/>
      <c r="G12" s="215"/>
      <c r="X12" s="211"/>
    </row>
    <row r="13" spans="1:26" ht="27.6">
      <c r="A13" s="217" t="s">
        <v>163</v>
      </c>
      <c r="B13" s="218" t="s">
        <v>164</v>
      </c>
      <c r="C13" s="219" t="s">
        <v>165</v>
      </c>
      <c r="D13" s="220" t="s">
        <v>166</v>
      </c>
      <c r="E13" s="221" t="s">
        <v>167</v>
      </c>
      <c r="F13" s="219" t="s">
        <v>168</v>
      </c>
      <c r="G13" s="220" t="s">
        <v>169</v>
      </c>
      <c r="H13" s="221" t="s">
        <v>170</v>
      </c>
      <c r="I13" s="219" t="s">
        <v>171</v>
      </c>
      <c r="J13" s="220" t="s">
        <v>172</v>
      </c>
      <c r="K13" s="221" t="s">
        <v>173</v>
      </c>
      <c r="L13" s="222"/>
      <c r="M13" s="223" t="s">
        <v>174</v>
      </c>
      <c r="N13" s="223" t="s">
        <v>175</v>
      </c>
      <c r="O13" s="223" t="s">
        <v>176</v>
      </c>
      <c r="P13" s="223" t="s">
        <v>157</v>
      </c>
      <c r="Q13" s="224"/>
      <c r="R13" s="223" t="s">
        <v>177</v>
      </c>
      <c r="S13" s="223" t="s">
        <v>178</v>
      </c>
      <c r="T13" s="223" t="s">
        <v>179</v>
      </c>
      <c r="U13" s="223" t="s">
        <v>180</v>
      </c>
      <c r="V13" s="223" t="s">
        <v>181</v>
      </c>
      <c r="W13" s="223" t="s">
        <v>182</v>
      </c>
      <c r="X13" s="223" t="s">
        <v>183</v>
      </c>
      <c r="Y13" s="225" t="s">
        <v>184</v>
      </c>
      <c r="Z13" s="225" t="s">
        <v>185</v>
      </c>
    </row>
    <row r="14" spans="1:26">
      <c r="A14" s="226">
        <v>801</v>
      </c>
      <c r="B14" s="227" t="s">
        <v>186</v>
      </c>
      <c r="C14" s="228">
        <v>10</v>
      </c>
      <c r="D14" s="229">
        <v>9.1702642415128466</v>
      </c>
      <c r="E14" s="230">
        <v>2008</v>
      </c>
      <c r="F14" s="228">
        <v>0</v>
      </c>
      <c r="G14" s="229">
        <v>6.3106495854024782</v>
      </c>
      <c r="H14" s="231">
        <v>2009</v>
      </c>
      <c r="I14" s="228">
        <v>10</v>
      </c>
      <c r="J14" s="229">
        <v>15.480913826915325</v>
      </c>
      <c r="K14" s="231">
        <v>2009</v>
      </c>
      <c r="M14" s="232">
        <f t="shared" ref="M14:M77" si="0">IF($C14&gt;0,20*($C$11+(MIN(7.5,$C14)*$D$11)+(MAX(MIN(9.5,$C14-7.5),0)*$E$11)+(MAX(MIN(23,$C14-17),0)*$F$11)+(MAX($C14-40,0)*$G$11))/1000000,0)</f>
        <v>7.77</v>
      </c>
      <c r="N14" s="232">
        <f t="shared" ref="N14:N77" si="1">O14-M14</f>
        <v>0</v>
      </c>
      <c r="O14" s="232">
        <f t="shared" ref="O14:O77" si="2">IF(I14&gt;0,20*($C$11+(MIN(7.5,I14)*$D$11)+(MAX(MIN(9.5,I14-7.5),0)*$E$11)+(MAX(MIN(23,I14-17),0)*$F$11)+(MAX(I14-40,0)*$G$11))/1000000,0)</f>
        <v>7.77</v>
      </c>
      <c r="P14" s="232">
        <f t="shared" ref="P14:P77" si="3">IF(B14="GF",M14,N14)</f>
        <v>0</v>
      </c>
      <c r="Q14" s="209"/>
      <c r="R14" s="209">
        <f t="shared" ref="R14:R77" si="4">IF(B14="UG",MIN(G14,P14),"")</f>
        <v>0</v>
      </c>
      <c r="S14" s="209" t="str">
        <f t="shared" ref="S14:S77" si="5">IF(B14="GF",MIN(D14,P14),"")</f>
        <v/>
      </c>
      <c r="T14" s="209">
        <f t="shared" ref="T14:T77" si="6">IF(B14="UG",G14-R14,"")</f>
        <v>6.3106495854024782</v>
      </c>
      <c r="U14" s="209" t="str">
        <f t="shared" ref="U14:U77" si="7">IF(B14="GF",D14-S14,"")</f>
        <v/>
      </c>
      <c r="V14" s="209" t="str">
        <f t="shared" ref="V14:V77" si="8">IF(P14&gt;SUM(R14:S14),P14-SUM(R14:S14,W14),"")</f>
        <v/>
      </c>
      <c r="W14" s="209" t="str">
        <f t="shared" ref="W14:W77" si="9">IF((P14-SUM(R14:S14))&gt;0.1,0.1,"")</f>
        <v/>
      </c>
      <c r="X14" s="233">
        <f t="shared" ref="X14:X77" si="10">IF(OR(AND(B14="GF",P14&gt;=D14),AND(B14="UG",P14&gt;=G14)),1,0)</f>
        <v>0</v>
      </c>
      <c r="Y14" s="234">
        <f t="shared" ref="Y14:Y77" si="11">IF(OR(AND(B14="GF",P14&gt;D14),AND(B14="UG",P14&gt;G14)),1,0)</f>
        <v>0</v>
      </c>
      <c r="Z14" s="234">
        <f t="shared" ref="Z14:Z77" si="12">IF(OR(AND(B14="GF",(P14-D14)&gt;=5),AND(B14="UG",(P14-G14)&gt;=5)),1,0)</f>
        <v>0</v>
      </c>
    </row>
    <row r="15" spans="1:26">
      <c r="A15" s="235">
        <v>504</v>
      </c>
      <c r="B15" s="236" t="s">
        <v>186</v>
      </c>
      <c r="C15" s="237">
        <v>10.496</v>
      </c>
      <c r="D15" s="238">
        <v>9.4144867312721452</v>
      </c>
      <c r="E15" s="239">
        <v>2007</v>
      </c>
      <c r="F15" s="237">
        <v>0</v>
      </c>
      <c r="G15" s="238">
        <v>2.1923137026225539</v>
      </c>
      <c r="H15" s="240">
        <v>2006</v>
      </c>
      <c r="I15" s="237">
        <v>10.496</v>
      </c>
      <c r="J15" s="238">
        <v>11.6068004338947</v>
      </c>
      <c r="K15" s="240">
        <v>2007</v>
      </c>
      <c r="M15" s="209">
        <f t="shared" si="0"/>
        <v>7.9753439999999998</v>
      </c>
      <c r="N15" s="209">
        <f t="shared" si="1"/>
        <v>0</v>
      </c>
      <c r="O15" s="209">
        <f t="shared" si="2"/>
        <v>7.9753439999999998</v>
      </c>
      <c r="P15" s="209">
        <f t="shared" si="3"/>
        <v>0</v>
      </c>
      <c r="Q15" s="209"/>
      <c r="R15" s="209">
        <f t="shared" si="4"/>
        <v>0</v>
      </c>
      <c r="S15" s="209" t="str">
        <f t="shared" si="5"/>
        <v/>
      </c>
      <c r="T15" s="209">
        <f t="shared" si="6"/>
        <v>2.1923137026225539</v>
      </c>
      <c r="U15" s="209" t="str">
        <f t="shared" si="7"/>
        <v/>
      </c>
      <c r="V15" s="209" t="str">
        <f t="shared" si="8"/>
        <v/>
      </c>
      <c r="W15" s="209" t="str">
        <f t="shared" si="9"/>
        <v/>
      </c>
      <c r="X15" s="233">
        <f t="shared" si="10"/>
        <v>0</v>
      </c>
      <c r="Y15" s="234">
        <f t="shared" si="11"/>
        <v>0</v>
      </c>
      <c r="Z15" s="234">
        <f t="shared" si="12"/>
        <v>0</v>
      </c>
    </row>
    <row r="16" spans="1:26">
      <c r="A16" s="235">
        <v>495</v>
      </c>
      <c r="B16" s="236" t="s">
        <v>186</v>
      </c>
      <c r="C16" s="237">
        <v>12.974</v>
      </c>
      <c r="D16" s="238">
        <v>10.562697807958253</v>
      </c>
      <c r="E16" s="239">
        <v>1982</v>
      </c>
      <c r="F16" s="237">
        <v>0</v>
      </c>
      <c r="G16" s="238">
        <v>3.5907902166068872</v>
      </c>
      <c r="H16" s="240">
        <v>2006</v>
      </c>
      <c r="I16" s="237">
        <v>12.974</v>
      </c>
      <c r="J16" s="238">
        <v>14.15348802456514</v>
      </c>
      <c r="K16" s="240">
        <v>2006</v>
      </c>
      <c r="M16" s="209">
        <f t="shared" si="0"/>
        <v>9.0012360000000005</v>
      </c>
      <c r="N16" s="209">
        <f t="shared" si="1"/>
        <v>0</v>
      </c>
      <c r="O16" s="209">
        <f t="shared" si="2"/>
        <v>9.0012360000000005</v>
      </c>
      <c r="P16" s="209">
        <f t="shared" si="3"/>
        <v>0</v>
      </c>
      <c r="Q16" s="209"/>
      <c r="R16" s="209">
        <f t="shared" si="4"/>
        <v>0</v>
      </c>
      <c r="S16" s="209" t="str">
        <f t="shared" si="5"/>
        <v/>
      </c>
      <c r="T16" s="209">
        <f t="shared" si="6"/>
        <v>3.5907902166068872</v>
      </c>
      <c r="U16" s="209" t="str">
        <f t="shared" si="7"/>
        <v/>
      </c>
      <c r="V16" s="209" t="str">
        <f t="shared" si="8"/>
        <v/>
      </c>
      <c r="W16" s="209" t="str">
        <f t="shared" si="9"/>
        <v/>
      </c>
      <c r="X16" s="233">
        <f t="shared" si="10"/>
        <v>0</v>
      </c>
      <c r="Y16" s="234">
        <f t="shared" si="11"/>
        <v>0</v>
      </c>
      <c r="Z16" s="234">
        <f t="shared" si="12"/>
        <v>0</v>
      </c>
    </row>
    <row r="17" spans="1:26">
      <c r="A17" s="235">
        <v>892</v>
      </c>
      <c r="B17" s="236" t="s">
        <v>186</v>
      </c>
      <c r="C17" s="237">
        <v>13.05</v>
      </c>
      <c r="D17" s="238">
        <v>10.596247688411969</v>
      </c>
      <c r="E17" s="239">
        <v>1972</v>
      </c>
      <c r="F17" s="237">
        <v>0</v>
      </c>
      <c r="G17" s="238">
        <v>3.2490818561124843</v>
      </c>
      <c r="H17" s="240">
        <v>2011</v>
      </c>
      <c r="I17" s="237">
        <v>13.05</v>
      </c>
      <c r="J17" s="238">
        <v>13.845329544524454</v>
      </c>
      <c r="K17" s="240">
        <v>2011</v>
      </c>
      <c r="M17" s="209">
        <f t="shared" si="0"/>
        <v>9.0327000000000002</v>
      </c>
      <c r="N17" s="209">
        <f t="shared" si="1"/>
        <v>0</v>
      </c>
      <c r="O17" s="209">
        <f t="shared" si="2"/>
        <v>9.0327000000000002</v>
      </c>
      <c r="P17" s="209">
        <f t="shared" si="3"/>
        <v>0</v>
      </c>
      <c r="Q17" s="209"/>
      <c r="R17" s="209">
        <f t="shared" si="4"/>
        <v>0</v>
      </c>
      <c r="S17" s="209" t="str">
        <f t="shared" si="5"/>
        <v/>
      </c>
      <c r="T17" s="209">
        <f t="shared" si="6"/>
        <v>3.2490818561124843</v>
      </c>
      <c r="U17" s="209" t="str">
        <f t="shared" si="7"/>
        <v/>
      </c>
      <c r="V17" s="209" t="str">
        <f t="shared" si="8"/>
        <v/>
      </c>
      <c r="W17" s="209" t="str">
        <f t="shared" si="9"/>
        <v/>
      </c>
      <c r="X17" s="233">
        <f t="shared" si="10"/>
        <v>0</v>
      </c>
      <c r="Y17" s="234">
        <f t="shared" si="11"/>
        <v>0</v>
      </c>
      <c r="Z17" s="234">
        <f t="shared" si="12"/>
        <v>0</v>
      </c>
    </row>
    <row r="18" spans="1:26">
      <c r="A18" s="235">
        <v>1700</v>
      </c>
      <c r="B18" s="236" t="s">
        <v>186</v>
      </c>
      <c r="C18" s="237">
        <v>13.4</v>
      </c>
      <c r="D18" s="238">
        <v>10.749614180485576</v>
      </c>
      <c r="E18" s="239">
        <v>0</v>
      </c>
      <c r="F18" s="237">
        <v>0</v>
      </c>
      <c r="G18" s="238">
        <v>4.0238803148956235</v>
      </c>
      <c r="H18" s="240">
        <v>2016</v>
      </c>
      <c r="I18" s="237">
        <v>13.4</v>
      </c>
      <c r="J18" s="238">
        <v>14.7734944953812</v>
      </c>
      <c r="K18" s="240">
        <v>2016</v>
      </c>
      <c r="M18" s="209">
        <f t="shared" si="0"/>
        <v>9.1776</v>
      </c>
      <c r="N18" s="209">
        <f t="shared" si="1"/>
        <v>0</v>
      </c>
      <c r="O18" s="209">
        <f t="shared" si="2"/>
        <v>9.1776</v>
      </c>
      <c r="P18" s="209">
        <f t="shared" si="3"/>
        <v>0</v>
      </c>
      <c r="Q18" s="209"/>
      <c r="R18" s="209">
        <f t="shared" si="4"/>
        <v>0</v>
      </c>
      <c r="S18" s="209" t="str">
        <f t="shared" si="5"/>
        <v/>
      </c>
      <c r="T18" s="209">
        <f t="shared" si="6"/>
        <v>4.0238803148956235</v>
      </c>
      <c r="U18" s="209" t="str">
        <f t="shared" si="7"/>
        <v/>
      </c>
      <c r="V18" s="209" t="str">
        <f t="shared" si="8"/>
        <v/>
      </c>
      <c r="W18" s="209" t="str">
        <f t="shared" si="9"/>
        <v/>
      </c>
      <c r="X18" s="233">
        <f t="shared" si="10"/>
        <v>0</v>
      </c>
      <c r="Y18" s="234">
        <f t="shared" si="11"/>
        <v>0</v>
      </c>
      <c r="Z18" s="234">
        <f t="shared" si="12"/>
        <v>0</v>
      </c>
    </row>
    <row r="19" spans="1:26">
      <c r="A19" s="235">
        <v>1636</v>
      </c>
      <c r="B19" s="236" t="s">
        <v>186</v>
      </c>
      <c r="C19" s="237">
        <v>17.2</v>
      </c>
      <c r="D19" s="238">
        <v>12.310084970738863</v>
      </c>
      <c r="E19" s="239">
        <v>1981</v>
      </c>
      <c r="F19" s="237">
        <v>0</v>
      </c>
      <c r="G19" s="238">
        <v>6.6058972937468434</v>
      </c>
      <c r="H19" s="240">
        <v>2015</v>
      </c>
      <c r="I19" s="237">
        <v>17.2</v>
      </c>
      <c r="J19" s="238">
        <v>18.915982264485706</v>
      </c>
      <c r="K19" s="240">
        <v>2015</v>
      </c>
      <c r="M19" s="209">
        <f t="shared" si="0"/>
        <v>10.725199999999999</v>
      </c>
      <c r="N19" s="209">
        <f t="shared" si="1"/>
        <v>0</v>
      </c>
      <c r="O19" s="209">
        <f t="shared" si="2"/>
        <v>10.725199999999999</v>
      </c>
      <c r="P19" s="209">
        <f t="shared" si="3"/>
        <v>0</v>
      </c>
      <c r="Q19" s="209"/>
      <c r="R19" s="209">
        <f t="shared" si="4"/>
        <v>0</v>
      </c>
      <c r="S19" s="209" t="str">
        <f t="shared" si="5"/>
        <v/>
      </c>
      <c r="T19" s="209">
        <f t="shared" si="6"/>
        <v>6.6058972937468434</v>
      </c>
      <c r="U19" s="209" t="str">
        <f t="shared" si="7"/>
        <v/>
      </c>
      <c r="V19" s="209" t="str">
        <f t="shared" si="8"/>
        <v/>
      </c>
      <c r="W19" s="209" t="str">
        <f t="shared" si="9"/>
        <v/>
      </c>
      <c r="X19" s="233">
        <f t="shared" si="10"/>
        <v>0</v>
      </c>
      <c r="Y19" s="234">
        <f t="shared" si="11"/>
        <v>0</v>
      </c>
      <c r="Z19" s="234">
        <f t="shared" si="12"/>
        <v>0</v>
      </c>
    </row>
    <row r="20" spans="1:26">
      <c r="A20" s="235">
        <v>1569</v>
      </c>
      <c r="B20" s="236" t="s">
        <v>186</v>
      </c>
      <c r="C20" s="237">
        <v>17.7</v>
      </c>
      <c r="D20" s="238">
        <v>12.503106030682417</v>
      </c>
      <c r="E20" s="239">
        <v>1997</v>
      </c>
      <c r="F20" s="237">
        <v>0</v>
      </c>
      <c r="G20" s="238">
        <v>3.7372730134616279</v>
      </c>
      <c r="H20" s="240">
        <v>2015</v>
      </c>
      <c r="I20" s="237">
        <v>17.7</v>
      </c>
      <c r="J20" s="238">
        <v>16.240379044144046</v>
      </c>
      <c r="K20" s="240">
        <v>2015</v>
      </c>
      <c r="M20" s="209">
        <f t="shared" si="0"/>
        <v>10.8682</v>
      </c>
      <c r="N20" s="209">
        <f t="shared" si="1"/>
        <v>0</v>
      </c>
      <c r="O20" s="209">
        <f t="shared" si="2"/>
        <v>10.8682</v>
      </c>
      <c r="P20" s="209">
        <f t="shared" si="3"/>
        <v>0</v>
      </c>
      <c r="Q20" s="209"/>
      <c r="R20" s="209">
        <f t="shared" si="4"/>
        <v>0</v>
      </c>
      <c r="S20" s="209" t="str">
        <f t="shared" si="5"/>
        <v/>
      </c>
      <c r="T20" s="209">
        <f t="shared" si="6"/>
        <v>3.7372730134616279</v>
      </c>
      <c r="U20" s="209" t="str">
        <f t="shared" si="7"/>
        <v/>
      </c>
      <c r="V20" s="209" t="str">
        <f t="shared" si="8"/>
        <v/>
      </c>
      <c r="W20" s="209" t="str">
        <f t="shared" si="9"/>
        <v/>
      </c>
      <c r="X20" s="233">
        <f t="shared" si="10"/>
        <v>0</v>
      </c>
      <c r="Y20" s="234">
        <f t="shared" si="11"/>
        <v>0</v>
      </c>
      <c r="Z20" s="234">
        <f t="shared" si="12"/>
        <v>0</v>
      </c>
    </row>
    <row r="21" spans="1:26">
      <c r="A21" s="235">
        <v>650</v>
      </c>
      <c r="B21" s="236" t="s">
        <v>186</v>
      </c>
      <c r="C21" s="237">
        <v>23</v>
      </c>
      <c r="D21" s="238">
        <v>14.413866304209847</v>
      </c>
      <c r="E21" s="239">
        <v>1981</v>
      </c>
      <c r="F21" s="237">
        <v>0</v>
      </c>
      <c r="G21" s="238">
        <v>5.9476879309059552</v>
      </c>
      <c r="H21" s="240">
        <v>2007</v>
      </c>
      <c r="I21" s="237">
        <v>23</v>
      </c>
      <c r="J21" s="238">
        <v>20.361554235115804</v>
      </c>
      <c r="K21" s="240">
        <v>2007</v>
      </c>
      <c r="M21" s="209">
        <f t="shared" si="0"/>
        <v>12.384</v>
      </c>
      <c r="N21" s="209">
        <f t="shared" si="1"/>
        <v>0</v>
      </c>
      <c r="O21" s="209">
        <f t="shared" si="2"/>
        <v>12.384</v>
      </c>
      <c r="P21" s="209">
        <f t="shared" si="3"/>
        <v>0</v>
      </c>
      <c r="Q21" s="209"/>
      <c r="R21" s="209">
        <f t="shared" si="4"/>
        <v>0</v>
      </c>
      <c r="S21" s="209" t="str">
        <f t="shared" si="5"/>
        <v/>
      </c>
      <c r="T21" s="209">
        <f t="shared" si="6"/>
        <v>5.9476879309059552</v>
      </c>
      <c r="U21" s="209" t="str">
        <f t="shared" si="7"/>
        <v/>
      </c>
      <c r="V21" s="209" t="str">
        <f t="shared" si="8"/>
        <v/>
      </c>
      <c r="W21" s="209" t="str">
        <f t="shared" si="9"/>
        <v/>
      </c>
      <c r="X21" s="233">
        <f t="shared" si="10"/>
        <v>0</v>
      </c>
      <c r="Y21" s="234">
        <f t="shared" si="11"/>
        <v>0</v>
      </c>
      <c r="Z21" s="234">
        <f t="shared" si="12"/>
        <v>0</v>
      </c>
    </row>
    <row r="22" spans="1:26">
      <c r="A22" s="235">
        <v>1312</v>
      </c>
      <c r="B22" s="236" t="s">
        <v>186</v>
      </c>
      <c r="C22" s="237">
        <v>23.63</v>
      </c>
      <c r="D22" s="238">
        <v>14.626904983614766</v>
      </c>
      <c r="E22" s="239" t="s">
        <v>193</v>
      </c>
      <c r="F22" s="237">
        <v>0</v>
      </c>
      <c r="G22" s="238">
        <v>6.0245111186360631</v>
      </c>
      <c r="H22" s="240">
        <v>2013</v>
      </c>
      <c r="I22" s="237">
        <v>23.63</v>
      </c>
      <c r="J22" s="238">
        <v>20.651416102250828</v>
      </c>
      <c r="K22" s="240">
        <v>2013</v>
      </c>
      <c r="M22" s="209">
        <f t="shared" si="0"/>
        <v>12.56418</v>
      </c>
      <c r="N22" s="209">
        <f t="shared" si="1"/>
        <v>0</v>
      </c>
      <c r="O22" s="209">
        <f t="shared" si="2"/>
        <v>12.56418</v>
      </c>
      <c r="P22" s="209">
        <f t="shared" si="3"/>
        <v>0</v>
      </c>
      <c r="Q22" s="209"/>
      <c r="R22" s="209">
        <f t="shared" si="4"/>
        <v>0</v>
      </c>
      <c r="S22" s="209" t="str">
        <f t="shared" si="5"/>
        <v/>
      </c>
      <c r="T22" s="209">
        <f t="shared" si="6"/>
        <v>6.0245111186360631</v>
      </c>
      <c r="U22" s="209" t="str">
        <f t="shared" si="7"/>
        <v/>
      </c>
      <c r="V22" s="209" t="str">
        <f t="shared" si="8"/>
        <v/>
      </c>
      <c r="W22" s="209" t="str">
        <f t="shared" si="9"/>
        <v/>
      </c>
      <c r="X22" s="233">
        <f t="shared" si="10"/>
        <v>0</v>
      </c>
      <c r="Y22" s="234">
        <f t="shared" si="11"/>
        <v>0</v>
      </c>
      <c r="Z22" s="234">
        <f t="shared" si="12"/>
        <v>0</v>
      </c>
    </row>
    <row r="23" spans="1:26">
      <c r="A23" s="235">
        <v>1594</v>
      </c>
      <c r="B23" s="236" t="s">
        <v>186</v>
      </c>
      <c r="C23" s="237">
        <v>24.4</v>
      </c>
      <c r="D23" s="238">
        <v>14.883790947426281</v>
      </c>
      <c r="E23" s="239">
        <v>1974</v>
      </c>
      <c r="F23" s="237">
        <v>0</v>
      </c>
      <c r="G23" s="238">
        <v>17.2334453477478</v>
      </c>
      <c r="H23" s="240">
        <v>2017</v>
      </c>
      <c r="I23" s="237">
        <v>24.4</v>
      </c>
      <c r="J23" s="238">
        <v>32.117236295174081</v>
      </c>
      <c r="K23" s="240">
        <v>2017</v>
      </c>
      <c r="M23" s="209">
        <f t="shared" si="0"/>
        <v>12.7844</v>
      </c>
      <c r="N23" s="209">
        <f t="shared" si="1"/>
        <v>0</v>
      </c>
      <c r="O23" s="209">
        <f t="shared" si="2"/>
        <v>12.7844</v>
      </c>
      <c r="P23" s="209">
        <f t="shared" si="3"/>
        <v>0</v>
      </c>
      <c r="Q23" s="209"/>
      <c r="R23" s="209">
        <f t="shared" si="4"/>
        <v>0</v>
      </c>
      <c r="S23" s="209" t="str">
        <f t="shared" si="5"/>
        <v/>
      </c>
      <c r="T23" s="209">
        <f t="shared" si="6"/>
        <v>17.2334453477478</v>
      </c>
      <c r="U23" s="209" t="str">
        <f t="shared" si="7"/>
        <v/>
      </c>
      <c r="V23" s="209" t="str">
        <f t="shared" si="8"/>
        <v/>
      </c>
      <c r="W23" s="209" t="str">
        <f t="shared" si="9"/>
        <v/>
      </c>
      <c r="X23" s="233">
        <f t="shared" si="10"/>
        <v>0</v>
      </c>
      <c r="Y23" s="234">
        <f t="shared" si="11"/>
        <v>0</v>
      </c>
      <c r="Z23" s="234">
        <f t="shared" si="12"/>
        <v>0</v>
      </c>
    </row>
    <row r="24" spans="1:26">
      <c r="A24" s="235">
        <v>1574</v>
      </c>
      <c r="B24" s="236" t="s">
        <v>186</v>
      </c>
      <c r="C24" s="237">
        <v>28</v>
      </c>
      <c r="D24" s="238">
        <v>16.038526361267078</v>
      </c>
      <c r="E24" s="239">
        <v>2013</v>
      </c>
      <c r="F24" s="237">
        <v>0</v>
      </c>
      <c r="G24" s="238">
        <v>6.2662260340537754</v>
      </c>
      <c r="H24" s="240">
        <v>2015</v>
      </c>
      <c r="I24" s="237">
        <v>28</v>
      </c>
      <c r="J24" s="238">
        <v>22.304752395320854</v>
      </c>
      <c r="K24" s="240">
        <v>2015</v>
      </c>
      <c r="M24" s="209">
        <f t="shared" si="0"/>
        <v>13.814</v>
      </c>
      <c r="N24" s="209">
        <f t="shared" si="1"/>
        <v>0</v>
      </c>
      <c r="O24" s="209">
        <f t="shared" si="2"/>
        <v>13.814</v>
      </c>
      <c r="P24" s="209">
        <f t="shared" si="3"/>
        <v>0</v>
      </c>
      <c r="Q24" s="209"/>
      <c r="R24" s="209">
        <f t="shared" si="4"/>
        <v>0</v>
      </c>
      <c r="S24" s="209" t="str">
        <f t="shared" si="5"/>
        <v/>
      </c>
      <c r="T24" s="209">
        <f t="shared" si="6"/>
        <v>6.2662260340537754</v>
      </c>
      <c r="U24" s="209" t="str">
        <f t="shared" si="7"/>
        <v/>
      </c>
      <c r="V24" s="209" t="str">
        <f t="shared" si="8"/>
        <v/>
      </c>
      <c r="W24" s="209" t="str">
        <f t="shared" si="9"/>
        <v/>
      </c>
      <c r="X24" s="233">
        <f t="shared" si="10"/>
        <v>0</v>
      </c>
      <c r="Y24" s="234">
        <f t="shared" si="11"/>
        <v>0</v>
      </c>
      <c r="Z24" s="234">
        <f t="shared" si="12"/>
        <v>0</v>
      </c>
    </row>
    <row r="25" spans="1:26">
      <c r="A25" s="235">
        <v>1495</v>
      </c>
      <c r="B25" s="236" t="s">
        <v>186</v>
      </c>
      <c r="C25" s="237">
        <v>29.3</v>
      </c>
      <c r="D25" s="238">
        <v>16.438633104370755</v>
      </c>
      <c r="E25" s="239">
        <v>1996</v>
      </c>
      <c r="F25" s="237">
        <v>0</v>
      </c>
      <c r="G25" s="238">
        <v>5.142810508174632</v>
      </c>
      <c r="H25" s="240">
        <v>2014</v>
      </c>
      <c r="I25" s="237">
        <v>29.3</v>
      </c>
      <c r="J25" s="238">
        <v>21.581443612545385</v>
      </c>
      <c r="K25" s="240">
        <v>2014</v>
      </c>
      <c r="M25" s="209">
        <f t="shared" si="0"/>
        <v>14.1858</v>
      </c>
      <c r="N25" s="209">
        <f t="shared" si="1"/>
        <v>0</v>
      </c>
      <c r="O25" s="209">
        <f t="shared" si="2"/>
        <v>14.1858</v>
      </c>
      <c r="P25" s="209">
        <f t="shared" si="3"/>
        <v>0</v>
      </c>
      <c r="Q25" s="209"/>
      <c r="R25" s="209">
        <f t="shared" si="4"/>
        <v>0</v>
      </c>
      <c r="S25" s="209" t="str">
        <f t="shared" si="5"/>
        <v/>
      </c>
      <c r="T25" s="209">
        <f t="shared" si="6"/>
        <v>5.142810508174632</v>
      </c>
      <c r="U25" s="209" t="str">
        <f t="shared" si="7"/>
        <v/>
      </c>
      <c r="V25" s="209" t="str">
        <f t="shared" si="8"/>
        <v/>
      </c>
      <c r="W25" s="209" t="str">
        <f t="shared" si="9"/>
        <v/>
      </c>
      <c r="X25" s="233">
        <f t="shared" si="10"/>
        <v>0</v>
      </c>
      <c r="Y25" s="234">
        <f t="shared" si="11"/>
        <v>0</v>
      </c>
      <c r="Z25" s="234">
        <f t="shared" si="12"/>
        <v>0</v>
      </c>
    </row>
    <row r="26" spans="1:26">
      <c r="A26" s="235">
        <v>1510</v>
      </c>
      <c r="B26" s="236" t="s">
        <v>186</v>
      </c>
      <c r="C26" s="237">
        <v>35.130000000000003</v>
      </c>
      <c r="D26" s="238">
        <v>18.140763229229844</v>
      </c>
      <c r="E26" s="239">
        <v>1978</v>
      </c>
      <c r="F26" s="237">
        <v>0</v>
      </c>
      <c r="G26" s="238">
        <v>1.0378442790997116</v>
      </c>
      <c r="H26" s="240">
        <v>2014</v>
      </c>
      <c r="I26" s="237">
        <v>35.130000000000003</v>
      </c>
      <c r="J26" s="238">
        <v>19.178607508329556</v>
      </c>
      <c r="K26" s="240">
        <v>2014</v>
      </c>
      <c r="M26" s="209">
        <f t="shared" si="0"/>
        <v>15.85318</v>
      </c>
      <c r="N26" s="209">
        <f t="shared" si="1"/>
        <v>0</v>
      </c>
      <c r="O26" s="209">
        <f t="shared" si="2"/>
        <v>15.85318</v>
      </c>
      <c r="P26" s="209">
        <f t="shared" si="3"/>
        <v>0</v>
      </c>
      <c r="Q26" s="209"/>
      <c r="R26" s="209">
        <f t="shared" si="4"/>
        <v>0</v>
      </c>
      <c r="S26" s="209" t="str">
        <f t="shared" si="5"/>
        <v/>
      </c>
      <c r="T26" s="209">
        <f t="shared" si="6"/>
        <v>1.0378442790997116</v>
      </c>
      <c r="U26" s="209" t="str">
        <f t="shared" si="7"/>
        <v/>
      </c>
      <c r="V26" s="209" t="str">
        <f t="shared" si="8"/>
        <v/>
      </c>
      <c r="W26" s="209" t="str">
        <f t="shared" si="9"/>
        <v/>
      </c>
      <c r="X26" s="233">
        <f t="shared" si="10"/>
        <v>0</v>
      </c>
      <c r="Y26" s="234">
        <f t="shared" si="11"/>
        <v>0</v>
      </c>
      <c r="Z26" s="234">
        <f t="shared" si="12"/>
        <v>0</v>
      </c>
    </row>
    <row r="27" spans="1:26">
      <c r="A27" s="235">
        <v>1638</v>
      </c>
      <c r="B27" s="236" t="s">
        <v>186</v>
      </c>
      <c r="C27" s="237">
        <v>36.1</v>
      </c>
      <c r="D27" s="238">
        <v>18.411030190256209</v>
      </c>
      <c r="E27" s="239" t="s">
        <v>193</v>
      </c>
      <c r="F27" s="237">
        <v>0</v>
      </c>
      <c r="G27" s="238">
        <v>1.4307693737810239</v>
      </c>
      <c r="H27" s="240">
        <v>2015</v>
      </c>
      <c r="I27" s="237">
        <v>36.1</v>
      </c>
      <c r="J27" s="238">
        <v>19.841799564037235</v>
      </c>
      <c r="K27" s="240">
        <v>2015</v>
      </c>
      <c r="M27" s="209">
        <f t="shared" si="0"/>
        <v>16.130600000000001</v>
      </c>
      <c r="N27" s="209">
        <f t="shared" si="1"/>
        <v>0</v>
      </c>
      <c r="O27" s="209">
        <f t="shared" si="2"/>
        <v>16.130600000000001</v>
      </c>
      <c r="P27" s="209">
        <f t="shared" si="3"/>
        <v>0</v>
      </c>
      <c r="Q27" s="209"/>
      <c r="R27" s="209">
        <f t="shared" si="4"/>
        <v>0</v>
      </c>
      <c r="S27" s="209" t="str">
        <f t="shared" si="5"/>
        <v/>
      </c>
      <c r="T27" s="209">
        <f t="shared" si="6"/>
        <v>1.4307693737810239</v>
      </c>
      <c r="U27" s="209" t="str">
        <f t="shared" si="7"/>
        <v/>
      </c>
      <c r="V27" s="209" t="str">
        <f t="shared" si="8"/>
        <v/>
      </c>
      <c r="W27" s="209" t="str">
        <f t="shared" si="9"/>
        <v/>
      </c>
      <c r="X27" s="233">
        <f t="shared" si="10"/>
        <v>0</v>
      </c>
      <c r="Y27" s="234">
        <f t="shared" si="11"/>
        <v>0</v>
      </c>
      <c r="Z27" s="234">
        <f t="shared" si="12"/>
        <v>0</v>
      </c>
    </row>
    <row r="28" spans="1:26">
      <c r="A28" s="235">
        <v>589</v>
      </c>
      <c r="B28" s="236" t="s">
        <v>186</v>
      </c>
      <c r="C28" s="237">
        <v>36.963000000000001</v>
      </c>
      <c r="D28" s="238">
        <v>18.648706784791184</v>
      </c>
      <c r="E28" s="239">
        <v>1974</v>
      </c>
      <c r="F28" s="237">
        <v>0</v>
      </c>
      <c r="G28" s="238">
        <v>3.2007376892660457E-2</v>
      </c>
      <c r="H28" s="240">
        <v>2005</v>
      </c>
      <c r="I28" s="237">
        <v>36.963000000000001</v>
      </c>
      <c r="J28" s="238">
        <v>18.680714161683845</v>
      </c>
      <c r="K28" s="240">
        <v>2005</v>
      </c>
      <c r="M28" s="209">
        <f t="shared" si="0"/>
        <v>16.377417999999999</v>
      </c>
      <c r="N28" s="209">
        <f t="shared" si="1"/>
        <v>0</v>
      </c>
      <c r="O28" s="209">
        <f t="shared" si="2"/>
        <v>16.377417999999999</v>
      </c>
      <c r="P28" s="209">
        <f t="shared" si="3"/>
        <v>0</v>
      </c>
      <c r="Q28" s="209"/>
      <c r="R28" s="209">
        <f t="shared" si="4"/>
        <v>0</v>
      </c>
      <c r="S28" s="209" t="str">
        <f t="shared" si="5"/>
        <v/>
      </c>
      <c r="T28" s="209">
        <f t="shared" si="6"/>
        <v>3.2007376892660457E-2</v>
      </c>
      <c r="U28" s="209" t="str">
        <f t="shared" si="7"/>
        <v/>
      </c>
      <c r="V28" s="209" t="str">
        <f t="shared" si="8"/>
        <v/>
      </c>
      <c r="W28" s="209" t="str">
        <f t="shared" si="9"/>
        <v/>
      </c>
      <c r="X28" s="233">
        <f t="shared" si="10"/>
        <v>0</v>
      </c>
      <c r="Y28" s="234">
        <f t="shared" si="11"/>
        <v>0</v>
      </c>
      <c r="Z28" s="234">
        <f t="shared" si="12"/>
        <v>0</v>
      </c>
    </row>
    <row r="29" spans="1:26">
      <c r="A29" s="235">
        <v>1481</v>
      </c>
      <c r="B29" s="236" t="s">
        <v>186</v>
      </c>
      <c r="C29" s="237">
        <v>48.2</v>
      </c>
      <c r="D29" s="238">
        <v>21.539688950459237</v>
      </c>
      <c r="E29" s="239">
        <v>2013</v>
      </c>
      <c r="F29" s="237">
        <v>0</v>
      </c>
      <c r="G29" s="238">
        <v>1.1114331301697908</v>
      </c>
      <c r="H29" s="240">
        <v>2014</v>
      </c>
      <c r="I29" s="237">
        <v>48.2</v>
      </c>
      <c r="J29" s="238">
        <v>22.651122080629026</v>
      </c>
      <c r="K29" s="240">
        <v>2014</v>
      </c>
      <c r="M29" s="209">
        <f t="shared" si="0"/>
        <v>18.746600000000001</v>
      </c>
      <c r="N29" s="209">
        <f t="shared" si="1"/>
        <v>0</v>
      </c>
      <c r="O29" s="209">
        <f t="shared" si="2"/>
        <v>18.746600000000001</v>
      </c>
      <c r="P29" s="209">
        <f t="shared" si="3"/>
        <v>0</v>
      </c>
      <c r="Q29" s="209"/>
      <c r="R29" s="209">
        <f t="shared" si="4"/>
        <v>0</v>
      </c>
      <c r="S29" s="209" t="str">
        <f t="shared" si="5"/>
        <v/>
      </c>
      <c r="T29" s="209">
        <f t="shared" si="6"/>
        <v>1.1114331301697908</v>
      </c>
      <c r="U29" s="209" t="str">
        <f t="shared" si="7"/>
        <v/>
      </c>
      <c r="V29" s="209" t="str">
        <f t="shared" si="8"/>
        <v/>
      </c>
      <c r="W29" s="209" t="str">
        <f t="shared" si="9"/>
        <v/>
      </c>
      <c r="X29" s="233">
        <f t="shared" si="10"/>
        <v>0</v>
      </c>
      <c r="Y29" s="234">
        <f t="shared" si="11"/>
        <v>0</v>
      </c>
      <c r="Z29" s="234">
        <f t="shared" si="12"/>
        <v>0</v>
      </c>
    </row>
    <row r="30" spans="1:26">
      <c r="A30" s="235">
        <v>409</v>
      </c>
      <c r="B30" s="236" t="s">
        <v>186</v>
      </c>
      <c r="C30" s="237">
        <v>50.9</v>
      </c>
      <c r="D30" s="238">
        <v>22.186631006111668</v>
      </c>
      <c r="E30" s="239" t="s">
        <v>193</v>
      </c>
      <c r="F30" s="237">
        <v>0</v>
      </c>
      <c r="G30" s="238">
        <v>6.9500275644125207</v>
      </c>
      <c r="H30" s="240">
        <v>2004</v>
      </c>
      <c r="I30" s="237">
        <v>50.9</v>
      </c>
      <c r="J30" s="238">
        <v>29.13665857052419</v>
      </c>
      <c r="K30" s="240">
        <v>2004</v>
      </c>
      <c r="M30" s="209">
        <f t="shared" si="0"/>
        <v>19.2407</v>
      </c>
      <c r="N30" s="209">
        <f t="shared" si="1"/>
        <v>0</v>
      </c>
      <c r="O30" s="209">
        <f t="shared" si="2"/>
        <v>19.2407</v>
      </c>
      <c r="P30" s="209">
        <f t="shared" si="3"/>
        <v>0</v>
      </c>
      <c r="Q30" s="209"/>
      <c r="R30" s="209">
        <f t="shared" si="4"/>
        <v>0</v>
      </c>
      <c r="S30" s="209" t="str">
        <f t="shared" si="5"/>
        <v/>
      </c>
      <c r="T30" s="209">
        <f t="shared" si="6"/>
        <v>6.9500275644125207</v>
      </c>
      <c r="U30" s="209" t="str">
        <f t="shared" si="7"/>
        <v/>
      </c>
      <c r="V30" s="209" t="str">
        <f t="shared" si="8"/>
        <v/>
      </c>
      <c r="W30" s="209" t="str">
        <f t="shared" si="9"/>
        <v/>
      </c>
      <c r="X30" s="233">
        <f t="shared" si="10"/>
        <v>0</v>
      </c>
      <c r="Y30" s="234">
        <f t="shared" si="11"/>
        <v>0</v>
      </c>
      <c r="Z30" s="234">
        <f t="shared" si="12"/>
        <v>0</v>
      </c>
    </row>
    <row r="31" spans="1:26">
      <c r="A31" s="235">
        <v>1692</v>
      </c>
      <c r="B31" s="236" t="s">
        <v>186</v>
      </c>
      <c r="C31" s="237">
        <v>65.5</v>
      </c>
      <c r="D31" s="238">
        <v>25.442319583928231</v>
      </c>
      <c r="E31" s="239">
        <v>0</v>
      </c>
      <c r="F31" s="237">
        <v>0</v>
      </c>
      <c r="G31" s="238">
        <v>2.2188176481219593</v>
      </c>
      <c r="H31" s="240">
        <v>2016</v>
      </c>
      <c r="I31" s="237">
        <v>65.5</v>
      </c>
      <c r="J31" s="238">
        <v>27.661137232050191</v>
      </c>
      <c r="K31" s="240">
        <v>2016</v>
      </c>
      <c r="M31" s="209">
        <f t="shared" si="0"/>
        <v>21.912500000000001</v>
      </c>
      <c r="N31" s="209">
        <f t="shared" si="1"/>
        <v>0</v>
      </c>
      <c r="O31" s="209">
        <f t="shared" si="2"/>
        <v>21.912500000000001</v>
      </c>
      <c r="P31" s="209">
        <f t="shared" si="3"/>
        <v>0</v>
      </c>
      <c r="Q31" s="209"/>
      <c r="R31" s="209">
        <f t="shared" si="4"/>
        <v>0</v>
      </c>
      <c r="S31" s="209" t="str">
        <f t="shared" si="5"/>
        <v/>
      </c>
      <c r="T31" s="209">
        <f t="shared" si="6"/>
        <v>2.2188176481219593</v>
      </c>
      <c r="U31" s="209" t="str">
        <f t="shared" si="7"/>
        <v/>
      </c>
      <c r="V31" s="209" t="str">
        <f t="shared" si="8"/>
        <v/>
      </c>
      <c r="W31" s="209" t="str">
        <f t="shared" si="9"/>
        <v/>
      </c>
      <c r="X31" s="233">
        <f t="shared" si="10"/>
        <v>0</v>
      </c>
      <c r="Y31" s="234">
        <f t="shared" si="11"/>
        <v>0</v>
      </c>
      <c r="Z31" s="234">
        <f t="shared" si="12"/>
        <v>0</v>
      </c>
    </row>
    <row r="32" spans="1:26">
      <c r="A32" s="235">
        <v>1679</v>
      </c>
      <c r="B32" s="236" t="s">
        <v>186</v>
      </c>
      <c r="C32" s="237">
        <v>65.87</v>
      </c>
      <c r="D32" s="238">
        <v>25.520251294135782</v>
      </c>
      <c r="E32" s="239">
        <v>1977</v>
      </c>
      <c r="F32" s="237">
        <v>0</v>
      </c>
      <c r="G32" s="238">
        <v>3.0359489017822221</v>
      </c>
      <c r="H32" s="240">
        <v>2016</v>
      </c>
      <c r="I32" s="237">
        <v>65.87</v>
      </c>
      <c r="J32" s="238">
        <v>28.556200195918006</v>
      </c>
      <c r="K32" s="240">
        <v>2016</v>
      </c>
      <c r="M32" s="209">
        <f t="shared" si="0"/>
        <v>21.98021</v>
      </c>
      <c r="N32" s="209">
        <f t="shared" si="1"/>
        <v>0</v>
      </c>
      <c r="O32" s="209">
        <f t="shared" si="2"/>
        <v>21.98021</v>
      </c>
      <c r="P32" s="209">
        <f t="shared" si="3"/>
        <v>0</v>
      </c>
      <c r="Q32" s="209"/>
      <c r="R32" s="209">
        <f t="shared" si="4"/>
        <v>0</v>
      </c>
      <c r="S32" s="209" t="str">
        <f t="shared" si="5"/>
        <v/>
      </c>
      <c r="T32" s="209">
        <f t="shared" si="6"/>
        <v>3.0359489017822221</v>
      </c>
      <c r="U32" s="209" t="str">
        <f t="shared" si="7"/>
        <v/>
      </c>
      <c r="V32" s="209" t="str">
        <f t="shared" si="8"/>
        <v/>
      </c>
      <c r="W32" s="209" t="str">
        <f t="shared" si="9"/>
        <v/>
      </c>
      <c r="X32" s="233">
        <f t="shared" si="10"/>
        <v>0</v>
      </c>
      <c r="Y32" s="234">
        <f t="shared" si="11"/>
        <v>0</v>
      </c>
      <c r="Z32" s="234">
        <f t="shared" si="12"/>
        <v>0</v>
      </c>
    </row>
    <row r="33" spans="1:26">
      <c r="A33" s="235">
        <v>1601</v>
      </c>
      <c r="B33" s="236" t="s">
        <v>186</v>
      </c>
      <c r="C33" s="237">
        <v>77</v>
      </c>
      <c r="D33" s="238">
        <v>27.777831536916857</v>
      </c>
      <c r="E33" s="239">
        <v>0</v>
      </c>
      <c r="F33" s="237">
        <v>0</v>
      </c>
      <c r="G33" s="238">
        <v>4.0094648670350015</v>
      </c>
      <c r="H33" s="240">
        <v>2015</v>
      </c>
      <c r="I33" s="237">
        <v>77</v>
      </c>
      <c r="J33" s="238">
        <v>31.787296403951856</v>
      </c>
      <c r="K33" s="240">
        <v>2015</v>
      </c>
      <c r="M33" s="209">
        <f t="shared" si="0"/>
        <v>24.016999999999999</v>
      </c>
      <c r="N33" s="209">
        <f t="shared" si="1"/>
        <v>0</v>
      </c>
      <c r="O33" s="209">
        <f t="shared" si="2"/>
        <v>24.016999999999999</v>
      </c>
      <c r="P33" s="209">
        <f t="shared" si="3"/>
        <v>0</v>
      </c>
      <c r="Q33" s="209"/>
      <c r="R33" s="209">
        <f t="shared" si="4"/>
        <v>0</v>
      </c>
      <c r="S33" s="209" t="str">
        <f t="shared" si="5"/>
        <v/>
      </c>
      <c r="T33" s="209">
        <f t="shared" si="6"/>
        <v>4.0094648670350015</v>
      </c>
      <c r="U33" s="209" t="str">
        <f t="shared" si="7"/>
        <v/>
      </c>
      <c r="V33" s="209" t="str">
        <f t="shared" si="8"/>
        <v/>
      </c>
      <c r="W33" s="209" t="str">
        <f t="shared" si="9"/>
        <v/>
      </c>
      <c r="X33" s="233">
        <f t="shared" si="10"/>
        <v>0</v>
      </c>
      <c r="Y33" s="234">
        <f t="shared" si="11"/>
        <v>0</v>
      </c>
      <c r="Z33" s="234">
        <f t="shared" si="12"/>
        <v>0</v>
      </c>
    </row>
    <row r="34" spans="1:26">
      <c r="A34" s="235">
        <v>677</v>
      </c>
      <c r="B34" s="236" t="s">
        <v>186</v>
      </c>
      <c r="C34" s="237">
        <v>117</v>
      </c>
      <c r="D34" s="238">
        <v>34.861732497857112</v>
      </c>
      <c r="E34" s="239" t="s">
        <v>193</v>
      </c>
      <c r="F34" s="237">
        <v>0</v>
      </c>
      <c r="G34" s="238">
        <v>5.9672660834890454</v>
      </c>
      <c r="H34" s="240">
        <v>2009</v>
      </c>
      <c r="I34" s="237">
        <v>117</v>
      </c>
      <c r="J34" s="238">
        <v>40.828998581346156</v>
      </c>
      <c r="K34" s="240">
        <v>2009</v>
      </c>
      <c r="M34" s="209">
        <f t="shared" si="0"/>
        <v>31.337</v>
      </c>
      <c r="N34" s="209">
        <f t="shared" si="1"/>
        <v>0</v>
      </c>
      <c r="O34" s="209">
        <f t="shared" si="2"/>
        <v>31.337</v>
      </c>
      <c r="P34" s="209">
        <f t="shared" si="3"/>
        <v>0</v>
      </c>
      <c r="Q34" s="209"/>
      <c r="R34" s="209">
        <f t="shared" si="4"/>
        <v>0</v>
      </c>
      <c r="S34" s="209" t="str">
        <f t="shared" si="5"/>
        <v/>
      </c>
      <c r="T34" s="209">
        <f t="shared" si="6"/>
        <v>5.9672660834890454</v>
      </c>
      <c r="U34" s="209" t="str">
        <f t="shared" si="7"/>
        <v/>
      </c>
      <c r="V34" s="209" t="str">
        <f t="shared" si="8"/>
        <v/>
      </c>
      <c r="W34" s="209" t="str">
        <f t="shared" si="9"/>
        <v/>
      </c>
      <c r="X34" s="233">
        <f t="shared" si="10"/>
        <v>0</v>
      </c>
      <c r="Y34" s="234">
        <f t="shared" si="11"/>
        <v>0</v>
      </c>
      <c r="Z34" s="234">
        <f t="shared" si="12"/>
        <v>0</v>
      </c>
    </row>
    <row r="35" spans="1:26">
      <c r="A35" s="235">
        <v>643</v>
      </c>
      <c r="B35" s="236" t="s">
        <v>186</v>
      </c>
      <c r="C35" s="237">
        <v>53.37</v>
      </c>
      <c r="D35" s="238">
        <v>22.764854146304373</v>
      </c>
      <c r="E35" s="239" t="s">
        <v>193</v>
      </c>
      <c r="F35" s="237">
        <v>0.5</v>
      </c>
      <c r="G35" s="238">
        <v>4.4086715648995529</v>
      </c>
      <c r="H35" s="240">
        <v>2009</v>
      </c>
      <c r="I35" s="237">
        <v>53.87</v>
      </c>
      <c r="J35" s="238">
        <v>27.173525711203926</v>
      </c>
      <c r="K35" s="240">
        <v>2009</v>
      </c>
      <c r="M35" s="209">
        <f t="shared" si="0"/>
        <v>19.692710000000002</v>
      </c>
      <c r="N35" s="209">
        <f t="shared" si="1"/>
        <v>9.1499999999999915E-2</v>
      </c>
      <c r="O35" s="209">
        <f t="shared" si="2"/>
        <v>19.784210000000002</v>
      </c>
      <c r="P35" s="209">
        <f t="shared" si="3"/>
        <v>9.1499999999999915E-2</v>
      </c>
      <c r="Q35" s="209"/>
      <c r="R35" s="209">
        <f t="shared" si="4"/>
        <v>9.1499999999999915E-2</v>
      </c>
      <c r="S35" s="209" t="str">
        <f t="shared" si="5"/>
        <v/>
      </c>
      <c r="T35" s="209">
        <f t="shared" si="6"/>
        <v>4.317171564899553</v>
      </c>
      <c r="U35" s="209" t="str">
        <f t="shared" si="7"/>
        <v/>
      </c>
      <c r="V35" s="209" t="str">
        <f t="shared" si="8"/>
        <v/>
      </c>
      <c r="W35" s="209" t="str">
        <f t="shared" si="9"/>
        <v/>
      </c>
      <c r="X35" s="233">
        <f t="shared" si="10"/>
        <v>0</v>
      </c>
      <c r="Y35" s="234">
        <f t="shared" si="11"/>
        <v>0</v>
      </c>
      <c r="Z35" s="234">
        <f t="shared" si="12"/>
        <v>0</v>
      </c>
    </row>
    <row r="36" spans="1:26">
      <c r="A36" s="235">
        <v>365</v>
      </c>
      <c r="B36" s="236" t="s">
        <v>186</v>
      </c>
      <c r="C36" s="237">
        <v>15.9</v>
      </c>
      <c r="D36" s="238">
        <v>11.795859460376622</v>
      </c>
      <c r="E36" s="239">
        <v>1982</v>
      </c>
      <c r="F36" s="237">
        <v>0.26900000000000013</v>
      </c>
      <c r="G36" s="238">
        <v>0.59607313292480213</v>
      </c>
      <c r="H36" s="240">
        <v>2003</v>
      </c>
      <c r="I36" s="237">
        <v>16.169</v>
      </c>
      <c r="J36" s="238">
        <v>12.391932593301425</v>
      </c>
      <c r="K36" s="240">
        <v>2003</v>
      </c>
      <c r="M36" s="209">
        <f t="shared" si="0"/>
        <v>10.2126</v>
      </c>
      <c r="N36" s="209">
        <f t="shared" si="1"/>
        <v>0.1113660000000003</v>
      </c>
      <c r="O36" s="209">
        <f t="shared" si="2"/>
        <v>10.323966</v>
      </c>
      <c r="P36" s="209">
        <f t="shared" si="3"/>
        <v>0.1113660000000003</v>
      </c>
      <c r="Q36" s="209"/>
      <c r="R36" s="209">
        <f t="shared" si="4"/>
        <v>0.1113660000000003</v>
      </c>
      <c r="S36" s="209" t="str">
        <f t="shared" si="5"/>
        <v/>
      </c>
      <c r="T36" s="209">
        <f t="shared" si="6"/>
        <v>0.48470713292480183</v>
      </c>
      <c r="U36" s="209" t="str">
        <f t="shared" si="7"/>
        <v/>
      </c>
      <c r="V36" s="209" t="str">
        <f t="shared" si="8"/>
        <v/>
      </c>
      <c r="W36" s="209" t="str">
        <f t="shared" si="9"/>
        <v/>
      </c>
      <c r="X36" s="233">
        <f t="shared" si="10"/>
        <v>0</v>
      </c>
      <c r="Y36" s="234">
        <f t="shared" si="11"/>
        <v>0</v>
      </c>
      <c r="Z36" s="234">
        <f t="shared" si="12"/>
        <v>0</v>
      </c>
    </row>
    <row r="37" spans="1:26">
      <c r="A37" s="235">
        <v>362</v>
      </c>
      <c r="B37" s="236" t="s">
        <v>186</v>
      </c>
      <c r="C37" s="237">
        <v>51.8</v>
      </c>
      <c r="D37" s="238">
        <v>22.398774232233432</v>
      </c>
      <c r="E37" s="239">
        <v>1971</v>
      </c>
      <c r="F37" s="237">
        <v>1</v>
      </c>
      <c r="G37" s="238">
        <v>0.78848028183233532</v>
      </c>
      <c r="H37" s="240">
        <v>2004</v>
      </c>
      <c r="I37" s="237">
        <v>52.8</v>
      </c>
      <c r="J37" s="238">
        <v>23.187254514065767</v>
      </c>
      <c r="K37" s="240">
        <v>2004</v>
      </c>
      <c r="M37" s="209">
        <f t="shared" si="0"/>
        <v>19.4054</v>
      </c>
      <c r="N37" s="209">
        <f t="shared" si="1"/>
        <v>0.18299999999999983</v>
      </c>
      <c r="O37" s="209">
        <f t="shared" si="2"/>
        <v>19.5884</v>
      </c>
      <c r="P37" s="209">
        <f t="shared" si="3"/>
        <v>0.18299999999999983</v>
      </c>
      <c r="Q37" s="209"/>
      <c r="R37" s="209">
        <f t="shared" si="4"/>
        <v>0.18299999999999983</v>
      </c>
      <c r="S37" s="209" t="str">
        <f t="shared" si="5"/>
        <v/>
      </c>
      <c r="T37" s="209">
        <f t="shared" si="6"/>
        <v>0.60548028183233549</v>
      </c>
      <c r="U37" s="209" t="str">
        <f t="shared" si="7"/>
        <v/>
      </c>
      <c r="V37" s="209" t="str">
        <f t="shared" si="8"/>
        <v/>
      </c>
      <c r="W37" s="209" t="str">
        <f t="shared" si="9"/>
        <v/>
      </c>
      <c r="X37" s="233">
        <f t="shared" si="10"/>
        <v>0</v>
      </c>
      <c r="Y37" s="234">
        <f t="shared" si="11"/>
        <v>0</v>
      </c>
      <c r="Z37" s="234">
        <f t="shared" si="12"/>
        <v>0</v>
      </c>
    </row>
    <row r="38" spans="1:26">
      <c r="A38" s="235">
        <v>620</v>
      </c>
      <c r="B38" s="236" t="s">
        <v>186</v>
      </c>
      <c r="C38" s="237">
        <v>66.040000000000006</v>
      </c>
      <c r="D38" s="238">
        <v>25.555990660680081</v>
      </c>
      <c r="E38" s="239" t="s">
        <v>193</v>
      </c>
      <c r="F38" s="237">
        <v>1</v>
      </c>
      <c r="G38" s="238">
        <v>5.2327101351069411E-2</v>
      </c>
      <c r="H38" s="240">
        <v>2006</v>
      </c>
      <c r="I38" s="237">
        <v>67.040000000000006</v>
      </c>
      <c r="J38" s="238">
        <v>25.608317762031149</v>
      </c>
      <c r="K38" s="240">
        <v>2006</v>
      </c>
      <c r="M38" s="209">
        <f t="shared" si="0"/>
        <v>22.011320000000001</v>
      </c>
      <c r="N38" s="209">
        <f t="shared" si="1"/>
        <v>0.18299999999999983</v>
      </c>
      <c r="O38" s="209">
        <f t="shared" si="2"/>
        <v>22.194320000000001</v>
      </c>
      <c r="P38" s="209">
        <f t="shared" si="3"/>
        <v>0.18299999999999983</v>
      </c>
      <c r="Q38" s="209"/>
      <c r="R38" s="209">
        <f t="shared" si="4"/>
        <v>5.2327101351069411E-2</v>
      </c>
      <c r="S38" s="209" t="str">
        <f t="shared" si="5"/>
        <v/>
      </c>
      <c r="T38" s="209">
        <f t="shared" si="6"/>
        <v>0</v>
      </c>
      <c r="U38" s="209" t="str">
        <f t="shared" si="7"/>
        <v/>
      </c>
      <c r="V38" s="209">
        <f t="shared" si="8"/>
        <v>3.0672898648930413E-2</v>
      </c>
      <c r="W38" s="209">
        <f t="shared" si="9"/>
        <v>0.1</v>
      </c>
      <c r="X38" s="233">
        <f t="shared" si="10"/>
        <v>1</v>
      </c>
      <c r="Y38" s="234">
        <f t="shared" si="11"/>
        <v>1</v>
      </c>
      <c r="Z38" s="234">
        <f t="shared" si="12"/>
        <v>0</v>
      </c>
    </row>
    <row r="39" spans="1:26">
      <c r="A39" s="235">
        <v>653</v>
      </c>
      <c r="B39" s="236" t="s">
        <v>186</v>
      </c>
      <c r="C39" s="237">
        <v>64.55</v>
      </c>
      <c r="D39" s="238">
        <v>25.241297928194172</v>
      </c>
      <c r="E39" s="239">
        <v>1977</v>
      </c>
      <c r="F39" s="237">
        <v>1.3200000000000074</v>
      </c>
      <c r="G39" s="238">
        <v>0.56894692945086811</v>
      </c>
      <c r="H39" s="240">
        <v>2007</v>
      </c>
      <c r="I39" s="237">
        <v>65.87</v>
      </c>
      <c r="J39" s="238">
        <v>25.810244857645039</v>
      </c>
      <c r="K39" s="240">
        <v>2007</v>
      </c>
      <c r="M39" s="209">
        <f t="shared" si="0"/>
        <v>21.73865</v>
      </c>
      <c r="N39" s="209">
        <f t="shared" si="1"/>
        <v>0.24155999999999977</v>
      </c>
      <c r="O39" s="209">
        <f t="shared" si="2"/>
        <v>21.98021</v>
      </c>
      <c r="P39" s="209">
        <f t="shared" si="3"/>
        <v>0.24155999999999977</v>
      </c>
      <c r="Q39" s="209"/>
      <c r="R39" s="209">
        <f t="shared" si="4"/>
        <v>0.24155999999999977</v>
      </c>
      <c r="S39" s="209" t="str">
        <f t="shared" si="5"/>
        <v/>
      </c>
      <c r="T39" s="209">
        <f t="shared" si="6"/>
        <v>0.32738692945086834</v>
      </c>
      <c r="U39" s="209" t="str">
        <f t="shared" si="7"/>
        <v/>
      </c>
      <c r="V39" s="209" t="str">
        <f t="shared" si="8"/>
        <v/>
      </c>
      <c r="W39" s="209" t="str">
        <f t="shared" si="9"/>
        <v/>
      </c>
      <c r="X39" s="233">
        <f t="shared" si="10"/>
        <v>0</v>
      </c>
      <c r="Y39" s="234">
        <f t="shared" si="11"/>
        <v>0</v>
      </c>
      <c r="Z39" s="234">
        <f t="shared" si="12"/>
        <v>0</v>
      </c>
    </row>
    <row r="40" spans="1:26">
      <c r="A40" s="235">
        <v>568</v>
      </c>
      <c r="B40" s="236" t="s">
        <v>186</v>
      </c>
      <c r="C40" s="237">
        <v>38.04</v>
      </c>
      <c r="D40" s="238">
        <v>18.941791212514801</v>
      </c>
      <c r="E40" s="239">
        <v>1978</v>
      </c>
      <c r="F40" s="237">
        <v>1</v>
      </c>
      <c r="G40" s="238">
        <v>2.8818936071529556E-2</v>
      </c>
      <c r="H40" s="240">
        <v>2006</v>
      </c>
      <c r="I40" s="237">
        <v>39.04</v>
      </c>
      <c r="J40" s="238">
        <v>18.970610148586331</v>
      </c>
      <c r="K40" s="240">
        <v>2006</v>
      </c>
      <c r="M40" s="209">
        <f t="shared" si="0"/>
        <v>16.68544</v>
      </c>
      <c r="N40" s="209">
        <f t="shared" si="1"/>
        <v>0.28600000000000136</v>
      </c>
      <c r="O40" s="209">
        <f t="shared" si="2"/>
        <v>16.971440000000001</v>
      </c>
      <c r="P40" s="209">
        <f t="shared" si="3"/>
        <v>0.28600000000000136</v>
      </c>
      <c r="Q40" s="209"/>
      <c r="R40" s="209">
        <f t="shared" si="4"/>
        <v>2.8818936071529556E-2</v>
      </c>
      <c r="S40" s="209" t="str">
        <f t="shared" si="5"/>
        <v/>
      </c>
      <c r="T40" s="209">
        <f t="shared" si="6"/>
        <v>0</v>
      </c>
      <c r="U40" s="209" t="str">
        <f t="shared" si="7"/>
        <v/>
      </c>
      <c r="V40" s="209">
        <f t="shared" si="8"/>
        <v>0.15718106392847181</v>
      </c>
      <c r="W40" s="209">
        <f t="shared" si="9"/>
        <v>0.1</v>
      </c>
      <c r="X40" s="233">
        <f t="shared" si="10"/>
        <v>1</v>
      </c>
      <c r="Y40" s="234">
        <f t="shared" si="11"/>
        <v>1</v>
      </c>
      <c r="Z40" s="234">
        <f t="shared" si="12"/>
        <v>0</v>
      </c>
    </row>
    <row r="41" spans="1:26">
      <c r="A41" s="235">
        <v>170</v>
      </c>
      <c r="B41" s="236" t="s">
        <v>186</v>
      </c>
      <c r="C41" s="237">
        <v>21.6</v>
      </c>
      <c r="D41" s="238">
        <v>13.930674262729566</v>
      </c>
      <c r="E41" s="239" t="s">
        <v>193</v>
      </c>
      <c r="F41" s="237">
        <v>1</v>
      </c>
      <c r="G41" s="238">
        <v>4.8829870198591019</v>
      </c>
      <c r="H41" s="240">
        <v>2001</v>
      </c>
      <c r="I41" s="237">
        <v>22.6</v>
      </c>
      <c r="J41" s="238">
        <v>18.813661282588669</v>
      </c>
      <c r="K41" s="240">
        <v>2001</v>
      </c>
      <c r="M41" s="209">
        <f t="shared" si="0"/>
        <v>11.983599999999999</v>
      </c>
      <c r="N41" s="209">
        <f t="shared" si="1"/>
        <v>0.28600000000000136</v>
      </c>
      <c r="O41" s="209">
        <f t="shared" si="2"/>
        <v>12.269600000000001</v>
      </c>
      <c r="P41" s="209">
        <f t="shared" si="3"/>
        <v>0.28600000000000136</v>
      </c>
      <c r="Q41" s="209"/>
      <c r="R41" s="209">
        <f t="shared" si="4"/>
        <v>0.28600000000000136</v>
      </c>
      <c r="S41" s="209" t="str">
        <f t="shared" si="5"/>
        <v/>
      </c>
      <c r="T41" s="209">
        <f t="shared" si="6"/>
        <v>4.5969870198591005</v>
      </c>
      <c r="U41" s="209" t="str">
        <f t="shared" si="7"/>
        <v/>
      </c>
      <c r="V41" s="209" t="str">
        <f t="shared" si="8"/>
        <v/>
      </c>
      <c r="W41" s="209" t="str">
        <f t="shared" si="9"/>
        <v/>
      </c>
      <c r="X41" s="233">
        <f t="shared" si="10"/>
        <v>0</v>
      </c>
      <c r="Y41" s="234">
        <f t="shared" si="11"/>
        <v>0</v>
      </c>
      <c r="Z41" s="234">
        <f t="shared" si="12"/>
        <v>0</v>
      </c>
    </row>
    <row r="42" spans="1:26">
      <c r="A42" s="235">
        <v>318</v>
      </c>
      <c r="B42" s="236" t="s">
        <v>186</v>
      </c>
      <c r="C42" s="237">
        <v>22.87</v>
      </c>
      <c r="D42" s="238">
        <v>14.369575384486863</v>
      </c>
      <c r="E42" s="239">
        <v>1996</v>
      </c>
      <c r="F42" s="237">
        <v>1</v>
      </c>
      <c r="G42" s="238">
        <v>0.76702040063252341</v>
      </c>
      <c r="H42" s="240">
        <v>2001</v>
      </c>
      <c r="I42" s="237">
        <v>23.87</v>
      </c>
      <c r="J42" s="238">
        <v>15.136595785119386</v>
      </c>
      <c r="K42" s="240">
        <v>2001</v>
      </c>
      <c r="M42" s="209">
        <f t="shared" si="0"/>
        <v>12.346819999999999</v>
      </c>
      <c r="N42" s="209">
        <f t="shared" si="1"/>
        <v>0.28600000000000136</v>
      </c>
      <c r="O42" s="209">
        <f t="shared" si="2"/>
        <v>12.632820000000001</v>
      </c>
      <c r="P42" s="209">
        <f t="shared" si="3"/>
        <v>0.28600000000000136</v>
      </c>
      <c r="Q42" s="209"/>
      <c r="R42" s="209">
        <f t="shared" si="4"/>
        <v>0.28600000000000136</v>
      </c>
      <c r="S42" s="209" t="str">
        <f t="shared" si="5"/>
        <v/>
      </c>
      <c r="T42" s="209">
        <f t="shared" si="6"/>
        <v>0.48102040063252205</v>
      </c>
      <c r="U42" s="209" t="str">
        <f t="shared" si="7"/>
        <v/>
      </c>
      <c r="V42" s="209" t="str">
        <f t="shared" si="8"/>
        <v/>
      </c>
      <c r="W42" s="209" t="str">
        <f t="shared" si="9"/>
        <v/>
      </c>
      <c r="X42" s="233">
        <f t="shared" si="10"/>
        <v>0</v>
      </c>
      <c r="Y42" s="234">
        <f t="shared" si="11"/>
        <v>0</v>
      </c>
      <c r="Z42" s="234">
        <f t="shared" si="12"/>
        <v>0</v>
      </c>
    </row>
    <row r="43" spans="1:26">
      <c r="A43" s="235">
        <v>645</v>
      </c>
      <c r="B43" s="236" t="s">
        <v>186</v>
      </c>
      <c r="C43" s="237">
        <v>25.22</v>
      </c>
      <c r="D43" s="238">
        <v>15.153316301398439</v>
      </c>
      <c r="E43" s="239">
        <v>1986</v>
      </c>
      <c r="F43" s="237">
        <v>1</v>
      </c>
      <c r="G43" s="238">
        <v>0.22667756309168191</v>
      </c>
      <c r="H43" s="240">
        <v>2006</v>
      </c>
      <c r="I43" s="237">
        <v>26.22</v>
      </c>
      <c r="J43" s="238">
        <v>15.379993864490121</v>
      </c>
      <c r="K43" s="240">
        <v>2006</v>
      </c>
      <c r="M43" s="209">
        <f t="shared" si="0"/>
        <v>13.01892</v>
      </c>
      <c r="N43" s="209">
        <f t="shared" si="1"/>
        <v>0.28599999999999959</v>
      </c>
      <c r="O43" s="209">
        <f t="shared" si="2"/>
        <v>13.304919999999999</v>
      </c>
      <c r="P43" s="209">
        <f t="shared" si="3"/>
        <v>0.28599999999999959</v>
      </c>
      <c r="Q43" s="209"/>
      <c r="R43" s="209">
        <f t="shared" si="4"/>
        <v>0.22667756309168191</v>
      </c>
      <c r="S43" s="209" t="str">
        <f t="shared" si="5"/>
        <v/>
      </c>
      <c r="T43" s="209">
        <f t="shared" si="6"/>
        <v>0</v>
      </c>
      <c r="U43" s="209" t="str">
        <f t="shared" si="7"/>
        <v/>
      </c>
      <c r="V43" s="209">
        <f t="shared" si="8"/>
        <v>5.9322436908317677E-2</v>
      </c>
      <c r="W43" s="209" t="str">
        <f t="shared" si="9"/>
        <v/>
      </c>
      <c r="X43" s="233">
        <f t="shared" si="10"/>
        <v>1</v>
      </c>
      <c r="Y43" s="234">
        <f t="shared" si="11"/>
        <v>1</v>
      </c>
      <c r="Z43" s="234">
        <f t="shared" si="12"/>
        <v>0</v>
      </c>
    </row>
    <row r="44" spans="1:26">
      <c r="A44" s="235">
        <v>748</v>
      </c>
      <c r="B44" s="236" t="s">
        <v>186</v>
      </c>
      <c r="C44" s="237">
        <v>25.541</v>
      </c>
      <c r="D44" s="238">
        <v>15.257732261225632</v>
      </c>
      <c r="E44" s="239">
        <v>1995</v>
      </c>
      <c r="F44" s="237">
        <v>1</v>
      </c>
      <c r="G44" s="238">
        <v>0.38858476644316492</v>
      </c>
      <c r="H44" s="240">
        <v>2008</v>
      </c>
      <c r="I44" s="237">
        <v>26.541</v>
      </c>
      <c r="J44" s="238">
        <v>15.646317027668797</v>
      </c>
      <c r="K44" s="240">
        <v>2008</v>
      </c>
      <c r="M44" s="209">
        <f t="shared" si="0"/>
        <v>13.110726</v>
      </c>
      <c r="N44" s="209">
        <f t="shared" si="1"/>
        <v>0.28599999999999959</v>
      </c>
      <c r="O44" s="209">
        <f t="shared" si="2"/>
        <v>13.396725999999999</v>
      </c>
      <c r="P44" s="209">
        <f t="shared" si="3"/>
        <v>0.28599999999999959</v>
      </c>
      <c r="Q44" s="209"/>
      <c r="R44" s="209">
        <f t="shared" si="4"/>
        <v>0.28599999999999959</v>
      </c>
      <c r="S44" s="209" t="str">
        <f t="shared" si="5"/>
        <v/>
      </c>
      <c r="T44" s="209">
        <f t="shared" si="6"/>
        <v>0.10258476644316533</v>
      </c>
      <c r="U44" s="209" t="str">
        <f t="shared" si="7"/>
        <v/>
      </c>
      <c r="V44" s="209" t="str">
        <f t="shared" si="8"/>
        <v/>
      </c>
      <c r="W44" s="209" t="str">
        <f t="shared" si="9"/>
        <v/>
      </c>
      <c r="X44" s="233">
        <f t="shared" si="10"/>
        <v>0</v>
      </c>
      <c r="Y44" s="234">
        <f t="shared" si="11"/>
        <v>0</v>
      </c>
      <c r="Z44" s="234">
        <f t="shared" si="12"/>
        <v>0</v>
      </c>
    </row>
    <row r="45" spans="1:26">
      <c r="A45" s="235">
        <v>491</v>
      </c>
      <c r="B45" s="236" t="s">
        <v>186</v>
      </c>
      <c r="C45" s="237">
        <v>27.9</v>
      </c>
      <c r="D45" s="238">
        <v>16.007400748950911</v>
      </c>
      <c r="E45" s="239">
        <v>1984</v>
      </c>
      <c r="F45" s="237">
        <v>1</v>
      </c>
      <c r="G45" s="238">
        <v>0.19252271805052243</v>
      </c>
      <c r="H45" s="240">
        <v>2006</v>
      </c>
      <c r="I45" s="237">
        <v>28.9</v>
      </c>
      <c r="J45" s="238">
        <v>16.199923467001433</v>
      </c>
      <c r="K45" s="240">
        <v>2006</v>
      </c>
      <c r="M45" s="209">
        <f t="shared" si="0"/>
        <v>13.785399999999999</v>
      </c>
      <c r="N45" s="209">
        <f t="shared" si="1"/>
        <v>0.28600000000000136</v>
      </c>
      <c r="O45" s="209">
        <f t="shared" si="2"/>
        <v>14.071400000000001</v>
      </c>
      <c r="P45" s="209">
        <f t="shared" si="3"/>
        <v>0.28600000000000136</v>
      </c>
      <c r="Q45" s="209"/>
      <c r="R45" s="209">
        <f t="shared" si="4"/>
        <v>0.19252271805052243</v>
      </c>
      <c r="S45" s="209" t="str">
        <f t="shared" si="5"/>
        <v/>
      </c>
      <c r="T45" s="209">
        <f t="shared" si="6"/>
        <v>0</v>
      </c>
      <c r="U45" s="209" t="str">
        <f t="shared" si="7"/>
        <v/>
      </c>
      <c r="V45" s="209">
        <f t="shared" si="8"/>
        <v>9.3477281949478935E-2</v>
      </c>
      <c r="W45" s="209" t="str">
        <f t="shared" si="9"/>
        <v/>
      </c>
      <c r="X45" s="233">
        <f t="shared" si="10"/>
        <v>1</v>
      </c>
      <c r="Y45" s="234">
        <f t="shared" si="11"/>
        <v>1</v>
      </c>
      <c r="Z45" s="234">
        <f t="shared" si="12"/>
        <v>0</v>
      </c>
    </row>
    <row r="46" spans="1:26">
      <c r="A46" s="235">
        <v>874</v>
      </c>
      <c r="B46" s="236" t="s">
        <v>186</v>
      </c>
      <c r="C46" s="237">
        <v>6.4</v>
      </c>
      <c r="D46" s="238">
        <v>7.196943029682342</v>
      </c>
      <c r="E46" s="239">
        <v>1997</v>
      </c>
      <c r="F46" s="237">
        <v>0.5</v>
      </c>
      <c r="G46" s="238">
        <v>3.6333602061432981</v>
      </c>
      <c r="H46" s="240">
        <v>2009</v>
      </c>
      <c r="I46" s="237">
        <v>6.9</v>
      </c>
      <c r="J46" s="238">
        <v>10.830303235825641</v>
      </c>
      <c r="K46" s="240">
        <v>2009</v>
      </c>
      <c r="M46" s="209">
        <f t="shared" si="0"/>
        <v>6.0002000000000004</v>
      </c>
      <c r="N46" s="209">
        <f t="shared" si="1"/>
        <v>0.33399999999999963</v>
      </c>
      <c r="O46" s="209">
        <f t="shared" si="2"/>
        <v>6.3342000000000001</v>
      </c>
      <c r="P46" s="209">
        <f t="shared" si="3"/>
        <v>0.33399999999999963</v>
      </c>
      <c r="Q46" s="209"/>
      <c r="R46" s="209">
        <f t="shared" si="4"/>
        <v>0.33399999999999963</v>
      </c>
      <c r="S46" s="209" t="str">
        <f t="shared" si="5"/>
        <v/>
      </c>
      <c r="T46" s="209">
        <f t="shared" si="6"/>
        <v>3.2993602061432985</v>
      </c>
      <c r="U46" s="209" t="str">
        <f t="shared" si="7"/>
        <v/>
      </c>
      <c r="V46" s="209" t="str">
        <f t="shared" si="8"/>
        <v/>
      </c>
      <c r="W46" s="209" t="str">
        <f t="shared" si="9"/>
        <v/>
      </c>
      <c r="X46" s="233">
        <f t="shared" si="10"/>
        <v>0</v>
      </c>
      <c r="Y46" s="234">
        <f t="shared" si="11"/>
        <v>0</v>
      </c>
      <c r="Z46" s="234">
        <f t="shared" si="12"/>
        <v>0</v>
      </c>
    </row>
    <row r="47" spans="1:26">
      <c r="A47" s="235">
        <v>1085</v>
      </c>
      <c r="B47" s="236" t="s">
        <v>186</v>
      </c>
      <c r="C47" s="237">
        <v>67.040000000000006</v>
      </c>
      <c r="D47" s="238">
        <v>25.765376706589766</v>
      </c>
      <c r="E47" s="239" t="s">
        <v>193</v>
      </c>
      <c r="F47" s="237">
        <v>2</v>
      </c>
      <c r="G47" s="238">
        <v>7.9312358901564406E-2</v>
      </c>
      <c r="H47" s="240">
        <v>2010</v>
      </c>
      <c r="I47" s="237">
        <v>69.040000000000006</v>
      </c>
      <c r="J47" s="238">
        <v>25.84468906549133</v>
      </c>
      <c r="K47" s="240">
        <v>2010</v>
      </c>
      <c r="M47" s="209">
        <f t="shared" si="0"/>
        <v>22.194320000000001</v>
      </c>
      <c r="N47" s="209">
        <f t="shared" si="1"/>
        <v>0.36599999999999966</v>
      </c>
      <c r="O47" s="209">
        <f t="shared" si="2"/>
        <v>22.560320000000001</v>
      </c>
      <c r="P47" s="209">
        <f t="shared" si="3"/>
        <v>0.36599999999999966</v>
      </c>
      <c r="Q47" s="209"/>
      <c r="R47" s="209">
        <f t="shared" si="4"/>
        <v>7.9312358901564406E-2</v>
      </c>
      <c r="S47" s="209" t="str">
        <f t="shared" si="5"/>
        <v/>
      </c>
      <c r="T47" s="209">
        <f t="shared" si="6"/>
        <v>0</v>
      </c>
      <c r="U47" s="209" t="str">
        <f t="shared" si="7"/>
        <v/>
      </c>
      <c r="V47" s="209">
        <f t="shared" si="8"/>
        <v>0.18668764109843525</v>
      </c>
      <c r="W47" s="209">
        <f t="shared" si="9"/>
        <v>0.1</v>
      </c>
      <c r="X47" s="233">
        <f t="shared" si="10"/>
        <v>1</v>
      </c>
      <c r="Y47" s="234">
        <f t="shared" si="11"/>
        <v>1</v>
      </c>
      <c r="Z47" s="234">
        <f t="shared" si="12"/>
        <v>0</v>
      </c>
    </row>
    <row r="48" spans="1:26">
      <c r="A48" s="235">
        <v>364</v>
      </c>
      <c r="B48" s="236" t="s">
        <v>186</v>
      </c>
      <c r="C48" s="237">
        <v>44.904000000000003</v>
      </c>
      <c r="D48" s="238">
        <v>20.727041707594395</v>
      </c>
      <c r="E48" s="239">
        <v>1975</v>
      </c>
      <c r="F48" s="237">
        <v>2</v>
      </c>
      <c r="G48" s="238">
        <v>1.3174901179839253</v>
      </c>
      <c r="H48" s="240">
        <v>2004</v>
      </c>
      <c r="I48" s="237">
        <v>46.904000000000003</v>
      </c>
      <c r="J48" s="238">
        <v>22.044531825578321</v>
      </c>
      <c r="K48" s="240">
        <v>2004</v>
      </c>
      <c r="M48" s="209">
        <f t="shared" si="0"/>
        <v>18.143432000000001</v>
      </c>
      <c r="N48" s="209">
        <f t="shared" si="1"/>
        <v>0.36599999999999966</v>
      </c>
      <c r="O48" s="209">
        <f t="shared" si="2"/>
        <v>18.509432</v>
      </c>
      <c r="P48" s="209">
        <f t="shared" si="3"/>
        <v>0.36599999999999966</v>
      </c>
      <c r="Q48" s="209"/>
      <c r="R48" s="209">
        <f t="shared" si="4"/>
        <v>0.36599999999999966</v>
      </c>
      <c r="S48" s="209" t="str">
        <f t="shared" si="5"/>
        <v/>
      </c>
      <c r="T48" s="209">
        <f t="shared" si="6"/>
        <v>0.95149011798392569</v>
      </c>
      <c r="U48" s="209" t="str">
        <f t="shared" si="7"/>
        <v/>
      </c>
      <c r="V48" s="209" t="str">
        <f t="shared" si="8"/>
        <v/>
      </c>
      <c r="W48" s="209" t="str">
        <f t="shared" si="9"/>
        <v/>
      </c>
      <c r="X48" s="233">
        <f t="shared" si="10"/>
        <v>0</v>
      </c>
      <c r="Y48" s="234">
        <f t="shared" si="11"/>
        <v>0</v>
      </c>
      <c r="Z48" s="234">
        <f t="shared" si="12"/>
        <v>0</v>
      </c>
    </row>
    <row r="49" spans="1:26">
      <c r="A49" s="235">
        <v>1575</v>
      </c>
      <c r="B49" s="236" t="s">
        <v>186</v>
      </c>
      <c r="C49" s="237">
        <v>107.8</v>
      </c>
      <c r="D49" s="238">
        <v>33.345555380023704</v>
      </c>
      <c r="E49" s="239">
        <v>0</v>
      </c>
      <c r="F49" s="237">
        <v>2.2000000000000028</v>
      </c>
      <c r="G49" s="238">
        <v>8.4606138058298655E-2</v>
      </c>
      <c r="H49" s="240">
        <v>2014</v>
      </c>
      <c r="I49" s="237">
        <v>110</v>
      </c>
      <c r="J49" s="238">
        <v>33.430161518082002</v>
      </c>
      <c r="K49" s="240">
        <v>2014</v>
      </c>
      <c r="M49" s="209">
        <f t="shared" si="0"/>
        <v>29.653400000000001</v>
      </c>
      <c r="N49" s="209">
        <f t="shared" si="1"/>
        <v>0.40259999999999962</v>
      </c>
      <c r="O49" s="209">
        <f t="shared" si="2"/>
        <v>30.056000000000001</v>
      </c>
      <c r="P49" s="209">
        <f t="shared" si="3"/>
        <v>0.40259999999999962</v>
      </c>
      <c r="Q49" s="209"/>
      <c r="R49" s="209">
        <f t="shared" si="4"/>
        <v>8.4606138058298655E-2</v>
      </c>
      <c r="S49" s="209" t="str">
        <f t="shared" si="5"/>
        <v/>
      </c>
      <c r="T49" s="209">
        <f t="shared" si="6"/>
        <v>0</v>
      </c>
      <c r="U49" s="209" t="str">
        <f t="shared" si="7"/>
        <v/>
      </c>
      <c r="V49" s="209">
        <f t="shared" si="8"/>
        <v>0.21799386194170095</v>
      </c>
      <c r="W49" s="209">
        <f t="shared" si="9"/>
        <v>0.1</v>
      </c>
      <c r="X49" s="233">
        <f t="shared" si="10"/>
        <v>1</v>
      </c>
      <c r="Y49" s="234">
        <f t="shared" si="11"/>
        <v>1</v>
      </c>
      <c r="Z49" s="234">
        <f t="shared" si="12"/>
        <v>0</v>
      </c>
    </row>
    <row r="50" spans="1:26">
      <c r="A50" s="235">
        <v>367</v>
      </c>
      <c r="B50" s="236" t="s">
        <v>186</v>
      </c>
      <c r="C50" s="237">
        <v>11.211</v>
      </c>
      <c r="D50" s="238">
        <v>9.7574435384483067</v>
      </c>
      <c r="E50" s="239">
        <v>1988</v>
      </c>
      <c r="F50" s="237">
        <v>1</v>
      </c>
      <c r="G50" s="238">
        <v>0.55588557988620213</v>
      </c>
      <c r="H50" s="240">
        <v>2004</v>
      </c>
      <c r="I50" s="237">
        <v>12.211</v>
      </c>
      <c r="J50" s="238">
        <v>10.313329118334508</v>
      </c>
      <c r="K50" s="240">
        <v>2004</v>
      </c>
      <c r="M50" s="209">
        <f t="shared" si="0"/>
        <v>8.2713540000000005</v>
      </c>
      <c r="N50" s="209">
        <f t="shared" si="1"/>
        <v>0.4139999999999997</v>
      </c>
      <c r="O50" s="209">
        <f t="shared" si="2"/>
        <v>8.6853540000000002</v>
      </c>
      <c r="P50" s="209">
        <f t="shared" si="3"/>
        <v>0.4139999999999997</v>
      </c>
      <c r="Q50" s="209"/>
      <c r="R50" s="209">
        <f t="shared" si="4"/>
        <v>0.4139999999999997</v>
      </c>
      <c r="S50" s="209" t="str">
        <f t="shared" si="5"/>
        <v/>
      </c>
      <c r="T50" s="209">
        <f t="shared" si="6"/>
        <v>0.14188557988620243</v>
      </c>
      <c r="U50" s="209" t="str">
        <f t="shared" si="7"/>
        <v/>
      </c>
      <c r="V50" s="209" t="str">
        <f t="shared" si="8"/>
        <v/>
      </c>
      <c r="W50" s="209" t="str">
        <f t="shared" si="9"/>
        <v/>
      </c>
      <c r="X50" s="233">
        <f t="shared" si="10"/>
        <v>0</v>
      </c>
      <c r="Y50" s="234">
        <f t="shared" si="11"/>
        <v>0</v>
      </c>
      <c r="Z50" s="234">
        <f t="shared" si="12"/>
        <v>0</v>
      </c>
    </row>
    <row r="51" spans="1:26">
      <c r="A51" s="235">
        <v>712</v>
      </c>
      <c r="B51" s="236" t="s">
        <v>186</v>
      </c>
      <c r="C51" s="237">
        <v>7.5</v>
      </c>
      <c r="D51" s="238">
        <v>7.8441678359196425</v>
      </c>
      <c r="E51" s="239">
        <v>1980</v>
      </c>
      <c r="F51" s="237">
        <v>1</v>
      </c>
      <c r="G51" s="238">
        <v>7.8904141673966368</v>
      </c>
      <c r="H51" s="240">
        <v>2011</v>
      </c>
      <c r="I51" s="237">
        <v>8.5</v>
      </c>
      <c r="J51" s="238">
        <v>15.73458200331628</v>
      </c>
      <c r="K51" s="240">
        <v>2011</v>
      </c>
      <c r="M51" s="209">
        <f t="shared" si="0"/>
        <v>6.7350000000000003</v>
      </c>
      <c r="N51" s="209">
        <f t="shared" si="1"/>
        <v>0.4139999999999997</v>
      </c>
      <c r="O51" s="209">
        <f t="shared" si="2"/>
        <v>7.149</v>
      </c>
      <c r="P51" s="209">
        <f t="shared" si="3"/>
        <v>0.4139999999999997</v>
      </c>
      <c r="Q51" s="209"/>
      <c r="R51" s="209">
        <f t="shared" si="4"/>
        <v>0.4139999999999997</v>
      </c>
      <c r="S51" s="209" t="str">
        <f t="shared" si="5"/>
        <v/>
      </c>
      <c r="T51" s="209">
        <f t="shared" si="6"/>
        <v>7.4764141673966371</v>
      </c>
      <c r="U51" s="209" t="str">
        <f t="shared" si="7"/>
        <v/>
      </c>
      <c r="V51" s="209" t="str">
        <f t="shared" si="8"/>
        <v/>
      </c>
      <c r="W51" s="209" t="str">
        <f t="shared" si="9"/>
        <v/>
      </c>
      <c r="X51" s="233">
        <f t="shared" si="10"/>
        <v>0</v>
      </c>
      <c r="Y51" s="234">
        <f t="shared" si="11"/>
        <v>0</v>
      </c>
      <c r="Z51" s="234">
        <f t="shared" si="12"/>
        <v>0</v>
      </c>
    </row>
    <row r="52" spans="1:26">
      <c r="A52" s="235">
        <v>438</v>
      </c>
      <c r="B52" s="236" t="s">
        <v>186</v>
      </c>
      <c r="C52" s="237">
        <v>8.2460000000000004</v>
      </c>
      <c r="D52" s="238">
        <v>8.2586015080888906</v>
      </c>
      <c r="E52" s="239">
        <v>1978</v>
      </c>
      <c r="F52" s="237">
        <v>1</v>
      </c>
      <c r="G52" s="238">
        <v>0.18095315250984781</v>
      </c>
      <c r="H52" s="240">
        <v>2004</v>
      </c>
      <c r="I52" s="237">
        <v>9.2460000000000004</v>
      </c>
      <c r="J52" s="238">
        <v>8.4395546605987377</v>
      </c>
      <c r="K52" s="240">
        <v>2004</v>
      </c>
      <c r="M52" s="209">
        <f t="shared" si="0"/>
        <v>7.043844</v>
      </c>
      <c r="N52" s="209">
        <f t="shared" si="1"/>
        <v>0.4139999999999997</v>
      </c>
      <c r="O52" s="209">
        <f t="shared" si="2"/>
        <v>7.4578439999999997</v>
      </c>
      <c r="P52" s="209">
        <f t="shared" si="3"/>
        <v>0.4139999999999997</v>
      </c>
      <c r="Q52" s="209"/>
      <c r="R52" s="209">
        <f t="shared" si="4"/>
        <v>0.18095315250984781</v>
      </c>
      <c r="S52" s="209" t="str">
        <f t="shared" si="5"/>
        <v/>
      </c>
      <c r="T52" s="209">
        <f t="shared" si="6"/>
        <v>0</v>
      </c>
      <c r="U52" s="209" t="str">
        <f t="shared" si="7"/>
        <v/>
      </c>
      <c r="V52" s="209">
        <f t="shared" si="8"/>
        <v>0.13304684749015189</v>
      </c>
      <c r="W52" s="209">
        <f t="shared" si="9"/>
        <v>0.1</v>
      </c>
      <c r="X52" s="233">
        <f t="shared" si="10"/>
        <v>1</v>
      </c>
      <c r="Y52" s="234">
        <f t="shared" si="11"/>
        <v>1</v>
      </c>
      <c r="Z52" s="234">
        <f t="shared" si="12"/>
        <v>0</v>
      </c>
    </row>
    <row r="53" spans="1:26">
      <c r="A53" s="235">
        <v>307</v>
      </c>
      <c r="B53" s="236" t="s">
        <v>186</v>
      </c>
      <c r="C53" s="237">
        <v>9.07</v>
      </c>
      <c r="D53" s="238">
        <v>8.6969085040333542</v>
      </c>
      <c r="E53" s="239">
        <v>1985</v>
      </c>
      <c r="F53" s="237">
        <v>1.0019999999999989</v>
      </c>
      <c r="G53" s="238">
        <v>2.5230801807757093</v>
      </c>
      <c r="H53" s="240">
        <v>2003</v>
      </c>
      <c r="I53" s="237">
        <v>10.071999999999999</v>
      </c>
      <c r="J53" s="238">
        <v>11.219988684809064</v>
      </c>
      <c r="K53" s="240">
        <v>2003</v>
      </c>
      <c r="M53" s="209">
        <f t="shared" si="0"/>
        <v>7.3849799999999997</v>
      </c>
      <c r="N53" s="209">
        <f t="shared" si="1"/>
        <v>0.41482799999999909</v>
      </c>
      <c r="O53" s="209">
        <f t="shared" si="2"/>
        <v>7.7998079999999987</v>
      </c>
      <c r="P53" s="209">
        <f t="shared" si="3"/>
        <v>0.41482799999999909</v>
      </c>
      <c r="Q53" s="209"/>
      <c r="R53" s="209">
        <f t="shared" si="4"/>
        <v>0.41482799999999909</v>
      </c>
      <c r="S53" s="209" t="str">
        <f t="shared" si="5"/>
        <v/>
      </c>
      <c r="T53" s="209">
        <f t="shared" si="6"/>
        <v>2.1082521807757102</v>
      </c>
      <c r="U53" s="209" t="str">
        <f t="shared" si="7"/>
        <v/>
      </c>
      <c r="V53" s="209" t="str">
        <f t="shared" si="8"/>
        <v/>
      </c>
      <c r="W53" s="209" t="str">
        <f t="shared" si="9"/>
        <v/>
      </c>
      <c r="X53" s="233">
        <f t="shared" si="10"/>
        <v>0</v>
      </c>
      <c r="Y53" s="234">
        <f t="shared" si="11"/>
        <v>0</v>
      </c>
      <c r="Z53" s="234">
        <f t="shared" si="12"/>
        <v>0</v>
      </c>
    </row>
    <row r="54" spans="1:26">
      <c r="A54" s="235">
        <v>1202</v>
      </c>
      <c r="B54" s="236" t="s">
        <v>186</v>
      </c>
      <c r="C54" s="237">
        <v>19.399999999999999</v>
      </c>
      <c r="D54" s="238">
        <v>13.141429649997781</v>
      </c>
      <c r="E54" s="239">
        <v>1989</v>
      </c>
      <c r="F54" s="237">
        <v>1.6000000000000014</v>
      </c>
      <c r="G54" s="238">
        <v>10.745042225505973</v>
      </c>
      <c r="H54" s="240">
        <v>2012</v>
      </c>
      <c r="I54" s="237">
        <v>21</v>
      </c>
      <c r="J54" s="238">
        <v>23.886471875503752</v>
      </c>
      <c r="K54" s="240">
        <v>2012</v>
      </c>
      <c r="M54" s="209">
        <f t="shared" si="0"/>
        <v>11.3544</v>
      </c>
      <c r="N54" s="209">
        <f t="shared" si="1"/>
        <v>0.45759999999999934</v>
      </c>
      <c r="O54" s="209">
        <f t="shared" si="2"/>
        <v>11.811999999999999</v>
      </c>
      <c r="P54" s="209">
        <f t="shared" si="3"/>
        <v>0.45759999999999934</v>
      </c>
      <c r="Q54" s="209"/>
      <c r="R54" s="209">
        <f t="shared" si="4"/>
        <v>0.45759999999999934</v>
      </c>
      <c r="S54" s="209" t="str">
        <f t="shared" si="5"/>
        <v/>
      </c>
      <c r="T54" s="209">
        <f t="shared" si="6"/>
        <v>10.287442225505973</v>
      </c>
      <c r="U54" s="209" t="str">
        <f t="shared" si="7"/>
        <v/>
      </c>
      <c r="V54" s="209" t="str">
        <f t="shared" si="8"/>
        <v/>
      </c>
      <c r="W54" s="209" t="str">
        <f t="shared" si="9"/>
        <v/>
      </c>
      <c r="X54" s="233">
        <f t="shared" si="10"/>
        <v>0</v>
      </c>
      <c r="Y54" s="234">
        <f t="shared" si="11"/>
        <v>0</v>
      </c>
      <c r="Z54" s="234">
        <f t="shared" si="12"/>
        <v>0</v>
      </c>
    </row>
    <row r="55" spans="1:26">
      <c r="A55" s="235">
        <v>1417</v>
      </c>
      <c r="B55" s="236" t="s">
        <v>186</v>
      </c>
      <c r="C55" s="237">
        <v>53.176000000000002</v>
      </c>
      <c r="D55" s="238">
        <v>22.719887841657162</v>
      </c>
      <c r="E55" s="239">
        <v>0</v>
      </c>
      <c r="F55" s="237">
        <v>2.8239999999999981</v>
      </c>
      <c r="G55" s="238">
        <v>0.36631755287404399</v>
      </c>
      <c r="H55" s="240">
        <v>2013</v>
      </c>
      <c r="I55" s="237">
        <v>56</v>
      </c>
      <c r="J55" s="238">
        <v>23.086205394531206</v>
      </c>
      <c r="K55" s="240">
        <v>2013</v>
      </c>
      <c r="M55" s="209">
        <f t="shared" si="0"/>
        <v>19.657208000000001</v>
      </c>
      <c r="N55" s="209">
        <f t="shared" si="1"/>
        <v>0.51679199999999881</v>
      </c>
      <c r="O55" s="209">
        <f t="shared" si="2"/>
        <v>20.173999999999999</v>
      </c>
      <c r="P55" s="209">
        <f t="shared" si="3"/>
        <v>0.51679199999999881</v>
      </c>
      <c r="Q55" s="209"/>
      <c r="R55" s="209">
        <f t="shared" si="4"/>
        <v>0.36631755287404399</v>
      </c>
      <c r="S55" s="209" t="str">
        <f t="shared" si="5"/>
        <v/>
      </c>
      <c r="T55" s="209">
        <f t="shared" si="6"/>
        <v>0</v>
      </c>
      <c r="U55" s="209" t="str">
        <f t="shared" si="7"/>
        <v/>
      </c>
      <c r="V55" s="209">
        <f t="shared" si="8"/>
        <v>5.0474447125954836E-2</v>
      </c>
      <c r="W55" s="209">
        <f t="shared" si="9"/>
        <v>0.1</v>
      </c>
      <c r="X55" s="233">
        <f t="shared" si="10"/>
        <v>1</v>
      </c>
      <c r="Y55" s="234">
        <f t="shared" si="11"/>
        <v>1</v>
      </c>
      <c r="Z55" s="234">
        <f t="shared" si="12"/>
        <v>0</v>
      </c>
    </row>
    <row r="56" spans="1:26">
      <c r="A56" s="235">
        <v>522</v>
      </c>
      <c r="B56" s="236" t="s">
        <v>186</v>
      </c>
      <c r="C56" s="237">
        <v>38.700000000000003</v>
      </c>
      <c r="D56" s="238">
        <v>19.119525017955965</v>
      </c>
      <c r="E56" s="239">
        <v>1981</v>
      </c>
      <c r="F56" s="237">
        <v>2.2999999999999972</v>
      </c>
      <c r="G56" s="238">
        <v>0.49326793696611254</v>
      </c>
      <c r="H56" s="240">
        <v>2006</v>
      </c>
      <c r="I56" s="237">
        <v>41</v>
      </c>
      <c r="J56" s="238">
        <v>19.612792954922078</v>
      </c>
      <c r="K56" s="240">
        <v>2006</v>
      </c>
      <c r="M56" s="209">
        <f t="shared" si="0"/>
        <v>16.874199999999998</v>
      </c>
      <c r="N56" s="209">
        <f t="shared" si="1"/>
        <v>0.55480000000000018</v>
      </c>
      <c r="O56" s="209">
        <f t="shared" si="2"/>
        <v>17.428999999999998</v>
      </c>
      <c r="P56" s="209">
        <f t="shared" si="3"/>
        <v>0.55480000000000018</v>
      </c>
      <c r="Q56" s="209"/>
      <c r="R56" s="209">
        <f t="shared" si="4"/>
        <v>0.49326793696611254</v>
      </c>
      <c r="S56" s="209" t="str">
        <f t="shared" si="5"/>
        <v/>
      </c>
      <c r="T56" s="209">
        <f t="shared" si="6"/>
        <v>0</v>
      </c>
      <c r="U56" s="209" t="str">
        <f t="shared" si="7"/>
        <v/>
      </c>
      <c r="V56" s="209">
        <f t="shared" si="8"/>
        <v>6.1532063033887641E-2</v>
      </c>
      <c r="W56" s="209" t="str">
        <f t="shared" si="9"/>
        <v/>
      </c>
      <c r="X56" s="233">
        <f t="shared" si="10"/>
        <v>1</v>
      </c>
      <c r="Y56" s="234">
        <f t="shared" si="11"/>
        <v>1</v>
      </c>
      <c r="Z56" s="234">
        <f t="shared" si="12"/>
        <v>0</v>
      </c>
    </row>
    <row r="57" spans="1:26">
      <c r="A57" s="235">
        <v>407</v>
      </c>
      <c r="B57" s="236" t="s">
        <v>186</v>
      </c>
      <c r="C57" s="237">
        <v>25.4</v>
      </c>
      <c r="D57" s="238">
        <v>15.211941614326257</v>
      </c>
      <c r="E57" s="239">
        <v>1982</v>
      </c>
      <c r="F57" s="237">
        <v>2</v>
      </c>
      <c r="G57" s="238">
        <v>0.60106525862386018</v>
      </c>
      <c r="H57" s="240">
        <v>2004</v>
      </c>
      <c r="I57" s="237">
        <v>27.4</v>
      </c>
      <c r="J57" s="238">
        <v>15.813006872950117</v>
      </c>
      <c r="K57" s="240">
        <v>2004</v>
      </c>
      <c r="M57" s="209">
        <f t="shared" si="0"/>
        <v>13.070399999999999</v>
      </c>
      <c r="N57" s="209">
        <f t="shared" si="1"/>
        <v>0.57200000000000095</v>
      </c>
      <c r="O57" s="209">
        <f t="shared" si="2"/>
        <v>13.6424</v>
      </c>
      <c r="P57" s="209">
        <f t="shared" si="3"/>
        <v>0.57200000000000095</v>
      </c>
      <c r="Q57" s="209"/>
      <c r="R57" s="209">
        <f t="shared" si="4"/>
        <v>0.57200000000000095</v>
      </c>
      <c r="S57" s="209" t="str">
        <f t="shared" si="5"/>
        <v/>
      </c>
      <c r="T57" s="209">
        <f t="shared" si="6"/>
        <v>2.9065258623859225E-2</v>
      </c>
      <c r="U57" s="209" t="str">
        <f t="shared" si="7"/>
        <v/>
      </c>
      <c r="V57" s="209" t="str">
        <f t="shared" si="8"/>
        <v/>
      </c>
      <c r="W57" s="209" t="str">
        <f t="shared" si="9"/>
        <v/>
      </c>
      <c r="X57" s="233">
        <f t="shared" si="10"/>
        <v>0</v>
      </c>
      <c r="Y57" s="234">
        <f t="shared" si="11"/>
        <v>0</v>
      </c>
      <c r="Z57" s="234">
        <f t="shared" si="12"/>
        <v>0</v>
      </c>
    </row>
    <row r="58" spans="1:26">
      <c r="A58" s="235">
        <v>398</v>
      </c>
      <c r="B58" s="236" t="s">
        <v>186</v>
      </c>
      <c r="C58" s="237">
        <v>27.329000000000001</v>
      </c>
      <c r="D58" s="238">
        <v>15.828687771962027</v>
      </c>
      <c r="E58" s="239">
        <v>1981</v>
      </c>
      <c r="F58" s="237">
        <v>2</v>
      </c>
      <c r="G58" s="238">
        <v>1.454685054931611</v>
      </c>
      <c r="H58" s="240">
        <v>2004</v>
      </c>
      <c r="I58" s="237">
        <v>29.329000000000001</v>
      </c>
      <c r="J58" s="238">
        <v>17.28337282689364</v>
      </c>
      <c r="K58" s="240">
        <v>2004</v>
      </c>
      <c r="M58" s="209">
        <f t="shared" si="0"/>
        <v>13.622094000000001</v>
      </c>
      <c r="N58" s="209">
        <f t="shared" si="1"/>
        <v>0.57199999999999918</v>
      </c>
      <c r="O58" s="209">
        <f t="shared" si="2"/>
        <v>14.194094</v>
      </c>
      <c r="P58" s="209">
        <f t="shared" si="3"/>
        <v>0.57199999999999918</v>
      </c>
      <c r="Q58" s="209"/>
      <c r="R58" s="209">
        <f t="shared" si="4"/>
        <v>0.57199999999999918</v>
      </c>
      <c r="S58" s="209" t="str">
        <f t="shared" si="5"/>
        <v/>
      </c>
      <c r="T58" s="209">
        <f t="shared" si="6"/>
        <v>0.88268505493161187</v>
      </c>
      <c r="U58" s="209" t="str">
        <f t="shared" si="7"/>
        <v/>
      </c>
      <c r="V58" s="209" t="str">
        <f t="shared" si="8"/>
        <v/>
      </c>
      <c r="W58" s="209" t="str">
        <f t="shared" si="9"/>
        <v/>
      </c>
      <c r="X58" s="233">
        <f t="shared" si="10"/>
        <v>0</v>
      </c>
      <c r="Y58" s="234">
        <f t="shared" si="11"/>
        <v>0</v>
      </c>
      <c r="Z58" s="234">
        <f t="shared" si="12"/>
        <v>0</v>
      </c>
    </row>
    <row r="59" spans="1:26">
      <c r="A59" s="235">
        <v>408</v>
      </c>
      <c r="B59" s="236" t="s">
        <v>186</v>
      </c>
      <c r="C59" s="237">
        <v>37.700000000000003</v>
      </c>
      <c r="D59" s="238">
        <v>18.849681371441687</v>
      </c>
      <c r="E59" s="239">
        <v>1976</v>
      </c>
      <c r="F59" s="237">
        <v>2.0419999999999945</v>
      </c>
      <c r="G59" s="238">
        <v>0.58015876995711901</v>
      </c>
      <c r="H59" s="240">
        <v>2004</v>
      </c>
      <c r="I59" s="237">
        <v>39.741999999999997</v>
      </c>
      <c r="J59" s="238">
        <v>19.429840141398806</v>
      </c>
      <c r="K59" s="240">
        <v>2004</v>
      </c>
      <c r="M59" s="209">
        <f t="shared" si="0"/>
        <v>16.588200000000001</v>
      </c>
      <c r="N59" s="209">
        <f t="shared" si="1"/>
        <v>0.58401199999999776</v>
      </c>
      <c r="O59" s="209">
        <f t="shared" si="2"/>
        <v>17.172211999999998</v>
      </c>
      <c r="P59" s="209">
        <f t="shared" si="3"/>
        <v>0.58401199999999776</v>
      </c>
      <c r="Q59" s="209"/>
      <c r="R59" s="209">
        <f t="shared" si="4"/>
        <v>0.58015876995711901</v>
      </c>
      <c r="S59" s="209" t="str">
        <f t="shared" si="5"/>
        <v/>
      </c>
      <c r="T59" s="209">
        <f t="shared" si="6"/>
        <v>0</v>
      </c>
      <c r="U59" s="209" t="str">
        <f t="shared" si="7"/>
        <v/>
      </c>
      <c r="V59" s="209">
        <f t="shared" si="8"/>
        <v>3.8532300428787414E-3</v>
      </c>
      <c r="W59" s="209" t="str">
        <f t="shared" si="9"/>
        <v/>
      </c>
      <c r="X59" s="233">
        <f t="shared" si="10"/>
        <v>1</v>
      </c>
      <c r="Y59" s="234">
        <f t="shared" si="11"/>
        <v>1</v>
      </c>
      <c r="Z59" s="234">
        <f t="shared" si="12"/>
        <v>0</v>
      </c>
    </row>
    <row r="60" spans="1:26">
      <c r="A60" s="235">
        <v>1306</v>
      </c>
      <c r="B60" s="236" t="s">
        <v>186</v>
      </c>
      <c r="C60" s="237">
        <v>23.1</v>
      </c>
      <c r="D60" s="238">
        <v>14.447858434275073</v>
      </c>
      <c r="E60" s="239">
        <v>1985</v>
      </c>
      <c r="F60" s="237">
        <v>2.0999999999999979</v>
      </c>
      <c r="G60" s="238">
        <v>5.9848606370399509</v>
      </c>
      <c r="H60" s="240">
        <v>2013</v>
      </c>
      <c r="I60" s="237">
        <v>25.2</v>
      </c>
      <c r="J60" s="238">
        <v>20.432719071315024</v>
      </c>
      <c r="K60" s="240">
        <v>2013</v>
      </c>
      <c r="M60" s="209">
        <f t="shared" si="0"/>
        <v>12.412599999999999</v>
      </c>
      <c r="N60" s="209">
        <f t="shared" si="1"/>
        <v>0.60060000000000002</v>
      </c>
      <c r="O60" s="209">
        <f t="shared" si="2"/>
        <v>13.013199999999999</v>
      </c>
      <c r="P60" s="209">
        <f t="shared" si="3"/>
        <v>0.60060000000000002</v>
      </c>
      <c r="Q60" s="209"/>
      <c r="R60" s="209">
        <f t="shared" si="4"/>
        <v>0.60060000000000002</v>
      </c>
      <c r="S60" s="209" t="str">
        <f t="shared" si="5"/>
        <v/>
      </c>
      <c r="T60" s="209">
        <f t="shared" si="6"/>
        <v>5.3842606370399508</v>
      </c>
      <c r="U60" s="209" t="str">
        <f t="shared" si="7"/>
        <v/>
      </c>
      <c r="V60" s="209" t="str">
        <f t="shared" si="8"/>
        <v/>
      </c>
      <c r="W60" s="209" t="str">
        <f t="shared" si="9"/>
        <v/>
      </c>
      <c r="X60" s="233">
        <f t="shared" si="10"/>
        <v>0</v>
      </c>
      <c r="Y60" s="234">
        <f t="shared" si="11"/>
        <v>0</v>
      </c>
      <c r="Z60" s="234">
        <f t="shared" si="12"/>
        <v>0</v>
      </c>
    </row>
    <row r="61" spans="1:26">
      <c r="A61" s="235">
        <v>1294</v>
      </c>
      <c r="B61" s="236" t="s">
        <v>186</v>
      </c>
      <c r="C61" s="237">
        <v>8.5</v>
      </c>
      <c r="D61" s="238">
        <v>8.3957625314013331</v>
      </c>
      <c r="E61" s="239">
        <v>0</v>
      </c>
      <c r="F61" s="237">
        <v>1.5999999999999996</v>
      </c>
      <c r="G61" s="238">
        <v>4.5619922667121129</v>
      </c>
      <c r="H61" s="240">
        <v>2014</v>
      </c>
      <c r="I61" s="237">
        <v>10.1</v>
      </c>
      <c r="J61" s="238">
        <v>12.957754798113445</v>
      </c>
      <c r="K61" s="240">
        <v>2014</v>
      </c>
      <c r="M61" s="209">
        <f t="shared" si="0"/>
        <v>7.149</v>
      </c>
      <c r="N61" s="209">
        <f t="shared" si="1"/>
        <v>0.66239999999999988</v>
      </c>
      <c r="O61" s="209">
        <f t="shared" si="2"/>
        <v>7.8113999999999999</v>
      </c>
      <c r="P61" s="209">
        <f t="shared" si="3"/>
        <v>0.66239999999999988</v>
      </c>
      <c r="Q61" s="209"/>
      <c r="R61" s="209">
        <f t="shared" si="4"/>
        <v>0.66239999999999988</v>
      </c>
      <c r="S61" s="209" t="str">
        <f t="shared" si="5"/>
        <v/>
      </c>
      <c r="T61" s="209">
        <f t="shared" si="6"/>
        <v>3.899592266712113</v>
      </c>
      <c r="U61" s="209" t="str">
        <f t="shared" si="7"/>
        <v/>
      </c>
      <c r="V61" s="209" t="str">
        <f t="shared" si="8"/>
        <v/>
      </c>
      <c r="W61" s="209" t="str">
        <f t="shared" si="9"/>
        <v/>
      </c>
      <c r="X61" s="233">
        <f t="shared" si="10"/>
        <v>0</v>
      </c>
      <c r="Y61" s="234">
        <f t="shared" si="11"/>
        <v>0</v>
      </c>
      <c r="Z61" s="234">
        <f t="shared" si="12"/>
        <v>0</v>
      </c>
    </row>
    <row r="62" spans="1:26">
      <c r="A62" s="235">
        <v>1678</v>
      </c>
      <c r="B62" s="236" t="s">
        <v>186</v>
      </c>
      <c r="C62" s="237">
        <v>71.19</v>
      </c>
      <c r="D62" s="238">
        <v>26.619459498448784</v>
      </c>
      <c r="E62" s="239">
        <v>0</v>
      </c>
      <c r="F62" s="237">
        <v>3.8100000000000023</v>
      </c>
      <c r="G62" s="238">
        <v>0.1876880715541229</v>
      </c>
      <c r="H62" s="240">
        <v>2015</v>
      </c>
      <c r="I62" s="237">
        <v>75</v>
      </c>
      <c r="J62" s="238">
        <v>26.807147570002908</v>
      </c>
      <c r="K62" s="240">
        <v>2015</v>
      </c>
      <c r="M62" s="209">
        <f t="shared" si="0"/>
        <v>22.953769999999999</v>
      </c>
      <c r="N62" s="209">
        <f t="shared" si="1"/>
        <v>0.69723000000000113</v>
      </c>
      <c r="O62" s="209">
        <f t="shared" si="2"/>
        <v>23.651</v>
      </c>
      <c r="P62" s="209">
        <f t="shared" si="3"/>
        <v>0.69723000000000113</v>
      </c>
      <c r="Q62" s="209"/>
      <c r="R62" s="209">
        <f t="shared" si="4"/>
        <v>0.1876880715541229</v>
      </c>
      <c r="S62" s="209" t="str">
        <f t="shared" si="5"/>
        <v/>
      </c>
      <c r="T62" s="209">
        <f t="shared" si="6"/>
        <v>0</v>
      </c>
      <c r="U62" s="209" t="str">
        <f t="shared" si="7"/>
        <v/>
      </c>
      <c r="V62" s="209">
        <f t="shared" si="8"/>
        <v>0.40954192844587822</v>
      </c>
      <c r="W62" s="209">
        <f t="shared" si="9"/>
        <v>0.1</v>
      </c>
      <c r="X62" s="233">
        <f t="shared" si="10"/>
        <v>1</v>
      </c>
      <c r="Y62" s="234">
        <f t="shared" si="11"/>
        <v>1</v>
      </c>
      <c r="Z62" s="234">
        <f t="shared" si="12"/>
        <v>0</v>
      </c>
    </row>
    <row r="63" spans="1:26">
      <c r="A63" s="235">
        <v>1292</v>
      </c>
      <c r="B63" s="236" t="s">
        <v>186</v>
      </c>
      <c r="C63" s="237">
        <v>30.3</v>
      </c>
      <c r="D63" s="238">
        <v>16.740913143857401</v>
      </c>
      <c r="E63" s="239" t="s">
        <v>193</v>
      </c>
      <c r="F63" s="237">
        <v>2.4999999999999964</v>
      </c>
      <c r="G63" s="238">
        <v>4.47116983018676</v>
      </c>
      <c r="H63" s="240">
        <v>2013</v>
      </c>
      <c r="I63" s="237">
        <v>32.799999999999997</v>
      </c>
      <c r="J63" s="238">
        <v>21.212082974044161</v>
      </c>
      <c r="K63" s="240">
        <v>2013</v>
      </c>
      <c r="M63" s="209">
        <f t="shared" si="0"/>
        <v>14.4718</v>
      </c>
      <c r="N63" s="209">
        <f t="shared" si="1"/>
        <v>0.71499999999999986</v>
      </c>
      <c r="O63" s="209">
        <f t="shared" si="2"/>
        <v>15.1868</v>
      </c>
      <c r="P63" s="209">
        <f t="shared" si="3"/>
        <v>0.71499999999999986</v>
      </c>
      <c r="Q63" s="209"/>
      <c r="R63" s="209">
        <f t="shared" si="4"/>
        <v>0.71499999999999986</v>
      </c>
      <c r="S63" s="209" t="str">
        <f t="shared" si="5"/>
        <v/>
      </c>
      <c r="T63" s="209">
        <f t="shared" si="6"/>
        <v>3.7561698301867601</v>
      </c>
      <c r="U63" s="209" t="str">
        <f t="shared" si="7"/>
        <v/>
      </c>
      <c r="V63" s="209" t="str">
        <f t="shared" si="8"/>
        <v/>
      </c>
      <c r="W63" s="209" t="str">
        <f t="shared" si="9"/>
        <v/>
      </c>
      <c r="X63" s="233">
        <f t="shared" si="10"/>
        <v>0</v>
      </c>
      <c r="Y63" s="234">
        <f t="shared" si="11"/>
        <v>0</v>
      </c>
      <c r="Z63" s="234">
        <f t="shared" si="12"/>
        <v>0</v>
      </c>
    </row>
    <row r="64" spans="1:26">
      <c r="A64" s="235">
        <v>1185</v>
      </c>
      <c r="B64" s="236" t="s">
        <v>186</v>
      </c>
      <c r="C64" s="237">
        <v>32.4</v>
      </c>
      <c r="D64" s="238">
        <v>17.361216843813608</v>
      </c>
      <c r="E64" s="239">
        <v>1988</v>
      </c>
      <c r="F64" s="237">
        <v>2.5</v>
      </c>
      <c r="G64" s="238">
        <v>2.8087836612562955</v>
      </c>
      <c r="H64" s="240">
        <v>2011</v>
      </c>
      <c r="I64" s="237">
        <v>34.9</v>
      </c>
      <c r="J64" s="238">
        <v>20.170000505069904</v>
      </c>
      <c r="K64" s="240">
        <v>2011</v>
      </c>
      <c r="M64" s="209">
        <f t="shared" si="0"/>
        <v>15.0724</v>
      </c>
      <c r="N64" s="209">
        <f t="shared" si="1"/>
        <v>0.71499999999999986</v>
      </c>
      <c r="O64" s="209">
        <f t="shared" si="2"/>
        <v>15.7874</v>
      </c>
      <c r="P64" s="209">
        <f t="shared" si="3"/>
        <v>0.71499999999999986</v>
      </c>
      <c r="Q64" s="209"/>
      <c r="R64" s="209">
        <f t="shared" si="4"/>
        <v>0.71499999999999986</v>
      </c>
      <c r="S64" s="209" t="str">
        <f t="shared" si="5"/>
        <v/>
      </c>
      <c r="T64" s="209">
        <f t="shared" si="6"/>
        <v>2.0937836612562957</v>
      </c>
      <c r="U64" s="209" t="str">
        <f t="shared" si="7"/>
        <v/>
      </c>
      <c r="V64" s="209" t="str">
        <f t="shared" si="8"/>
        <v/>
      </c>
      <c r="W64" s="209" t="str">
        <f t="shared" si="9"/>
        <v/>
      </c>
      <c r="X64" s="233">
        <f t="shared" si="10"/>
        <v>0</v>
      </c>
      <c r="Y64" s="234">
        <f t="shared" si="11"/>
        <v>0</v>
      </c>
      <c r="Z64" s="234">
        <f t="shared" si="12"/>
        <v>0</v>
      </c>
    </row>
    <row r="65" spans="1:26">
      <c r="A65" s="235">
        <v>1338</v>
      </c>
      <c r="B65" s="236" t="s">
        <v>186</v>
      </c>
      <c r="C65" s="237">
        <v>7.5</v>
      </c>
      <c r="D65" s="238">
        <v>7.8441678359196425</v>
      </c>
      <c r="E65" s="239" t="s">
        <v>193</v>
      </c>
      <c r="F65" s="237">
        <v>2</v>
      </c>
      <c r="G65" s="238">
        <v>6.6635813355623759</v>
      </c>
      <c r="H65" s="240">
        <v>2013</v>
      </c>
      <c r="I65" s="237">
        <v>9.5</v>
      </c>
      <c r="J65" s="238">
        <v>14.507749171482018</v>
      </c>
      <c r="K65" s="240">
        <v>2013</v>
      </c>
      <c r="M65" s="209">
        <f t="shared" si="0"/>
        <v>6.7350000000000003</v>
      </c>
      <c r="N65" s="209">
        <f t="shared" si="1"/>
        <v>0.8279999999999994</v>
      </c>
      <c r="O65" s="209">
        <f t="shared" si="2"/>
        <v>7.5629999999999997</v>
      </c>
      <c r="P65" s="209">
        <f t="shared" si="3"/>
        <v>0.8279999999999994</v>
      </c>
      <c r="Q65" s="209"/>
      <c r="R65" s="209">
        <f t="shared" si="4"/>
        <v>0.8279999999999994</v>
      </c>
      <c r="S65" s="209" t="str">
        <f t="shared" si="5"/>
        <v/>
      </c>
      <c r="T65" s="209">
        <f t="shared" si="6"/>
        <v>5.8355813355623765</v>
      </c>
      <c r="U65" s="209" t="str">
        <f t="shared" si="7"/>
        <v/>
      </c>
      <c r="V65" s="209" t="str">
        <f t="shared" si="8"/>
        <v/>
      </c>
      <c r="W65" s="209" t="str">
        <f t="shared" si="9"/>
        <v/>
      </c>
      <c r="X65" s="233">
        <f t="shared" si="10"/>
        <v>0</v>
      </c>
      <c r="Y65" s="234">
        <f t="shared" si="11"/>
        <v>0</v>
      </c>
      <c r="Z65" s="234">
        <f t="shared" si="12"/>
        <v>0</v>
      </c>
    </row>
    <row r="66" spans="1:26">
      <c r="A66" s="235">
        <v>880</v>
      </c>
      <c r="B66" s="236" t="s">
        <v>186</v>
      </c>
      <c r="C66" s="237">
        <v>8.9499999999999993</v>
      </c>
      <c r="D66" s="238">
        <v>8.634244953440982</v>
      </c>
      <c r="E66" s="239">
        <v>1966</v>
      </c>
      <c r="F66" s="237">
        <v>2.0500000000000007</v>
      </c>
      <c r="G66" s="238">
        <v>4.5763928166345611</v>
      </c>
      <c r="H66" s="240">
        <v>2010</v>
      </c>
      <c r="I66" s="237">
        <v>11</v>
      </c>
      <c r="J66" s="238">
        <v>13.210637770075543</v>
      </c>
      <c r="K66" s="240">
        <v>2010</v>
      </c>
      <c r="M66" s="209">
        <f t="shared" si="0"/>
        <v>7.3353000000000002</v>
      </c>
      <c r="N66" s="209">
        <f t="shared" si="1"/>
        <v>0.84869999999999912</v>
      </c>
      <c r="O66" s="209">
        <f t="shared" si="2"/>
        <v>8.1839999999999993</v>
      </c>
      <c r="P66" s="209">
        <f t="shared" si="3"/>
        <v>0.84869999999999912</v>
      </c>
      <c r="Q66" s="209"/>
      <c r="R66" s="209">
        <f t="shared" si="4"/>
        <v>0.84869999999999912</v>
      </c>
      <c r="S66" s="209" t="str">
        <f t="shared" si="5"/>
        <v/>
      </c>
      <c r="T66" s="209">
        <f t="shared" si="6"/>
        <v>3.727692816634562</v>
      </c>
      <c r="U66" s="209" t="str">
        <f t="shared" si="7"/>
        <v/>
      </c>
      <c r="V66" s="209" t="str">
        <f t="shared" si="8"/>
        <v/>
      </c>
      <c r="W66" s="209" t="str">
        <f t="shared" si="9"/>
        <v/>
      </c>
      <c r="X66" s="233">
        <f t="shared" si="10"/>
        <v>0</v>
      </c>
      <c r="Y66" s="234">
        <f t="shared" si="11"/>
        <v>0</v>
      </c>
      <c r="Z66" s="234">
        <f t="shared" si="12"/>
        <v>0</v>
      </c>
    </row>
    <row r="67" spans="1:26">
      <c r="A67" s="235">
        <v>1640</v>
      </c>
      <c r="B67" s="236" t="s">
        <v>186</v>
      </c>
      <c r="C67" s="237">
        <v>15.9</v>
      </c>
      <c r="D67" s="238">
        <v>11.795859460376622</v>
      </c>
      <c r="E67" s="239">
        <v>1981</v>
      </c>
      <c r="F67" s="237">
        <v>2.4999999999999982</v>
      </c>
      <c r="G67" s="238">
        <v>8.3244002844443177</v>
      </c>
      <c r="H67" s="240">
        <v>2015</v>
      </c>
      <c r="I67" s="237">
        <v>18.399999999999999</v>
      </c>
      <c r="J67" s="238">
        <v>20.120259744820942</v>
      </c>
      <c r="K67" s="240">
        <v>2015</v>
      </c>
      <c r="M67" s="209">
        <f t="shared" si="0"/>
        <v>10.2126</v>
      </c>
      <c r="N67" s="209">
        <f t="shared" si="1"/>
        <v>0.85580000000000034</v>
      </c>
      <c r="O67" s="209">
        <f t="shared" si="2"/>
        <v>11.0684</v>
      </c>
      <c r="P67" s="209">
        <f t="shared" si="3"/>
        <v>0.85580000000000034</v>
      </c>
      <c r="Q67" s="209"/>
      <c r="R67" s="209">
        <f t="shared" si="4"/>
        <v>0.85580000000000034</v>
      </c>
      <c r="S67" s="209" t="str">
        <f t="shared" si="5"/>
        <v/>
      </c>
      <c r="T67" s="209">
        <f t="shared" si="6"/>
        <v>7.4686002844443173</v>
      </c>
      <c r="U67" s="209" t="str">
        <f t="shared" si="7"/>
        <v/>
      </c>
      <c r="V67" s="209" t="str">
        <f t="shared" si="8"/>
        <v/>
      </c>
      <c r="W67" s="209" t="str">
        <f t="shared" si="9"/>
        <v/>
      </c>
      <c r="X67" s="233">
        <f t="shared" si="10"/>
        <v>0</v>
      </c>
      <c r="Y67" s="234">
        <f t="shared" si="11"/>
        <v>0</v>
      </c>
      <c r="Z67" s="234">
        <f t="shared" si="12"/>
        <v>0</v>
      </c>
    </row>
    <row r="68" spans="1:26">
      <c r="A68" s="235">
        <v>1642</v>
      </c>
      <c r="B68" s="236" t="s">
        <v>186</v>
      </c>
      <c r="C68" s="237">
        <v>16.12</v>
      </c>
      <c r="D68" s="238">
        <v>11.884197030930961</v>
      </c>
      <c r="E68" s="239" t="s">
        <v>193</v>
      </c>
      <c r="F68" s="237">
        <v>2.7799999999999976</v>
      </c>
      <c r="G68" s="238">
        <v>10.134123990225088</v>
      </c>
      <c r="H68" s="240">
        <v>2015</v>
      </c>
      <c r="I68" s="237">
        <v>18.899999999999999</v>
      </c>
      <c r="J68" s="238">
        <v>22.018321021156048</v>
      </c>
      <c r="K68" s="240">
        <v>2015</v>
      </c>
      <c r="M68" s="209">
        <f t="shared" si="0"/>
        <v>10.30368</v>
      </c>
      <c r="N68" s="209">
        <f t="shared" si="1"/>
        <v>0.90771999999999942</v>
      </c>
      <c r="O68" s="209">
        <f t="shared" si="2"/>
        <v>11.211399999999999</v>
      </c>
      <c r="P68" s="209">
        <f t="shared" si="3"/>
        <v>0.90771999999999942</v>
      </c>
      <c r="Q68" s="209"/>
      <c r="R68" s="209">
        <f t="shared" si="4"/>
        <v>0.90771999999999942</v>
      </c>
      <c r="S68" s="209" t="str">
        <f t="shared" si="5"/>
        <v/>
      </c>
      <c r="T68" s="209">
        <f t="shared" si="6"/>
        <v>9.2264039902250889</v>
      </c>
      <c r="U68" s="209" t="str">
        <f t="shared" si="7"/>
        <v/>
      </c>
      <c r="V68" s="209" t="str">
        <f t="shared" si="8"/>
        <v/>
      </c>
      <c r="W68" s="209" t="str">
        <f t="shared" si="9"/>
        <v/>
      </c>
      <c r="X68" s="233">
        <f t="shared" si="10"/>
        <v>0</v>
      </c>
      <c r="Y68" s="234">
        <f t="shared" si="11"/>
        <v>0</v>
      </c>
      <c r="Z68" s="234">
        <f t="shared" si="12"/>
        <v>0</v>
      </c>
    </row>
    <row r="69" spans="1:26">
      <c r="A69" s="235">
        <v>493</v>
      </c>
      <c r="B69" s="236" t="s">
        <v>186</v>
      </c>
      <c r="C69" s="237">
        <v>25.4</v>
      </c>
      <c r="D69" s="238">
        <v>15.211941614326257</v>
      </c>
      <c r="E69" s="239">
        <v>1975</v>
      </c>
      <c r="F69" s="237">
        <v>3.3000000000000007</v>
      </c>
      <c r="G69" s="238">
        <v>3.4002692913337142</v>
      </c>
      <c r="H69" s="240">
        <v>2006</v>
      </c>
      <c r="I69" s="237">
        <v>28.7</v>
      </c>
      <c r="J69" s="238">
        <v>18.612210905659971</v>
      </c>
      <c r="K69" s="240">
        <v>2006</v>
      </c>
      <c r="M69" s="209">
        <f t="shared" si="0"/>
        <v>13.070399999999999</v>
      </c>
      <c r="N69" s="209">
        <f t="shared" si="1"/>
        <v>0.9438000000000013</v>
      </c>
      <c r="O69" s="209">
        <f t="shared" si="2"/>
        <v>14.014200000000001</v>
      </c>
      <c r="P69" s="209">
        <f t="shared" si="3"/>
        <v>0.9438000000000013</v>
      </c>
      <c r="Q69" s="209"/>
      <c r="R69" s="209">
        <f t="shared" si="4"/>
        <v>0.9438000000000013</v>
      </c>
      <c r="S69" s="209" t="str">
        <f t="shared" si="5"/>
        <v/>
      </c>
      <c r="T69" s="209">
        <f t="shared" si="6"/>
        <v>2.4564692913337129</v>
      </c>
      <c r="U69" s="209" t="str">
        <f t="shared" si="7"/>
        <v/>
      </c>
      <c r="V69" s="209" t="str">
        <f t="shared" si="8"/>
        <v/>
      </c>
      <c r="W69" s="209" t="str">
        <f t="shared" si="9"/>
        <v/>
      </c>
      <c r="X69" s="233">
        <f t="shared" si="10"/>
        <v>0</v>
      </c>
      <c r="Y69" s="234">
        <f t="shared" si="11"/>
        <v>0</v>
      </c>
      <c r="Z69" s="234">
        <f t="shared" si="12"/>
        <v>0</v>
      </c>
    </row>
    <row r="70" spans="1:26">
      <c r="A70" s="235">
        <v>655</v>
      </c>
      <c r="B70" s="236" t="s">
        <v>186</v>
      </c>
      <c r="C70" s="237">
        <v>12.052999999999999</v>
      </c>
      <c r="D70" s="238">
        <v>10.148740116269378</v>
      </c>
      <c r="E70" s="239">
        <v>1974</v>
      </c>
      <c r="F70" s="237">
        <v>2.3390000000000004</v>
      </c>
      <c r="G70" s="238">
        <v>0.59464786373478107</v>
      </c>
      <c r="H70" s="240">
        <v>2007</v>
      </c>
      <c r="I70" s="237">
        <v>14.391999999999999</v>
      </c>
      <c r="J70" s="238">
        <v>10.74338798000416</v>
      </c>
      <c r="K70" s="240">
        <v>2007</v>
      </c>
      <c r="M70" s="209">
        <f t="shared" si="0"/>
        <v>8.619942</v>
      </c>
      <c r="N70" s="209">
        <f t="shared" si="1"/>
        <v>0.96834600000000037</v>
      </c>
      <c r="O70" s="209">
        <f t="shared" si="2"/>
        <v>9.5882880000000004</v>
      </c>
      <c r="P70" s="209">
        <f t="shared" si="3"/>
        <v>0.96834600000000037</v>
      </c>
      <c r="Q70" s="209"/>
      <c r="R70" s="209">
        <f t="shared" si="4"/>
        <v>0.59464786373478107</v>
      </c>
      <c r="S70" s="209" t="str">
        <f t="shared" si="5"/>
        <v/>
      </c>
      <c r="T70" s="209">
        <f t="shared" si="6"/>
        <v>0</v>
      </c>
      <c r="U70" s="209" t="str">
        <f t="shared" si="7"/>
        <v/>
      </c>
      <c r="V70" s="209">
        <f t="shared" si="8"/>
        <v>0.27369813626521933</v>
      </c>
      <c r="W70" s="209">
        <f t="shared" si="9"/>
        <v>0.1</v>
      </c>
      <c r="X70" s="233">
        <f t="shared" si="10"/>
        <v>1</v>
      </c>
      <c r="Y70" s="234">
        <f t="shared" si="11"/>
        <v>1</v>
      </c>
      <c r="Z70" s="234">
        <f t="shared" si="12"/>
        <v>0</v>
      </c>
    </row>
    <row r="71" spans="1:26">
      <c r="A71" s="235">
        <v>401</v>
      </c>
      <c r="B71" s="236" t="s">
        <v>186</v>
      </c>
      <c r="C71" s="237">
        <v>2</v>
      </c>
      <c r="D71" s="238">
        <v>3.8271806637538481</v>
      </c>
      <c r="E71" s="239">
        <v>1986</v>
      </c>
      <c r="F71" s="237">
        <v>1.5</v>
      </c>
      <c r="G71" s="238">
        <v>0.36204281296556784</v>
      </c>
      <c r="H71" s="240">
        <v>2004</v>
      </c>
      <c r="I71" s="237">
        <v>3.5</v>
      </c>
      <c r="J71" s="238">
        <v>4.1892234767194161</v>
      </c>
      <c r="K71" s="240">
        <v>2004</v>
      </c>
      <c r="M71" s="209">
        <f t="shared" si="0"/>
        <v>3.0609999999999999</v>
      </c>
      <c r="N71" s="209">
        <f t="shared" si="1"/>
        <v>1.0019999999999998</v>
      </c>
      <c r="O71" s="209">
        <f t="shared" si="2"/>
        <v>4.0629999999999997</v>
      </c>
      <c r="P71" s="209">
        <f t="shared" si="3"/>
        <v>1.0019999999999998</v>
      </c>
      <c r="Q71" s="209"/>
      <c r="R71" s="209">
        <f t="shared" si="4"/>
        <v>0.36204281296556784</v>
      </c>
      <c r="S71" s="209" t="str">
        <f t="shared" si="5"/>
        <v/>
      </c>
      <c r="T71" s="209">
        <f t="shared" si="6"/>
        <v>0</v>
      </c>
      <c r="U71" s="209" t="str">
        <f t="shared" si="7"/>
        <v/>
      </c>
      <c r="V71" s="209">
        <f t="shared" si="8"/>
        <v>0.53995718703443196</v>
      </c>
      <c r="W71" s="209">
        <f t="shared" si="9"/>
        <v>0.1</v>
      </c>
      <c r="X71" s="233">
        <f t="shared" si="10"/>
        <v>1</v>
      </c>
      <c r="Y71" s="234">
        <f t="shared" si="11"/>
        <v>1</v>
      </c>
      <c r="Z71" s="234">
        <f t="shared" si="12"/>
        <v>0</v>
      </c>
    </row>
    <row r="72" spans="1:26">
      <c r="A72" s="235">
        <v>928</v>
      </c>
      <c r="B72" s="236" t="s">
        <v>186</v>
      </c>
      <c r="C72" s="237">
        <v>18.02</v>
      </c>
      <c r="D72" s="238">
        <v>12.62533349039378</v>
      </c>
      <c r="E72" s="239">
        <v>1992</v>
      </c>
      <c r="F72" s="237">
        <v>3.4800000000000004</v>
      </c>
      <c r="G72" s="238">
        <v>10.364367944955573</v>
      </c>
      <c r="H72" s="240">
        <v>2010</v>
      </c>
      <c r="I72" s="237">
        <v>21.5</v>
      </c>
      <c r="J72" s="238">
        <v>22.989701435349353</v>
      </c>
      <c r="K72" s="240">
        <v>2010</v>
      </c>
      <c r="M72" s="209">
        <f t="shared" si="0"/>
        <v>10.959720000000001</v>
      </c>
      <c r="N72" s="209">
        <f t="shared" si="1"/>
        <v>0.99527999999999928</v>
      </c>
      <c r="O72" s="209">
        <f t="shared" si="2"/>
        <v>11.955</v>
      </c>
      <c r="P72" s="209">
        <f t="shared" si="3"/>
        <v>0.99527999999999928</v>
      </c>
      <c r="Q72" s="209"/>
      <c r="R72" s="209">
        <f t="shared" si="4"/>
        <v>0.99527999999999928</v>
      </c>
      <c r="S72" s="209" t="str">
        <f t="shared" si="5"/>
        <v/>
      </c>
      <c r="T72" s="209">
        <f t="shared" si="6"/>
        <v>9.3690879449555737</v>
      </c>
      <c r="U72" s="209" t="str">
        <f t="shared" si="7"/>
        <v/>
      </c>
      <c r="V72" s="209" t="str">
        <f t="shared" si="8"/>
        <v/>
      </c>
      <c r="W72" s="209" t="str">
        <f t="shared" si="9"/>
        <v/>
      </c>
      <c r="X72" s="233">
        <f t="shared" si="10"/>
        <v>0</v>
      </c>
      <c r="Y72" s="234">
        <f t="shared" si="11"/>
        <v>0</v>
      </c>
      <c r="Z72" s="234">
        <f t="shared" si="12"/>
        <v>0</v>
      </c>
    </row>
    <row r="73" spans="1:26">
      <c r="A73" s="235">
        <v>630</v>
      </c>
      <c r="B73" s="236" t="s">
        <v>186</v>
      </c>
      <c r="C73" s="237">
        <v>36.4</v>
      </c>
      <c r="D73" s="238">
        <v>18.493943918851937</v>
      </c>
      <c r="E73" s="239" t="s">
        <v>193</v>
      </c>
      <c r="F73" s="237">
        <v>3.6000000000000014</v>
      </c>
      <c r="G73" s="238">
        <v>0.76181860016629799</v>
      </c>
      <c r="H73" s="240">
        <v>2007</v>
      </c>
      <c r="I73" s="237">
        <v>40</v>
      </c>
      <c r="J73" s="238">
        <v>19.255762519018234</v>
      </c>
      <c r="K73" s="240">
        <v>2007</v>
      </c>
      <c r="M73" s="209">
        <f t="shared" si="0"/>
        <v>16.2164</v>
      </c>
      <c r="N73" s="209">
        <f t="shared" si="1"/>
        <v>1.0295999999999985</v>
      </c>
      <c r="O73" s="209">
        <f t="shared" si="2"/>
        <v>17.245999999999999</v>
      </c>
      <c r="P73" s="209">
        <f t="shared" si="3"/>
        <v>1.0295999999999985</v>
      </c>
      <c r="Q73" s="209"/>
      <c r="R73" s="209">
        <f t="shared" si="4"/>
        <v>0.76181860016629799</v>
      </c>
      <c r="S73" s="209" t="str">
        <f t="shared" si="5"/>
        <v/>
      </c>
      <c r="T73" s="209">
        <f t="shared" si="6"/>
        <v>0</v>
      </c>
      <c r="U73" s="209" t="str">
        <f t="shared" si="7"/>
        <v/>
      </c>
      <c r="V73" s="209">
        <f t="shared" si="8"/>
        <v>0.16778139983370055</v>
      </c>
      <c r="W73" s="209">
        <f t="shared" si="9"/>
        <v>0.1</v>
      </c>
      <c r="X73" s="233">
        <f t="shared" si="10"/>
        <v>1</v>
      </c>
      <c r="Y73" s="234">
        <f t="shared" si="11"/>
        <v>1</v>
      </c>
      <c r="Z73" s="234">
        <f t="shared" si="12"/>
        <v>0</v>
      </c>
    </row>
    <row r="74" spans="1:26">
      <c r="A74" s="235">
        <v>1454</v>
      </c>
      <c r="B74" s="236" t="s">
        <v>186</v>
      </c>
      <c r="C74" s="237">
        <v>41.7</v>
      </c>
      <c r="D74" s="238">
        <v>19.910500080879803</v>
      </c>
      <c r="E74" s="239">
        <v>2009</v>
      </c>
      <c r="F74" s="237">
        <v>5.6999999999999957</v>
      </c>
      <c r="G74" s="238">
        <v>0.45762240995573644</v>
      </c>
      <c r="H74" s="240">
        <v>2013</v>
      </c>
      <c r="I74" s="237">
        <v>47.4</v>
      </c>
      <c r="J74" s="238">
        <v>20.368122490835539</v>
      </c>
      <c r="K74" s="240">
        <v>2013</v>
      </c>
      <c r="M74" s="209">
        <f t="shared" si="0"/>
        <v>17.557099999999998</v>
      </c>
      <c r="N74" s="209">
        <f t="shared" si="1"/>
        <v>1.0431000000000026</v>
      </c>
      <c r="O74" s="209">
        <f t="shared" si="2"/>
        <v>18.600200000000001</v>
      </c>
      <c r="P74" s="209">
        <f t="shared" si="3"/>
        <v>1.0431000000000026</v>
      </c>
      <c r="Q74" s="209"/>
      <c r="R74" s="209">
        <f t="shared" si="4"/>
        <v>0.45762240995573644</v>
      </c>
      <c r="S74" s="209" t="str">
        <f t="shared" si="5"/>
        <v/>
      </c>
      <c r="T74" s="209">
        <f t="shared" si="6"/>
        <v>0</v>
      </c>
      <c r="U74" s="209" t="str">
        <f t="shared" si="7"/>
        <v/>
      </c>
      <c r="V74" s="209">
        <f t="shared" si="8"/>
        <v>0.48547759004426616</v>
      </c>
      <c r="W74" s="209">
        <f t="shared" si="9"/>
        <v>0.1</v>
      </c>
      <c r="X74" s="233">
        <f t="shared" si="10"/>
        <v>1</v>
      </c>
      <c r="Y74" s="234">
        <f t="shared" si="11"/>
        <v>1</v>
      </c>
      <c r="Z74" s="234">
        <f t="shared" si="12"/>
        <v>0</v>
      </c>
    </row>
    <row r="75" spans="1:26">
      <c r="A75" s="235">
        <v>1674</v>
      </c>
      <c r="B75" s="236" t="s">
        <v>186</v>
      </c>
      <c r="C75" s="237">
        <v>17.399999999999999</v>
      </c>
      <c r="D75" s="238">
        <v>12.387597168217049</v>
      </c>
      <c r="E75" s="239">
        <v>0</v>
      </c>
      <c r="F75" s="237">
        <v>3.7000000000000028</v>
      </c>
      <c r="G75" s="238">
        <v>10.327278566796926</v>
      </c>
      <c r="H75" s="240">
        <v>2016</v>
      </c>
      <c r="I75" s="237">
        <v>21.1</v>
      </c>
      <c r="J75" s="238">
        <v>22.714875735013976</v>
      </c>
      <c r="K75" s="240">
        <v>2016</v>
      </c>
      <c r="M75" s="209">
        <f t="shared" si="0"/>
        <v>10.782400000000001</v>
      </c>
      <c r="N75" s="209">
        <f t="shared" si="1"/>
        <v>1.0581999999999994</v>
      </c>
      <c r="O75" s="209">
        <f t="shared" si="2"/>
        <v>11.8406</v>
      </c>
      <c r="P75" s="209">
        <f t="shared" si="3"/>
        <v>1.0581999999999994</v>
      </c>
      <c r="Q75" s="209"/>
      <c r="R75" s="209">
        <f t="shared" si="4"/>
        <v>1.0581999999999994</v>
      </c>
      <c r="S75" s="209" t="str">
        <f t="shared" si="5"/>
        <v/>
      </c>
      <c r="T75" s="209">
        <f t="shared" si="6"/>
        <v>9.2690785667969262</v>
      </c>
      <c r="U75" s="209" t="str">
        <f t="shared" si="7"/>
        <v/>
      </c>
      <c r="V75" s="209" t="str">
        <f t="shared" si="8"/>
        <v/>
      </c>
      <c r="W75" s="209" t="str">
        <f t="shared" si="9"/>
        <v/>
      </c>
      <c r="X75" s="233">
        <f t="shared" si="10"/>
        <v>0</v>
      </c>
      <c r="Y75" s="234">
        <f t="shared" si="11"/>
        <v>0</v>
      </c>
      <c r="Z75" s="234">
        <f t="shared" si="12"/>
        <v>0</v>
      </c>
    </row>
    <row r="76" spans="1:26">
      <c r="A76" s="235">
        <v>924</v>
      </c>
      <c r="B76" s="236" t="s">
        <v>186</v>
      </c>
      <c r="C76" s="237">
        <v>45.94</v>
      </c>
      <c r="D76" s="238">
        <v>20.985326105396148</v>
      </c>
      <c r="E76" s="239">
        <v>1982</v>
      </c>
      <c r="F76" s="237">
        <v>6.0600000000000023</v>
      </c>
      <c r="G76" s="238">
        <v>1.4264307906682692</v>
      </c>
      <c r="H76" s="240">
        <v>2010</v>
      </c>
      <c r="I76" s="237">
        <v>52</v>
      </c>
      <c r="J76" s="238">
        <v>22.411756896064418</v>
      </c>
      <c r="K76" s="240">
        <v>2010</v>
      </c>
      <c r="L76" s="208"/>
      <c r="M76" s="209">
        <f t="shared" si="0"/>
        <v>18.333020000000001</v>
      </c>
      <c r="N76" s="209">
        <f t="shared" si="1"/>
        <v>1.108979999999999</v>
      </c>
      <c r="O76" s="209">
        <f t="shared" si="2"/>
        <v>19.442</v>
      </c>
      <c r="P76" s="209">
        <f t="shared" si="3"/>
        <v>1.108979999999999</v>
      </c>
      <c r="Q76" s="209"/>
      <c r="R76" s="209">
        <f t="shared" si="4"/>
        <v>1.108979999999999</v>
      </c>
      <c r="S76" s="209" t="str">
        <f t="shared" si="5"/>
        <v/>
      </c>
      <c r="T76" s="209">
        <f t="shared" si="6"/>
        <v>0.3174507906682702</v>
      </c>
      <c r="U76" s="209" t="str">
        <f t="shared" si="7"/>
        <v/>
      </c>
      <c r="V76" s="209" t="str">
        <f t="shared" si="8"/>
        <v/>
      </c>
      <c r="W76" s="209" t="str">
        <f t="shared" si="9"/>
        <v/>
      </c>
      <c r="X76" s="233">
        <f t="shared" si="10"/>
        <v>0</v>
      </c>
      <c r="Y76" s="234">
        <f t="shared" si="11"/>
        <v>0</v>
      </c>
      <c r="Z76" s="234">
        <f t="shared" si="12"/>
        <v>0</v>
      </c>
    </row>
    <row r="77" spans="1:26">
      <c r="A77" s="235">
        <v>897</v>
      </c>
      <c r="B77" s="236" t="s">
        <v>186</v>
      </c>
      <c r="C77" s="237">
        <v>14.8</v>
      </c>
      <c r="D77" s="238">
        <v>11.345528928306386</v>
      </c>
      <c r="E77" s="239">
        <v>1996</v>
      </c>
      <c r="F77" s="237">
        <v>3</v>
      </c>
      <c r="G77" s="238">
        <v>6.2372112776035529</v>
      </c>
      <c r="H77" s="240">
        <v>2010</v>
      </c>
      <c r="I77" s="237">
        <v>17.8</v>
      </c>
      <c r="J77" s="238">
        <v>17.582740205909939</v>
      </c>
      <c r="K77" s="240">
        <v>2010</v>
      </c>
      <c r="M77" s="209">
        <f t="shared" si="0"/>
        <v>9.7571999999999992</v>
      </c>
      <c r="N77" s="209">
        <f t="shared" si="1"/>
        <v>1.1396000000000015</v>
      </c>
      <c r="O77" s="209">
        <f t="shared" si="2"/>
        <v>10.896800000000001</v>
      </c>
      <c r="P77" s="209">
        <f t="shared" si="3"/>
        <v>1.1396000000000015</v>
      </c>
      <c r="Q77" s="209"/>
      <c r="R77" s="209">
        <f t="shared" si="4"/>
        <v>1.1396000000000015</v>
      </c>
      <c r="S77" s="209" t="str">
        <f t="shared" si="5"/>
        <v/>
      </c>
      <c r="T77" s="209">
        <f t="shared" si="6"/>
        <v>5.0976112776035514</v>
      </c>
      <c r="U77" s="209" t="str">
        <f t="shared" si="7"/>
        <v/>
      </c>
      <c r="V77" s="209" t="str">
        <f t="shared" si="8"/>
        <v/>
      </c>
      <c r="W77" s="209" t="str">
        <f t="shared" si="9"/>
        <v/>
      </c>
      <c r="X77" s="233">
        <f t="shared" si="10"/>
        <v>0</v>
      </c>
      <c r="Y77" s="234">
        <f t="shared" si="11"/>
        <v>0</v>
      </c>
      <c r="Z77" s="234">
        <f t="shared" si="12"/>
        <v>0</v>
      </c>
    </row>
    <row r="78" spans="1:26">
      <c r="A78" s="235">
        <v>1276</v>
      </c>
      <c r="B78" s="236" t="s">
        <v>186</v>
      </c>
      <c r="C78" s="237">
        <v>34</v>
      </c>
      <c r="D78" s="238">
        <v>17.821577356557565</v>
      </c>
      <c r="E78" s="239" t="s">
        <v>193</v>
      </c>
      <c r="F78" s="237">
        <v>4</v>
      </c>
      <c r="G78" s="238">
        <v>0.69755192087391271</v>
      </c>
      <c r="H78" s="240">
        <v>2012</v>
      </c>
      <c r="I78" s="237">
        <v>38</v>
      </c>
      <c r="J78" s="238">
        <v>18.519129277431478</v>
      </c>
      <c r="K78" s="240">
        <v>2012</v>
      </c>
      <c r="M78" s="209">
        <f t="shared" ref="M78:M141" si="13">IF($C78&gt;0,20*($C$11+(MIN(7.5,$C78)*$D$11)+(MAX(MIN(9.5,$C78-7.5),0)*$E$11)+(MAX(MIN(23,$C78-17),0)*$F$11)+(MAX($C78-40,0)*$G$11))/1000000,0)</f>
        <v>15.53</v>
      </c>
      <c r="N78" s="209">
        <f t="shared" ref="N78:N141" si="14">O78-M78</f>
        <v>1.1440000000000001</v>
      </c>
      <c r="O78" s="209">
        <f t="shared" ref="O78:O141" si="15">IF(I78&gt;0,20*($C$11+(MIN(7.5,I78)*$D$11)+(MAX(MIN(9.5,I78-7.5),0)*$E$11)+(MAX(MIN(23,I78-17),0)*$F$11)+(MAX(I78-40,0)*$G$11))/1000000,0)</f>
        <v>16.673999999999999</v>
      </c>
      <c r="P78" s="209">
        <f t="shared" ref="P78:P141" si="16">IF(B78="GF",M78,N78)</f>
        <v>1.1440000000000001</v>
      </c>
      <c r="Q78" s="209"/>
      <c r="R78" s="209">
        <f t="shared" ref="R78:R141" si="17">IF(B78="UG",MIN(G78,P78),"")</f>
        <v>0.69755192087391271</v>
      </c>
      <c r="S78" s="209" t="str">
        <f t="shared" ref="S78:S141" si="18">IF(B78="GF",MIN(D78,P78),"")</f>
        <v/>
      </c>
      <c r="T78" s="209">
        <f t="shared" ref="T78:T141" si="19">IF(B78="UG",G78-R78,"")</f>
        <v>0</v>
      </c>
      <c r="U78" s="209" t="str">
        <f t="shared" ref="U78:U141" si="20">IF(B78="GF",D78-S78,"")</f>
        <v/>
      </c>
      <c r="V78" s="209">
        <f t="shared" ref="V78:V141" si="21">IF(P78&gt;SUM(R78:S78),P78-SUM(R78:S78,W78),"")</f>
        <v>0.34644807912608744</v>
      </c>
      <c r="W78" s="209">
        <f t="shared" ref="W78:W141" si="22">IF((P78-SUM(R78:S78))&gt;0.1,0.1,"")</f>
        <v>0.1</v>
      </c>
      <c r="X78" s="233">
        <f t="shared" ref="X78:X141" si="23">IF(OR(AND(B78="GF",P78&gt;=D78),AND(B78="UG",P78&gt;=G78)),1,0)</f>
        <v>1</v>
      </c>
      <c r="Y78" s="234">
        <f t="shared" ref="Y78:Y141" si="24">IF(OR(AND(B78="GF",P78&gt;D78),AND(B78="UG",P78&gt;G78)),1,0)</f>
        <v>1</v>
      </c>
      <c r="Z78" s="234">
        <f t="shared" ref="Z78:Z141" si="25">IF(OR(AND(B78="GF",(P78-D78)&gt;=5),AND(B78="UG",(P78-G78)&gt;=5)),1,0)</f>
        <v>0</v>
      </c>
    </row>
    <row r="79" spans="1:26">
      <c r="A79" s="235">
        <v>1203</v>
      </c>
      <c r="B79" s="236" t="s">
        <v>186</v>
      </c>
      <c r="C79" s="237">
        <v>20.5</v>
      </c>
      <c r="D79" s="238">
        <v>13.540893597465583</v>
      </c>
      <c r="E79" s="239">
        <v>1977</v>
      </c>
      <c r="F79" s="237">
        <v>4.1000000000000014</v>
      </c>
      <c r="G79" s="238">
        <v>12.443615523285567</v>
      </c>
      <c r="H79" s="240">
        <v>2012</v>
      </c>
      <c r="I79" s="237">
        <v>24.6</v>
      </c>
      <c r="J79" s="238">
        <v>25.984509120751149</v>
      </c>
      <c r="K79" s="240">
        <v>2012</v>
      </c>
      <c r="L79" s="208"/>
      <c r="M79" s="209">
        <f t="shared" si="13"/>
        <v>11.669</v>
      </c>
      <c r="N79" s="209">
        <f t="shared" si="14"/>
        <v>1.1725999999999992</v>
      </c>
      <c r="O79" s="209">
        <f t="shared" si="15"/>
        <v>12.8416</v>
      </c>
      <c r="P79" s="209">
        <f t="shared" si="16"/>
        <v>1.1725999999999992</v>
      </c>
      <c r="Q79" s="209"/>
      <c r="R79" s="209">
        <f t="shared" si="17"/>
        <v>1.1725999999999992</v>
      </c>
      <c r="S79" s="209" t="str">
        <f t="shared" si="18"/>
        <v/>
      </c>
      <c r="T79" s="209">
        <f t="shared" si="19"/>
        <v>11.271015523285568</v>
      </c>
      <c r="U79" s="209" t="str">
        <f t="shared" si="20"/>
        <v/>
      </c>
      <c r="V79" s="209" t="str">
        <f t="shared" si="21"/>
        <v/>
      </c>
      <c r="W79" s="209" t="str">
        <f t="shared" si="22"/>
        <v/>
      </c>
      <c r="X79" s="233">
        <f t="shared" si="23"/>
        <v>0</v>
      </c>
      <c r="Y79" s="234">
        <f t="shared" si="24"/>
        <v>0</v>
      </c>
      <c r="Z79" s="234">
        <f t="shared" si="25"/>
        <v>0</v>
      </c>
    </row>
    <row r="80" spans="1:26">
      <c r="A80" s="235">
        <v>363</v>
      </c>
      <c r="B80" s="236" t="s">
        <v>186</v>
      </c>
      <c r="C80" s="237">
        <v>21.225999999999999</v>
      </c>
      <c r="D80" s="238">
        <v>13.799189280329706</v>
      </c>
      <c r="E80" s="239">
        <v>1975</v>
      </c>
      <c r="F80" s="237">
        <v>4.1999999999999993</v>
      </c>
      <c r="G80" s="238">
        <v>0.82194253395528394</v>
      </c>
      <c r="H80" s="240">
        <v>2004</v>
      </c>
      <c r="I80" s="237">
        <v>25.425999999999998</v>
      </c>
      <c r="J80" s="238">
        <v>14.62113181428499</v>
      </c>
      <c r="K80" s="240">
        <v>2004</v>
      </c>
      <c r="M80" s="209">
        <f t="shared" si="13"/>
        <v>11.876636</v>
      </c>
      <c r="N80" s="209">
        <f t="shared" si="14"/>
        <v>1.2011999999999983</v>
      </c>
      <c r="O80" s="209">
        <f t="shared" si="15"/>
        <v>13.077835999999998</v>
      </c>
      <c r="P80" s="209">
        <f t="shared" si="16"/>
        <v>1.2011999999999983</v>
      </c>
      <c r="Q80" s="209"/>
      <c r="R80" s="209">
        <f t="shared" si="17"/>
        <v>0.82194253395528394</v>
      </c>
      <c r="S80" s="209" t="str">
        <f t="shared" si="18"/>
        <v/>
      </c>
      <c r="T80" s="209">
        <f t="shared" si="19"/>
        <v>0</v>
      </c>
      <c r="U80" s="209" t="str">
        <f t="shared" si="20"/>
        <v/>
      </c>
      <c r="V80" s="209">
        <f t="shared" si="21"/>
        <v>0.27925746604471435</v>
      </c>
      <c r="W80" s="209">
        <f t="shared" si="22"/>
        <v>0.1</v>
      </c>
      <c r="X80" s="233">
        <f t="shared" si="23"/>
        <v>1</v>
      </c>
      <c r="Y80" s="234">
        <f t="shared" si="24"/>
        <v>1</v>
      </c>
      <c r="Z80" s="234">
        <f t="shared" si="25"/>
        <v>0</v>
      </c>
    </row>
    <row r="81" spans="1:27">
      <c r="A81" s="235">
        <v>685</v>
      </c>
      <c r="B81" s="236" t="s">
        <v>186</v>
      </c>
      <c r="C81" s="237">
        <v>28.7</v>
      </c>
      <c r="D81" s="238">
        <v>16.254998765804071</v>
      </c>
      <c r="E81" s="239">
        <v>1975</v>
      </c>
      <c r="F81" s="237">
        <v>4.1999999999999993</v>
      </c>
      <c r="G81" s="238">
        <v>0.94606982488538283</v>
      </c>
      <c r="H81" s="240">
        <v>2007</v>
      </c>
      <c r="I81" s="237">
        <v>32.9</v>
      </c>
      <c r="J81" s="238">
        <v>17.201068590689456</v>
      </c>
      <c r="K81" s="240">
        <v>2007</v>
      </c>
      <c r="M81" s="209">
        <f t="shared" si="13"/>
        <v>14.014200000000001</v>
      </c>
      <c r="N81" s="209">
        <f t="shared" si="14"/>
        <v>1.2012</v>
      </c>
      <c r="O81" s="209">
        <f t="shared" si="15"/>
        <v>15.215400000000001</v>
      </c>
      <c r="P81" s="209">
        <f t="shared" si="16"/>
        <v>1.2012</v>
      </c>
      <c r="Q81" s="209"/>
      <c r="R81" s="209">
        <f t="shared" si="17"/>
        <v>0.94606982488538283</v>
      </c>
      <c r="S81" s="209" t="str">
        <f t="shared" si="18"/>
        <v/>
      </c>
      <c r="T81" s="209">
        <f t="shared" si="19"/>
        <v>0</v>
      </c>
      <c r="U81" s="209" t="str">
        <f t="shared" si="20"/>
        <v/>
      </c>
      <c r="V81" s="209">
        <f t="shared" si="21"/>
        <v>0.15513017511461724</v>
      </c>
      <c r="W81" s="209">
        <f t="shared" si="22"/>
        <v>0.1</v>
      </c>
      <c r="X81" s="233">
        <f t="shared" si="23"/>
        <v>1</v>
      </c>
      <c r="Y81" s="234">
        <f t="shared" si="24"/>
        <v>1</v>
      </c>
      <c r="Z81" s="234">
        <f t="shared" si="25"/>
        <v>0</v>
      </c>
    </row>
    <row r="82" spans="1:27">
      <c r="A82" s="235">
        <v>613</v>
      </c>
      <c r="B82" s="236" t="s">
        <v>186</v>
      </c>
      <c r="C82" s="237">
        <v>6.2</v>
      </c>
      <c r="D82" s="238">
        <v>7.0739465265894887</v>
      </c>
      <c r="E82" s="239">
        <v>1999</v>
      </c>
      <c r="F82" s="237">
        <v>2.2000000000000002</v>
      </c>
      <c r="G82" s="238">
        <v>0.43131820582676678</v>
      </c>
      <c r="H82" s="240">
        <v>2006</v>
      </c>
      <c r="I82" s="237">
        <v>8.4</v>
      </c>
      <c r="J82" s="238">
        <v>7.5052647324162551</v>
      </c>
      <c r="K82" s="240">
        <v>2006</v>
      </c>
      <c r="M82" s="209">
        <f t="shared" si="13"/>
        <v>5.8666</v>
      </c>
      <c r="N82" s="209">
        <f t="shared" si="14"/>
        <v>1.2409999999999997</v>
      </c>
      <c r="O82" s="209">
        <f t="shared" si="15"/>
        <v>7.1075999999999997</v>
      </c>
      <c r="P82" s="209">
        <f t="shared" si="16"/>
        <v>1.2409999999999997</v>
      </c>
      <c r="Q82" s="209"/>
      <c r="R82" s="209">
        <f t="shared" si="17"/>
        <v>0.43131820582676678</v>
      </c>
      <c r="S82" s="209" t="str">
        <f t="shared" si="18"/>
        <v/>
      </c>
      <c r="T82" s="209">
        <f t="shared" si="19"/>
        <v>0</v>
      </c>
      <c r="U82" s="209" t="str">
        <f t="shared" si="20"/>
        <v/>
      </c>
      <c r="V82" s="209">
        <f t="shared" si="21"/>
        <v>0.70968179417323285</v>
      </c>
      <c r="W82" s="209">
        <f t="shared" si="22"/>
        <v>0.1</v>
      </c>
      <c r="X82" s="233">
        <f t="shared" si="23"/>
        <v>1</v>
      </c>
      <c r="Y82" s="234">
        <f t="shared" si="24"/>
        <v>1</v>
      </c>
      <c r="Z82" s="234">
        <f t="shared" si="25"/>
        <v>0</v>
      </c>
    </row>
    <row r="83" spans="1:27">
      <c r="A83" s="235">
        <v>778</v>
      </c>
      <c r="B83" s="236" t="s">
        <v>186</v>
      </c>
      <c r="C83" s="237">
        <v>0.1</v>
      </c>
      <c r="D83" s="238">
        <v>0.75247154885099177</v>
      </c>
      <c r="E83" s="239">
        <v>1988</v>
      </c>
      <c r="F83" s="237">
        <v>1.9</v>
      </c>
      <c r="G83" s="238">
        <v>0.48701021540648831</v>
      </c>
      <c r="H83" s="240">
        <v>2008</v>
      </c>
      <c r="I83" s="237">
        <v>2</v>
      </c>
      <c r="J83" s="238">
        <v>1.23948176425748</v>
      </c>
      <c r="K83" s="240">
        <v>2008</v>
      </c>
      <c r="M83" s="209">
        <f t="shared" si="13"/>
        <v>1.7918000000000001</v>
      </c>
      <c r="N83" s="209">
        <f t="shared" si="14"/>
        <v>1.2691999999999999</v>
      </c>
      <c r="O83" s="209">
        <f t="shared" si="15"/>
        <v>3.0609999999999999</v>
      </c>
      <c r="P83" s="209">
        <f t="shared" si="16"/>
        <v>1.2691999999999999</v>
      </c>
      <c r="Q83" s="209"/>
      <c r="R83" s="209">
        <f t="shared" si="17"/>
        <v>0.48701021540648831</v>
      </c>
      <c r="S83" s="209" t="str">
        <f t="shared" si="18"/>
        <v/>
      </c>
      <c r="T83" s="209">
        <f t="shared" si="19"/>
        <v>0</v>
      </c>
      <c r="U83" s="209" t="str">
        <f t="shared" si="20"/>
        <v/>
      </c>
      <c r="V83" s="209">
        <f t="shared" si="21"/>
        <v>0.68218978459351154</v>
      </c>
      <c r="W83" s="209">
        <f t="shared" si="22"/>
        <v>0.1</v>
      </c>
      <c r="X83" s="233">
        <f t="shared" si="23"/>
        <v>1</v>
      </c>
      <c r="Y83" s="234">
        <f t="shared" si="24"/>
        <v>1</v>
      </c>
      <c r="Z83" s="234">
        <f t="shared" si="25"/>
        <v>0</v>
      </c>
    </row>
    <row r="84" spans="1:27">
      <c r="A84" s="235">
        <v>734</v>
      </c>
      <c r="B84" s="236" t="s">
        <v>186</v>
      </c>
      <c r="C84" s="237">
        <v>20</v>
      </c>
      <c r="D84" s="238">
        <v>13.360565697177488</v>
      </c>
      <c r="E84" s="239">
        <v>1974</v>
      </c>
      <c r="F84" s="237">
        <v>4.3999999999999986</v>
      </c>
      <c r="G84" s="238">
        <v>11.261124599264825</v>
      </c>
      <c r="H84" s="240">
        <v>2011</v>
      </c>
      <c r="I84" s="237">
        <v>24.4</v>
      </c>
      <c r="J84" s="238">
        <v>24.621690296442313</v>
      </c>
      <c r="K84" s="240">
        <v>2011</v>
      </c>
      <c r="M84" s="209">
        <f t="shared" si="13"/>
        <v>11.526</v>
      </c>
      <c r="N84" s="209">
        <f t="shared" si="14"/>
        <v>1.2584</v>
      </c>
      <c r="O84" s="209">
        <f t="shared" si="15"/>
        <v>12.7844</v>
      </c>
      <c r="P84" s="209">
        <f t="shared" si="16"/>
        <v>1.2584</v>
      </c>
      <c r="Q84" s="209"/>
      <c r="R84" s="209">
        <f t="shared" si="17"/>
        <v>1.2584</v>
      </c>
      <c r="S84" s="209" t="str">
        <f t="shared" si="18"/>
        <v/>
      </c>
      <c r="T84" s="209">
        <f t="shared" si="19"/>
        <v>10.002724599264825</v>
      </c>
      <c r="U84" s="209" t="str">
        <f t="shared" si="20"/>
        <v/>
      </c>
      <c r="V84" s="209" t="str">
        <f t="shared" si="21"/>
        <v/>
      </c>
      <c r="W84" s="209" t="str">
        <f t="shared" si="22"/>
        <v/>
      </c>
      <c r="X84" s="233">
        <f t="shared" si="23"/>
        <v>0</v>
      </c>
      <c r="Y84" s="234">
        <f t="shared" si="24"/>
        <v>0</v>
      </c>
      <c r="Z84" s="234">
        <f t="shared" si="25"/>
        <v>0</v>
      </c>
    </row>
    <row r="85" spans="1:27" s="208" customFormat="1">
      <c r="A85" s="235">
        <v>486</v>
      </c>
      <c r="B85" s="236" t="s">
        <v>186</v>
      </c>
      <c r="C85" s="237">
        <v>10.81</v>
      </c>
      <c r="D85" s="238">
        <v>9.5663743438371007</v>
      </c>
      <c r="E85" s="239">
        <v>1993</v>
      </c>
      <c r="F85" s="237">
        <v>3.1399999999999988</v>
      </c>
      <c r="G85" s="238">
        <v>0.34692120274319505</v>
      </c>
      <c r="H85" s="240">
        <v>2005</v>
      </c>
      <c r="I85" s="237">
        <v>13.95</v>
      </c>
      <c r="J85" s="238">
        <v>9.9132955465802954</v>
      </c>
      <c r="K85" s="240">
        <v>2005</v>
      </c>
      <c r="L85" s="211"/>
      <c r="M85" s="209">
        <f t="shared" si="13"/>
        <v>8.10534</v>
      </c>
      <c r="N85" s="209">
        <f t="shared" si="14"/>
        <v>1.2999600000000004</v>
      </c>
      <c r="O85" s="209">
        <f t="shared" si="15"/>
        <v>9.4053000000000004</v>
      </c>
      <c r="P85" s="209">
        <f t="shared" si="16"/>
        <v>1.2999600000000004</v>
      </c>
      <c r="Q85" s="209"/>
      <c r="R85" s="209">
        <f t="shared" si="17"/>
        <v>0.34692120274319505</v>
      </c>
      <c r="S85" s="209" t="str">
        <f t="shared" si="18"/>
        <v/>
      </c>
      <c r="T85" s="209">
        <f t="shared" si="19"/>
        <v>0</v>
      </c>
      <c r="U85" s="209" t="str">
        <f t="shared" si="20"/>
        <v/>
      </c>
      <c r="V85" s="209">
        <f t="shared" si="21"/>
        <v>0.85303879725680543</v>
      </c>
      <c r="W85" s="209">
        <f t="shared" si="22"/>
        <v>0.1</v>
      </c>
      <c r="X85" s="233">
        <f t="shared" si="23"/>
        <v>1</v>
      </c>
      <c r="Y85" s="234">
        <f t="shared" si="24"/>
        <v>1</v>
      </c>
      <c r="Z85" s="234">
        <f t="shared" si="25"/>
        <v>0</v>
      </c>
      <c r="AA85" s="211"/>
    </row>
    <row r="86" spans="1:27" s="208" customFormat="1">
      <c r="A86" s="235">
        <v>659</v>
      </c>
      <c r="B86" s="236" t="s">
        <v>186</v>
      </c>
      <c r="C86" s="237">
        <v>51</v>
      </c>
      <c r="D86" s="238">
        <v>22.210286677492807</v>
      </c>
      <c r="E86" s="239">
        <v>1974</v>
      </c>
      <c r="F86" s="237">
        <v>7</v>
      </c>
      <c r="G86" s="238">
        <v>0.19038861907506671</v>
      </c>
      <c r="H86" s="240">
        <v>2006</v>
      </c>
      <c r="I86" s="237">
        <v>58</v>
      </c>
      <c r="J86" s="238">
        <v>22.400675296567872</v>
      </c>
      <c r="K86" s="240">
        <v>2006</v>
      </c>
      <c r="L86" s="211"/>
      <c r="M86" s="209">
        <f t="shared" si="13"/>
        <v>19.259</v>
      </c>
      <c r="N86" s="209">
        <f t="shared" si="14"/>
        <v>1.2809999999999988</v>
      </c>
      <c r="O86" s="209">
        <f t="shared" si="15"/>
        <v>20.54</v>
      </c>
      <c r="P86" s="209">
        <f t="shared" si="16"/>
        <v>1.2809999999999988</v>
      </c>
      <c r="Q86" s="209"/>
      <c r="R86" s="209">
        <f t="shared" si="17"/>
        <v>0.19038861907506671</v>
      </c>
      <c r="S86" s="209" t="str">
        <f t="shared" si="18"/>
        <v/>
      </c>
      <c r="T86" s="209">
        <f t="shared" si="19"/>
        <v>0</v>
      </c>
      <c r="U86" s="209" t="str">
        <f t="shared" si="20"/>
        <v/>
      </c>
      <c r="V86" s="209">
        <f t="shared" si="21"/>
        <v>0.99061138092493206</v>
      </c>
      <c r="W86" s="209">
        <f t="shared" si="22"/>
        <v>0.1</v>
      </c>
      <c r="X86" s="233">
        <f t="shared" si="23"/>
        <v>1</v>
      </c>
      <c r="Y86" s="234">
        <f t="shared" si="24"/>
        <v>1</v>
      </c>
      <c r="Z86" s="234">
        <f t="shared" si="25"/>
        <v>0</v>
      </c>
      <c r="AA86" s="211"/>
    </row>
    <row r="87" spans="1:27">
      <c r="A87" s="235">
        <v>755</v>
      </c>
      <c r="B87" s="236" t="s">
        <v>186</v>
      </c>
      <c r="C87" s="237">
        <v>8.6980000000000004</v>
      </c>
      <c r="D87" s="238">
        <v>8.5013885254569477</v>
      </c>
      <c r="E87" s="239">
        <v>1983</v>
      </c>
      <c r="F87" s="237">
        <v>3.3019999999999996</v>
      </c>
      <c r="G87" s="238">
        <v>0.74649134624932623</v>
      </c>
      <c r="H87" s="240">
        <v>2008</v>
      </c>
      <c r="I87" s="237">
        <v>12</v>
      </c>
      <c r="J87" s="238">
        <v>9.2478798717062745</v>
      </c>
      <c r="K87" s="240">
        <v>2008</v>
      </c>
      <c r="M87" s="209">
        <f t="shared" si="13"/>
        <v>7.2309720000000013</v>
      </c>
      <c r="N87" s="209">
        <f t="shared" si="14"/>
        <v>1.3670279999999995</v>
      </c>
      <c r="O87" s="209">
        <f t="shared" si="15"/>
        <v>8.5980000000000008</v>
      </c>
      <c r="P87" s="209">
        <f t="shared" si="16"/>
        <v>1.3670279999999995</v>
      </c>
      <c r="Q87" s="209"/>
      <c r="R87" s="209">
        <f t="shared" si="17"/>
        <v>0.74649134624932623</v>
      </c>
      <c r="S87" s="209" t="str">
        <f t="shared" si="18"/>
        <v/>
      </c>
      <c r="T87" s="209">
        <f t="shared" si="19"/>
        <v>0</v>
      </c>
      <c r="U87" s="209" t="str">
        <f t="shared" si="20"/>
        <v/>
      </c>
      <c r="V87" s="209">
        <f t="shared" si="21"/>
        <v>0.52053665375067326</v>
      </c>
      <c r="W87" s="209">
        <f t="shared" si="22"/>
        <v>0.1</v>
      </c>
      <c r="X87" s="233">
        <f t="shared" si="23"/>
        <v>1</v>
      </c>
      <c r="Y87" s="234">
        <f t="shared" si="24"/>
        <v>1</v>
      </c>
      <c r="Z87" s="234">
        <f t="shared" si="25"/>
        <v>0</v>
      </c>
    </row>
    <row r="88" spans="1:27">
      <c r="A88" s="235">
        <v>1319</v>
      </c>
      <c r="B88" s="236" t="s">
        <v>186</v>
      </c>
      <c r="C88" s="237">
        <v>15.71</v>
      </c>
      <c r="D88" s="238">
        <v>11.71911732272034</v>
      </c>
      <c r="E88" s="239">
        <v>0</v>
      </c>
      <c r="F88" s="237">
        <v>4.2899999999999991</v>
      </c>
      <c r="G88" s="238">
        <v>3.2376779482440865</v>
      </c>
      <c r="H88" s="240">
        <v>2014</v>
      </c>
      <c r="I88" s="237">
        <v>20</v>
      </c>
      <c r="J88" s="238">
        <v>14.956795270964427</v>
      </c>
      <c r="K88" s="240">
        <v>2014</v>
      </c>
      <c r="M88" s="209">
        <f t="shared" si="13"/>
        <v>10.133940000000001</v>
      </c>
      <c r="N88" s="209">
        <f t="shared" si="14"/>
        <v>1.392059999999999</v>
      </c>
      <c r="O88" s="209">
        <f t="shared" si="15"/>
        <v>11.526</v>
      </c>
      <c r="P88" s="209">
        <f t="shared" si="16"/>
        <v>1.392059999999999</v>
      </c>
      <c r="Q88" s="209"/>
      <c r="R88" s="209">
        <f t="shared" si="17"/>
        <v>1.392059999999999</v>
      </c>
      <c r="S88" s="209" t="str">
        <f t="shared" si="18"/>
        <v/>
      </c>
      <c r="T88" s="209">
        <f t="shared" si="19"/>
        <v>1.8456179482440875</v>
      </c>
      <c r="U88" s="209" t="str">
        <f t="shared" si="20"/>
        <v/>
      </c>
      <c r="V88" s="209" t="str">
        <f t="shared" si="21"/>
        <v/>
      </c>
      <c r="W88" s="209" t="str">
        <f t="shared" si="22"/>
        <v/>
      </c>
      <c r="X88" s="233">
        <f t="shared" si="23"/>
        <v>0</v>
      </c>
      <c r="Y88" s="234">
        <f t="shared" si="24"/>
        <v>0</v>
      </c>
      <c r="Z88" s="234">
        <f t="shared" si="25"/>
        <v>0</v>
      </c>
    </row>
    <row r="89" spans="1:27">
      <c r="A89" s="235">
        <v>652</v>
      </c>
      <c r="B89" s="236" t="s">
        <v>186</v>
      </c>
      <c r="C89" s="237">
        <v>10.195</v>
      </c>
      <c r="D89" s="238">
        <v>9.2669252979568419</v>
      </c>
      <c r="E89" s="239">
        <v>1986</v>
      </c>
      <c r="F89" s="237">
        <v>3.4049999999999994</v>
      </c>
      <c r="G89" s="238">
        <v>4.380227937072533</v>
      </c>
      <c r="H89" s="240">
        <v>2007</v>
      </c>
      <c r="I89" s="237">
        <v>13.6</v>
      </c>
      <c r="J89" s="238">
        <v>13.647153235029375</v>
      </c>
      <c r="K89" s="240">
        <v>2007</v>
      </c>
      <c r="M89" s="209">
        <f t="shared" si="13"/>
        <v>7.8507300000000004</v>
      </c>
      <c r="N89" s="209">
        <f t="shared" si="14"/>
        <v>1.4096700000000002</v>
      </c>
      <c r="O89" s="209">
        <f t="shared" si="15"/>
        <v>9.2604000000000006</v>
      </c>
      <c r="P89" s="209">
        <f t="shared" si="16"/>
        <v>1.4096700000000002</v>
      </c>
      <c r="Q89" s="209"/>
      <c r="R89" s="209">
        <f t="shared" si="17"/>
        <v>1.4096700000000002</v>
      </c>
      <c r="S89" s="209" t="str">
        <f t="shared" si="18"/>
        <v/>
      </c>
      <c r="T89" s="209">
        <f t="shared" si="19"/>
        <v>2.9705579370725328</v>
      </c>
      <c r="U89" s="209" t="str">
        <f t="shared" si="20"/>
        <v/>
      </c>
      <c r="V89" s="209" t="str">
        <f t="shared" si="21"/>
        <v/>
      </c>
      <c r="W89" s="209" t="str">
        <f t="shared" si="22"/>
        <v/>
      </c>
      <c r="X89" s="233">
        <f t="shared" si="23"/>
        <v>0</v>
      </c>
      <c r="Y89" s="234">
        <f t="shared" si="24"/>
        <v>0</v>
      </c>
      <c r="Z89" s="234">
        <f t="shared" si="25"/>
        <v>0</v>
      </c>
    </row>
    <row r="90" spans="1:27">
      <c r="A90" s="235">
        <v>1070</v>
      </c>
      <c r="B90" s="236" t="s">
        <v>186</v>
      </c>
      <c r="C90" s="237">
        <v>34</v>
      </c>
      <c r="D90" s="238">
        <v>17.821577356557565</v>
      </c>
      <c r="E90" s="239">
        <v>1984</v>
      </c>
      <c r="F90" s="237">
        <v>4.8999999999999986</v>
      </c>
      <c r="G90" s="238">
        <v>0.83607952853202894</v>
      </c>
      <c r="H90" s="240">
        <v>2011</v>
      </c>
      <c r="I90" s="237">
        <v>38.9</v>
      </c>
      <c r="J90" s="238">
        <v>18.657656885089594</v>
      </c>
      <c r="K90" s="240">
        <v>2011</v>
      </c>
      <c r="M90" s="209">
        <f t="shared" si="13"/>
        <v>15.53</v>
      </c>
      <c r="N90" s="209">
        <f t="shared" si="14"/>
        <v>1.4014000000000006</v>
      </c>
      <c r="O90" s="209">
        <f t="shared" si="15"/>
        <v>16.9314</v>
      </c>
      <c r="P90" s="209">
        <f t="shared" si="16"/>
        <v>1.4014000000000006</v>
      </c>
      <c r="Q90" s="209"/>
      <c r="R90" s="209">
        <f t="shared" si="17"/>
        <v>0.83607952853202894</v>
      </c>
      <c r="S90" s="209" t="str">
        <f t="shared" si="18"/>
        <v/>
      </c>
      <c r="T90" s="209">
        <f t="shared" si="19"/>
        <v>0</v>
      </c>
      <c r="U90" s="209" t="str">
        <f t="shared" si="20"/>
        <v/>
      </c>
      <c r="V90" s="209">
        <f t="shared" si="21"/>
        <v>0.46532047146797173</v>
      </c>
      <c r="W90" s="209">
        <f t="shared" si="22"/>
        <v>0.1</v>
      </c>
      <c r="X90" s="233">
        <f t="shared" si="23"/>
        <v>1</v>
      </c>
      <c r="Y90" s="234">
        <f t="shared" si="24"/>
        <v>1</v>
      </c>
      <c r="Z90" s="234">
        <f t="shared" si="25"/>
        <v>0</v>
      </c>
    </row>
    <row r="91" spans="1:27">
      <c r="A91" s="235">
        <v>1264</v>
      </c>
      <c r="B91" s="236" t="s">
        <v>186</v>
      </c>
      <c r="C91" s="237">
        <v>38.9</v>
      </c>
      <c r="D91" s="238">
        <v>19.173109710855098</v>
      </c>
      <c r="E91" s="239">
        <v>1984</v>
      </c>
      <c r="F91" s="237">
        <v>7.2000000000000028</v>
      </c>
      <c r="G91" s="238">
        <v>8.0578720930203094</v>
      </c>
      <c r="H91" s="240">
        <v>2013</v>
      </c>
      <c r="I91" s="237">
        <v>46.1</v>
      </c>
      <c r="J91" s="238">
        <v>27.230981803875409</v>
      </c>
      <c r="K91" s="240">
        <v>2013</v>
      </c>
      <c r="M91" s="209">
        <f t="shared" si="13"/>
        <v>16.9314</v>
      </c>
      <c r="N91" s="209">
        <f t="shared" si="14"/>
        <v>1.4309000000000012</v>
      </c>
      <c r="O91" s="209">
        <f t="shared" si="15"/>
        <v>18.362300000000001</v>
      </c>
      <c r="P91" s="209">
        <f t="shared" si="16"/>
        <v>1.4309000000000012</v>
      </c>
      <c r="Q91" s="209"/>
      <c r="R91" s="209">
        <f t="shared" si="17"/>
        <v>1.4309000000000012</v>
      </c>
      <c r="S91" s="209" t="str">
        <f t="shared" si="18"/>
        <v/>
      </c>
      <c r="T91" s="209">
        <f t="shared" si="19"/>
        <v>6.6269720930203082</v>
      </c>
      <c r="U91" s="209" t="str">
        <f t="shared" si="20"/>
        <v/>
      </c>
      <c r="V91" s="209" t="str">
        <f t="shared" si="21"/>
        <v/>
      </c>
      <c r="W91" s="209" t="str">
        <f t="shared" si="22"/>
        <v/>
      </c>
      <c r="X91" s="233">
        <f t="shared" si="23"/>
        <v>0</v>
      </c>
      <c r="Y91" s="234">
        <f t="shared" si="24"/>
        <v>0</v>
      </c>
      <c r="Z91" s="234">
        <f t="shared" si="25"/>
        <v>0</v>
      </c>
    </row>
    <row r="92" spans="1:27">
      <c r="A92" s="235">
        <v>452</v>
      </c>
      <c r="B92" s="236" t="s">
        <v>186</v>
      </c>
      <c r="C92" s="237">
        <v>10.781000000000001</v>
      </c>
      <c r="D92" s="238">
        <v>9.5524317768970981</v>
      </c>
      <c r="E92" s="239">
        <v>1986</v>
      </c>
      <c r="F92" s="237">
        <v>3.6189999999999998</v>
      </c>
      <c r="G92" s="238">
        <v>3.4437072461958511</v>
      </c>
      <c r="H92" s="240">
        <v>2005</v>
      </c>
      <c r="I92" s="237">
        <v>14.4</v>
      </c>
      <c r="J92" s="238">
        <v>12.996139023092949</v>
      </c>
      <c r="K92" s="240">
        <v>2005</v>
      </c>
      <c r="M92" s="209">
        <f t="shared" si="13"/>
        <v>8.0933340000000005</v>
      </c>
      <c r="N92" s="209">
        <f t="shared" si="14"/>
        <v>1.4982659999999992</v>
      </c>
      <c r="O92" s="209">
        <f t="shared" si="15"/>
        <v>9.5915999999999997</v>
      </c>
      <c r="P92" s="209">
        <f t="shared" si="16"/>
        <v>1.4982659999999992</v>
      </c>
      <c r="Q92" s="209"/>
      <c r="R92" s="209">
        <f t="shared" si="17"/>
        <v>1.4982659999999992</v>
      </c>
      <c r="S92" s="209" t="str">
        <f t="shared" si="18"/>
        <v/>
      </c>
      <c r="T92" s="209">
        <f t="shared" si="19"/>
        <v>1.9454412461958519</v>
      </c>
      <c r="U92" s="209" t="str">
        <f t="shared" si="20"/>
        <v/>
      </c>
      <c r="V92" s="209" t="str">
        <f t="shared" si="21"/>
        <v/>
      </c>
      <c r="W92" s="209" t="str">
        <f t="shared" si="22"/>
        <v/>
      </c>
      <c r="X92" s="233">
        <f t="shared" si="23"/>
        <v>0</v>
      </c>
      <c r="Y92" s="234">
        <f t="shared" si="24"/>
        <v>0</v>
      </c>
      <c r="Z92" s="234">
        <f t="shared" si="25"/>
        <v>0</v>
      </c>
    </row>
    <row r="93" spans="1:27">
      <c r="A93" s="235">
        <v>726</v>
      </c>
      <c r="B93" s="236" t="s">
        <v>186</v>
      </c>
      <c r="C93" s="237">
        <v>25.635400000000001</v>
      </c>
      <c r="D93" s="238">
        <v>15.288324714923615</v>
      </c>
      <c r="E93" s="239">
        <v>1982</v>
      </c>
      <c r="F93" s="237">
        <v>5.3645999999999994</v>
      </c>
      <c r="G93" s="238">
        <v>1.031633192087684</v>
      </c>
      <c r="H93" s="240">
        <v>2008</v>
      </c>
      <c r="I93" s="237">
        <v>31</v>
      </c>
      <c r="J93" s="238">
        <v>16.3199579070113</v>
      </c>
      <c r="K93" s="240">
        <v>2008</v>
      </c>
      <c r="M93" s="209">
        <f t="shared" si="13"/>
        <v>13.137724399999998</v>
      </c>
      <c r="N93" s="209">
        <f t="shared" si="14"/>
        <v>1.5342756000000026</v>
      </c>
      <c r="O93" s="209">
        <f t="shared" si="15"/>
        <v>14.672000000000001</v>
      </c>
      <c r="P93" s="209">
        <f t="shared" si="16"/>
        <v>1.5342756000000026</v>
      </c>
      <c r="Q93" s="209"/>
      <c r="R93" s="209">
        <f t="shared" si="17"/>
        <v>1.031633192087684</v>
      </c>
      <c r="S93" s="209" t="str">
        <f t="shared" si="18"/>
        <v/>
      </c>
      <c r="T93" s="209">
        <f t="shared" si="19"/>
        <v>0</v>
      </c>
      <c r="U93" s="209" t="str">
        <f t="shared" si="20"/>
        <v/>
      </c>
      <c r="V93" s="209">
        <f t="shared" si="21"/>
        <v>0.40264240791231853</v>
      </c>
      <c r="W93" s="209">
        <f t="shared" si="22"/>
        <v>0.1</v>
      </c>
      <c r="X93" s="233">
        <f t="shared" si="23"/>
        <v>1</v>
      </c>
      <c r="Y93" s="234">
        <f t="shared" si="24"/>
        <v>1</v>
      </c>
      <c r="Z93" s="234">
        <f t="shared" si="25"/>
        <v>0</v>
      </c>
    </row>
    <row r="94" spans="1:27">
      <c r="A94" s="235">
        <v>779</v>
      </c>
      <c r="B94" s="236" t="s">
        <v>186</v>
      </c>
      <c r="C94" s="237">
        <v>13.95</v>
      </c>
      <c r="D94" s="238">
        <v>10.986967020317207</v>
      </c>
      <c r="E94" s="239">
        <v>1993</v>
      </c>
      <c r="F94" s="237">
        <v>4.0500000000000007</v>
      </c>
      <c r="G94" s="238">
        <v>0.91575874480529229</v>
      </c>
      <c r="H94" s="240">
        <v>2008</v>
      </c>
      <c r="I94" s="237">
        <v>18</v>
      </c>
      <c r="J94" s="238">
        <v>11.902725765122499</v>
      </c>
      <c r="K94" s="240">
        <v>2008</v>
      </c>
      <c r="M94" s="209">
        <f t="shared" si="13"/>
        <v>9.4053000000000004</v>
      </c>
      <c r="N94" s="209">
        <f t="shared" si="14"/>
        <v>1.5487000000000002</v>
      </c>
      <c r="O94" s="209">
        <f t="shared" si="15"/>
        <v>10.954000000000001</v>
      </c>
      <c r="P94" s="209">
        <f t="shared" si="16"/>
        <v>1.5487000000000002</v>
      </c>
      <c r="Q94" s="209"/>
      <c r="R94" s="209">
        <f t="shared" si="17"/>
        <v>0.91575874480529229</v>
      </c>
      <c r="S94" s="209" t="str">
        <f t="shared" si="18"/>
        <v/>
      </c>
      <c r="T94" s="209">
        <f t="shared" si="19"/>
        <v>0</v>
      </c>
      <c r="U94" s="209" t="str">
        <f t="shared" si="20"/>
        <v/>
      </c>
      <c r="V94" s="209">
        <f t="shared" si="21"/>
        <v>0.53294125519470792</v>
      </c>
      <c r="W94" s="209">
        <f t="shared" si="22"/>
        <v>0.1</v>
      </c>
      <c r="X94" s="233">
        <f t="shared" si="23"/>
        <v>1</v>
      </c>
      <c r="Y94" s="234">
        <f t="shared" si="24"/>
        <v>1</v>
      </c>
      <c r="Z94" s="234">
        <f t="shared" si="25"/>
        <v>0</v>
      </c>
    </row>
    <row r="95" spans="1:27">
      <c r="A95" s="235">
        <v>511</v>
      </c>
      <c r="B95" s="236" t="s">
        <v>186</v>
      </c>
      <c r="C95" s="237">
        <v>13.95</v>
      </c>
      <c r="D95" s="238">
        <v>10.986967020317207</v>
      </c>
      <c r="E95" s="239">
        <v>2004</v>
      </c>
      <c r="F95" s="237">
        <v>4.0500000000000007</v>
      </c>
      <c r="G95" s="238">
        <v>0.42903557118440139</v>
      </c>
      <c r="H95" s="240">
        <v>2004</v>
      </c>
      <c r="I95" s="237">
        <v>18</v>
      </c>
      <c r="J95" s="238">
        <v>11.416002591501609</v>
      </c>
      <c r="K95" s="240">
        <v>2004</v>
      </c>
      <c r="M95" s="209">
        <f t="shared" si="13"/>
        <v>9.4053000000000004</v>
      </c>
      <c r="N95" s="209">
        <f t="shared" si="14"/>
        <v>1.5487000000000002</v>
      </c>
      <c r="O95" s="209">
        <f t="shared" si="15"/>
        <v>10.954000000000001</v>
      </c>
      <c r="P95" s="209">
        <f t="shared" si="16"/>
        <v>1.5487000000000002</v>
      </c>
      <c r="Q95" s="209"/>
      <c r="R95" s="209">
        <f t="shared" si="17"/>
        <v>0.42903557118440139</v>
      </c>
      <c r="S95" s="209" t="str">
        <f t="shared" si="18"/>
        <v/>
      </c>
      <c r="T95" s="209">
        <f t="shared" si="19"/>
        <v>0</v>
      </c>
      <c r="U95" s="209" t="str">
        <f t="shared" si="20"/>
        <v/>
      </c>
      <c r="V95" s="209">
        <f t="shared" si="21"/>
        <v>1.0196644288155987</v>
      </c>
      <c r="W95" s="209">
        <f t="shared" si="22"/>
        <v>0.1</v>
      </c>
      <c r="X95" s="233">
        <f t="shared" si="23"/>
        <v>1</v>
      </c>
      <c r="Y95" s="234">
        <f t="shared" si="24"/>
        <v>1</v>
      </c>
      <c r="Z95" s="234">
        <f t="shared" si="25"/>
        <v>0</v>
      </c>
    </row>
    <row r="96" spans="1:27">
      <c r="A96" s="235">
        <v>1396</v>
      </c>
      <c r="B96" s="236" t="s">
        <v>186</v>
      </c>
      <c r="C96" s="237">
        <v>20.6</v>
      </c>
      <c r="D96" s="238">
        <v>13.576716992890539</v>
      </c>
      <c r="E96" s="239">
        <v>2009</v>
      </c>
      <c r="F96" s="237">
        <v>5.3999999999999986</v>
      </c>
      <c r="G96" s="238">
        <v>0.37351117224616898</v>
      </c>
      <c r="H96" s="240">
        <v>2013</v>
      </c>
      <c r="I96" s="237">
        <v>26</v>
      </c>
      <c r="J96" s="238">
        <v>13.950228165136707</v>
      </c>
      <c r="K96" s="240">
        <v>2013</v>
      </c>
      <c r="M96" s="209">
        <f t="shared" si="13"/>
        <v>11.6976</v>
      </c>
      <c r="N96" s="209">
        <f t="shared" si="14"/>
        <v>1.5444000000000013</v>
      </c>
      <c r="O96" s="209">
        <f t="shared" si="15"/>
        <v>13.242000000000001</v>
      </c>
      <c r="P96" s="209">
        <f t="shared" si="16"/>
        <v>1.5444000000000013</v>
      </c>
      <c r="Q96" s="209"/>
      <c r="R96" s="209">
        <f t="shared" si="17"/>
        <v>0.37351117224616898</v>
      </c>
      <c r="S96" s="209" t="str">
        <f t="shared" si="18"/>
        <v/>
      </c>
      <c r="T96" s="209">
        <f t="shared" si="19"/>
        <v>0</v>
      </c>
      <c r="U96" s="209" t="str">
        <f t="shared" si="20"/>
        <v/>
      </c>
      <c r="V96" s="209">
        <f t="shared" si="21"/>
        <v>1.0708888277538322</v>
      </c>
      <c r="W96" s="209">
        <f t="shared" si="22"/>
        <v>0.1</v>
      </c>
      <c r="X96" s="233">
        <f t="shared" si="23"/>
        <v>1</v>
      </c>
      <c r="Y96" s="234">
        <f t="shared" si="24"/>
        <v>1</v>
      </c>
      <c r="Z96" s="234">
        <f t="shared" si="25"/>
        <v>0</v>
      </c>
    </row>
    <row r="97" spans="1:26">
      <c r="A97" s="235">
        <v>806</v>
      </c>
      <c r="B97" s="236" t="s">
        <v>186</v>
      </c>
      <c r="C97" s="237">
        <v>23.867000000000001</v>
      </c>
      <c r="D97" s="238">
        <v>14.706374739028803</v>
      </c>
      <c r="E97" s="239">
        <v>1996</v>
      </c>
      <c r="F97" s="237">
        <v>5.4329999999999998</v>
      </c>
      <c r="G97" s="238">
        <v>0.68947713107767894</v>
      </c>
      <c r="H97" s="240">
        <v>2008</v>
      </c>
      <c r="I97" s="237">
        <v>29.3</v>
      </c>
      <c r="J97" s="238">
        <v>15.395851870106481</v>
      </c>
      <c r="K97" s="240">
        <v>2008</v>
      </c>
      <c r="M97" s="209">
        <f t="shared" si="13"/>
        <v>12.631962</v>
      </c>
      <c r="N97" s="209">
        <f t="shared" si="14"/>
        <v>1.5538380000000007</v>
      </c>
      <c r="O97" s="209">
        <f t="shared" si="15"/>
        <v>14.1858</v>
      </c>
      <c r="P97" s="209">
        <f t="shared" si="16"/>
        <v>1.5538380000000007</v>
      </c>
      <c r="Q97" s="209"/>
      <c r="R97" s="209">
        <f t="shared" si="17"/>
        <v>0.68947713107767894</v>
      </c>
      <c r="S97" s="209" t="str">
        <f t="shared" si="18"/>
        <v/>
      </c>
      <c r="T97" s="209">
        <f t="shared" si="19"/>
        <v>0</v>
      </c>
      <c r="U97" s="209" t="str">
        <f t="shared" si="20"/>
        <v/>
      </c>
      <c r="V97" s="209">
        <f t="shared" si="21"/>
        <v>0.7643608689223218</v>
      </c>
      <c r="W97" s="209">
        <f t="shared" si="22"/>
        <v>0.1</v>
      </c>
      <c r="X97" s="233">
        <f t="shared" si="23"/>
        <v>1</v>
      </c>
      <c r="Y97" s="234">
        <f t="shared" si="24"/>
        <v>1</v>
      </c>
      <c r="Z97" s="234">
        <f t="shared" si="25"/>
        <v>0</v>
      </c>
    </row>
    <row r="98" spans="1:26">
      <c r="A98" s="235">
        <v>170</v>
      </c>
      <c r="B98" s="236" t="s">
        <v>186</v>
      </c>
      <c r="C98" s="237">
        <v>20.399999999999999</v>
      </c>
      <c r="D98" s="238">
        <v>13.504990243132301</v>
      </c>
      <c r="E98" s="239" t="s">
        <v>193</v>
      </c>
      <c r="F98" s="237">
        <v>5.6000000000000014</v>
      </c>
      <c r="G98" s="238">
        <v>4.433742547698083</v>
      </c>
      <c r="H98" s="240">
        <v>2001</v>
      </c>
      <c r="I98" s="237">
        <v>26</v>
      </c>
      <c r="J98" s="238">
        <v>17.938732790830386</v>
      </c>
      <c r="K98" s="240">
        <v>2001</v>
      </c>
      <c r="M98" s="209">
        <f t="shared" si="13"/>
        <v>11.6404</v>
      </c>
      <c r="N98" s="209">
        <f t="shared" si="14"/>
        <v>1.6016000000000012</v>
      </c>
      <c r="O98" s="209">
        <f t="shared" si="15"/>
        <v>13.242000000000001</v>
      </c>
      <c r="P98" s="209">
        <f t="shared" si="16"/>
        <v>1.6016000000000012</v>
      </c>
      <c r="Q98" s="209"/>
      <c r="R98" s="209">
        <f t="shared" si="17"/>
        <v>1.6016000000000012</v>
      </c>
      <c r="S98" s="209" t="str">
        <f t="shared" si="18"/>
        <v/>
      </c>
      <c r="T98" s="209">
        <f t="shared" si="19"/>
        <v>2.8321425476980817</v>
      </c>
      <c r="U98" s="209" t="str">
        <f t="shared" si="20"/>
        <v/>
      </c>
      <c r="V98" s="209" t="str">
        <f t="shared" si="21"/>
        <v/>
      </c>
      <c r="W98" s="209" t="str">
        <f t="shared" si="22"/>
        <v/>
      </c>
      <c r="X98" s="233">
        <f t="shared" si="23"/>
        <v>0</v>
      </c>
      <c r="Y98" s="234">
        <f t="shared" si="24"/>
        <v>0</v>
      </c>
      <c r="Z98" s="234">
        <f t="shared" si="25"/>
        <v>0</v>
      </c>
    </row>
    <row r="99" spans="1:26">
      <c r="A99" s="235">
        <v>1081</v>
      </c>
      <c r="B99" s="236" t="s">
        <v>186</v>
      </c>
      <c r="C99" s="237">
        <v>12</v>
      </c>
      <c r="D99" s="238">
        <v>10.124485940450056</v>
      </c>
      <c r="E99" s="239">
        <v>1983</v>
      </c>
      <c r="F99" s="237">
        <v>4</v>
      </c>
      <c r="G99" s="238">
        <v>0.74615854172219498</v>
      </c>
      <c r="H99" s="240">
        <v>2010</v>
      </c>
      <c r="I99" s="237">
        <v>16</v>
      </c>
      <c r="J99" s="238">
        <v>10.870644482172251</v>
      </c>
      <c r="K99" s="240">
        <v>2010</v>
      </c>
      <c r="M99" s="209">
        <f t="shared" si="13"/>
        <v>8.5980000000000008</v>
      </c>
      <c r="N99" s="209">
        <f t="shared" si="14"/>
        <v>1.6559999999999988</v>
      </c>
      <c r="O99" s="209">
        <f t="shared" si="15"/>
        <v>10.254</v>
      </c>
      <c r="P99" s="209">
        <f t="shared" si="16"/>
        <v>1.6559999999999988</v>
      </c>
      <c r="Q99" s="209"/>
      <c r="R99" s="209">
        <f t="shared" si="17"/>
        <v>0.74615854172219498</v>
      </c>
      <c r="S99" s="209" t="str">
        <f t="shared" si="18"/>
        <v/>
      </c>
      <c r="T99" s="209">
        <f t="shared" si="19"/>
        <v>0</v>
      </c>
      <c r="U99" s="209" t="str">
        <f t="shared" si="20"/>
        <v/>
      </c>
      <c r="V99" s="209">
        <f t="shared" si="21"/>
        <v>0.80984145827780385</v>
      </c>
      <c r="W99" s="209">
        <f t="shared" si="22"/>
        <v>0.1</v>
      </c>
      <c r="X99" s="233">
        <f t="shared" si="23"/>
        <v>1</v>
      </c>
      <c r="Y99" s="234">
        <f t="shared" si="24"/>
        <v>1</v>
      </c>
      <c r="Z99" s="234">
        <f t="shared" si="25"/>
        <v>0</v>
      </c>
    </row>
    <row r="100" spans="1:26">
      <c r="A100" s="235">
        <v>925</v>
      </c>
      <c r="B100" s="236" t="s">
        <v>186</v>
      </c>
      <c r="C100" s="237">
        <v>47</v>
      </c>
      <c r="D100" s="238">
        <v>21.246853094370444</v>
      </c>
      <c r="E100" s="239">
        <v>1972</v>
      </c>
      <c r="F100" s="237">
        <v>9</v>
      </c>
      <c r="G100" s="238">
        <v>3.3164697860941139</v>
      </c>
      <c r="H100" s="240">
        <v>2011</v>
      </c>
      <c r="I100" s="237">
        <v>56</v>
      </c>
      <c r="J100" s="238">
        <v>24.563322880464558</v>
      </c>
      <c r="K100" s="240">
        <v>2011</v>
      </c>
      <c r="M100" s="209">
        <f t="shared" si="13"/>
        <v>18.527000000000001</v>
      </c>
      <c r="N100" s="209">
        <f t="shared" si="14"/>
        <v>1.6469999999999985</v>
      </c>
      <c r="O100" s="209">
        <f t="shared" si="15"/>
        <v>20.173999999999999</v>
      </c>
      <c r="P100" s="209">
        <f t="shared" si="16"/>
        <v>1.6469999999999985</v>
      </c>
      <c r="Q100" s="209"/>
      <c r="R100" s="209">
        <f t="shared" si="17"/>
        <v>1.6469999999999985</v>
      </c>
      <c r="S100" s="209" t="str">
        <f t="shared" si="18"/>
        <v/>
      </c>
      <c r="T100" s="209">
        <f t="shared" si="19"/>
        <v>1.6694697860941154</v>
      </c>
      <c r="U100" s="209" t="str">
        <f t="shared" si="20"/>
        <v/>
      </c>
      <c r="V100" s="209" t="str">
        <f t="shared" si="21"/>
        <v/>
      </c>
      <c r="W100" s="209" t="str">
        <f t="shared" si="22"/>
        <v/>
      </c>
      <c r="X100" s="233">
        <f t="shared" si="23"/>
        <v>0</v>
      </c>
      <c r="Y100" s="234">
        <f t="shared" si="24"/>
        <v>0</v>
      </c>
      <c r="Z100" s="234">
        <f t="shared" si="25"/>
        <v>0</v>
      </c>
    </row>
    <row r="101" spans="1:26">
      <c r="A101" s="235">
        <v>1480</v>
      </c>
      <c r="B101" s="236" t="s">
        <v>186</v>
      </c>
      <c r="C101" s="237">
        <v>92</v>
      </c>
      <c r="D101" s="238">
        <v>30.596128986115918</v>
      </c>
      <c r="E101" s="239">
        <v>0</v>
      </c>
      <c r="F101" s="237">
        <v>9</v>
      </c>
      <c r="G101" s="238">
        <v>1.4186292000498641</v>
      </c>
      <c r="H101" s="240">
        <v>2015</v>
      </c>
      <c r="I101" s="237">
        <v>101</v>
      </c>
      <c r="J101" s="238">
        <v>32.014758186165786</v>
      </c>
      <c r="K101" s="240">
        <v>2015</v>
      </c>
      <c r="M101" s="209">
        <f t="shared" si="13"/>
        <v>26.762</v>
      </c>
      <c r="N101" s="209">
        <f t="shared" si="14"/>
        <v>1.6469999999999985</v>
      </c>
      <c r="O101" s="209">
        <f t="shared" si="15"/>
        <v>28.408999999999999</v>
      </c>
      <c r="P101" s="209">
        <f t="shared" si="16"/>
        <v>1.6469999999999985</v>
      </c>
      <c r="Q101" s="209"/>
      <c r="R101" s="209">
        <f t="shared" si="17"/>
        <v>1.4186292000498641</v>
      </c>
      <c r="S101" s="209" t="str">
        <f t="shared" si="18"/>
        <v/>
      </c>
      <c r="T101" s="209">
        <f t="shared" si="19"/>
        <v>0</v>
      </c>
      <c r="U101" s="209" t="str">
        <f t="shared" si="20"/>
        <v/>
      </c>
      <c r="V101" s="209">
        <f t="shared" si="21"/>
        <v>0.12837079995013423</v>
      </c>
      <c r="W101" s="209">
        <f t="shared" si="22"/>
        <v>0.1</v>
      </c>
      <c r="X101" s="233">
        <f t="shared" si="23"/>
        <v>1</v>
      </c>
      <c r="Y101" s="234">
        <f t="shared" si="24"/>
        <v>1</v>
      </c>
      <c r="Z101" s="234">
        <f t="shared" si="25"/>
        <v>0</v>
      </c>
    </row>
    <row r="102" spans="1:26">
      <c r="A102" s="235">
        <v>1416</v>
      </c>
      <c r="B102" s="236" t="s">
        <v>186</v>
      </c>
      <c r="C102" s="237">
        <v>18</v>
      </c>
      <c r="D102" s="238">
        <v>12.617723487696756</v>
      </c>
      <c r="E102" s="239">
        <v>1993</v>
      </c>
      <c r="F102" s="237">
        <v>6</v>
      </c>
      <c r="G102" s="238">
        <v>1.4181567457767223</v>
      </c>
      <c r="H102" s="240">
        <v>2014</v>
      </c>
      <c r="I102" s="237">
        <v>24</v>
      </c>
      <c r="J102" s="238">
        <v>14.035880233473478</v>
      </c>
      <c r="K102" s="240">
        <v>2014</v>
      </c>
      <c r="M102" s="209">
        <f t="shared" si="13"/>
        <v>10.954000000000001</v>
      </c>
      <c r="N102" s="209">
        <f t="shared" si="14"/>
        <v>1.7159999999999993</v>
      </c>
      <c r="O102" s="209">
        <f t="shared" si="15"/>
        <v>12.67</v>
      </c>
      <c r="P102" s="209">
        <f t="shared" si="16"/>
        <v>1.7159999999999993</v>
      </c>
      <c r="Q102" s="209"/>
      <c r="R102" s="209">
        <f t="shared" si="17"/>
        <v>1.4181567457767223</v>
      </c>
      <c r="S102" s="209" t="str">
        <f t="shared" si="18"/>
        <v/>
      </c>
      <c r="T102" s="209">
        <f t="shared" si="19"/>
        <v>0</v>
      </c>
      <c r="U102" s="209" t="str">
        <f t="shared" si="20"/>
        <v/>
      </c>
      <c r="V102" s="209">
        <f t="shared" si="21"/>
        <v>0.19784325422327687</v>
      </c>
      <c r="W102" s="209">
        <f t="shared" si="22"/>
        <v>0.1</v>
      </c>
      <c r="X102" s="233">
        <f t="shared" si="23"/>
        <v>1</v>
      </c>
      <c r="Y102" s="234">
        <f t="shared" si="24"/>
        <v>1</v>
      </c>
      <c r="Z102" s="234">
        <f t="shared" si="25"/>
        <v>0</v>
      </c>
    </row>
    <row r="103" spans="1:26">
      <c r="A103" s="235">
        <v>1094</v>
      </c>
      <c r="B103" s="236" t="s">
        <v>186</v>
      </c>
      <c r="C103" s="237">
        <v>18</v>
      </c>
      <c r="D103" s="238">
        <v>12.617723487696756</v>
      </c>
      <c r="E103" s="239">
        <v>2004</v>
      </c>
      <c r="F103" s="237">
        <v>6</v>
      </c>
      <c r="G103" s="238">
        <v>1.0646458657975095</v>
      </c>
      <c r="H103" s="240">
        <v>2011</v>
      </c>
      <c r="I103" s="237">
        <v>24</v>
      </c>
      <c r="J103" s="238">
        <v>13.682369353494265</v>
      </c>
      <c r="K103" s="240">
        <v>2011</v>
      </c>
      <c r="M103" s="209">
        <f t="shared" si="13"/>
        <v>10.954000000000001</v>
      </c>
      <c r="N103" s="209">
        <f t="shared" si="14"/>
        <v>1.7159999999999993</v>
      </c>
      <c r="O103" s="209">
        <f t="shared" si="15"/>
        <v>12.67</v>
      </c>
      <c r="P103" s="209">
        <f t="shared" si="16"/>
        <v>1.7159999999999993</v>
      </c>
      <c r="Q103" s="209"/>
      <c r="R103" s="209">
        <f t="shared" si="17"/>
        <v>1.0646458657975095</v>
      </c>
      <c r="S103" s="209" t="str">
        <f t="shared" si="18"/>
        <v/>
      </c>
      <c r="T103" s="209">
        <f t="shared" si="19"/>
        <v>0</v>
      </c>
      <c r="U103" s="209" t="str">
        <f t="shared" si="20"/>
        <v/>
      </c>
      <c r="V103" s="209">
        <f t="shared" si="21"/>
        <v>0.55135413420248969</v>
      </c>
      <c r="W103" s="209">
        <f t="shared" si="22"/>
        <v>0.1</v>
      </c>
      <c r="X103" s="233">
        <f t="shared" si="23"/>
        <v>1</v>
      </c>
      <c r="Y103" s="234">
        <f t="shared" si="24"/>
        <v>1</v>
      </c>
      <c r="Z103" s="234">
        <f t="shared" si="25"/>
        <v>0</v>
      </c>
    </row>
    <row r="104" spans="1:26">
      <c r="A104" s="235">
        <v>1241</v>
      </c>
      <c r="B104" s="236" t="s">
        <v>186</v>
      </c>
      <c r="C104" s="237">
        <v>20.29</v>
      </c>
      <c r="D104" s="238">
        <v>13.465403518242724</v>
      </c>
      <c r="E104" s="239" t="s">
        <v>193</v>
      </c>
      <c r="F104" s="237">
        <v>6</v>
      </c>
      <c r="G104" s="238">
        <v>2.625007735639064</v>
      </c>
      <c r="H104" s="240">
        <v>2012</v>
      </c>
      <c r="I104" s="237">
        <v>26.29</v>
      </c>
      <c r="J104" s="238">
        <v>16.090411253881786</v>
      </c>
      <c r="K104" s="240">
        <v>2012</v>
      </c>
      <c r="M104" s="209">
        <f t="shared" si="13"/>
        <v>11.60894</v>
      </c>
      <c r="N104" s="209">
        <f t="shared" si="14"/>
        <v>1.7159999999999993</v>
      </c>
      <c r="O104" s="209">
        <f t="shared" si="15"/>
        <v>13.32494</v>
      </c>
      <c r="P104" s="209">
        <f t="shared" si="16"/>
        <v>1.7159999999999993</v>
      </c>
      <c r="Q104" s="209"/>
      <c r="R104" s="209">
        <f t="shared" si="17"/>
        <v>1.7159999999999993</v>
      </c>
      <c r="S104" s="209" t="str">
        <f t="shared" si="18"/>
        <v/>
      </c>
      <c r="T104" s="209">
        <f t="shared" si="19"/>
        <v>0.90900773563906467</v>
      </c>
      <c r="U104" s="209" t="str">
        <f t="shared" si="20"/>
        <v/>
      </c>
      <c r="V104" s="209" t="str">
        <f t="shared" si="21"/>
        <v/>
      </c>
      <c r="W104" s="209" t="str">
        <f t="shared" si="22"/>
        <v/>
      </c>
      <c r="X104" s="233">
        <f t="shared" si="23"/>
        <v>0</v>
      </c>
      <c r="Y104" s="234">
        <f t="shared" si="24"/>
        <v>0</v>
      </c>
      <c r="Z104" s="234">
        <f t="shared" si="25"/>
        <v>0</v>
      </c>
    </row>
    <row r="105" spans="1:26">
      <c r="A105" s="235">
        <v>556</v>
      </c>
      <c r="B105" s="236" t="s">
        <v>186</v>
      </c>
      <c r="C105" s="237">
        <v>8.6560000000000006</v>
      </c>
      <c r="D105" s="238">
        <v>8.4790756060665089</v>
      </c>
      <c r="E105" s="239">
        <v>1985</v>
      </c>
      <c r="F105" s="237">
        <v>4.3439999999999994</v>
      </c>
      <c r="G105" s="238">
        <v>3.2483692675760008</v>
      </c>
      <c r="H105" s="240">
        <v>2007</v>
      </c>
      <c r="I105" s="237">
        <v>13</v>
      </c>
      <c r="J105" s="238">
        <v>11.72744487364251</v>
      </c>
      <c r="K105" s="240">
        <v>2007</v>
      </c>
      <c r="M105" s="209">
        <f t="shared" si="13"/>
        <v>7.213584</v>
      </c>
      <c r="N105" s="209">
        <f t="shared" si="14"/>
        <v>1.7984160000000005</v>
      </c>
      <c r="O105" s="209">
        <f t="shared" si="15"/>
        <v>9.0120000000000005</v>
      </c>
      <c r="P105" s="209">
        <f t="shared" si="16"/>
        <v>1.7984160000000005</v>
      </c>
      <c r="Q105" s="209"/>
      <c r="R105" s="209">
        <f t="shared" si="17"/>
        <v>1.7984160000000005</v>
      </c>
      <c r="S105" s="209" t="str">
        <f t="shared" si="18"/>
        <v/>
      </c>
      <c r="T105" s="209">
        <f t="shared" si="19"/>
        <v>1.4499532675760003</v>
      </c>
      <c r="U105" s="209" t="str">
        <f t="shared" si="20"/>
        <v/>
      </c>
      <c r="V105" s="209" t="str">
        <f t="shared" si="21"/>
        <v/>
      </c>
      <c r="W105" s="209" t="str">
        <f t="shared" si="22"/>
        <v/>
      </c>
      <c r="X105" s="233">
        <f t="shared" si="23"/>
        <v>0</v>
      </c>
      <c r="Y105" s="234">
        <f t="shared" si="24"/>
        <v>0</v>
      </c>
      <c r="Z105" s="234">
        <f t="shared" si="25"/>
        <v>0</v>
      </c>
    </row>
    <row r="106" spans="1:26">
      <c r="A106" s="235">
        <v>1233</v>
      </c>
      <c r="B106" s="236" t="s">
        <v>186</v>
      </c>
      <c r="C106" s="237">
        <v>40</v>
      </c>
      <c r="D106" s="238">
        <v>19.46560219502981</v>
      </c>
      <c r="E106" s="239">
        <v>2001</v>
      </c>
      <c r="F106" s="237">
        <v>10</v>
      </c>
      <c r="G106" s="238">
        <v>3.8904117673360803</v>
      </c>
      <c r="H106" s="240">
        <v>2011</v>
      </c>
      <c r="I106" s="237">
        <v>50</v>
      </c>
      <c r="J106" s="238">
        <v>23.356013962365889</v>
      </c>
      <c r="K106" s="240">
        <v>2011</v>
      </c>
      <c r="M106" s="209">
        <f t="shared" si="13"/>
        <v>17.245999999999999</v>
      </c>
      <c r="N106" s="209">
        <f t="shared" si="14"/>
        <v>1.8300000000000018</v>
      </c>
      <c r="O106" s="209">
        <f t="shared" si="15"/>
        <v>19.076000000000001</v>
      </c>
      <c r="P106" s="209">
        <f t="shared" si="16"/>
        <v>1.8300000000000018</v>
      </c>
      <c r="Q106" s="209"/>
      <c r="R106" s="209">
        <f t="shared" si="17"/>
        <v>1.8300000000000018</v>
      </c>
      <c r="S106" s="209" t="str">
        <f t="shared" si="18"/>
        <v/>
      </c>
      <c r="T106" s="209">
        <f t="shared" si="19"/>
        <v>2.0604117673360784</v>
      </c>
      <c r="U106" s="209" t="str">
        <f t="shared" si="20"/>
        <v/>
      </c>
      <c r="V106" s="209" t="str">
        <f t="shared" si="21"/>
        <v/>
      </c>
      <c r="W106" s="209" t="str">
        <f t="shared" si="22"/>
        <v/>
      </c>
      <c r="X106" s="233">
        <f t="shared" si="23"/>
        <v>0</v>
      </c>
      <c r="Y106" s="234">
        <f t="shared" si="24"/>
        <v>0</v>
      </c>
      <c r="Z106" s="234">
        <f t="shared" si="25"/>
        <v>0</v>
      </c>
    </row>
    <row r="107" spans="1:26">
      <c r="A107" s="235">
        <v>654</v>
      </c>
      <c r="B107" s="236" t="s">
        <v>186</v>
      </c>
      <c r="C107" s="237">
        <v>7.29</v>
      </c>
      <c r="D107" s="238">
        <v>7.7241433780050741</v>
      </c>
      <c r="E107" s="239">
        <v>1976</v>
      </c>
      <c r="F107" s="237">
        <v>4.4099999999999993</v>
      </c>
      <c r="G107" s="238">
        <v>0.73672544554632269</v>
      </c>
      <c r="H107" s="240">
        <v>2007</v>
      </c>
      <c r="I107" s="237">
        <v>11.7</v>
      </c>
      <c r="J107" s="238">
        <v>8.4608688235513974</v>
      </c>
      <c r="K107" s="240">
        <v>2007</v>
      </c>
      <c r="M107" s="209">
        <f t="shared" si="13"/>
        <v>6.5947199999999997</v>
      </c>
      <c r="N107" s="209">
        <f t="shared" si="14"/>
        <v>1.879080000000001</v>
      </c>
      <c r="O107" s="209">
        <f t="shared" si="15"/>
        <v>8.4738000000000007</v>
      </c>
      <c r="P107" s="209">
        <f t="shared" si="16"/>
        <v>1.879080000000001</v>
      </c>
      <c r="Q107" s="209"/>
      <c r="R107" s="209">
        <f t="shared" si="17"/>
        <v>0.73672544554632269</v>
      </c>
      <c r="S107" s="209" t="str">
        <f t="shared" si="18"/>
        <v/>
      </c>
      <c r="T107" s="209">
        <f t="shared" si="19"/>
        <v>0</v>
      </c>
      <c r="U107" s="209" t="str">
        <f t="shared" si="20"/>
        <v/>
      </c>
      <c r="V107" s="209">
        <f t="shared" si="21"/>
        <v>1.0423545544536783</v>
      </c>
      <c r="W107" s="209">
        <f t="shared" si="22"/>
        <v>0.1</v>
      </c>
      <c r="X107" s="233">
        <f t="shared" si="23"/>
        <v>1</v>
      </c>
      <c r="Y107" s="234">
        <f t="shared" si="24"/>
        <v>1</v>
      </c>
      <c r="Z107" s="234">
        <f t="shared" si="25"/>
        <v>0</v>
      </c>
    </row>
    <row r="108" spans="1:26">
      <c r="A108" s="235">
        <v>366</v>
      </c>
      <c r="B108" s="236" t="s">
        <v>186</v>
      </c>
      <c r="C108" s="237">
        <v>11.1</v>
      </c>
      <c r="D108" s="238">
        <v>9.7048711745993099</v>
      </c>
      <c r="E108" s="239">
        <v>1981</v>
      </c>
      <c r="F108" s="237">
        <v>4.8000000000000007</v>
      </c>
      <c r="G108" s="238">
        <v>0.60207988766843201</v>
      </c>
      <c r="H108" s="240">
        <v>2003</v>
      </c>
      <c r="I108" s="237">
        <v>15.9</v>
      </c>
      <c r="J108" s="238">
        <v>10.306951062267743</v>
      </c>
      <c r="K108" s="240">
        <v>2003</v>
      </c>
      <c r="M108" s="209">
        <f t="shared" si="13"/>
        <v>8.2254000000000005</v>
      </c>
      <c r="N108" s="209">
        <f t="shared" si="14"/>
        <v>1.9871999999999996</v>
      </c>
      <c r="O108" s="209">
        <f t="shared" si="15"/>
        <v>10.2126</v>
      </c>
      <c r="P108" s="209">
        <f t="shared" si="16"/>
        <v>1.9871999999999996</v>
      </c>
      <c r="Q108" s="209"/>
      <c r="R108" s="209">
        <f t="shared" si="17"/>
        <v>0.60207988766843201</v>
      </c>
      <c r="S108" s="209" t="str">
        <f t="shared" si="18"/>
        <v/>
      </c>
      <c r="T108" s="209">
        <f t="shared" si="19"/>
        <v>0</v>
      </c>
      <c r="U108" s="209" t="str">
        <f t="shared" si="20"/>
        <v/>
      </c>
      <c r="V108" s="209">
        <f t="shared" si="21"/>
        <v>1.2851201123315676</v>
      </c>
      <c r="W108" s="209">
        <f t="shared" si="22"/>
        <v>0.1</v>
      </c>
      <c r="X108" s="233">
        <f t="shared" si="23"/>
        <v>1</v>
      </c>
      <c r="Y108" s="234">
        <f t="shared" si="24"/>
        <v>1</v>
      </c>
      <c r="Z108" s="234">
        <f t="shared" si="25"/>
        <v>0</v>
      </c>
    </row>
    <row r="109" spans="1:26">
      <c r="A109" s="235">
        <v>1466</v>
      </c>
      <c r="B109" s="236" t="s">
        <v>186</v>
      </c>
      <c r="C109" s="237">
        <v>10.07</v>
      </c>
      <c r="D109" s="238">
        <v>9.2050613772766834</v>
      </c>
      <c r="E109" s="239">
        <v>1985</v>
      </c>
      <c r="F109" s="237">
        <v>4.93</v>
      </c>
      <c r="G109" s="238">
        <v>4.634839878669343</v>
      </c>
      <c r="H109" s="240">
        <v>2015</v>
      </c>
      <c r="I109" s="237">
        <v>15</v>
      </c>
      <c r="J109" s="238">
        <v>13.839901255946026</v>
      </c>
      <c r="K109" s="240">
        <v>2015</v>
      </c>
      <c r="M109" s="209">
        <f t="shared" si="13"/>
        <v>7.7989800000000002</v>
      </c>
      <c r="N109" s="209">
        <f t="shared" si="14"/>
        <v>2.0410199999999996</v>
      </c>
      <c r="O109" s="209">
        <f t="shared" si="15"/>
        <v>9.84</v>
      </c>
      <c r="P109" s="209">
        <f t="shared" si="16"/>
        <v>2.0410199999999996</v>
      </c>
      <c r="Q109" s="209"/>
      <c r="R109" s="209">
        <f t="shared" si="17"/>
        <v>2.0410199999999996</v>
      </c>
      <c r="S109" s="209" t="str">
        <f t="shared" si="18"/>
        <v/>
      </c>
      <c r="T109" s="209">
        <f t="shared" si="19"/>
        <v>2.5938198786693434</v>
      </c>
      <c r="U109" s="209" t="str">
        <f t="shared" si="20"/>
        <v/>
      </c>
      <c r="V109" s="209" t="str">
        <f t="shared" si="21"/>
        <v/>
      </c>
      <c r="W109" s="209" t="str">
        <f t="shared" si="22"/>
        <v/>
      </c>
      <c r="X109" s="233">
        <f t="shared" si="23"/>
        <v>0</v>
      </c>
      <c r="Y109" s="234">
        <f t="shared" si="24"/>
        <v>0</v>
      </c>
      <c r="Z109" s="234">
        <f t="shared" si="25"/>
        <v>0</v>
      </c>
    </row>
    <row r="110" spans="1:26">
      <c r="A110" s="235">
        <v>873</v>
      </c>
      <c r="B110" s="236" t="s">
        <v>186</v>
      </c>
      <c r="C110" s="237">
        <v>38</v>
      </c>
      <c r="D110" s="238">
        <v>18.930974345875899</v>
      </c>
      <c r="E110" s="239" t="s">
        <v>193</v>
      </c>
      <c r="F110" s="237">
        <v>10</v>
      </c>
      <c r="G110" s="238">
        <v>10.835025062169574</v>
      </c>
      <c r="H110" s="240">
        <v>2011</v>
      </c>
      <c r="I110" s="237">
        <v>48</v>
      </c>
      <c r="J110" s="238">
        <v>29.765999408045474</v>
      </c>
      <c r="K110" s="240">
        <v>2011</v>
      </c>
      <c r="M110" s="209">
        <f t="shared" si="13"/>
        <v>16.673999999999999</v>
      </c>
      <c r="N110" s="209">
        <f t="shared" si="14"/>
        <v>2.0360000000000014</v>
      </c>
      <c r="O110" s="209">
        <f t="shared" si="15"/>
        <v>18.71</v>
      </c>
      <c r="P110" s="209">
        <f t="shared" si="16"/>
        <v>2.0360000000000014</v>
      </c>
      <c r="Q110" s="209"/>
      <c r="R110" s="209">
        <f t="shared" si="17"/>
        <v>2.0360000000000014</v>
      </c>
      <c r="S110" s="209" t="str">
        <f t="shared" si="18"/>
        <v/>
      </c>
      <c r="T110" s="209">
        <f t="shared" si="19"/>
        <v>8.7990250621695729</v>
      </c>
      <c r="U110" s="209" t="str">
        <f t="shared" si="20"/>
        <v/>
      </c>
      <c r="V110" s="209" t="str">
        <f t="shared" si="21"/>
        <v/>
      </c>
      <c r="W110" s="209" t="str">
        <f t="shared" si="22"/>
        <v/>
      </c>
      <c r="X110" s="233">
        <f t="shared" si="23"/>
        <v>0</v>
      </c>
      <c r="Y110" s="234">
        <f t="shared" si="24"/>
        <v>0</v>
      </c>
      <c r="Z110" s="234">
        <f t="shared" si="25"/>
        <v>0</v>
      </c>
    </row>
    <row r="111" spans="1:26">
      <c r="A111" s="235">
        <v>1047</v>
      </c>
      <c r="B111" s="236" t="s">
        <v>186</v>
      </c>
      <c r="C111" s="237">
        <v>10</v>
      </c>
      <c r="D111" s="238">
        <v>9.1702642415128466</v>
      </c>
      <c r="E111" s="239">
        <v>1965</v>
      </c>
      <c r="F111" s="237">
        <v>5</v>
      </c>
      <c r="G111" s="238">
        <v>6.2586429220605622</v>
      </c>
      <c r="H111" s="240">
        <v>2012</v>
      </c>
      <c r="I111" s="237">
        <v>15</v>
      </c>
      <c r="J111" s="238">
        <v>15.42890716357341</v>
      </c>
      <c r="K111" s="240">
        <v>2012</v>
      </c>
      <c r="M111" s="209">
        <f t="shared" si="13"/>
        <v>7.77</v>
      </c>
      <c r="N111" s="209">
        <f t="shared" si="14"/>
        <v>2.0700000000000003</v>
      </c>
      <c r="O111" s="209">
        <f t="shared" si="15"/>
        <v>9.84</v>
      </c>
      <c r="P111" s="209">
        <f t="shared" si="16"/>
        <v>2.0700000000000003</v>
      </c>
      <c r="Q111" s="209"/>
      <c r="R111" s="209">
        <f t="shared" si="17"/>
        <v>2.0700000000000003</v>
      </c>
      <c r="S111" s="209" t="str">
        <f t="shared" si="18"/>
        <v/>
      </c>
      <c r="T111" s="209">
        <f t="shared" si="19"/>
        <v>4.1886429220605619</v>
      </c>
      <c r="U111" s="209" t="str">
        <f t="shared" si="20"/>
        <v/>
      </c>
      <c r="V111" s="209" t="str">
        <f t="shared" si="21"/>
        <v/>
      </c>
      <c r="W111" s="209" t="str">
        <f t="shared" si="22"/>
        <v/>
      </c>
      <c r="X111" s="233">
        <f t="shared" si="23"/>
        <v>0</v>
      </c>
      <c r="Y111" s="234">
        <f t="shared" si="24"/>
        <v>0</v>
      </c>
      <c r="Z111" s="234">
        <f t="shared" si="25"/>
        <v>0</v>
      </c>
    </row>
    <row r="112" spans="1:26">
      <c r="A112" s="235">
        <v>1078</v>
      </c>
      <c r="B112" s="236" t="s">
        <v>186</v>
      </c>
      <c r="C112" s="237">
        <v>17.66</v>
      </c>
      <c r="D112" s="238">
        <v>12.487756833635077</v>
      </c>
      <c r="E112" s="239">
        <v>1957</v>
      </c>
      <c r="F112" s="237">
        <v>7.34</v>
      </c>
      <c r="G112" s="238">
        <v>1.0936387702296273</v>
      </c>
      <c r="H112" s="240">
        <v>2011</v>
      </c>
      <c r="I112" s="237">
        <v>25</v>
      </c>
      <c r="J112" s="238">
        <v>13.581395603864705</v>
      </c>
      <c r="K112" s="240">
        <v>2011</v>
      </c>
      <c r="M112" s="209">
        <f t="shared" si="13"/>
        <v>10.85676</v>
      </c>
      <c r="N112" s="209">
        <f t="shared" si="14"/>
        <v>2.09924</v>
      </c>
      <c r="O112" s="209">
        <f t="shared" si="15"/>
        <v>12.956</v>
      </c>
      <c r="P112" s="209">
        <f t="shared" si="16"/>
        <v>2.09924</v>
      </c>
      <c r="Q112" s="209"/>
      <c r="R112" s="209">
        <f t="shared" si="17"/>
        <v>1.0936387702296273</v>
      </c>
      <c r="S112" s="209" t="str">
        <f t="shared" si="18"/>
        <v/>
      </c>
      <c r="T112" s="209">
        <f t="shared" si="19"/>
        <v>0</v>
      </c>
      <c r="U112" s="209" t="str">
        <f t="shared" si="20"/>
        <v/>
      </c>
      <c r="V112" s="209">
        <f t="shared" si="21"/>
        <v>0.90560122977037261</v>
      </c>
      <c r="W112" s="209">
        <f t="shared" si="22"/>
        <v>0.1</v>
      </c>
      <c r="X112" s="233">
        <f t="shared" si="23"/>
        <v>1</v>
      </c>
      <c r="Y112" s="234">
        <f t="shared" si="24"/>
        <v>1</v>
      </c>
      <c r="Z112" s="234">
        <f t="shared" si="25"/>
        <v>0</v>
      </c>
    </row>
    <row r="113" spans="1:27">
      <c r="A113" s="235">
        <v>720</v>
      </c>
      <c r="B113" s="236" t="s">
        <v>186</v>
      </c>
      <c r="C113" s="237">
        <v>5.29</v>
      </c>
      <c r="D113" s="238">
        <v>6.4898288793941932</v>
      </c>
      <c r="E113" s="239">
        <v>1974</v>
      </c>
      <c r="F113" s="237">
        <v>3.9099999999999993</v>
      </c>
      <c r="G113" s="238">
        <v>3.214674226156069</v>
      </c>
      <c r="H113" s="240">
        <v>2009</v>
      </c>
      <c r="I113" s="237">
        <v>9.1999999999999993</v>
      </c>
      <c r="J113" s="238">
        <v>9.7045031055502626</v>
      </c>
      <c r="K113" s="240">
        <v>2009</v>
      </c>
      <c r="M113" s="209">
        <f t="shared" si="13"/>
        <v>5.2587200000000003</v>
      </c>
      <c r="N113" s="209">
        <f t="shared" si="14"/>
        <v>2.1800799999999994</v>
      </c>
      <c r="O113" s="209">
        <f t="shared" si="15"/>
        <v>7.4387999999999996</v>
      </c>
      <c r="P113" s="209">
        <f t="shared" si="16"/>
        <v>2.1800799999999994</v>
      </c>
      <c r="Q113" s="209"/>
      <c r="R113" s="209">
        <f t="shared" si="17"/>
        <v>2.1800799999999994</v>
      </c>
      <c r="S113" s="209" t="str">
        <f t="shared" si="18"/>
        <v/>
      </c>
      <c r="T113" s="209">
        <f t="shared" si="19"/>
        <v>1.0345942261560697</v>
      </c>
      <c r="U113" s="209" t="str">
        <f t="shared" si="20"/>
        <v/>
      </c>
      <c r="V113" s="209" t="str">
        <f t="shared" si="21"/>
        <v/>
      </c>
      <c r="W113" s="209" t="str">
        <f t="shared" si="22"/>
        <v/>
      </c>
      <c r="X113" s="233">
        <f t="shared" si="23"/>
        <v>0</v>
      </c>
      <c r="Y113" s="234">
        <f t="shared" si="24"/>
        <v>0</v>
      </c>
      <c r="Z113" s="234">
        <f t="shared" si="25"/>
        <v>0</v>
      </c>
      <c r="AA113" s="208"/>
    </row>
    <row r="114" spans="1:27">
      <c r="A114" s="235">
        <v>1494</v>
      </c>
      <c r="B114" s="236" t="s">
        <v>186</v>
      </c>
      <c r="C114" s="237">
        <v>13.3</v>
      </c>
      <c r="D114" s="238">
        <v>10.705983966639414</v>
      </c>
      <c r="E114" s="239">
        <v>0</v>
      </c>
      <c r="F114" s="237">
        <v>6</v>
      </c>
      <c r="G114" s="238">
        <v>6.4297485673579153</v>
      </c>
      <c r="H114" s="240">
        <v>2014</v>
      </c>
      <c r="I114" s="237">
        <v>19.3</v>
      </c>
      <c r="J114" s="238">
        <v>17.135732533997327</v>
      </c>
      <c r="K114" s="240">
        <v>2014</v>
      </c>
      <c r="M114" s="209">
        <f t="shared" si="13"/>
        <v>9.1362000000000005</v>
      </c>
      <c r="N114" s="209">
        <f t="shared" si="14"/>
        <v>2.1895999999999987</v>
      </c>
      <c r="O114" s="209">
        <f t="shared" si="15"/>
        <v>11.325799999999999</v>
      </c>
      <c r="P114" s="209">
        <f t="shared" si="16"/>
        <v>2.1895999999999987</v>
      </c>
      <c r="Q114" s="209"/>
      <c r="R114" s="209">
        <f t="shared" si="17"/>
        <v>2.1895999999999987</v>
      </c>
      <c r="S114" s="209" t="str">
        <f t="shared" si="18"/>
        <v/>
      </c>
      <c r="T114" s="209">
        <f t="shared" si="19"/>
        <v>4.2401485673579167</v>
      </c>
      <c r="U114" s="209" t="str">
        <f t="shared" si="20"/>
        <v/>
      </c>
      <c r="V114" s="209" t="str">
        <f t="shared" si="21"/>
        <v/>
      </c>
      <c r="W114" s="209" t="str">
        <f t="shared" si="22"/>
        <v/>
      </c>
      <c r="X114" s="233">
        <f t="shared" si="23"/>
        <v>0</v>
      </c>
      <c r="Y114" s="234">
        <f t="shared" si="24"/>
        <v>0</v>
      </c>
      <c r="Z114" s="234">
        <f t="shared" si="25"/>
        <v>0</v>
      </c>
    </row>
    <row r="115" spans="1:27">
      <c r="A115" s="235">
        <v>1045</v>
      </c>
      <c r="B115" s="236" t="s">
        <v>186</v>
      </c>
      <c r="C115" s="237">
        <v>24.065999999999999</v>
      </c>
      <c r="D115" s="238">
        <v>14.772824351032877</v>
      </c>
      <c r="E115" s="239">
        <v>1971</v>
      </c>
      <c r="F115" s="237">
        <v>7.9340000000000011</v>
      </c>
      <c r="G115" s="238">
        <v>3.8009199870921253</v>
      </c>
      <c r="H115" s="240">
        <v>2011</v>
      </c>
      <c r="I115" s="237">
        <v>32</v>
      </c>
      <c r="J115" s="238">
        <v>18.573744338125003</v>
      </c>
      <c r="K115" s="240">
        <v>2011</v>
      </c>
      <c r="M115" s="209">
        <f t="shared" si="13"/>
        <v>12.688876</v>
      </c>
      <c r="N115" s="209">
        <f t="shared" si="14"/>
        <v>2.2691239999999997</v>
      </c>
      <c r="O115" s="209">
        <f t="shared" si="15"/>
        <v>14.958</v>
      </c>
      <c r="P115" s="209">
        <f t="shared" si="16"/>
        <v>2.2691239999999997</v>
      </c>
      <c r="Q115" s="209"/>
      <c r="R115" s="209">
        <f t="shared" si="17"/>
        <v>2.2691239999999997</v>
      </c>
      <c r="S115" s="209" t="str">
        <f t="shared" si="18"/>
        <v/>
      </c>
      <c r="T115" s="209">
        <f t="shared" si="19"/>
        <v>1.5317959870921256</v>
      </c>
      <c r="U115" s="209" t="str">
        <f t="shared" si="20"/>
        <v/>
      </c>
      <c r="V115" s="209" t="str">
        <f t="shared" si="21"/>
        <v/>
      </c>
      <c r="W115" s="209" t="str">
        <f t="shared" si="22"/>
        <v/>
      </c>
      <c r="X115" s="233">
        <f t="shared" si="23"/>
        <v>0</v>
      </c>
      <c r="Y115" s="234">
        <f t="shared" si="24"/>
        <v>0</v>
      </c>
      <c r="Z115" s="234">
        <f t="shared" si="25"/>
        <v>0</v>
      </c>
    </row>
    <row r="116" spans="1:27">
      <c r="A116" s="235">
        <v>1646</v>
      </c>
      <c r="B116" s="236" t="s">
        <v>186</v>
      </c>
      <c r="C116" s="237">
        <v>2.88</v>
      </c>
      <c r="D116" s="238">
        <v>4.6651028925488243</v>
      </c>
      <c r="E116" s="239" t="s">
        <v>193</v>
      </c>
      <c r="F116" s="237">
        <v>3.5200000000000005</v>
      </c>
      <c r="G116" s="238">
        <v>6.6895680450065891</v>
      </c>
      <c r="H116" s="240">
        <v>2016</v>
      </c>
      <c r="I116" s="237">
        <v>6.4</v>
      </c>
      <c r="J116" s="238">
        <v>11.354670937555413</v>
      </c>
      <c r="K116" s="240">
        <v>2016</v>
      </c>
      <c r="M116" s="209">
        <f t="shared" si="13"/>
        <v>3.6488399999999999</v>
      </c>
      <c r="N116" s="209">
        <f t="shared" si="14"/>
        <v>2.3513600000000006</v>
      </c>
      <c r="O116" s="209">
        <f t="shared" si="15"/>
        <v>6.0002000000000004</v>
      </c>
      <c r="P116" s="209">
        <f t="shared" si="16"/>
        <v>2.3513600000000006</v>
      </c>
      <c r="Q116" s="209"/>
      <c r="R116" s="209">
        <f t="shared" si="17"/>
        <v>2.3513600000000006</v>
      </c>
      <c r="S116" s="209" t="str">
        <f t="shared" si="18"/>
        <v/>
      </c>
      <c r="T116" s="209">
        <f t="shared" si="19"/>
        <v>4.3382080450065885</v>
      </c>
      <c r="U116" s="209" t="str">
        <f t="shared" si="20"/>
        <v/>
      </c>
      <c r="V116" s="209" t="str">
        <f t="shared" si="21"/>
        <v/>
      </c>
      <c r="W116" s="209" t="str">
        <f t="shared" si="22"/>
        <v/>
      </c>
      <c r="X116" s="233">
        <f t="shared" si="23"/>
        <v>0</v>
      </c>
      <c r="Y116" s="234">
        <f t="shared" si="24"/>
        <v>0</v>
      </c>
      <c r="Z116" s="234">
        <f t="shared" si="25"/>
        <v>0</v>
      </c>
    </row>
    <row r="117" spans="1:27">
      <c r="A117" s="235">
        <v>1568</v>
      </c>
      <c r="B117" s="236" t="s">
        <v>186</v>
      </c>
      <c r="C117" s="237">
        <v>27.7</v>
      </c>
      <c r="D117" s="238">
        <v>15.944996162162351</v>
      </c>
      <c r="E117" s="239">
        <v>1997</v>
      </c>
      <c r="F117" s="237">
        <v>8.0999999999999979</v>
      </c>
      <c r="G117" s="238">
        <v>3.5848996641236104</v>
      </c>
      <c r="H117" s="240">
        <v>2015</v>
      </c>
      <c r="I117" s="237">
        <v>35.799999999999997</v>
      </c>
      <c r="J117" s="238">
        <v>19.529895826285962</v>
      </c>
      <c r="K117" s="240">
        <v>2015</v>
      </c>
      <c r="M117" s="209">
        <f t="shared" si="13"/>
        <v>13.728199999999999</v>
      </c>
      <c r="N117" s="209">
        <f t="shared" si="14"/>
        <v>2.3165999999999993</v>
      </c>
      <c r="O117" s="209">
        <f t="shared" si="15"/>
        <v>16.044799999999999</v>
      </c>
      <c r="P117" s="209">
        <f t="shared" si="16"/>
        <v>2.3165999999999993</v>
      </c>
      <c r="Q117" s="209"/>
      <c r="R117" s="209">
        <f t="shared" si="17"/>
        <v>2.3165999999999993</v>
      </c>
      <c r="S117" s="209" t="str">
        <f t="shared" si="18"/>
        <v/>
      </c>
      <c r="T117" s="209">
        <f t="shared" si="19"/>
        <v>1.2682996641236111</v>
      </c>
      <c r="U117" s="209" t="str">
        <f t="shared" si="20"/>
        <v/>
      </c>
      <c r="V117" s="209" t="str">
        <f t="shared" si="21"/>
        <v/>
      </c>
      <c r="W117" s="209" t="str">
        <f t="shared" si="22"/>
        <v/>
      </c>
      <c r="X117" s="233">
        <f t="shared" si="23"/>
        <v>0</v>
      </c>
      <c r="Y117" s="234">
        <f t="shared" si="24"/>
        <v>0</v>
      </c>
      <c r="Z117" s="234">
        <f t="shared" si="25"/>
        <v>0</v>
      </c>
    </row>
    <row r="118" spans="1:27">
      <c r="A118" s="235">
        <v>554</v>
      </c>
      <c r="B118" s="236" t="s">
        <v>186</v>
      </c>
      <c r="C118" s="237">
        <v>23</v>
      </c>
      <c r="D118" s="238">
        <v>14.413866304209847</v>
      </c>
      <c r="E118" s="239">
        <v>1968</v>
      </c>
      <c r="F118" s="237">
        <v>8.2600000000000016</v>
      </c>
      <c r="G118" s="238">
        <v>1.061095708813089</v>
      </c>
      <c r="H118" s="240">
        <v>2006</v>
      </c>
      <c r="I118" s="237">
        <v>31.26</v>
      </c>
      <c r="J118" s="238">
        <v>15.474962013022935</v>
      </c>
      <c r="K118" s="240">
        <v>2006</v>
      </c>
      <c r="M118" s="209">
        <f t="shared" si="13"/>
        <v>12.384</v>
      </c>
      <c r="N118" s="209">
        <f t="shared" si="14"/>
        <v>2.3623599999999989</v>
      </c>
      <c r="O118" s="209">
        <f t="shared" si="15"/>
        <v>14.746359999999999</v>
      </c>
      <c r="P118" s="209">
        <f t="shared" si="16"/>
        <v>2.3623599999999989</v>
      </c>
      <c r="Q118" s="209"/>
      <c r="R118" s="209">
        <f t="shared" si="17"/>
        <v>1.061095708813089</v>
      </c>
      <c r="S118" s="209" t="str">
        <f t="shared" si="18"/>
        <v/>
      </c>
      <c r="T118" s="209">
        <f t="shared" si="19"/>
        <v>0</v>
      </c>
      <c r="U118" s="209" t="str">
        <f t="shared" si="20"/>
        <v/>
      </c>
      <c r="V118" s="209">
        <f t="shared" si="21"/>
        <v>1.2012642911869098</v>
      </c>
      <c r="W118" s="209">
        <f t="shared" si="22"/>
        <v>0.1</v>
      </c>
      <c r="X118" s="233">
        <f t="shared" si="23"/>
        <v>1</v>
      </c>
      <c r="Y118" s="234">
        <f t="shared" si="24"/>
        <v>1</v>
      </c>
      <c r="Z118" s="234">
        <f t="shared" si="25"/>
        <v>0</v>
      </c>
    </row>
    <row r="119" spans="1:27">
      <c r="A119" s="235">
        <v>1083</v>
      </c>
      <c r="B119" s="236" t="s">
        <v>186</v>
      </c>
      <c r="C119" s="237">
        <v>7.53</v>
      </c>
      <c r="D119" s="238">
        <v>7.8611881280350051</v>
      </c>
      <c r="E119" s="239">
        <v>1981</v>
      </c>
      <c r="F119" s="237">
        <v>5.87</v>
      </c>
      <c r="G119" s="238">
        <v>7.4125108979310461</v>
      </c>
      <c r="H119" s="240">
        <v>2011</v>
      </c>
      <c r="I119" s="237">
        <v>13.4</v>
      </c>
      <c r="J119" s="238">
        <v>15.273699025966051</v>
      </c>
      <c r="K119" s="240">
        <v>2011</v>
      </c>
      <c r="M119" s="209">
        <f t="shared" si="13"/>
        <v>6.74742</v>
      </c>
      <c r="N119" s="209">
        <f t="shared" si="14"/>
        <v>2.43018</v>
      </c>
      <c r="O119" s="209">
        <f t="shared" si="15"/>
        <v>9.1776</v>
      </c>
      <c r="P119" s="209">
        <f t="shared" si="16"/>
        <v>2.43018</v>
      </c>
      <c r="Q119" s="209"/>
      <c r="R119" s="209">
        <f t="shared" si="17"/>
        <v>2.43018</v>
      </c>
      <c r="S119" s="209" t="str">
        <f t="shared" si="18"/>
        <v/>
      </c>
      <c r="T119" s="209">
        <f t="shared" si="19"/>
        <v>4.9823308979310461</v>
      </c>
      <c r="U119" s="209" t="str">
        <f t="shared" si="20"/>
        <v/>
      </c>
      <c r="V119" s="209" t="str">
        <f t="shared" si="21"/>
        <v/>
      </c>
      <c r="W119" s="209" t="str">
        <f t="shared" si="22"/>
        <v/>
      </c>
      <c r="X119" s="233">
        <f t="shared" si="23"/>
        <v>0</v>
      </c>
      <c r="Y119" s="234">
        <f t="shared" si="24"/>
        <v>0</v>
      </c>
      <c r="Z119" s="234">
        <f t="shared" si="25"/>
        <v>0</v>
      </c>
    </row>
    <row r="120" spans="1:27">
      <c r="A120" s="235">
        <v>317</v>
      </c>
      <c r="B120" s="236" t="s">
        <v>186</v>
      </c>
      <c r="C120" s="237">
        <v>26.67</v>
      </c>
      <c r="D120" s="238">
        <v>15.620297193443895</v>
      </c>
      <c r="E120" s="239">
        <v>1978</v>
      </c>
      <c r="F120" s="237">
        <v>8.4600000000000009</v>
      </c>
      <c r="G120" s="238">
        <v>3.7336154837609361</v>
      </c>
      <c r="H120" s="240">
        <v>2002</v>
      </c>
      <c r="I120" s="237">
        <v>35.130000000000003</v>
      </c>
      <c r="J120" s="238">
        <v>19.353912677204832</v>
      </c>
      <c r="K120" s="240">
        <v>2002</v>
      </c>
      <c r="M120" s="209">
        <f t="shared" si="13"/>
        <v>13.433619999999999</v>
      </c>
      <c r="N120" s="209">
        <f t="shared" si="14"/>
        <v>2.4195600000000006</v>
      </c>
      <c r="O120" s="209">
        <f t="shared" si="15"/>
        <v>15.85318</v>
      </c>
      <c r="P120" s="209">
        <f t="shared" si="16"/>
        <v>2.4195600000000006</v>
      </c>
      <c r="Q120" s="209"/>
      <c r="R120" s="209">
        <f t="shared" si="17"/>
        <v>2.4195600000000006</v>
      </c>
      <c r="S120" s="209" t="str">
        <f t="shared" si="18"/>
        <v/>
      </c>
      <c r="T120" s="209">
        <f t="shared" si="19"/>
        <v>1.3140554837609355</v>
      </c>
      <c r="U120" s="209" t="str">
        <f t="shared" si="20"/>
        <v/>
      </c>
      <c r="V120" s="209" t="str">
        <f t="shared" si="21"/>
        <v/>
      </c>
      <c r="W120" s="209" t="str">
        <f t="shared" si="22"/>
        <v/>
      </c>
      <c r="X120" s="233">
        <f t="shared" si="23"/>
        <v>0</v>
      </c>
      <c r="Y120" s="234">
        <f t="shared" si="24"/>
        <v>0</v>
      </c>
      <c r="Z120" s="234">
        <f t="shared" si="25"/>
        <v>0</v>
      </c>
    </row>
    <row r="121" spans="1:27">
      <c r="A121" s="235">
        <v>836</v>
      </c>
      <c r="B121" s="236" t="s">
        <v>186</v>
      </c>
      <c r="C121" s="237">
        <v>33.963000000000001</v>
      </c>
      <c r="D121" s="238">
        <v>17.811044806292045</v>
      </c>
      <c r="E121" s="239">
        <v>1974</v>
      </c>
      <c r="F121" s="237">
        <v>10.036999999999999</v>
      </c>
      <c r="G121" s="238">
        <v>0.20824846319974696</v>
      </c>
      <c r="H121" s="240">
        <v>2008</v>
      </c>
      <c r="I121" s="237">
        <v>44</v>
      </c>
      <c r="J121" s="238">
        <v>18.019293269491794</v>
      </c>
      <c r="K121" s="240">
        <v>2008</v>
      </c>
      <c r="M121" s="209">
        <f t="shared" si="13"/>
        <v>15.519418</v>
      </c>
      <c r="N121" s="209">
        <f t="shared" si="14"/>
        <v>2.4585820000000016</v>
      </c>
      <c r="O121" s="209">
        <f t="shared" si="15"/>
        <v>17.978000000000002</v>
      </c>
      <c r="P121" s="209">
        <f t="shared" si="16"/>
        <v>2.4585820000000016</v>
      </c>
      <c r="Q121" s="209"/>
      <c r="R121" s="209">
        <f t="shared" si="17"/>
        <v>0.20824846319974696</v>
      </c>
      <c r="S121" s="209" t="str">
        <f t="shared" si="18"/>
        <v/>
      </c>
      <c r="T121" s="209">
        <f t="shared" si="19"/>
        <v>0</v>
      </c>
      <c r="U121" s="209" t="str">
        <f t="shared" si="20"/>
        <v/>
      </c>
      <c r="V121" s="209">
        <f t="shared" si="21"/>
        <v>2.1503335368002547</v>
      </c>
      <c r="W121" s="209">
        <f t="shared" si="22"/>
        <v>0.1</v>
      </c>
      <c r="X121" s="233">
        <f t="shared" si="23"/>
        <v>1</v>
      </c>
      <c r="Y121" s="234">
        <f t="shared" si="24"/>
        <v>1</v>
      </c>
      <c r="Z121" s="234">
        <f t="shared" si="25"/>
        <v>0</v>
      </c>
    </row>
    <row r="122" spans="1:27">
      <c r="A122" s="235">
        <v>170</v>
      </c>
      <c r="B122" s="236" t="s">
        <v>186</v>
      </c>
      <c r="C122" s="237">
        <v>7.9</v>
      </c>
      <c r="D122" s="238">
        <v>8.068613280706769</v>
      </c>
      <c r="E122" s="239">
        <v>1972</v>
      </c>
      <c r="F122" s="237">
        <v>6.1</v>
      </c>
      <c r="G122" s="238">
        <v>2.9004939377112939</v>
      </c>
      <c r="H122" s="240">
        <v>2001</v>
      </c>
      <c r="I122" s="237">
        <v>14</v>
      </c>
      <c r="J122" s="238">
        <v>10.969107218418063</v>
      </c>
      <c r="K122" s="240">
        <v>2001</v>
      </c>
      <c r="M122" s="209">
        <f t="shared" si="13"/>
        <v>6.9005999999999998</v>
      </c>
      <c r="N122" s="209">
        <f t="shared" si="14"/>
        <v>2.5254000000000003</v>
      </c>
      <c r="O122" s="209">
        <f t="shared" si="15"/>
        <v>9.4260000000000002</v>
      </c>
      <c r="P122" s="209">
        <f t="shared" si="16"/>
        <v>2.5254000000000003</v>
      </c>
      <c r="Q122" s="209"/>
      <c r="R122" s="209">
        <f t="shared" si="17"/>
        <v>2.5254000000000003</v>
      </c>
      <c r="S122" s="209" t="str">
        <f t="shared" si="18"/>
        <v/>
      </c>
      <c r="T122" s="209">
        <f t="shared" si="19"/>
        <v>0.37509393771129362</v>
      </c>
      <c r="U122" s="209" t="str">
        <f t="shared" si="20"/>
        <v/>
      </c>
      <c r="V122" s="209" t="str">
        <f t="shared" si="21"/>
        <v/>
      </c>
      <c r="W122" s="209" t="str">
        <f t="shared" si="22"/>
        <v/>
      </c>
      <c r="X122" s="233">
        <f t="shared" si="23"/>
        <v>0</v>
      </c>
      <c r="Y122" s="234">
        <f t="shared" si="24"/>
        <v>0</v>
      </c>
      <c r="Z122" s="234">
        <f t="shared" si="25"/>
        <v>0</v>
      </c>
    </row>
    <row r="123" spans="1:27">
      <c r="A123" s="235">
        <v>170</v>
      </c>
      <c r="B123" s="236" t="s">
        <v>186</v>
      </c>
      <c r="C123" s="237">
        <v>17.7</v>
      </c>
      <c r="D123" s="238">
        <v>12.503106030682417</v>
      </c>
      <c r="E123" s="239" t="s">
        <v>193</v>
      </c>
      <c r="F123" s="237">
        <v>8.8000000000000007</v>
      </c>
      <c r="G123" s="238">
        <v>1.1342290648673055</v>
      </c>
      <c r="H123" s="240">
        <v>2001</v>
      </c>
      <c r="I123" s="237">
        <v>26.5</v>
      </c>
      <c r="J123" s="238">
        <v>13.637335095549723</v>
      </c>
      <c r="K123" s="240">
        <v>2001</v>
      </c>
      <c r="M123" s="209">
        <f t="shared" si="13"/>
        <v>10.8682</v>
      </c>
      <c r="N123" s="209">
        <f t="shared" si="14"/>
        <v>2.5167999999999999</v>
      </c>
      <c r="O123" s="209">
        <f t="shared" si="15"/>
        <v>13.385</v>
      </c>
      <c r="P123" s="209">
        <f t="shared" si="16"/>
        <v>2.5167999999999999</v>
      </c>
      <c r="Q123" s="209"/>
      <c r="R123" s="209">
        <f t="shared" si="17"/>
        <v>1.1342290648673055</v>
      </c>
      <c r="S123" s="209" t="str">
        <f t="shared" si="18"/>
        <v/>
      </c>
      <c r="T123" s="209">
        <f t="shared" si="19"/>
        <v>0</v>
      </c>
      <c r="U123" s="209" t="str">
        <f t="shared" si="20"/>
        <v/>
      </c>
      <c r="V123" s="209">
        <f t="shared" si="21"/>
        <v>1.2825709351326944</v>
      </c>
      <c r="W123" s="209">
        <f t="shared" si="22"/>
        <v>0.1</v>
      </c>
      <c r="X123" s="233">
        <f t="shared" si="23"/>
        <v>1</v>
      </c>
      <c r="Y123" s="234">
        <f t="shared" si="24"/>
        <v>1</v>
      </c>
      <c r="Z123" s="234">
        <f t="shared" si="25"/>
        <v>0</v>
      </c>
    </row>
    <row r="124" spans="1:27">
      <c r="A124" s="235" t="s">
        <v>194</v>
      </c>
      <c r="B124" s="236" t="s">
        <v>187</v>
      </c>
      <c r="C124" s="237">
        <v>1.464</v>
      </c>
      <c r="D124" s="238">
        <v>1.4940223849019025</v>
      </c>
      <c r="E124" s="239">
        <v>1987</v>
      </c>
      <c r="F124" s="237">
        <v>0</v>
      </c>
      <c r="G124" s="238">
        <v>0</v>
      </c>
      <c r="H124" s="240">
        <v>0</v>
      </c>
      <c r="I124" s="237">
        <v>1.464</v>
      </c>
      <c r="J124" s="238">
        <v>1.4940223849019025</v>
      </c>
      <c r="K124" s="240">
        <v>1987</v>
      </c>
      <c r="M124" s="209">
        <f t="shared" si="13"/>
        <v>2.7029519999999998</v>
      </c>
      <c r="N124" s="209">
        <f t="shared" si="14"/>
        <v>0</v>
      </c>
      <c r="O124" s="209">
        <f t="shared" si="15"/>
        <v>2.7029519999999998</v>
      </c>
      <c r="P124" s="209">
        <f t="shared" si="16"/>
        <v>2.7029519999999998</v>
      </c>
      <c r="Q124" s="209"/>
      <c r="R124" s="209" t="str">
        <f t="shared" si="17"/>
        <v/>
      </c>
      <c r="S124" s="209">
        <f t="shared" si="18"/>
        <v>1.4940223849019025</v>
      </c>
      <c r="T124" s="209" t="str">
        <f t="shared" si="19"/>
        <v/>
      </c>
      <c r="U124" s="209">
        <f t="shared" si="20"/>
        <v>0</v>
      </c>
      <c r="V124" s="209">
        <f t="shared" si="21"/>
        <v>1.1089296150980972</v>
      </c>
      <c r="W124" s="209">
        <f t="shared" si="22"/>
        <v>0.1</v>
      </c>
      <c r="X124" s="233">
        <f t="shared" si="23"/>
        <v>1</v>
      </c>
      <c r="Y124" s="234">
        <f t="shared" si="24"/>
        <v>1</v>
      </c>
      <c r="Z124" s="234">
        <f t="shared" si="25"/>
        <v>0</v>
      </c>
    </row>
    <row r="125" spans="1:27">
      <c r="A125" s="235">
        <v>637</v>
      </c>
      <c r="B125" s="236" t="s">
        <v>186</v>
      </c>
      <c r="C125" s="237">
        <v>15.499999999999998</v>
      </c>
      <c r="D125" s="238">
        <v>11.63380183682135</v>
      </c>
      <c r="E125" s="239">
        <v>1989</v>
      </c>
      <c r="F125" s="237">
        <v>8.4</v>
      </c>
      <c r="G125" s="238">
        <v>5.068859840469166</v>
      </c>
      <c r="H125" s="240">
        <v>2007</v>
      </c>
      <c r="I125" s="237">
        <v>23.9</v>
      </c>
      <c r="J125" s="238">
        <v>16.702661677290514</v>
      </c>
      <c r="K125" s="240">
        <v>2007</v>
      </c>
      <c r="M125" s="209">
        <f t="shared" si="13"/>
        <v>10.047000000000001</v>
      </c>
      <c r="N125" s="209">
        <f t="shared" si="14"/>
        <v>2.5944000000000003</v>
      </c>
      <c r="O125" s="209">
        <f t="shared" si="15"/>
        <v>12.641400000000001</v>
      </c>
      <c r="P125" s="209">
        <f t="shared" si="16"/>
        <v>2.5944000000000003</v>
      </c>
      <c r="Q125" s="209"/>
      <c r="R125" s="209">
        <f t="shared" si="17"/>
        <v>2.5944000000000003</v>
      </c>
      <c r="S125" s="209" t="str">
        <f t="shared" si="18"/>
        <v/>
      </c>
      <c r="T125" s="209">
        <f t="shared" si="19"/>
        <v>2.4744598404691658</v>
      </c>
      <c r="U125" s="209" t="str">
        <f t="shared" si="20"/>
        <v/>
      </c>
      <c r="V125" s="209" t="str">
        <f t="shared" si="21"/>
        <v/>
      </c>
      <c r="W125" s="209" t="str">
        <f t="shared" si="22"/>
        <v/>
      </c>
      <c r="X125" s="233">
        <f t="shared" si="23"/>
        <v>0</v>
      </c>
      <c r="Y125" s="234">
        <f t="shared" si="24"/>
        <v>0</v>
      </c>
      <c r="Z125" s="234">
        <f t="shared" si="25"/>
        <v>0</v>
      </c>
    </row>
    <row r="126" spans="1:27">
      <c r="A126" s="235">
        <v>1570</v>
      </c>
      <c r="B126" s="236" t="s">
        <v>186</v>
      </c>
      <c r="C126" s="237">
        <v>12</v>
      </c>
      <c r="D126" s="238">
        <v>10.124485940450056</v>
      </c>
      <c r="E126" s="239">
        <v>0</v>
      </c>
      <c r="F126" s="237">
        <v>7</v>
      </c>
      <c r="G126" s="238">
        <v>5.7128729653456798</v>
      </c>
      <c r="H126" s="240">
        <v>2016</v>
      </c>
      <c r="I126" s="237">
        <v>19</v>
      </c>
      <c r="J126" s="238">
        <v>15.837358905795735</v>
      </c>
      <c r="K126" s="240">
        <v>2016</v>
      </c>
      <c r="M126" s="209">
        <f t="shared" si="13"/>
        <v>8.5980000000000008</v>
      </c>
      <c r="N126" s="209">
        <f t="shared" si="14"/>
        <v>2.6419999999999995</v>
      </c>
      <c r="O126" s="209">
        <f t="shared" si="15"/>
        <v>11.24</v>
      </c>
      <c r="P126" s="209">
        <f t="shared" si="16"/>
        <v>2.6419999999999995</v>
      </c>
      <c r="Q126" s="209"/>
      <c r="R126" s="209">
        <f t="shared" si="17"/>
        <v>2.6419999999999995</v>
      </c>
      <c r="S126" s="209" t="str">
        <f t="shared" si="18"/>
        <v/>
      </c>
      <c r="T126" s="209">
        <f t="shared" si="19"/>
        <v>3.0708729653456803</v>
      </c>
      <c r="U126" s="209" t="str">
        <f t="shared" si="20"/>
        <v/>
      </c>
      <c r="V126" s="209" t="str">
        <f t="shared" si="21"/>
        <v/>
      </c>
      <c r="W126" s="209" t="str">
        <f t="shared" si="22"/>
        <v/>
      </c>
      <c r="X126" s="233">
        <f t="shared" si="23"/>
        <v>0</v>
      </c>
      <c r="Y126" s="234">
        <f t="shared" si="24"/>
        <v>0</v>
      </c>
      <c r="Z126" s="234">
        <f t="shared" si="25"/>
        <v>0</v>
      </c>
    </row>
    <row r="127" spans="1:27">
      <c r="A127" s="235">
        <v>775</v>
      </c>
      <c r="B127" s="236" t="s">
        <v>186</v>
      </c>
      <c r="C127" s="237">
        <v>8</v>
      </c>
      <c r="D127" s="238">
        <v>8.1239072688762928</v>
      </c>
      <c r="E127" s="239">
        <v>2002</v>
      </c>
      <c r="F127" s="237">
        <v>7</v>
      </c>
      <c r="G127" s="238">
        <v>1.4058744428987999</v>
      </c>
      <c r="H127" s="240">
        <v>2008</v>
      </c>
      <c r="I127" s="237">
        <v>15</v>
      </c>
      <c r="J127" s="238">
        <v>9.529781711775092</v>
      </c>
      <c r="K127" s="240">
        <v>2008</v>
      </c>
      <c r="M127" s="209">
        <f t="shared" si="13"/>
        <v>6.9420000000000002</v>
      </c>
      <c r="N127" s="209">
        <f t="shared" si="14"/>
        <v>2.8979999999999997</v>
      </c>
      <c r="O127" s="209">
        <f t="shared" si="15"/>
        <v>9.84</v>
      </c>
      <c r="P127" s="209">
        <f t="shared" si="16"/>
        <v>2.8979999999999997</v>
      </c>
      <c r="Q127" s="209"/>
      <c r="R127" s="209">
        <f t="shared" si="17"/>
        <v>1.4058744428987999</v>
      </c>
      <c r="S127" s="209" t="str">
        <f t="shared" si="18"/>
        <v/>
      </c>
      <c r="T127" s="209">
        <f t="shared" si="19"/>
        <v>0</v>
      </c>
      <c r="U127" s="209" t="str">
        <f t="shared" si="20"/>
        <v/>
      </c>
      <c r="V127" s="209">
        <f t="shared" si="21"/>
        <v>1.3921255571011997</v>
      </c>
      <c r="W127" s="209">
        <f t="shared" si="22"/>
        <v>0.1</v>
      </c>
      <c r="X127" s="233">
        <f t="shared" si="23"/>
        <v>1</v>
      </c>
      <c r="Y127" s="234">
        <f t="shared" si="24"/>
        <v>1</v>
      </c>
      <c r="Z127" s="234">
        <f t="shared" si="25"/>
        <v>0</v>
      </c>
    </row>
    <row r="128" spans="1:27">
      <c r="A128" s="235">
        <v>552</v>
      </c>
      <c r="B128" s="236" t="s">
        <v>186</v>
      </c>
      <c r="C128" s="237">
        <v>20.229999999999997</v>
      </c>
      <c r="D128" s="238">
        <v>13.443769413318384</v>
      </c>
      <c r="E128" s="239">
        <v>1991</v>
      </c>
      <c r="F128" s="237">
        <v>10.470000000000002</v>
      </c>
      <c r="G128" s="238">
        <v>1.1457716756011658</v>
      </c>
      <c r="H128" s="240">
        <v>2006</v>
      </c>
      <c r="I128" s="237">
        <v>30.7</v>
      </c>
      <c r="J128" s="238">
        <v>14.58954108891955</v>
      </c>
      <c r="K128" s="240">
        <v>2006</v>
      </c>
      <c r="M128" s="209">
        <f t="shared" si="13"/>
        <v>11.59178</v>
      </c>
      <c r="N128" s="209">
        <f t="shared" si="14"/>
        <v>2.9944199999999999</v>
      </c>
      <c r="O128" s="209">
        <f t="shared" si="15"/>
        <v>14.5862</v>
      </c>
      <c r="P128" s="209">
        <f t="shared" si="16"/>
        <v>2.9944199999999999</v>
      </c>
      <c r="Q128" s="209"/>
      <c r="R128" s="209">
        <f t="shared" si="17"/>
        <v>1.1457716756011658</v>
      </c>
      <c r="S128" s="209" t="str">
        <f t="shared" si="18"/>
        <v/>
      </c>
      <c r="T128" s="209">
        <f t="shared" si="19"/>
        <v>0</v>
      </c>
      <c r="U128" s="209" t="str">
        <f t="shared" si="20"/>
        <v/>
      </c>
      <c r="V128" s="209">
        <f t="shared" si="21"/>
        <v>1.748648324398834</v>
      </c>
      <c r="W128" s="209">
        <f t="shared" si="22"/>
        <v>0.1</v>
      </c>
      <c r="X128" s="233">
        <f t="shared" si="23"/>
        <v>1</v>
      </c>
      <c r="Y128" s="234">
        <f t="shared" si="24"/>
        <v>1</v>
      </c>
      <c r="Z128" s="234">
        <f t="shared" si="25"/>
        <v>0</v>
      </c>
    </row>
    <row r="129" spans="1:26">
      <c r="A129" s="235" t="s">
        <v>195</v>
      </c>
      <c r="B129" s="236" t="s">
        <v>187</v>
      </c>
      <c r="C129" s="237">
        <v>2.2000000000000002</v>
      </c>
      <c r="D129" s="238">
        <v>2.4933711786255444</v>
      </c>
      <c r="E129" s="239">
        <v>1990</v>
      </c>
      <c r="F129" s="237">
        <v>0</v>
      </c>
      <c r="G129" s="238">
        <v>0</v>
      </c>
      <c r="H129" s="240">
        <v>0</v>
      </c>
      <c r="I129" s="237">
        <v>2.2000000000000002</v>
      </c>
      <c r="J129" s="238">
        <v>2.4933711786255444</v>
      </c>
      <c r="K129" s="240">
        <v>1990</v>
      </c>
      <c r="M129" s="209">
        <f t="shared" si="13"/>
        <v>3.1945999999999999</v>
      </c>
      <c r="N129" s="209">
        <f t="shared" si="14"/>
        <v>0</v>
      </c>
      <c r="O129" s="209">
        <f t="shared" si="15"/>
        <v>3.1945999999999999</v>
      </c>
      <c r="P129" s="209">
        <f t="shared" si="16"/>
        <v>3.1945999999999999</v>
      </c>
      <c r="Q129" s="209"/>
      <c r="R129" s="209" t="str">
        <f t="shared" si="17"/>
        <v/>
      </c>
      <c r="S129" s="209">
        <f t="shared" si="18"/>
        <v>2.4933711786255444</v>
      </c>
      <c r="T129" s="209" t="str">
        <f t="shared" si="19"/>
        <v/>
      </c>
      <c r="U129" s="209">
        <f t="shared" si="20"/>
        <v>0</v>
      </c>
      <c r="V129" s="209">
        <f t="shared" si="21"/>
        <v>0.60122882137445544</v>
      </c>
      <c r="W129" s="209">
        <f t="shared" si="22"/>
        <v>0.1</v>
      </c>
      <c r="X129" s="233">
        <f t="shared" si="23"/>
        <v>1</v>
      </c>
      <c r="Y129" s="234">
        <f t="shared" si="24"/>
        <v>1</v>
      </c>
      <c r="Z129" s="234">
        <f t="shared" si="25"/>
        <v>0</v>
      </c>
    </row>
    <row r="130" spans="1:26">
      <c r="A130" s="235">
        <v>1020</v>
      </c>
      <c r="B130" s="236" t="s">
        <v>186</v>
      </c>
      <c r="C130" s="237">
        <v>13</v>
      </c>
      <c r="D130" s="238">
        <v>10.57418548210021</v>
      </c>
      <c r="E130" s="239">
        <v>1977</v>
      </c>
      <c r="F130" s="237">
        <v>9</v>
      </c>
      <c r="G130" s="238">
        <v>7.3449786888029998</v>
      </c>
      <c r="H130" s="240">
        <v>2010</v>
      </c>
      <c r="I130" s="237">
        <v>22</v>
      </c>
      <c r="J130" s="238">
        <v>17.919164170903208</v>
      </c>
      <c r="K130" s="240">
        <v>2010</v>
      </c>
      <c r="M130" s="209">
        <f t="shared" si="13"/>
        <v>9.0120000000000005</v>
      </c>
      <c r="N130" s="209">
        <f t="shared" si="14"/>
        <v>3.0860000000000003</v>
      </c>
      <c r="O130" s="209">
        <f t="shared" si="15"/>
        <v>12.098000000000001</v>
      </c>
      <c r="P130" s="209">
        <f t="shared" si="16"/>
        <v>3.0860000000000003</v>
      </c>
      <c r="Q130" s="209"/>
      <c r="R130" s="209">
        <f t="shared" si="17"/>
        <v>3.0860000000000003</v>
      </c>
      <c r="S130" s="209" t="str">
        <f t="shared" si="18"/>
        <v/>
      </c>
      <c r="T130" s="209">
        <f t="shared" si="19"/>
        <v>4.2589786888029995</v>
      </c>
      <c r="U130" s="209" t="str">
        <f t="shared" si="20"/>
        <v/>
      </c>
      <c r="V130" s="209" t="str">
        <f t="shared" si="21"/>
        <v/>
      </c>
      <c r="W130" s="209" t="str">
        <f t="shared" si="22"/>
        <v/>
      </c>
      <c r="X130" s="233">
        <f t="shared" si="23"/>
        <v>0</v>
      </c>
      <c r="Y130" s="234">
        <f t="shared" si="24"/>
        <v>0</v>
      </c>
      <c r="Z130" s="234">
        <f t="shared" si="25"/>
        <v>0</v>
      </c>
    </row>
    <row r="131" spans="1:26">
      <c r="A131" s="235">
        <v>804</v>
      </c>
      <c r="B131" s="236" t="s">
        <v>186</v>
      </c>
      <c r="C131" s="237">
        <v>14.429</v>
      </c>
      <c r="D131" s="238">
        <v>11.190216974706347</v>
      </c>
      <c r="E131" s="239">
        <v>1982</v>
      </c>
      <c r="F131" s="237">
        <v>9.8710000000000004</v>
      </c>
      <c r="G131" s="238">
        <v>9.1566982400815444</v>
      </c>
      <c r="H131" s="240">
        <v>2009</v>
      </c>
      <c r="I131" s="237">
        <v>24.3</v>
      </c>
      <c r="J131" s="238">
        <v>20.346915214787892</v>
      </c>
      <c r="K131" s="240">
        <v>2009</v>
      </c>
      <c r="M131" s="209">
        <f t="shared" si="13"/>
        <v>9.6036059999999992</v>
      </c>
      <c r="N131" s="209">
        <f t="shared" si="14"/>
        <v>3.1521940000000015</v>
      </c>
      <c r="O131" s="209">
        <f t="shared" si="15"/>
        <v>12.755800000000001</v>
      </c>
      <c r="P131" s="209">
        <f t="shared" si="16"/>
        <v>3.1521940000000015</v>
      </c>
      <c r="Q131" s="209"/>
      <c r="R131" s="209">
        <f t="shared" si="17"/>
        <v>3.1521940000000015</v>
      </c>
      <c r="S131" s="209" t="str">
        <f t="shared" si="18"/>
        <v/>
      </c>
      <c r="T131" s="209">
        <f t="shared" si="19"/>
        <v>6.0045042400815429</v>
      </c>
      <c r="U131" s="209" t="str">
        <f t="shared" si="20"/>
        <v/>
      </c>
      <c r="V131" s="209" t="str">
        <f t="shared" si="21"/>
        <v/>
      </c>
      <c r="W131" s="209" t="str">
        <f t="shared" si="22"/>
        <v/>
      </c>
      <c r="X131" s="233">
        <f t="shared" si="23"/>
        <v>0</v>
      </c>
      <c r="Y131" s="234">
        <f t="shared" si="24"/>
        <v>0</v>
      </c>
      <c r="Z131" s="234">
        <f t="shared" si="25"/>
        <v>0</v>
      </c>
    </row>
    <row r="132" spans="1:26">
      <c r="A132" s="235">
        <v>579</v>
      </c>
      <c r="B132" s="236" t="s">
        <v>186</v>
      </c>
      <c r="C132" s="237">
        <v>17.100000000000001</v>
      </c>
      <c r="D132" s="238">
        <v>12.271174416064721</v>
      </c>
      <c r="E132" s="239" t="s">
        <v>193</v>
      </c>
      <c r="F132" s="237">
        <v>11</v>
      </c>
      <c r="G132" s="238">
        <v>3.6516230200538073</v>
      </c>
      <c r="H132" s="240">
        <v>2008</v>
      </c>
      <c r="I132" s="237">
        <v>28.1</v>
      </c>
      <c r="J132" s="238">
        <v>15.922797436118529</v>
      </c>
      <c r="K132" s="240">
        <v>2008</v>
      </c>
      <c r="M132" s="209">
        <f t="shared" si="13"/>
        <v>10.6966</v>
      </c>
      <c r="N132" s="209">
        <f t="shared" si="14"/>
        <v>3.145999999999999</v>
      </c>
      <c r="O132" s="209">
        <f t="shared" si="15"/>
        <v>13.842599999999999</v>
      </c>
      <c r="P132" s="209">
        <f t="shared" si="16"/>
        <v>3.145999999999999</v>
      </c>
      <c r="Q132" s="209"/>
      <c r="R132" s="209">
        <f t="shared" si="17"/>
        <v>3.145999999999999</v>
      </c>
      <c r="S132" s="209" t="str">
        <f t="shared" si="18"/>
        <v/>
      </c>
      <c r="T132" s="209">
        <f t="shared" si="19"/>
        <v>0.50562302005380833</v>
      </c>
      <c r="U132" s="209" t="str">
        <f t="shared" si="20"/>
        <v/>
      </c>
      <c r="V132" s="209" t="str">
        <f t="shared" si="21"/>
        <v/>
      </c>
      <c r="W132" s="209" t="str">
        <f t="shared" si="22"/>
        <v/>
      </c>
      <c r="X132" s="233">
        <f t="shared" si="23"/>
        <v>0</v>
      </c>
      <c r="Y132" s="234">
        <f t="shared" si="24"/>
        <v>0</v>
      </c>
      <c r="Z132" s="234">
        <f t="shared" si="25"/>
        <v>0</v>
      </c>
    </row>
    <row r="133" spans="1:26">
      <c r="A133" s="235">
        <v>435</v>
      </c>
      <c r="B133" s="236" t="s">
        <v>186</v>
      </c>
      <c r="C133" s="237">
        <v>10.6</v>
      </c>
      <c r="D133" s="238">
        <v>9.465020641683763</v>
      </c>
      <c r="E133" s="239">
        <v>1990</v>
      </c>
      <c r="F133" s="237">
        <v>8.4</v>
      </c>
      <c r="G133" s="238">
        <v>3.0773639102073269</v>
      </c>
      <c r="H133" s="240">
        <v>2004</v>
      </c>
      <c r="I133" s="237">
        <v>19</v>
      </c>
      <c r="J133" s="238">
        <v>12.542384551891089</v>
      </c>
      <c r="K133" s="240">
        <v>2004</v>
      </c>
      <c r="M133" s="209">
        <f t="shared" si="13"/>
        <v>8.0183999999999997</v>
      </c>
      <c r="N133" s="209">
        <f t="shared" si="14"/>
        <v>3.2216000000000005</v>
      </c>
      <c r="O133" s="209">
        <f t="shared" si="15"/>
        <v>11.24</v>
      </c>
      <c r="P133" s="209">
        <f t="shared" si="16"/>
        <v>3.2216000000000005</v>
      </c>
      <c r="Q133" s="209"/>
      <c r="R133" s="209">
        <f t="shared" si="17"/>
        <v>3.0773639102073269</v>
      </c>
      <c r="S133" s="209" t="str">
        <f t="shared" si="18"/>
        <v/>
      </c>
      <c r="T133" s="209">
        <f t="shared" si="19"/>
        <v>0</v>
      </c>
      <c r="U133" s="209" t="str">
        <f t="shared" si="20"/>
        <v/>
      </c>
      <c r="V133" s="209">
        <f t="shared" si="21"/>
        <v>4.4236089792673461E-2</v>
      </c>
      <c r="W133" s="209">
        <f t="shared" si="22"/>
        <v>0.1</v>
      </c>
      <c r="X133" s="233">
        <f t="shared" si="23"/>
        <v>1</v>
      </c>
      <c r="Y133" s="234">
        <f t="shared" si="24"/>
        <v>1</v>
      </c>
      <c r="Z133" s="234">
        <f t="shared" si="25"/>
        <v>0</v>
      </c>
    </row>
    <row r="134" spans="1:26">
      <c r="A134" s="235">
        <v>1386</v>
      </c>
      <c r="B134" s="236" t="s">
        <v>186</v>
      </c>
      <c r="C134" s="237">
        <v>32.700000000000003</v>
      </c>
      <c r="D134" s="238">
        <v>17.448312627543181</v>
      </c>
      <c r="E134" s="239">
        <v>0</v>
      </c>
      <c r="F134" s="237">
        <v>13.5</v>
      </c>
      <c r="G134" s="238">
        <v>0.85934464632152285</v>
      </c>
      <c r="H134" s="240">
        <v>2013</v>
      </c>
      <c r="I134" s="237">
        <v>46.2</v>
      </c>
      <c r="J134" s="238">
        <v>18.307657273864706</v>
      </c>
      <c r="K134" s="240">
        <v>2013</v>
      </c>
      <c r="M134" s="209">
        <f t="shared" si="13"/>
        <v>15.158200000000001</v>
      </c>
      <c r="N134" s="209">
        <f t="shared" si="14"/>
        <v>3.2224000000000004</v>
      </c>
      <c r="O134" s="209">
        <f t="shared" si="15"/>
        <v>18.380600000000001</v>
      </c>
      <c r="P134" s="209">
        <f t="shared" si="16"/>
        <v>3.2224000000000004</v>
      </c>
      <c r="Q134" s="209"/>
      <c r="R134" s="209">
        <f t="shared" si="17"/>
        <v>0.85934464632152285</v>
      </c>
      <c r="S134" s="209" t="str">
        <f t="shared" si="18"/>
        <v/>
      </c>
      <c r="T134" s="209">
        <f t="shared" si="19"/>
        <v>0</v>
      </c>
      <c r="U134" s="209" t="str">
        <f t="shared" si="20"/>
        <v/>
      </c>
      <c r="V134" s="209">
        <f t="shared" si="21"/>
        <v>2.2630553536784777</v>
      </c>
      <c r="W134" s="209">
        <f t="shared" si="22"/>
        <v>0.1</v>
      </c>
      <c r="X134" s="233">
        <f t="shared" si="23"/>
        <v>1</v>
      </c>
      <c r="Y134" s="234">
        <f t="shared" si="24"/>
        <v>1</v>
      </c>
      <c r="Z134" s="234">
        <f t="shared" si="25"/>
        <v>0</v>
      </c>
    </row>
    <row r="135" spans="1:26">
      <c r="A135" s="235">
        <v>696</v>
      </c>
      <c r="B135" s="236" t="s">
        <v>186</v>
      </c>
      <c r="C135" s="237">
        <v>9.1370000000000005</v>
      </c>
      <c r="D135" s="238">
        <v>8.731730833504173</v>
      </c>
      <c r="E135" s="239">
        <v>1981</v>
      </c>
      <c r="F135" s="237">
        <v>8.0629999999999988</v>
      </c>
      <c r="G135" s="238">
        <v>0.26810351472539734</v>
      </c>
      <c r="H135" s="240">
        <v>2007</v>
      </c>
      <c r="I135" s="237">
        <v>17.2</v>
      </c>
      <c r="J135" s="238">
        <v>8.9998343482295695</v>
      </c>
      <c r="K135" s="240">
        <v>2007</v>
      </c>
      <c r="M135" s="209">
        <f t="shared" si="13"/>
        <v>7.4127179999999999</v>
      </c>
      <c r="N135" s="209">
        <f t="shared" si="14"/>
        <v>3.3124819999999993</v>
      </c>
      <c r="O135" s="209">
        <f t="shared" si="15"/>
        <v>10.725199999999999</v>
      </c>
      <c r="P135" s="209">
        <f t="shared" si="16"/>
        <v>3.3124819999999993</v>
      </c>
      <c r="Q135" s="209"/>
      <c r="R135" s="209">
        <f t="shared" si="17"/>
        <v>0.26810351472539734</v>
      </c>
      <c r="S135" s="209" t="str">
        <f t="shared" si="18"/>
        <v/>
      </c>
      <c r="T135" s="209">
        <f t="shared" si="19"/>
        <v>0</v>
      </c>
      <c r="U135" s="209" t="str">
        <f t="shared" si="20"/>
        <v/>
      </c>
      <c r="V135" s="209">
        <f t="shared" si="21"/>
        <v>2.9443784852746018</v>
      </c>
      <c r="W135" s="209">
        <f t="shared" si="22"/>
        <v>0.1</v>
      </c>
      <c r="X135" s="233">
        <f t="shared" si="23"/>
        <v>1</v>
      </c>
      <c r="Y135" s="234">
        <f t="shared" si="24"/>
        <v>1</v>
      </c>
      <c r="Z135" s="234">
        <f t="shared" si="25"/>
        <v>0</v>
      </c>
    </row>
    <row r="136" spans="1:26">
      <c r="A136" s="235">
        <v>708</v>
      </c>
      <c r="B136" s="236" t="s">
        <v>186</v>
      </c>
      <c r="C136" s="237">
        <v>16.2</v>
      </c>
      <c r="D136" s="238">
        <v>11.916183013538712</v>
      </c>
      <c r="E136" s="239">
        <v>1982</v>
      </c>
      <c r="F136" s="237">
        <v>11.5</v>
      </c>
      <c r="G136" s="238">
        <v>6.8374623210633541</v>
      </c>
      <c r="H136" s="240">
        <v>2007</v>
      </c>
      <c r="I136" s="237">
        <v>27.7</v>
      </c>
      <c r="J136" s="238">
        <v>18.753645334602066</v>
      </c>
      <c r="K136" s="240">
        <v>2007</v>
      </c>
      <c r="M136" s="209">
        <f t="shared" si="13"/>
        <v>10.3368</v>
      </c>
      <c r="N136" s="209">
        <f t="shared" si="14"/>
        <v>3.3913999999999991</v>
      </c>
      <c r="O136" s="209">
        <f t="shared" si="15"/>
        <v>13.728199999999999</v>
      </c>
      <c r="P136" s="209">
        <f t="shared" si="16"/>
        <v>3.3913999999999991</v>
      </c>
      <c r="Q136" s="209"/>
      <c r="R136" s="209">
        <f t="shared" si="17"/>
        <v>3.3913999999999991</v>
      </c>
      <c r="S136" s="209" t="str">
        <f t="shared" si="18"/>
        <v/>
      </c>
      <c r="T136" s="209">
        <f t="shared" si="19"/>
        <v>3.446062321063355</v>
      </c>
      <c r="U136" s="209" t="str">
        <f t="shared" si="20"/>
        <v/>
      </c>
      <c r="V136" s="209" t="str">
        <f t="shared" si="21"/>
        <v/>
      </c>
      <c r="W136" s="209" t="str">
        <f t="shared" si="22"/>
        <v/>
      </c>
      <c r="X136" s="233">
        <f t="shared" si="23"/>
        <v>0</v>
      </c>
      <c r="Y136" s="234">
        <f t="shared" si="24"/>
        <v>0</v>
      </c>
      <c r="Z136" s="234">
        <f t="shared" si="25"/>
        <v>0</v>
      </c>
    </row>
    <row r="137" spans="1:26">
      <c r="A137" s="235">
        <v>1382</v>
      </c>
      <c r="B137" s="236" t="s">
        <v>186</v>
      </c>
      <c r="C137" s="237">
        <v>24.2</v>
      </c>
      <c r="D137" s="238">
        <v>14.817427907512382</v>
      </c>
      <c r="E137" s="239" t="s">
        <v>193</v>
      </c>
      <c r="F137" s="237">
        <v>11.900000000000002</v>
      </c>
      <c r="G137" s="238">
        <v>2.4484361075925429</v>
      </c>
      <c r="H137" s="240">
        <v>2013</v>
      </c>
      <c r="I137" s="237">
        <v>36.1</v>
      </c>
      <c r="J137" s="238">
        <v>17.265864015104924</v>
      </c>
      <c r="K137" s="240">
        <v>2013</v>
      </c>
      <c r="M137" s="209">
        <f t="shared" si="13"/>
        <v>12.7272</v>
      </c>
      <c r="N137" s="209">
        <f t="shared" si="14"/>
        <v>3.4034000000000013</v>
      </c>
      <c r="O137" s="209">
        <f t="shared" si="15"/>
        <v>16.130600000000001</v>
      </c>
      <c r="P137" s="209">
        <f t="shared" si="16"/>
        <v>3.4034000000000013</v>
      </c>
      <c r="Q137" s="209"/>
      <c r="R137" s="209">
        <f t="shared" si="17"/>
        <v>2.4484361075925429</v>
      </c>
      <c r="S137" s="209" t="str">
        <f t="shared" si="18"/>
        <v/>
      </c>
      <c r="T137" s="209">
        <f t="shared" si="19"/>
        <v>0</v>
      </c>
      <c r="U137" s="209" t="str">
        <f t="shared" si="20"/>
        <v/>
      </c>
      <c r="V137" s="209">
        <f t="shared" si="21"/>
        <v>0.85496389240745829</v>
      </c>
      <c r="W137" s="209">
        <f t="shared" si="22"/>
        <v>0.1</v>
      </c>
      <c r="X137" s="233">
        <f t="shared" si="23"/>
        <v>1</v>
      </c>
      <c r="Y137" s="234">
        <f t="shared" si="24"/>
        <v>1</v>
      </c>
      <c r="Z137" s="234">
        <f t="shared" si="25"/>
        <v>0</v>
      </c>
    </row>
    <row r="138" spans="1:26">
      <c r="A138" s="235">
        <v>1201</v>
      </c>
      <c r="B138" s="236" t="s">
        <v>186</v>
      </c>
      <c r="C138" s="237">
        <v>13.3</v>
      </c>
      <c r="D138" s="238">
        <v>10.705983966639414</v>
      </c>
      <c r="E138" s="239" t="s">
        <v>193</v>
      </c>
      <c r="F138" s="237">
        <v>10.599999999999998</v>
      </c>
      <c r="G138" s="238">
        <v>7.6364894321569698</v>
      </c>
      <c r="H138" s="240">
        <v>2012</v>
      </c>
      <c r="I138" s="237">
        <v>23.9</v>
      </c>
      <c r="J138" s="238">
        <v>18.342473398796383</v>
      </c>
      <c r="K138" s="240">
        <v>2012</v>
      </c>
      <c r="M138" s="209">
        <f t="shared" si="13"/>
        <v>9.1362000000000005</v>
      </c>
      <c r="N138" s="209">
        <f t="shared" si="14"/>
        <v>3.5052000000000003</v>
      </c>
      <c r="O138" s="209">
        <f t="shared" si="15"/>
        <v>12.641400000000001</v>
      </c>
      <c r="P138" s="209">
        <f t="shared" si="16"/>
        <v>3.5052000000000003</v>
      </c>
      <c r="Q138" s="209"/>
      <c r="R138" s="209">
        <f t="shared" si="17"/>
        <v>3.5052000000000003</v>
      </c>
      <c r="S138" s="209" t="str">
        <f t="shared" si="18"/>
        <v/>
      </c>
      <c r="T138" s="209">
        <f t="shared" si="19"/>
        <v>4.1312894321569695</v>
      </c>
      <c r="U138" s="209" t="str">
        <f t="shared" si="20"/>
        <v/>
      </c>
      <c r="V138" s="209" t="str">
        <f t="shared" si="21"/>
        <v/>
      </c>
      <c r="W138" s="209" t="str">
        <f t="shared" si="22"/>
        <v/>
      </c>
      <c r="X138" s="233">
        <f t="shared" si="23"/>
        <v>0</v>
      </c>
      <c r="Y138" s="234">
        <f t="shared" si="24"/>
        <v>0</v>
      </c>
      <c r="Z138" s="234">
        <f t="shared" si="25"/>
        <v>0</v>
      </c>
    </row>
    <row r="139" spans="1:26">
      <c r="A139" s="235">
        <v>1394</v>
      </c>
      <c r="B139" s="236" t="s">
        <v>186</v>
      </c>
      <c r="C139" s="237">
        <v>11.7</v>
      </c>
      <c r="D139" s="238">
        <v>9.9862649190778043</v>
      </c>
      <c r="E139" s="239">
        <v>1976</v>
      </c>
      <c r="F139" s="237">
        <v>10</v>
      </c>
      <c r="G139" s="238">
        <v>5.0057806862702598</v>
      </c>
      <c r="H139" s="240">
        <v>2014</v>
      </c>
      <c r="I139" s="237">
        <v>21.7</v>
      </c>
      <c r="J139" s="238">
        <v>14.992045605348064</v>
      </c>
      <c r="K139" s="240">
        <v>2014</v>
      </c>
      <c r="M139" s="209">
        <f t="shared" si="13"/>
        <v>8.4738000000000007</v>
      </c>
      <c r="N139" s="209">
        <f t="shared" si="14"/>
        <v>3.5383999999999993</v>
      </c>
      <c r="O139" s="209">
        <f t="shared" si="15"/>
        <v>12.0122</v>
      </c>
      <c r="P139" s="209">
        <f t="shared" si="16"/>
        <v>3.5383999999999993</v>
      </c>
      <c r="Q139" s="209"/>
      <c r="R139" s="209">
        <f t="shared" si="17"/>
        <v>3.5383999999999993</v>
      </c>
      <c r="S139" s="209" t="str">
        <f t="shared" si="18"/>
        <v/>
      </c>
      <c r="T139" s="209">
        <f t="shared" si="19"/>
        <v>1.4673806862702605</v>
      </c>
      <c r="U139" s="209" t="str">
        <f t="shared" si="20"/>
        <v/>
      </c>
      <c r="V139" s="209" t="str">
        <f t="shared" si="21"/>
        <v/>
      </c>
      <c r="W139" s="209" t="str">
        <f t="shared" si="22"/>
        <v/>
      </c>
      <c r="X139" s="233">
        <f t="shared" si="23"/>
        <v>0</v>
      </c>
      <c r="Y139" s="234">
        <f t="shared" si="24"/>
        <v>0</v>
      </c>
      <c r="Z139" s="234">
        <f t="shared" si="25"/>
        <v>0</v>
      </c>
    </row>
    <row r="140" spans="1:26">
      <c r="A140" s="235">
        <v>1018</v>
      </c>
      <c r="B140" s="236" t="s">
        <v>187</v>
      </c>
      <c r="C140" s="237">
        <v>3</v>
      </c>
      <c r="D140" s="238">
        <v>10.634643135603309</v>
      </c>
      <c r="E140" s="239">
        <v>2011</v>
      </c>
      <c r="F140" s="237">
        <v>0</v>
      </c>
      <c r="G140" s="238">
        <v>0</v>
      </c>
      <c r="H140" s="240">
        <v>0</v>
      </c>
      <c r="I140" s="237">
        <v>3</v>
      </c>
      <c r="J140" s="238">
        <v>10.634643135603309</v>
      </c>
      <c r="K140" s="240">
        <v>2011</v>
      </c>
      <c r="M140" s="209">
        <f t="shared" si="13"/>
        <v>3.7290000000000001</v>
      </c>
      <c r="N140" s="209">
        <f t="shared" si="14"/>
        <v>0</v>
      </c>
      <c r="O140" s="209">
        <f t="shared" si="15"/>
        <v>3.7290000000000001</v>
      </c>
      <c r="P140" s="209">
        <f t="shared" si="16"/>
        <v>3.7290000000000001</v>
      </c>
      <c r="Q140" s="209"/>
      <c r="R140" s="209" t="str">
        <f t="shared" si="17"/>
        <v/>
      </c>
      <c r="S140" s="209">
        <f t="shared" si="18"/>
        <v>3.7290000000000001</v>
      </c>
      <c r="T140" s="209" t="str">
        <f t="shared" si="19"/>
        <v/>
      </c>
      <c r="U140" s="209">
        <f t="shared" si="20"/>
        <v>6.9056431356033086</v>
      </c>
      <c r="V140" s="209" t="str">
        <f t="shared" si="21"/>
        <v/>
      </c>
      <c r="W140" s="209" t="str">
        <f t="shared" si="22"/>
        <v/>
      </c>
      <c r="X140" s="233">
        <f t="shared" si="23"/>
        <v>0</v>
      </c>
      <c r="Y140" s="234">
        <f t="shared" si="24"/>
        <v>0</v>
      </c>
      <c r="Z140" s="234">
        <f t="shared" si="25"/>
        <v>0</v>
      </c>
    </row>
    <row r="141" spans="1:26">
      <c r="A141" s="235">
        <v>457</v>
      </c>
      <c r="B141" s="236" t="s">
        <v>186</v>
      </c>
      <c r="C141" s="237">
        <v>10.77</v>
      </c>
      <c r="D141" s="238">
        <v>9.5471387337924103</v>
      </c>
      <c r="E141" s="239">
        <v>1990</v>
      </c>
      <c r="F141" s="237">
        <v>10</v>
      </c>
      <c r="G141" s="238">
        <v>3.289132084924363</v>
      </c>
      <c r="H141" s="240">
        <v>2006</v>
      </c>
      <c r="I141" s="237">
        <v>20.77</v>
      </c>
      <c r="J141" s="238">
        <v>12.836270818716773</v>
      </c>
      <c r="K141" s="240">
        <v>2006</v>
      </c>
      <c r="M141" s="209">
        <f t="shared" si="13"/>
        <v>8.0887799999999999</v>
      </c>
      <c r="N141" s="209">
        <f t="shared" si="14"/>
        <v>3.6574399999999994</v>
      </c>
      <c r="O141" s="209">
        <f t="shared" si="15"/>
        <v>11.746219999999999</v>
      </c>
      <c r="P141" s="209">
        <f t="shared" si="16"/>
        <v>3.6574399999999994</v>
      </c>
      <c r="Q141" s="209"/>
      <c r="R141" s="209">
        <f t="shared" si="17"/>
        <v>3.289132084924363</v>
      </c>
      <c r="S141" s="209" t="str">
        <f t="shared" si="18"/>
        <v/>
      </c>
      <c r="T141" s="209">
        <f t="shared" si="19"/>
        <v>0</v>
      </c>
      <c r="U141" s="209" t="str">
        <f t="shared" si="20"/>
        <v/>
      </c>
      <c r="V141" s="209">
        <f t="shared" si="21"/>
        <v>0.26830791507563623</v>
      </c>
      <c r="W141" s="209">
        <f t="shared" si="22"/>
        <v>0.1</v>
      </c>
      <c r="X141" s="233">
        <f t="shared" si="23"/>
        <v>1</v>
      </c>
      <c r="Y141" s="234">
        <f t="shared" si="24"/>
        <v>1</v>
      </c>
      <c r="Z141" s="234">
        <f t="shared" si="25"/>
        <v>0</v>
      </c>
    </row>
    <row r="142" spans="1:26">
      <c r="A142" s="235">
        <v>858</v>
      </c>
      <c r="B142" s="236" t="s">
        <v>186</v>
      </c>
      <c r="C142" s="237">
        <v>28.4</v>
      </c>
      <c r="D142" s="238">
        <v>16.162523767839538</v>
      </c>
      <c r="E142" s="239">
        <v>2009</v>
      </c>
      <c r="F142" s="237">
        <v>13.300000000000004</v>
      </c>
      <c r="G142" s="238">
        <v>5.4358775042665943</v>
      </c>
      <c r="H142" s="240">
        <v>2010</v>
      </c>
      <c r="I142" s="237">
        <v>41.7</v>
      </c>
      <c r="J142" s="238">
        <v>21.59840127210613</v>
      </c>
      <c r="K142" s="240">
        <v>2010</v>
      </c>
      <c r="M142" s="209">
        <f t="shared" ref="M142:M205" si="26">IF($C142&gt;0,20*($C$11+(MIN(7.5,$C142)*$D$11)+(MAX(MIN(9.5,$C142-7.5),0)*$E$11)+(MAX(MIN(23,$C142-17),0)*$F$11)+(MAX($C142-40,0)*$G$11))/1000000,0)</f>
        <v>13.9284</v>
      </c>
      <c r="N142" s="209">
        <f t="shared" ref="N142:N205" si="27">O142-M142</f>
        <v>3.6286999999999985</v>
      </c>
      <c r="O142" s="209">
        <f t="shared" ref="O142:O205" si="28">IF(I142&gt;0,20*($C$11+(MIN(7.5,I142)*$D$11)+(MAX(MIN(9.5,I142-7.5),0)*$E$11)+(MAX(MIN(23,I142-17),0)*$F$11)+(MAX(I142-40,0)*$G$11))/1000000,0)</f>
        <v>17.557099999999998</v>
      </c>
      <c r="P142" s="209">
        <f t="shared" ref="P142:P205" si="29">IF(B142="GF",M142,N142)</f>
        <v>3.6286999999999985</v>
      </c>
      <c r="Q142" s="209"/>
      <c r="R142" s="209">
        <f t="shared" ref="R142:R275" si="30">IF(B142="UG",MIN(G142,P142),"")</f>
        <v>3.6286999999999985</v>
      </c>
      <c r="S142" s="209" t="str">
        <f t="shared" ref="S142:S275" si="31">IF(B142="GF",MIN(D142,P142),"")</f>
        <v/>
      </c>
      <c r="T142" s="209">
        <f t="shared" ref="T142:T275" si="32">IF(B142="UG",G142-R142,"")</f>
        <v>1.8071775042665958</v>
      </c>
      <c r="U142" s="209" t="str">
        <f t="shared" ref="U142:U275" si="33">IF(B142="GF",D142-S142,"")</f>
        <v/>
      </c>
      <c r="V142" s="209" t="str">
        <f t="shared" ref="V142:V275" si="34">IF(P142&gt;SUM(R142:S142),P142-SUM(R142:S142,W142),"")</f>
        <v/>
      </c>
      <c r="W142" s="209" t="str">
        <f t="shared" ref="W142:W275" si="35">IF((P142-SUM(R142:S142))&gt;0.1,0.1,"")</f>
        <v/>
      </c>
      <c r="X142" s="233">
        <f t="shared" ref="X142:X275" si="36">IF(OR(AND(B142="GF",P142&gt;=D142),AND(B142="UG",P142&gt;=G142)),1,0)</f>
        <v>0</v>
      </c>
      <c r="Y142" s="234">
        <f t="shared" ref="Y142:Y275" si="37">IF(OR(AND(B142="GF",P142&gt;D142),AND(B142="UG",P142&gt;G142)),1,0)</f>
        <v>0</v>
      </c>
      <c r="Z142" s="234">
        <f t="shared" ref="Z142:Z275" si="38">IF(OR(AND(B142="GF",(P142-D142)&gt;=5),AND(B142="UG",(P142-G142)&gt;=5)),1,0)</f>
        <v>0</v>
      </c>
    </row>
    <row r="143" spans="1:26">
      <c r="A143" s="235">
        <v>1208</v>
      </c>
      <c r="B143" s="236" t="s">
        <v>186</v>
      </c>
      <c r="C143" s="237">
        <v>14.1</v>
      </c>
      <c r="D143" s="238">
        <v>11.050953537295987</v>
      </c>
      <c r="E143" s="239">
        <v>1961</v>
      </c>
      <c r="F143" s="237">
        <v>11.500000000000002</v>
      </c>
      <c r="G143" s="238">
        <v>2.7992110812000917</v>
      </c>
      <c r="H143" s="240">
        <v>2012</v>
      </c>
      <c r="I143" s="237">
        <v>25.6</v>
      </c>
      <c r="J143" s="238">
        <v>13.850164618496079</v>
      </c>
      <c r="K143" s="240">
        <v>2012</v>
      </c>
      <c r="M143" s="209">
        <f t="shared" si="26"/>
        <v>9.4673999999999996</v>
      </c>
      <c r="N143" s="209">
        <f t="shared" si="27"/>
        <v>3.6601999999999997</v>
      </c>
      <c r="O143" s="209">
        <f t="shared" si="28"/>
        <v>13.127599999999999</v>
      </c>
      <c r="P143" s="209">
        <f t="shared" si="29"/>
        <v>3.6601999999999997</v>
      </c>
      <c r="Q143" s="209"/>
      <c r="R143" s="209">
        <f t="shared" si="30"/>
        <v>2.7992110812000917</v>
      </c>
      <c r="S143" s="209" t="str">
        <f t="shared" si="31"/>
        <v/>
      </c>
      <c r="T143" s="209">
        <f t="shared" si="32"/>
        <v>0</v>
      </c>
      <c r="U143" s="209" t="str">
        <f t="shared" si="33"/>
        <v/>
      </c>
      <c r="V143" s="209">
        <f t="shared" si="34"/>
        <v>0.76098891879990793</v>
      </c>
      <c r="W143" s="209">
        <f t="shared" si="35"/>
        <v>0.1</v>
      </c>
      <c r="X143" s="233">
        <f t="shared" si="36"/>
        <v>1</v>
      </c>
      <c r="Y143" s="234">
        <f t="shared" si="37"/>
        <v>1</v>
      </c>
      <c r="Z143" s="234">
        <f t="shared" si="38"/>
        <v>0</v>
      </c>
    </row>
    <row r="144" spans="1:26">
      <c r="A144" s="235">
        <v>1324</v>
      </c>
      <c r="B144" s="236" t="s">
        <v>186</v>
      </c>
      <c r="C144" s="237">
        <v>15.8</v>
      </c>
      <c r="D144" s="238">
        <v>11.755521431323254</v>
      </c>
      <c r="E144" s="239">
        <v>2012</v>
      </c>
      <c r="F144" s="237">
        <v>12.3</v>
      </c>
      <c r="G144" s="238">
        <v>2.2692987542218521</v>
      </c>
      <c r="H144" s="240">
        <v>2014</v>
      </c>
      <c r="I144" s="237">
        <v>28.1</v>
      </c>
      <c r="J144" s="238">
        <v>14.024820185545106</v>
      </c>
      <c r="K144" s="240">
        <v>2014</v>
      </c>
      <c r="M144" s="209">
        <f t="shared" si="26"/>
        <v>10.171200000000001</v>
      </c>
      <c r="N144" s="209">
        <f t="shared" si="27"/>
        <v>3.6713999999999984</v>
      </c>
      <c r="O144" s="209">
        <f t="shared" si="28"/>
        <v>13.842599999999999</v>
      </c>
      <c r="P144" s="209">
        <f t="shared" si="29"/>
        <v>3.6713999999999984</v>
      </c>
      <c r="Q144" s="209"/>
      <c r="R144" s="209">
        <f t="shared" si="30"/>
        <v>2.2692987542218521</v>
      </c>
      <c r="S144" s="209" t="str">
        <f t="shared" si="31"/>
        <v/>
      </c>
      <c r="T144" s="209">
        <f t="shared" si="32"/>
        <v>0</v>
      </c>
      <c r="U144" s="209" t="str">
        <f t="shared" si="33"/>
        <v/>
      </c>
      <c r="V144" s="209">
        <f t="shared" si="34"/>
        <v>1.3021012457781462</v>
      </c>
      <c r="W144" s="209">
        <f t="shared" si="35"/>
        <v>0.1</v>
      </c>
      <c r="X144" s="233">
        <f t="shared" si="36"/>
        <v>1</v>
      </c>
      <c r="Y144" s="234">
        <f t="shared" si="37"/>
        <v>1</v>
      </c>
      <c r="Z144" s="234">
        <f t="shared" si="38"/>
        <v>0</v>
      </c>
    </row>
    <row r="145" spans="1:26">
      <c r="A145" s="235">
        <v>467</v>
      </c>
      <c r="B145" s="236" t="s">
        <v>186</v>
      </c>
      <c r="C145" s="237">
        <v>5.7</v>
      </c>
      <c r="D145" s="238">
        <v>6.7582633034598336</v>
      </c>
      <c r="E145" s="239">
        <v>1996</v>
      </c>
      <c r="F145" s="237">
        <v>7.8999999999999995</v>
      </c>
      <c r="G145" s="238">
        <v>3.4855022233326953</v>
      </c>
      <c r="H145" s="240">
        <v>2005</v>
      </c>
      <c r="I145" s="237">
        <v>13.6</v>
      </c>
      <c r="J145" s="238">
        <v>10.243765526792529</v>
      </c>
      <c r="K145" s="240">
        <v>2005</v>
      </c>
      <c r="M145" s="209">
        <f t="shared" si="26"/>
        <v>5.5326000000000004</v>
      </c>
      <c r="N145" s="209">
        <f t="shared" si="27"/>
        <v>3.7278000000000002</v>
      </c>
      <c r="O145" s="209">
        <f t="shared" si="28"/>
        <v>9.2604000000000006</v>
      </c>
      <c r="P145" s="209">
        <f t="shared" si="29"/>
        <v>3.7278000000000002</v>
      </c>
      <c r="Q145" s="209"/>
      <c r="R145" s="209">
        <f t="shared" si="30"/>
        <v>3.4855022233326953</v>
      </c>
      <c r="S145" s="209" t="str">
        <f t="shared" si="31"/>
        <v/>
      </c>
      <c r="T145" s="209">
        <f t="shared" si="32"/>
        <v>0</v>
      </c>
      <c r="U145" s="209" t="str">
        <f t="shared" si="33"/>
        <v/>
      </c>
      <c r="V145" s="209">
        <f t="shared" si="34"/>
        <v>0.14229777666730481</v>
      </c>
      <c r="W145" s="209">
        <f t="shared" si="35"/>
        <v>0.1</v>
      </c>
      <c r="X145" s="233">
        <f t="shared" si="36"/>
        <v>1</v>
      </c>
      <c r="Y145" s="234">
        <f t="shared" si="37"/>
        <v>1</v>
      </c>
      <c r="Z145" s="234">
        <f t="shared" si="38"/>
        <v>0</v>
      </c>
    </row>
    <row r="146" spans="1:26">
      <c r="A146" s="235">
        <v>1554</v>
      </c>
      <c r="B146" s="236" t="s">
        <v>186</v>
      </c>
      <c r="C146" s="237">
        <v>18</v>
      </c>
      <c r="D146" s="238">
        <v>12.617723487696756</v>
      </c>
      <c r="E146" s="239">
        <v>2013</v>
      </c>
      <c r="F146" s="237">
        <v>13</v>
      </c>
      <c r="G146" s="238">
        <v>4.0040929633677633</v>
      </c>
      <c r="H146" s="240">
        <v>2015</v>
      </c>
      <c r="I146" s="237">
        <v>31</v>
      </c>
      <c r="J146" s="238">
        <v>16.621816451064518</v>
      </c>
      <c r="K146" s="240">
        <v>2015</v>
      </c>
      <c r="M146" s="209">
        <f t="shared" si="26"/>
        <v>10.954000000000001</v>
      </c>
      <c r="N146" s="209">
        <f t="shared" si="27"/>
        <v>3.718</v>
      </c>
      <c r="O146" s="209">
        <f t="shared" si="28"/>
        <v>14.672000000000001</v>
      </c>
      <c r="P146" s="209">
        <f t="shared" si="29"/>
        <v>3.718</v>
      </c>
      <c r="Q146" s="209"/>
      <c r="R146" s="209">
        <f t="shared" si="30"/>
        <v>3.718</v>
      </c>
      <c r="S146" s="209" t="str">
        <f t="shared" si="31"/>
        <v/>
      </c>
      <c r="T146" s="209">
        <f t="shared" si="32"/>
        <v>0.28609296336776335</v>
      </c>
      <c r="U146" s="209" t="str">
        <f t="shared" si="33"/>
        <v/>
      </c>
      <c r="V146" s="209" t="str">
        <f t="shared" si="34"/>
        <v/>
      </c>
      <c r="W146" s="209" t="str">
        <f t="shared" si="35"/>
        <v/>
      </c>
      <c r="X146" s="233">
        <f t="shared" si="36"/>
        <v>0</v>
      </c>
      <c r="Y146" s="234">
        <f t="shared" si="37"/>
        <v>0</v>
      </c>
      <c r="Z146" s="234">
        <f t="shared" si="38"/>
        <v>0</v>
      </c>
    </row>
    <row r="147" spans="1:26">
      <c r="A147" s="235">
        <v>1280</v>
      </c>
      <c r="B147" s="236" t="s">
        <v>186</v>
      </c>
      <c r="C147" s="237">
        <v>10</v>
      </c>
      <c r="D147" s="238">
        <v>9.1702642415128466</v>
      </c>
      <c r="E147" s="239">
        <v>0</v>
      </c>
      <c r="F147" s="237">
        <v>10</v>
      </c>
      <c r="G147" s="238">
        <v>3.9567117678399111</v>
      </c>
      <c r="H147" s="240">
        <v>2013</v>
      </c>
      <c r="I147" s="237">
        <v>20</v>
      </c>
      <c r="J147" s="238">
        <v>13.126976009352758</v>
      </c>
      <c r="K147" s="240">
        <v>2013</v>
      </c>
      <c r="M147" s="209">
        <f t="shared" si="26"/>
        <v>7.77</v>
      </c>
      <c r="N147" s="209">
        <f t="shared" si="27"/>
        <v>3.7560000000000002</v>
      </c>
      <c r="O147" s="209">
        <f t="shared" si="28"/>
        <v>11.526</v>
      </c>
      <c r="P147" s="209">
        <f t="shared" si="29"/>
        <v>3.7560000000000002</v>
      </c>
      <c r="Q147" s="209"/>
      <c r="R147" s="209">
        <f t="shared" si="30"/>
        <v>3.7560000000000002</v>
      </c>
      <c r="S147" s="209" t="str">
        <f t="shared" si="31"/>
        <v/>
      </c>
      <c r="T147" s="209">
        <f t="shared" si="32"/>
        <v>0.20071176783991085</v>
      </c>
      <c r="U147" s="209" t="str">
        <f t="shared" si="33"/>
        <v/>
      </c>
      <c r="V147" s="209" t="str">
        <f t="shared" si="34"/>
        <v/>
      </c>
      <c r="W147" s="209" t="str">
        <f t="shared" si="35"/>
        <v/>
      </c>
      <c r="X147" s="233">
        <f t="shared" si="36"/>
        <v>0</v>
      </c>
      <c r="Y147" s="234">
        <f t="shared" si="37"/>
        <v>0</v>
      </c>
      <c r="Z147" s="234">
        <f t="shared" si="38"/>
        <v>0</v>
      </c>
    </row>
    <row r="148" spans="1:26">
      <c r="A148" s="235">
        <v>1046</v>
      </c>
      <c r="B148" s="236" t="s">
        <v>186</v>
      </c>
      <c r="C148" s="237">
        <v>33</v>
      </c>
      <c r="D148" s="238">
        <v>17.53504396332124</v>
      </c>
      <c r="E148" s="239" t="s">
        <v>193</v>
      </c>
      <c r="F148" s="237">
        <v>17</v>
      </c>
      <c r="G148" s="238">
        <v>13.838101419471103</v>
      </c>
      <c r="H148" s="240">
        <v>2011</v>
      </c>
      <c r="I148" s="237">
        <v>50</v>
      </c>
      <c r="J148" s="238">
        <v>31.373145382792345</v>
      </c>
      <c r="K148" s="240">
        <v>2011</v>
      </c>
      <c r="M148" s="209">
        <f t="shared" si="26"/>
        <v>15.244</v>
      </c>
      <c r="N148" s="209">
        <f t="shared" si="27"/>
        <v>3.8320000000000007</v>
      </c>
      <c r="O148" s="209">
        <f t="shared" si="28"/>
        <v>19.076000000000001</v>
      </c>
      <c r="P148" s="209">
        <f t="shared" si="29"/>
        <v>3.8320000000000007</v>
      </c>
      <c r="Q148" s="209"/>
      <c r="R148" s="209">
        <f t="shared" si="30"/>
        <v>3.8320000000000007</v>
      </c>
      <c r="S148" s="209" t="str">
        <f t="shared" si="31"/>
        <v/>
      </c>
      <c r="T148" s="209">
        <f t="shared" si="32"/>
        <v>10.006101419471102</v>
      </c>
      <c r="U148" s="209" t="str">
        <f t="shared" si="33"/>
        <v/>
      </c>
      <c r="V148" s="209" t="str">
        <f t="shared" si="34"/>
        <v/>
      </c>
      <c r="W148" s="209" t="str">
        <f t="shared" si="35"/>
        <v/>
      </c>
      <c r="X148" s="233">
        <f t="shared" si="36"/>
        <v>0</v>
      </c>
      <c r="Y148" s="234">
        <f t="shared" si="37"/>
        <v>0</v>
      </c>
      <c r="Z148" s="234">
        <f t="shared" si="38"/>
        <v>0</v>
      </c>
    </row>
    <row r="149" spans="1:26">
      <c r="A149" s="235">
        <v>1581</v>
      </c>
      <c r="B149" s="236" t="s">
        <v>186</v>
      </c>
      <c r="C149" s="237">
        <v>7.44</v>
      </c>
      <c r="D149" s="238">
        <v>7.810033633244073</v>
      </c>
      <c r="E149" s="239" t="s">
        <v>193</v>
      </c>
      <c r="F149" s="237">
        <v>9.36</v>
      </c>
      <c r="G149" s="238">
        <v>5.3848313505476417</v>
      </c>
      <c r="H149" s="240">
        <v>2015</v>
      </c>
      <c r="I149" s="237">
        <v>16.8</v>
      </c>
      <c r="J149" s="238">
        <v>13.194864983791714</v>
      </c>
      <c r="K149" s="240">
        <v>2015</v>
      </c>
      <c r="M149" s="209">
        <f t="shared" si="26"/>
        <v>6.6949199999999998</v>
      </c>
      <c r="N149" s="209">
        <f t="shared" si="27"/>
        <v>3.8902800000000006</v>
      </c>
      <c r="O149" s="209">
        <f t="shared" si="28"/>
        <v>10.5852</v>
      </c>
      <c r="P149" s="209">
        <f t="shared" si="29"/>
        <v>3.8902800000000006</v>
      </c>
      <c r="Q149" s="209"/>
      <c r="R149" s="209">
        <f t="shared" si="30"/>
        <v>3.8902800000000006</v>
      </c>
      <c r="S149" s="209" t="str">
        <f t="shared" si="31"/>
        <v/>
      </c>
      <c r="T149" s="209">
        <f t="shared" si="32"/>
        <v>1.4945513505476411</v>
      </c>
      <c r="U149" s="209" t="str">
        <f t="shared" si="33"/>
        <v/>
      </c>
      <c r="V149" s="209" t="str">
        <f t="shared" si="34"/>
        <v/>
      </c>
      <c r="W149" s="209" t="str">
        <f t="shared" si="35"/>
        <v/>
      </c>
      <c r="X149" s="233">
        <f t="shared" si="36"/>
        <v>0</v>
      </c>
      <c r="Y149" s="234">
        <f t="shared" si="37"/>
        <v>0</v>
      </c>
      <c r="Z149" s="234">
        <f t="shared" si="38"/>
        <v>0</v>
      </c>
    </row>
    <row r="150" spans="1:26">
      <c r="A150" s="235">
        <v>902</v>
      </c>
      <c r="B150" s="236" t="s">
        <v>186</v>
      </c>
      <c r="C150" s="237">
        <v>19.2</v>
      </c>
      <c r="D150" s="238">
        <v>13.067697900213687</v>
      </c>
      <c r="E150" s="239">
        <v>2002</v>
      </c>
      <c r="F150" s="237">
        <v>13.500000000000004</v>
      </c>
      <c r="G150" s="238">
        <v>0.54699963688402187</v>
      </c>
      <c r="H150" s="240">
        <v>2009</v>
      </c>
      <c r="I150" s="237">
        <v>32.700000000000003</v>
      </c>
      <c r="J150" s="238">
        <v>13.61469753709771</v>
      </c>
      <c r="K150" s="240">
        <v>2009</v>
      </c>
      <c r="M150" s="209">
        <f t="shared" si="26"/>
        <v>11.2972</v>
      </c>
      <c r="N150" s="209">
        <f t="shared" si="27"/>
        <v>3.8610000000000007</v>
      </c>
      <c r="O150" s="209">
        <f t="shared" si="28"/>
        <v>15.158200000000001</v>
      </c>
      <c r="P150" s="209">
        <f t="shared" si="29"/>
        <v>3.8610000000000007</v>
      </c>
      <c r="Q150" s="209"/>
      <c r="R150" s="209">
        <f t="shared" si="30"/>
        <v>0.54699963688402187</v>
      </c>
      <c r="S150" s="209" t="str">
        <f t="shared" si="31"/>
        <v/>
      </c>
      <c r="T150" s="209">
        <f t="shared" si="32"/>
        <v>0</v>
      </c>
      <c r="U150" s="209" t="str">
        <f t="shared" si="33"/>
        <v/>
      </c>
      <c r="V150" s="209">
        <f t="shared" si="34"/>
        <v>3.2140003631159786</v>
      </c>
      <c r="W150" s="209">
        <f t="shared" si="35"/>
        <v>0.1</v>
      </c>
      <c r="X150" s="233">
        <f t="shared" si="36"/>
        <v>1</v>
      </c>
      <c r="Y150" s="234">
        <f t="shared" si="37"/>
        <v>1</v>
      </c>
      <c r="Z150" s="234">
        <f t="shared" si="38"/>
        <v>0</v>
      </c>
    </row>
    <row r="151" spans="1:26">
      <c r="A151" s="235">
        <v>503</v>
      </c>
      <c r="B151" s="236" t="s">
        <v>186</v>
      </c>
      <c r="C151" s="237">
        <v>31</v>
      </c>
      <c r="D151" s="238">
        <v>16.949803152362971</v>
      </c>
      <c r="E151" s="239">
        <v>1972</v>
      </c>
      <c r="F151" s="237">
        <v>16</v>
      </c>
      <c r="G151" s="238">
        <v>3.8033222269089473</v>
      </c>
      <c r="H151" s="240">
        <v>2007</v>
      </c>
      <c r="I151" s="237">
        <v>47</v>
      </c>
      <c r="J151" s="238">
        <v>20.753125379271918</v>
      </c>
      <c r="K151" s="240">
        <v>2007</v>
      </c>
      <c r="M151" s="209">
        <f t="shared" si="26"/>
        <v>14.672000000000001</v>
      </c>
      <c r="N151" s="209">
        <f t="shared" si="27"/>
        <v>3.8550000000000004</v>
      </c>
      <c r="O151" s="209">
        <f t="shared" si="28"/>
        <v>18.527000000000001</v>
      </c>
      <c r="P151" s="209">
        <f t="shared" si="29"/>
        <v>3.8550000000000004</v>
      </c>
      <c r="Q151" s="209"/>
      <c r="R151" s="209">
        <f t="shared" si="30"/>
        <v>3.8033222269089473</v>
      </c>
      <c r="S151" s="209" t="str">
        <f t="shared" si="31"/>
        <v/>
      </c>
      <c r="T151" s="209">
        <f t="shared" si="32"/>
        <v>0</v>
      </c>
      <c r="U151" s="209" t="str">
        <f t="shared" si="33"/>
        <v/>
      </c>
      <c r="V151" s="209">
        <f t="shared" si="34"/>
        <v>5.1677773091053147E-2</v>
      </c>
      <c r="W151" s="209" t="str">
        <f t="shared" si="35"/>
        <v/>
      </c>
      <c r="X151" s="233">
        <f t="shared" si="36"/>
        <v>1</v>
      </c>
      <c r="Y151" s="234">
        <f t="shared" si="37"/>
        <v>1</v>
      </c>
      <c r="Z151" s="234">
        <f t="shared" si="38"/>
        <v>0</v>
      </c>
    </row>
    <row r="152" spans="1:26">
      <c r="A152" s="235">
        <v>698</v>
      </c>
      <c r="B152" s="236" t="s">
        <v>186</v>
      </c>
      <c r="C152" s="237">
        <v>39.700000000000003</v>
      </c>
      <c r="D152" s="238">
        <v>19.38620007575858</v>
      </c>
      <c r="E152" s="239">
        <v>1976</v>
      </c>
      <c r="F152" s="237">
        <v>20.9</v>
      </c>
      <c r="G152" s="238">
        <v>1.4406821685518079</v>
      </c>
      <c r="H152" s="240">
        <v>2007</v>
      </c>
      <c r="I152" s="237">
        <v>60.6</v>
      </c>
      <c r="J152" s="238">
        <v>20.82688224431039</v>
      </c>
      <c r="K152" s="240">
        <v>2007</v>
      </c>
      <c r="M152" s="209">
        <f t="shared" si="26"/>
        <v>17.1602</v>
      </c>
      <c r="N152" s="209">
        <f t="shared" si="27"/>
        <v>3.855599999999999</v>
      </c>
      <c r="O152" s="209">
        <f t="shared" si="28"/>
        <v>21.015799999999999</v>
      </c>
      <c r="P152" s="209">
        <f t="shared" si="29"/>
        <v>3.855599999999999</v>
      </c>
      <c r="Q152" s="209"/>
      <c r="R152" s="209">
        <f t="shared" si="30"/>
        <v>1.4406821685518079</v>
      </c>
      <c r="S152" s="209" t="str">
        <f t="shared" si="31"/>
        <v/>
      </c>
      <c r="T152" s="209">
        <f t="shared" si="32"/>
        <v>0</v>
      </c>
      <c r="U152" s="209" t="str">
        <f t="shared" si="33"/>
        <v/>
      </c>
      <c r="V152" s="209">
        <f t="shared" si="34"/>
        <v>2.3149178314481911</v>
      </c>
      <c r="W152" s="209">
        <f t="shared" si="35"/>
        <v>0.1</v>
      </c>
      <c r="X152" s="233">
        <f t="shared" si="36"/>
        <v>1</v>
      </c>
      <c r="Y152" s="234">
        <f t="shared" si="37"/>
        <v>1</v>
      </c>
      <c r="Z152" s="234">
        <f t="shared" si="38"/>
        <v>0</v>
      </c>
    </row>
    <row r="153" spans="1:26">
      <c r="A153" s="235">
        <v>1644</v>
      </c>
      <c r="B153" s="236" t="s">
        <v>186</v>
      </c>
      <c r="C153" s="237">
        <v>25</v>
      </c>
      <c r="D153" s="238">
        <v>15.081402803377511</v>
      </c>
      <c r="E153" s="239">
        <v>0</v>
      </c>
      <c r="F153" s="237">
        <v>14</v>
      </c>
      <c r="G153" s="238">
        <v>6.4881768587089867</v>
      </c>
      <c r="H153" s="240">
        <v>2016</v>
      </c>
      <c r="I153" s="237">
        <v>39</v>
      </c>
      <c r="J153" s="238">
        <v>21.569579662086497</v>
      </c>
      <c r="K153" s="240">
        <v>2016</v>
      </c>
      <c r="M153" s="209">
        <f t="shared" si="26"/>
        <v>12.956</v>
      </c>
      <c r="N153" s="209">
        <f t="shared" si="27"/>
        <v>4.0040000000000013</v>
      </c>
      <c r="O153" s="209">
        <f t="shared" si="28"/>
        <v>16.96</v>
      </c>
      <c r="P153" s="209">
        <f t="shared" si="29"/>
        <v>4.0040000000000013</v>
      </c>
      <c r="Q153" s="209"/>
      <c r="R153" s="209">
        <f t="shared" si="30"/>
        <v>4.0040000000000013</v>
      </c>
      <c r="S153" s="209" t="str">
        <f t="shared" si="31"/>
        <v/>
      </c>
      <c r="T153" s="209">
        <f t="shared" si="32"/>
        <v>2.4841768587089854</v>
      </c>
      <c r="U153" s="209" t="str">
        <f t="shared" si="33"/>
        <v/>
      </c>
      <c r="V153" s="209" t="str">
        <f t="shared" si="34"/>
        <v/>
      </c>
      <c r="W153" s="209" t="str">
        <f t="shared" si="35"/>
        <v/>
      </c>
      <c r="X153" s="233">
        <f t="shared" si="36"/>
        <v>0</v>
      </c>
      <c r="Y153" s="234">
        <f t="shared" si="37"/>
        <v>0</v>
      </c>
      <c r="Z153" s="234">
        <f t="shared" si="38"/>
        <v>0</v>
      </c>
    </row>
    <row r="154" spans="1:26">
      <c r="A154" s="235">
        <v>1366</v>
      </c>
      <c r="B154" s="236" t="s">
        <v>186</v>
      </c>
      <c r="C154" s="237">
        <v>25.5</v>
      </c>
      <c r="D154" s="238">
        <v>15.244429190254193</v>
      </c>
      <c r="E154" s="239">
        <v>0</v>
      </c>
      <c r="F154" s="237">
        <v>14</v>
      </c>
      <c r="G154" s="238">
        <v>5.5737060104438019</v>
      </c>
      <c r="H154" s="240">
        <v>2013</v>
      </c>
      <c r="I154" s="237">
        <v>39.5</v>
      </c>
      <c r="J154" s="238">
        <v>20.818135200697995</v>
      </c>
      <c r="K154" s="240">
        <v>2013</v>
      </c>
      <c r="M154" s="209">
        <f t="shared" si="26"/>
        <v>13.099</v>
      </c>
      <c r="N154" s="209">
        <f t="shared" si="27"/>
        <v>4.0040000000000013</v>
      </c>
      <c r="O154" s="209">
        <f t="shared" si="28"/>
        <v>17.103000000000002</v>
      </c>
      <c r="P154" s="209">
        <f t="shared" si="29"/>
        <v>4.0040000000000013</v>
      </c>
      <c r="Q154" s="209"/>
      <c r="R154" s="209">
        <f t="shared" si="30"/>
        <v>4.0040000000000013</v>
      </c>
      <c r="S154" s="209" t="str">
        <f t="shared" si="31"/>
        <v/>
      </c>
      <c r="T154" s="209">
        <f t="shared" si="32"/>
        <v>1.5697060104438005</v>
      </c>
      <c r="U154" s="209" t="str">
        <f t="shared" si="33"/>
        <v/>
      </c>
      <c r="V154" s="209" t="str">
        <f t="shared" si="34"/>
        <v/>
      </c>
      <c r="W154" s="209" t="str">
        <f t="shared" si="35"/>
        <v/>
      </c>
      <c r="X154" s="233">
        <f t="shared" si="36"/>
        <v>0</v>
      </c>
      <c r="Y154" s="234">
        <f t="shared" si="37"/>
        <v>0</v>
      </c>
      <c r="Z154" s="234">
        <f t="shared" si="38"/>
        <v>0</v>
      </c>
    </row>
    <row r="155" spans="1:26">
      <c r="A155" s="235">
        <v>666</v>
      </c>
      <c r="B155" s="236" t="s">
        <v>186</v>
      </c>
      <c r="C155" s="237">
        <v>25.92</v>
      </c>
      <c r="D155" s="238">
        <v>15.380245541400779</v>
      </c>
      <c r="E155" s="239">
        <v>1987</v>
      </c>
      <c r="F155" s="237">
        <v>14.079999999999998</v>
      </c>
      <c r="G155" s="238">
        <v>3.6887760601263184</v>
      </c>
      <c r="H155" s="240">
        <v>2008</v>
      </c>
      <c r="I155" s="237">
        <v>40</v>
      </c>
      <c r="J155" s="238">
        <v>19.069021601527098</v>
      </c>
      <c r="K155" s="240">
        <v>2008</v>
      </c>
      <c r="M155" s="209">
        <f t="shared" si="26"/>
        <v>13.21912</v>
      </c>
      <c r="N155" s="209">
        <f t="shared" si="27"/>
        <v>4.0268799999999985</v>
      </c>
      <c r="O155" s="209">
        <f t="shared" si="28"/>
        <v>17.245999999999999</v>
      </c>
      <c r="P155" s="209">
        <f t="shared" si="29"/>
        <v>4.0268799999999985</v>
      </c>
      <c r="Q155" s="209"/>
      <c r="R155" s="209">
        <f t="shared" si="30"/>
        <v>3.6887760601263184</v>
      </c>
      <c r="S155" s="209" t="str">
        <f t="shared" si="31"/>
        <v/>
      </c>
      <c r="T155" s="209">
        <f t="shared" si="32"/>
        <v>0</v>
      </c>
      <c r="U155" s="209" t="str">
        <f t="shared" si="33"/>
        <v/>
      </c>
      <c r="V155" s="209">
        <f t="shared" si="34"/>
        <v>0.23810393987367995</v>
      </c>
      <c r="W155" s="209">
        <f t="shared" si="35"/>
        <v>0.1</v>
      </c>
      <c r="X155" s="233">
        <f t="shared" si="36"/>
        <v>1</v>
      </c>
      <c r="Y155" s="234">
        <f t="shared" si="37"/>
        <v>1</v>
      </c>
      <c r="Z155" s="234">
        <f t="shared" si="38"/>
        <v>0</v>
      </c>
    </row>
    <row r="156" spans="1:26">
      <c r="A156" s="235">
        <v>618</v>
      </c>
      <c r="B156" s="236" t="s">
        <v>186</v>
      </c>
      <c r="C156" s="237">
        <v>11</v>
      </c>
      <c r="D156" s="238">
        <v>9.6573025632108163</v>
      </c>
      <c r="E156" s="239">
        <v>1995</v>
      </c>
      <c r="F156" s="237">
        <v>11.5</v>
      </c>
      <c r="G156" s="238">
        <v>2.3464649770982668</v>
      </c>
      <c r="H156" s="240">
        <v>2006</v>
      </c>
      <c r="I156" s="237">
        <v>22.5</v>
      </c>
      <c r="J156" s="238">
        <v>12.003767540309083</v>
      </c>
      <c r="K156" s="240">
        <v>2006</v>
      </c>
      <c r="M156" s="209">
        <f t="shared" si="26"/>
        <v>8.1839999999999993</v>
      </c>
      <c r="N156" s="209">
        <f t="shared" si="27"/>
        <v>4.0570000000000004</v>
      </c>
      <c r="O156" s="209">
        <f t="shared" si="28"/>
        <v>12.241</v>
      </c>
      <c r="P156" s="209">
        <f t="shared" si="29"/>
        <v>4.0570000000000004</v>
      </c>
      <c r="Q156" s="209"/>
      <c r="R156" s="209">
        <f t="shared" si="30"/>
        <v>2.3464649770982668</v>
      </c>
      <c r="S156" s="209" t="str">
        <f t="shared" si="31"/>
        <v/>
      </c>
      <c r="T156" s="209">
        <f t="shared" si="32"/>
        <v>0</v>
      </c>
      <c r="U156" s="209" t="str">
        <f t="shared" si="33"/>
        <v/>
      </c>
      <c r="V156" s="209">
        <f t="shared" si="34"/>
        <v>1.6105350229017334</v>
      </c>
      <c r="W156" s="209">
        <f t="shared" si="35"/>
        <v>0.1</v>
      </c>
      <c r="X156" s="233">
        <f t="shared" si="36"/>
        <v>1</v>
      </c>
      <c r="Y156" s="234">
        <f t="shared" si="37"/>
        <v>1</v>
      </c>
      <c r="Z156" s="234">
        <f t="shared" si="38"/>
        <v>0</v>
      </c>
    </row>
    <row r="157" spans="1:26">
      <c r="A157" s="235" t="s">
        <v>196</v>
      </c>
      <c r="B157" s="236" t="s">
        <v>187</v>
      </c>
      <c r="C157" s="237">
        <v>4.0750000000000002</v>
      </c>
      <c r="D157" s="238">
        <v>1.9369408873503524</v>
      </c>
      <c r="E157" s="239">
        <v>1990</v>
      </c>
      <c r="F157" s="237">
        <v>0</v>
      </c>
      <c r="G157" s="238">
        <v>0</v>
      </c>
      <c r="H157" s="240">
        <v>0</v>
      </c>
      <c r="I157" s="237">
        <v>4.0750000000000002</v>
      </c>
      <c r="J157" s="238">
        <v>1.9369408873503524</v>
      </c>
      <c r="K157" s="240">
        <v>1990</v>
      </c>
      <c r="M157" s="209">
        <f t="shared" si="26"/>
        <v>4.4470999999999998</v>
      </c>
      <c r="N157" s="209">
        <f t="shared" si="27"/>
        <v>0</v>
      </c>
      <c r="O157" s="209">
        <f t="shared" si="28"/>
        <v>4.4470999999999998</v>
      </c>
      <c r="P157" s="209">
        <f t="shared" si="29"/>
        <v>4.4470999999999998</v>
      </c>
      <c r="Q157" s="209"/>
      <c r="R157" s="209" t="str">
        <f t="shared" si="30"/>
        <v/>
      </c>
      <c r="S157" s="209">
        <f t="shared" si="31"/>
        <v>1.9369408873503524</v>
      </c>
      <c r="T157" s="209" t="str">
        <f t="shared" si="32"/>
        <v/>
      </c>
      <c r="U157" s="209">
        <f t="shared" si="33"/>
        <v>0</v>
      </c>
      <c r="V157" s="209">
        <f t="shared" si="34"/>
        <v>2.4101591126496476</v>
      </c>
      <c r="W157" s="209">
        <f t="shared" si="35"/>
        <v>0.1</v>
      </c>
      <c r="X157" s="233">
        <f t="shared" si="36"/>
        <v>1</v>
      </c>
      <c r="Y157" s="234">
        <f t="shared" si="37"/>
        <v>1</v>
      </c>
      <c r="Z157" s="234">
        <f t="shared" si="38"/>
        <v>0</v>
      </c>
    </row>
    <row r="158" spans="1:26">
      <c r="A158" s="235">
        <v>361</v>
      </c>
      <c r="B158" s="236" t="s">
        <v>186</v>
      </c>
      <c r="C158" s="237">
        <v>12.22</v>
      </c>
      <c r="D158" s="238">
        <v>10.224846639970011</v>
      </c>
      <c r="E158" s="239">
        <v>1986</v>
      </c>
      <c r="F158" s="237">
        <v>12.999999999999998</v>
      </c>
      <c r="G158" s="238">
        <v>1.1719780512644304</v>
      </c>
      <c r="H158" s="240">
        <v>2002</v>
      </c>
      <c r="I158" s="237">
        <v>25.22</v>
      </c>
      <c r="J158" s="238">
        <v>11.396824691234441</v>
      </c>
      <c r="K158" s="240">
        <v>2002</v>
      </c>
      <c r="M158" s="209">
        <f t="shared" si="26"/>
        <v>8.6890800000000006</v>
      </c>
      <c r="N158" s="209">
        <f t="shared" si="27"/>
        <v>4.329839999999999</v>
      </c>
      <c r="O158" s="209">
        <f t="shared" si="28"/>
        <v>13.01892</v>
      </c>
      <c r="P158" s="209">
        <f t="shared" si="29"/>
        <v>4.329839999999999</v>
      </c>
      <c r="Q158" s="209"/>
      <c r="R158" s="209">
        <f t="shared" si="30"/>
        <v>1.1719780512644304</v>
      </c>
      <c r="S158" s="209" t="str">
        <f t="shared" si="31"/>
        <v/>
      </c>
      <c r="T158" s="209">
        <f t="shared" si="32"/>
        <v>0</v>
      </c>
      <c r="U158" s="209" t="str">
        <f t="shared" si="33"/>
        <v/>
      </c>
      <c r="V158" s="209">
        <f t="shared" si="34"/>
        <v>3.0578619487355683</v>
      </c>
      <c r="W158" s="209">
        <f t="shared" si="35"/>
        <v>0.1</v>
      </c>
      <c r="X158" s="233">
        <f t="shared" si="36"/>
        <v>1</v>
      </c>
      <c r="Y158" s="234">
        <f t="shared" si="37"/>
        <v>1</v>
      </c>
      <c r="Z158" s="234">
        <f t="shared" si="38"/>
        <v>0</v>
      </c>
    </row>
    <row r="159" spans="1:26">
      <c r="A159" s="235">
        <v>706</v>
      </c>
      <c r="B159" s="236" t="s">
        <v>186</v>
      </c>
      <c r="C159" s="237">
        <v>14.85</v>
      </c>
      <c r="D159" s="238">
        <v>11.3663237261823</v>
      </c>
      <c r="E159" s="239">
        <v>1984</v>
      </c>
      <c r="F159" s="237">
        <v>14.250000000000002</v>
      </c>
      <c r="G159" s="238">
        <v>5.8346214151737739</v>
      </c>
      <c r="H159" s="240">
        <v>2008</v>
      </c>
      <c r="I159" s="237">
        <v>29.1</v>
      </c>
      <c r="J159" s="238">
        <v>17.200945141356073</v>
      </c>
      <c r="K159" s="240">
        <v>2008</v>
      </c>
      <c r="M159" s="209">
        <f t="shared" si="26"/>
        <v>9.7779000000000007</v>
      </c>
      <c r="N159" s="209">
        <f t="shared" si="27"/>
        <v>4.3506999999999998</v>
      </c>
      <c r="O159" s="209">
        <f t="shared" si="28"/>
        <v>14.1286</v>
      </c>
      <c r="P159" s="209">
        <f t="shared" si="29"/>
        <v>4.3506999999999998</v>
      </c>
      <c r="Q159" s="209"/>
      <c r="R159" s="209">
        <f t="shared" si="30"/>
        <v>4.3506999999999998</v>
      </c>
      <c r="S159" s="209" t="str">
        <f t="shared" si="31"/>
        <v/>
      </c>
      <c r="T159" s="209">
        <f t="shared" si="32"/>
        <v>1.4839214151737741</v>
      </c>
      <c r="U159" s="209" t="str">
        <f t="shared" si="33"/>
        <v/>
      </c>
      <c r="V159" s="209" t="str">
        <f t="shared" si="34"/>
        <v/>
      </c>
      <c r="W159" s="209" t="str">
        <f t="shared" si="35"/>
        <v/>
      </c>
      <c r="X159" s="233">
        <f t="shared" si="36"/>
        <v>0</v>
      </c>
      <c r="Y159" s="234">
        <f t="shared" si="37"/>
        <v>0</v>
      </c>
      <c r="Z159" s="234">
        <f t="shared" si="38"/>
        <v>0</v>
      </c>
    </row>
    <row r="160" spans="1:26">
      <c r="A160" s="235">
        <v>1194</v>
      </c>
      <c r="B160" s="236" t="s">
        <v>186</v>
      </c>
      <c r="C160" s="237">
        <v>5.8</v>
      </c>
      <c r="D160" s="238">
        <v>6.8223823182241281</v>
      </c>
      <c r="E160" s="239">
        <v>1980</v>
      </c>
      <c r="F160" s="237">
        <v>9.6000000000000014</v>
      </c>
      <c r="G160" s="238">
        <v>1.6086060831571487</v>
      </c>
      <c r="H160" s="240">
        <v>2011</v>
      </c>
      <c r="I160" s="237">
        <v>15.400000000000002</v>
      </c>
      <c r="J160" s="238">
        <v>8.4309884013812777</v>
      </c>
      <c r="K160" s="240">
        <v>2011</v>
      </c>
      <c r="M160" s="209">
        <f t="shared" si="26"/>
        <v>5.5994000000000002</v>
      </c>
      <c r="N160" s="209">
        <f t="shared" si="27"/>
        <v>4.406200000000001</v>
      </c>
      <c r="O160" s="209">
        <f t="shared" si="28"/>
        <v>10.005600000000001</v>
      </c>
      <c r="P160" s="209">
        <f t="shared" si="29"/>
        <v>4.406200000000001</v>
      </c>
      <c r="Q160" s="209"/>
      <c r="R160" s="209">
        <f t="shared" si="30"/>
        <v>1.6086060831571487</v>
      </c>
      <c r="S160" s="209" t="str">
        <f t="shared" si="31"/>
        <v/>
      </c>
      <c r="T160" s="209">
        <f t="shared" si="32"/>
        <v>0</v>
      </c>
      <c r="U160" s="209" t="str">
        <f t="shared" si="33"/>
        <v/>
      </c>
      <c r="V160" s="209">
        <f t="shared" si="34"/>
        <v>2.6975939168428522</v>
      </c>
      <c r="W160" s="209">
        <f t="shared" si="35"/>
        <v>0.1</v>
      </c>
      <c r="X160" s="233">
        <f t="shared" si="36"/>
        <v>1</v>
      </c>
      <c r="Y160" s="234">
        <f t="shared" si="37"/>
        <v>1</v>
      </c>
      <c r="Z160" s="234">
        <f t="shared" si="38"/>
        <v>0</v>
      </c>
    </row>
    <row r="161" spans="1:27">
      <c r="A161" s="235">
        <v>1184</v>
      </c>
      <c r="B161" s="236" t="s">
        <v>186</v>
      </c>
      <c r="C161" s="237">
        <v>30</v>
      </c>
      <c r="D161" s="238">
        <v>16.650714376783295</v>
      </c>
      <c r="E161" s="239">
        <v>2013</v>
      </c>
      <c r="F161" s="237">
        <v>18.200000000000003</v>
      </c>
      <c r="G161" s="238">
        <v>18.869341885211266</v>
      </c>
      <c r="H161" s="240">
        <v>2012</v>
      </c>
      <c r="I161" s="237">
        <v>48.2</v>
      </c>
      <c r="J161" s="238">
        <v>35.520056261994561</v>
      </c>
      <c r="K161" s="240">
        <v>2013</v>
      </c>
      <c r="M161" s="209">
        <f t="shared" si="26"/>
        <v>14.385999999999999</v>
      </c>
      <c r="N161" s="209">
        <f t="shared" si="27"/>
        <v>4.3606000000000016</v>
      </c>
      <c r="O161" s="209">
        <f t="shared" si="28"/>
        <v>18.746600000000001</v>
      </c>
      <c r="P161" s="209">
        <f t="shared" si="29"/>
        <v>4.3606000000000016</v>
      </c>
      <c r="Q161" s="209"/>
      <c r="R161" s="209">
        <f t="shared" si="30"/>
        <v>4.3606000000000016</v>
      </c>
      <c r="S161" s="209" t="str">
        <f t="shared" si="31"/>
        <v/>
      </c>
      <c r="T161" s="209">
        <f t="shared" si="32"/>
        <v>14.508741885211265</v>
      </c>
      <c r="U161" s="209" t="str">
        <f t="shared" si="33"/>
        <v/>
      </c>
      <c r="V161" s="209" t="str">
        <f t="shared" si="34"/>
        <v/>
      </c>
      <c r="W161" s="209" t="str">
        <f t="shared" si="35"/>
        <v/>
      </c>
      <c r="X161" s="233">
        <f t="shared" si="36"/>
        <v>0</v>
      </c>
      <c r="Y161" s="234">
        <f t="shared" si="37"/>
        <v>0</v>
      </c>
      <c r="Z161" s="234">
        <f t="shared" si="38"/>
        <v>0</v>
      </c>
    </row>
    <row r="162" spans="1:27">
      <c r="A162" s="235">
        <v>1254</v>
      </c>
      <c r="B162" s="236" t="s">
        <v>186</v>
      </c>
      <c r="C162" s="237">
        <v>23.9</v>
      </c>
      <c r="D162" s="238">
        <v>14.717411486948343</v>
      </c>
      <c r="E162" s="239">
        <v>1989</v>
      </c>
      <c r="F162" s="237">
        <v>15.399999999999999</v>
      </c>
      <c r="G162" s="238">
        <v>6.528436764593768</v>
      </c>
      <c r="H162" s="240">
        <v>2012</v>
      </c>
      <c r="I162" s="237">
        <v>39.299999999999997</v>
      </c>
      <c r="J162" s="238">
        <v>21.24584825154211</v>
      </c>
      <c r="K162" s="240">
        <v>2012</v>
      </c>
      <c r="M162" s="209">
        <f t="shared" si="26"/>
        <v>12.641400000000001</v>
      </c>
      <c r="N162" s="209">
        <f t="shared" si="27"/>
        <v>4.404399999999999</v>
      </c>
      <c r="O162" s="209">
        <f t="shared" si="28"/>
        <v>17.0458</v>
      </c>
      <c r="P162" s="209">
        <f t="shared" si="29"/>
        <v>4.404399999999999</v>
      </c>
      <c r="Q162" s="209"/>
      <c r="R162" s="209">
        <f t="shared" si="30"/>
        <v>4.404399999999999</v>
      </c>
      <c r="S162" s="209" t="str">
        <f t="shared" si="31"/>
        <v/>
      </c>
      <c r="T162" s="209">
        <f t="shared" si="32"/>
        <v>2.124036764593769</v>
      </c>
      <c r="U162" s="209" t="str">
        <f t="shared" si="33"/>
        <v/>
      </c>
      <c r="V162" s="209" t="str">
        <f t="shared" si="34"/>
        <v/>
      </c>
      <c r="W162" s="209" t="str">
        <f t="shared" si="35"/>
        <v/>
      </c>
      <c r="X162" s="233">
        <f t="shared" si="36"/>
        <v>0</v>
      </c>
      <c r="Y162" s="234">
        <f t="shared" si="37"/>
        <v>0</v>
      </c>
      <c r="Z162" s="234">
        <f t="shared" si="38"/>
        <v>0</v>
      </c>
    </row>
    <row r="163" spans="1:27">
      <c r="A163" s="235">
        <v>1240</v>
      </c>
      <c r="B163" s="236" t="s">
        <v>186</v>
      </c>
      <c r="C163" s="237">
        <v>9</v>
      </c>
      <c r="D163" s="238">
        <v>8.6604011485057413</v>
      </c>
      <c r="E163" s="239">
        <v>0</v>
      </c>
      <c r="F163" s="237">
        <v>12</v>
      </c>
      <c r="G163" s="238">
        <v>2.4762389627807444</v>
      </c>
      <c r="H163" s="240">
        <v>2013</v>
      </c>
      <c r="I163" s="237">
        <v>21</v>
      </c>
      <c r="J163" s="238">
        <v>11.136640111286486</v>
      </c>
      <c r="K163" s="240">
        <v>2013</v>
      </c>
      <c r="M163" s="209">
        <f t="shared" si="26"/>
        <v>7.3559999999999999</v>
      </c>
      <c r="N163" s="209">
        <f t="shared" si="27"/>
        <v>4.4559999999999995</v>
      </c>
      <c r="O163" s="209">
        <f t="shared" si="28"/>
        <v>11.811999999999999</v>
      </c>
      <c r="P163" s="209">
        <f t="shared" si="29"/>
        <v>4.4559999999999995</v>
      </c>
      <c r="Q163" s="209"/>
      <c r="R163" s="209">
        <f t="shared" si="30"/>
        <v>2.4762389627807444</v>
      </c>
      <c r="S163" s="209" t="str">
        <f t="shared" si="31"/>
        <v/>
      </c>
      <c r="T163" s="209">
        <f t="shared" si="32"/>
        <v>0</v>
      </c>
      <c r="U163" s="209" t="str">
        <f t="shared" si="33"/>
        <v/>
      </c>
      <c r="V163" s="209">
        <f t="shared" si="34"/>
        <v>1.879761037219255</v>
      </c>
      <c r="W163" s="209">
        <f t="shared" si="35"/>
        <v>0.1</v>
      </c>
      <c r="X163" s="233">
        <f t="shared" si="36"/>
        <v>1</v>
      </c>
      <c r="Y163" s="234">
        <f t="shared" si="37"/>
        <v>1</v>
      </c>
      <c r="Z163" s="234">
        <f t="shared" si="38"/>
        <v>0</v>
      </c>
    </row>
    <row r="164" spans="1:27">
      <c r="A164" s="235">
        <v>488</v>
      </c>
      <c r="B164" s="236" t="s">
        <v>186</v>
      </c>
      <c r="C164" s="237">
        <v>41.3</v>
      </c>
      <c r="D164" s="238">
        <v>19.806575548654788</v>
      </c>
      <c r="E164" s="239">
        <v>1982</v>
      </c>
      <c r="F164" s="237">
        <v>24.200000000000003</v>
      </c>
      <c r="G164" s="238">
        <v>0.40462675342078769</v>
      </c>
      <c r="H164" s="240">
        <v>2006</v>
      </c>
      <c r="I164" s="237">
        <v>65.5</v>
      </c>
      <c r="J164" s="238">
        <v>20.211202302075577</v>
      </c>
      <c r="K164" s="240">
        <v>2006</v>
      </c>
      <c r="M164" s="209">
        <f t="shared" si="26"/>
        <v>17.483899999999998</v>
      </c>
      <c r="N164" s="209">
        <f t="shared" si="27"/>
        <v>4.428600000000003</v>
      </c>
      <c r="O164" s="209">
        <f t="shared" si="28"/>
        <v>21.912500000000001</v>
      </c>
      <c r="P164" s="209">
        <f t="shared" si="29"/>
        <v>4.428600000000003</v>
      </c>
      <c r="Q164" s="209"/>
      <c r="R164" s="209">
        <f t="shared" si="30"/>
        <v>0.40462675342078769</v>
      </c>
      <c r="S164" s="209" t="str">
        <f t="shared" si="31"/>
        <v/>
      </c>
      <c r="T164" s="209">
        <f t="shared" si="32"/>
        <v>0</v>
      </c>
      <c r="U164" s="209" t="str">
        <f t="shared" si="33"/>
        <v/>
      </c>
      <c r="V164" s="209">
        <f t="shared" si="34"/>
        <v>3.9239732465792154</v>
      </c>
      <c r="W164" s="209">
        <f t="shared" si="35"/>
        <v>0.1</v>
      </c>
      <c r="X164" s="233">
        <f t="shared" si="36"/>
        <v>1</v>
      </c>
      <c r="Y164" s="234">
        <f t="shared" si="37"/>
        <v>1</v>
      </c>
      <c r="Z164" s="234">
        <f t="shared" si="38"/>
        <v>0</v>
      </c>
    </row>
    <row r="165" spans="1:27">
      <c r="A165" s="235">
        <v>1311</v>
      </c>
      <c r="B165" s="236" t="s">
        <v>186</v>
      </c>
      <c r="C165" s="237">
        <v>30.7</v>
      </c>
      <c r="D165" s="238">
        <v>16.860545656194883</v>
      </c>
      <c r="E165" s="239">
        <v>1991</v>
      </c>
      <c r="F165" s="237">
        <v>19.3</v>
      </c>
      <c r="G165" s="238">
        <v>5.9841430822776953</v>
      </c>
      <c r="H165" s="240">
        <v>2013</v>
      </c>
      <c r="I165" s="237">
        <v>50</v>
      </c>
      <c r="J165" s="238">
        <v>22.844688738472577</v>
      </c>
      <c r="K165" s="240">
        <v>2013</v>
      </c>
      <c r="M165" s="209">
        <f t="shared" si="26"/>
        <v>14.5862</v>
      </c>
      <c r="N165" s="209">
        <f t="shared" si="27"/>
        <v>4.4898000000000007</v>
      </c>
      <c r="O165" s="209">
        <f t="shared" si="28"/>
        <v>19.076000000000001</v>
      </c>
      <c r="P165" s="209">
        <f t="shared" si="29"/>
        <v>4.4898000000000007</v>
      </c>
      <c r="Q165" s="209"/>
      <c r="R165" s="209">
        <f t="shared" si="30"/>
        <v>4.4898000000000007</v>
      </c>
      <c r="S165" s="209" t="str">
        <f t="shared" si="31"/>
        <v/>
      </c>
      <c r="T165" s="209">
        <f t="shared" si="32"/>
        <v>1.4943430822776946</v>
      </c>
      <c r="U165" s="209" t="str">
        <f t="shared" si="33"/>
        <v/>
      </c>
      <c r="V165" s="209" t="str">
        <f t="shared" si="34"/>
        <v/>
      </c>
      <c r="W165" s="209" t="str">
        <f t="shared" si="35"/>
        <v/>
      </c>
      <c r="X165" s="233">
        <f t="shared" si="36"/>
        <v>0</v>
      </c>
      <c r="Y165" s="234">
        <f t="shared" si="37"/>
        <v>0</v>
      </c>
      <c r="Z165" s="234">
        <f t="shared" si="38"/>
        <v>0</v>
      </c>
    </row>
    <row r="166" spans="1:27">
      <c r="A166" s="235">
        <v>711</v>
      </c>
      <c r="B166" s="236" t="s">
        <v>186</v>
      </c>
      <c r="C166" s="237">
        <v>11.5</v>
      </c>
      <c r="D166" s="238">
        <v>9.8932160319653342</v>
      </c>
      <c r="E166" s="239">
        <v>1976</v>
      </c>
      <c r="F166" s="237">
        <v>13.7</v>
      </c>
      <c r="G166" s="238">
        <v>9.2617881543087019</v>
      </c>
      <c r="H166" s="240">
        <v>2009</v>
      </c>
      <c r="I166" s="237">
        <v>25.2</v>
      </c>
      <c r="J166" s="238">
        <v>19.155004186274034</v>
      </c>
      <c r="K166" s="240">
        <v>2009</v>
      </c>
      <c r="M166" s="209">
        <f t="shared" si="26"/>
        <v>8.391</v>
      </c>
      <c r="N166" s="209">
        <f t="shared" si="27"/>
        <v>4.6221999999999994</v>
      </c>
      <c r="O166" s="209">
        <f t="shared" si="28"/>
        <v>13.013199999999999</v>
      </c>
      <c r="P166" s="209">
        <f t="shared" si="29"/>
        <v>4.6221999999999994</v>
      </c>
      <c r="Q166" s="209"/>
      <c r="R166" s="209">
        <f t="shared" si="30"/>
        <v>4.6221999999999994</v>
      </c>
      <c r="S166" s="209" t="str">
        <f t="shared" si="31"/>
        <v/>
      </c>
      <c r="T166" s="209">
        <f t="shared" si="32"/>
        <v>4.6395881543087025</v>
      </c>
      <c r="U166" s="209" t="str">
        <f t="shared" si="33"/>
        <v/>
      </c>
      <c r="V166" s="209" t="str">
        <f t="shared" si="34"/>
        <v/>
      </c>
      <c r="W166" s="209" t="str">
        <f t="shared" si="35"/>
        <v/>
      </c>
      <c r="X166" s="233">
        <f t="shared" si="36"/>
        <v>0</v>
      </c>
      <c r="Y166" s="234">
        <f t="shared" si="37"/>
        <v>0</v>
      </c>
      <c r="Z166" s="234">
        <f t="shared" si="38"/>
        <v>0</v>
      </c>
    </row>
    <row r="167" spans="1:27">
      <c r="A167" s="235">
        <v>1450</v>
      </c>
      <c r="B167" s="236" t="s">
        <v>186</v>
      </c>
      <c r="C167" s="237">
        <v>21.5</v>
      </c>
      <c r="D167" s="238">
        <v>13.895620454659115</v>
      </c>
      <c r="E167" s="239">
        <v>1992</v>
      </c>
      <c r="F167" s="237">
        <v>16.299999999999997</v>
      </c>
      <c r="G167" s="238">
        <v>5.1529943993409928</v>
      </c>
      <c r="H167" s="240">
        <v>2014</v>
      </c>
      <c r="I167" s="237">
        <v>37.799999999999997</v>
      </c>
      <c r="J167" s="238">
        <v>19.048614854000107</v>
      </c>
      <c r="K167" s="240">
        <v>2014</v>
      </c>
      <c r="M167" s="209">
        <f t="shared" si="26"/>
        <v>11.955</v>
      </c>
      <c r="N167" s="209">
        <f t="shared" si="27"/>
        <v>4.6618000000000013</v>
      </c>
      <c r="O167" s="209">
        <f t="shared" si="28"/>
        <v>16.616800000000001</v>
      </c>
      <c r="P167" s="209">
        <f t="shared" si="29"/>
        <v>4.6618000000000013</v>
      </c>
      <c r="Q167" s="209"/>
      <c r="R167" s="209">
        <f t="shared" si="30"/>
        <v>4.6618000000000013</v>
      </c>
      <c r="S167" s="209" t="str">
        <f t="shared" si="31"/>
        <v/>
      </c>
      <c r="T167" s="209">
        <f t="shared" si="32"/>
        <v>0.49119439934099152</v>
      </c>
      <c r="U167" s="209" t="str">
        <f t="shared" si="33"/>
        <v/>
      </c>
      <c r="V167" s="209" t="str">
        <f t="shared" si="34"/>
        <v/>
      </c>
      <c r="W167" s="209" t="str">
        <f t="shared" si="35"/>
        <v/>
      </c>
      <c r="X167" s="233">
        <f t="shared" si="36"/>
        <v>0</v>
      </c>
      <c r="Y167" s="234">
        <f t="shared" si="37"/>
        <v>0</v>
      </c>
      <c r="Z167" s="234">
        <f t="shared" si="38"/>
        <v>0</v>
      </c>
    </row>
    <row r="168" spans="1:27">
      <c r="A168" s="235">
        <v>525</v>
      </c>
      <c r="B168" s="236" t="s">
        <v>186</v>
      </c>
      <c r="C168" s="237">
        <v>11.55</v>
      </c>
      <c r="D168" s="238">
        <v>9.9165471409838588</v>
      </c>
      <c r="E168" s="239">
        <v>1995</v>
      </c>
      <c r="F168" s="237">
        <v>14</v>
      </c>
      <c r="G168" s="238">
        <v>2.107818995325883</v>
      </c>
      <c r="H168" s="240">
        <v>2006</v>
      </c>
      <c r="I168" s="237">
        <v>25.55</v>
      </c>
      <c r="J168" s="238">
        <v>12.024366136309741</v>
      </c>
      <c r="K168" s="240">
        <v>2006</v>
      </c>
      <c r="M168" s="209">
        <f t="shared" si="26"/>
        <v>8.4116999999999997</v>
      </c>
      <c r="N168" s="209">
        <f t="shared" si="27"/>
        <v>4.7016000000000009</v>
      </c>
      <c r="O168" s="209">
        <f t="shared" si="28"/>
        <v>13.113300000000001</v>
      </c>
      <c r="P168" s="209">
        <f t="shared" si="29"/>
        <v>4.7016000000000009</v>
      </c>
      <c r="Q168" s="209"/>
      <c r="R168" s="209">
        <f t="shared" si="30"/>
        <v>2.107818995325883</v>
      </c>
      <c r="S168" s="209" t="str">
        <f t="shared" si="31"/>
        <v/>
      </c>
      <c r="T168" s="209">
        <f t="shared" si="32"/>
        <v>0</v>
      </c>
      <c r="U168" s="209" t="str">
        <f t="shared" si="33"/>
        <v/>
      </c>
      <c r="V168" s="209">
        <f t="shared" si="34"/>
        <v>2.4937810046741178</v>
      </c>
      <c r="W168" s="209">
        <f t="shared" si="35"/>
        <v>0.1</v>
      </c>
      <c r="X168" s="233">
        <f t="shared" si="36"/>
        <v>1</v>
      </c>
      <c r="Y168" s="234">
        <f t="shared" si="37"/>
        <v>1</v>
      </c>
      <c r="Z168" s="234">
        <f t="shared" si="38"/>
        <v>0</v>
      </c>
      <c r="AA168" s="208"/>
    </row>
    <row r="169" spans="1:27">
      <c r="A169" s="235" t="s">
        <v>197</v>
      </c>
      <c r="B169" s="236" t="s">
        <v>187</v>
      </c>
      <c r="C169" s="237">
        <v>4.8</v>
      </c>
      <c r="D169" s="238">
        <v>4.0521826998299986</v>
      </c>
      <c r="E169" s="239">
        <v>1988</v>
      </c>
      <c r="F169" s="237">
        <v>0</v>
      </c>
      <c r="G169" s="238">
        <v>0</v>
      </c>
      <c r="H169" s="240">
        <v>0</v>
      </c>
      <c r="I169" s="237">
        <v>4.8</v>
      </c>
      <c r="J169" s="238">
        <v>4.0521826998299986</v>
      </c>
      <c r="K169" s="240">
        <v>1988</v>
      </c>
      <c r="M169" s="209">
        <f t="shared" si="26"/>
        <v>4.9314</v>
      </c>
      <c r="N169" s="209">
        <f t="shared" si="27"/>
        <v>0</v>
      </c>
      <c r="O169" s="209">
        <f t="shared" si="28"/>
        <v>4.9314</v>
      </c>
      <c r="P169" s="209">
        <f t="shared" si="29"/>
        <v>4.9314</v>
      </c>
      <c r="Q169" s="209"/>
      <c r="R169" s="209" t="str">
        <f t="shared" si="30"/>
        <v/>
      </c>
      <c r="S169" s="209">
        <f t="shared" si="31"/>
        <v>4.0521826998299986</v>
      </c>
      <c r="T169" s="209" t="str">
        <f t="shared" si="32"/>
        <v/>
      </c>
      <c r="U169" s="209">
        <f t="shared" si="33"/>
        <v>0</v>
      </c>
      <c r="V169" s="209">
        <f t="shared" si="34"/>
        <v>0.77921730017000179</v>
      </c>
      <c r="W169" s="209">
        <f t="shared" si="35"/>
        <v>0.1</v>
      </c>
      <c r="X169" s="233">
        <f t="shared" si="36"/>
        <v>1</v>
      </c>
      <c r="Y169" s="234">
        <f t="shared" si="37"/>
        <v>1</v>
      </c>
      <c r="Z169" s="234">
        <f t="shared" si="38"/>
        <v>0</v>
      </c>
    </row>
    <row r="170" spans="1:27">
      <c r="A170" s="235">
        <v>733</v>
      </c>
      <c r="B170" s="236" t="s">
        <v>186</v>
      </c>
      <c r="C170" s="237">
        <v>24.3</v>
      </c>
      <c r="D170" s="238">
        <v>14.850640632815869</v>
      </c>
      <c r="E170" s="239">
        <v>2007</v>
      </c>
      <c r="F170" s="237">
        <v>17.099999999999998</v>
      </c>
      <c r="G170" s="238">
        <v>6.7726080218724345</v>
      </c>
      <c r="H170" s="240">
        <v>2009</v>
      </c>
      <c r="I170" s="237">
        <v>41.4</v>
      </c>
      <c r="J170" s="238">
        <v>21.623248654688304</v>
      </c>
      <c r="K170" s="240">
        <v>2009</v>
      </c>
      <c r="M170" s="209">
        <f t="shared" si="26"/>
        <v>12.755800000000001</v>
      </c>
      <c r="N170" s="209">
        <f t="shared" si="27"/>
        <v>4.7463999999999977</v>
      </c>
      <c r="O170" s="209">
        <f t="shared" si="28"/>
        <v>17.502199999999998</v>
      </c>
      <c r="P170" s="209">
        <f t="shared" si="29"/>
        <v>4.7463999999999977</v>
      </c>
      <c r="Q170" s="209"/>
      <c r="R170" s="209">
        <f t="shared" si="30"/>
        <v>4.7463999999999977</v>
      </c>
      <c r="S170" s="209" t="str">
        <f t="shared" si="31"/>
        <v/>
      </c>
      <c r="T170" s="209">
        <f t="shared" si="32"/>
        <v>2.0262080218724368</v>
      </c>
      <c r="U170" s="209" t="str">
        <f t="shared" si="33"/>
        <v/>
      </c>
      <c r="V170" s="209" t="str">
        <f t="shared" si="34"/>
        <v/>
      </c>
      <c r="W170" s="209" t="str">
        <f t="shared" si="35"/>
        <v/>
      </c>
      <c r="X170" s="233">
        <f t="shared" si="36"/>
        <v>0</v>
      </c>
      <c r="Y170" s="234">
        <f t="shared" si="37"/>
        <v>0</v>
      </c>
      <c r="Z170" s="234">
        <f t="shared" si="38"/>
        <v>0</v>
      </c>
    </row>
    <row r="171" spans="1:27">
      <c r="A171" s="235">
        <v>170</v>
      </c>
      <c r="B171" s="236" t="s">
        <v>186</v>
      </c>
      <c r="C171" s="237">
        <v>5.4</v>
      </c>
      <c r="D171" s="238">
        <v>6.5627542765818152</v>
      </c>
      <c r="E171" s="239" t="s">
        <v>193</v>
      </c>
      <c r="F171" s="237">
        <v>10.6</v>
      </c>
      <c r="G171" s="238">
        <v>5.2097107088088661</v>
      </c>
      <c r="H171" s="240">
        <v>2001</v>
      </c>
      <c r="I171" s="237">
        <v>16</v>
      </c>
      <c r="J171" s="238">
        <v>11.77246498539068</v>
      </c>
      <c r="K171" s="240">
        <v>2001</v>
      </c>
      <c r="M171" s="209">
        <f t="shared" si="26"/>
        <v>5.3322000000000003</v>
      </c>
      <c r="N171" s="209">
        <f t="shared" si="27"/>
        <v>4.9217999999999993</v>
      </c>
      <c r="O171" s="209">
        <f t="shared" si="28"/>
        <v>10.254</v>
      </c>
      <c r="P171" s="209">
        <f t="shared" si="29"/>
        <v>4.9217999999999993</v>
      </c>
      <c r="Q171" s="209"/>
      <c r="R171" s="209">
        <f t="shared" si="30"/>
        <v>4.9217999999999993</v>
      </c>
      <c r="S171" s="209" t="str">
        <f t="shared" si="31"/>
        <v/>
      </c>
      <c r="T171" s="209">
        <f t="shared" si="32"/>
        <v>0.28791070880886682</v>
      </c>
      <c r="U171" s="209" t="str">
        <f t="shared" si="33"/>
        <v/>
      </c>
      <c r="V171" s="209" t="str">
        <f t="shared" si="34"/>
        <v/>
      </c>
      <c r="W171" s="209" t="str">
        <f t="shared" si="35"/>
        <v/>
      </c>
      <c r="X171" s="233">
        <f t="shared" si="36"/>
        <v>0</v>
      </c>
      <c r="Y171" s="234">
        <f t="shared" si="37"/>
        <v>0</v>
      </c>
      <c r="Z171" s="234">
        <f t="shared" si="38"/>
        <v>0</v>
      </c>
    </row>
    <row r="172" spans="1:27">
      <c r="A172" s="235">
        <v>437</v>
      </c>
      <c r="B172" s="236" t="s">
        <v>186</v>
      </c>
      <c r="C172" s="237">
        <v>23</v>
      </c>
      <c r="D172" s="238">
        <v>14.413866304209847</v>
      </c>
      <c r="E172" s="239">
        <v>2001</v>
      </c>
      <c r="F172" s="237">
        <v>17</v>
      </c>
      <c r="G172" s="238">
        <v>3.6313804067567292</v>
      </c>
      <c r="H172" s="240">
        <v>2008</v>
      </c>
      <c r="I172" s="237">
        <v>40</v>
      </c>
      <c r="J172" s="238">
        <v>18.045246710966577</v>
      </c>
      <c r="K172" s="240">
        <v>2008</v>
      </c>
      <c r="M172" s="209">
        <f t="shared" si="26"/>
        <v>12.384</v>
      </c>
      <c r="N172" s="209">
        <f t="shared" si="27"/>
        <v>4.8619999999999983</v>
      </c>
      <c r="O172" s="209">
        <f t="shared" si="28"/>
        <v>17.245999999999999</v>
      </c>
      <c r="P172" s="209">
        <f t="shared" si="29"/>
        <v>4.8619999999999983</v>
      </c>
      <c r="Q172" s="209"/>
      <c r="R172" s="209">
        <f t="shared" si="30"/>
        <v>3.6313804067567292</v>
      </c>
      <c r="S172" s="209" t="str">
        <f t="shared" si="31"/>
        <v/>
      </c>
      <c r="T172" s="209">
        <f t="shared" si="32"/>
        <v>0</v>
      </c>
      <c r="U172" s="209" t="str">
        <f t="shared" si="33"/>
        <v/>
      </c>
      <c r="V172" s="209">
        <f t="shared" si="34"/>
        <v>1.130619593243269</v>
      </c>
      <c r="W172" s="209">
        <f t="shared" si="35"/>
        <v>0.1</v>
      </c>
      <c r="X172" s="233">
        <f t="shared" si="36"/>
        <v>1</v>
      </c>
      <c r="Y172" s="234">
        <f t="shared" si="37"/>
        <v>1</v>
      </c>
      <c r="Z172" s="234">
        <f t="shared" si="38"/>
        <v>0</v>
      </c>
    </row>
    <row r="173" spans="1:27">
      <c r="A173" s="235" t="s">
        <v>198</v>
      </c>
      <c r="B173" s="236" t="s">
        <v>187</v>
      </c>
      <c r="C173" s="237">
        <v>5.0999999999999996</v>
      </c>
      <c r="D173" s="238">
        <v>9.6482174286466869</v>
      </c>
      <c r="E173" s="239">
        <v>1989</v>
      </c>
      <c r="F173" s="237">
        <v>0</v>
      </c>
      <c r="G173" s="238">
        <v>0</v>
      </c>
      <c r="H173" s="240">
        <v>0</v>
      </c>
      <c r="I173" s="237">
        <v>5.0999999999999996</v>
      </c>
      <c r="J173" s="238">
        <v>9.6482174286466869</v>
      </c>
      <c r="K173" s="240">
        <v>1989</v>
      </c>
      <c r="M173" s="209">
        <f t="shared" si="26"/>
        <v>5.1318000000000001</v>
      </c>
      <c r="N173" s="209">
        <f t="shared" si="27"/>
        <v>0</v>
      </c>
      <c r="O173" s="209">
        <f t="shared" si="28"/>
        <v>5.1318000000000001</v>
      </c>
      <c r="P173" s="209">
        <f t="shared" si="29"/>
        <v>5.1318000000000001</v>
      </c>
      <c r="Q173" s="209"/>
      <c r="R173" s="209" t="str">
        <f t="shared" si="30"/>
        <v/>
      </c>
      <c r="S173" s="209">
        <f t="shared" si="31"/>
        <v>5.1318000000000001</v>
      </c>
      <c r="T173" s="209" t="str">
        <f t="shared" si="32"/>
        <v/>
      </c>
      <c r="U173" s="209">
        <f t="shared" si="33"/>
        <v>4.5164174286466867</v>
      </c>
      <c r="V173" s="209" t="str">
        <f t="shared" si="34"/>
        <v/>
      </c>
      <c r="W173" s="209" t="str">
        <f t="shared" si="35"/>
        <v/>
      </c>
      <c r="X173" s="233">
        <f t="shared" si="36"/>
        <v>0</v>
      </c>
      <c r="Y173" s="234">
        <f t="shared" si="37"/>
        <v>0</v>
      </c>
      <c r="Z173" s="234">
        <f t="shared" si="38"/>
        <v>0</v>
      </c>
    </row>
    <row r="174" spans="1:27">
      <c r="A174" s="235">
        <v>383</v>
      </c>
      <c r="B174" s="236" t="s">
        <v>186</v>
      </c>
      <c r="C174" s="237">
        <v>0.51</v>
      </c>
      <c r="D174" s="238">
        <v>1.8224784342616092</v>
      </c>
      <c r="E174" s="239">
        <v>1984</v>
      </c>
      <c r="F174" s="237">
        <v>8</v>
      </c>
      <c r="G174" s="238">
        <v>3.9501723720469593</v>
      </c>
      <c r="H174" s="240">
        <v>2005</v>
      </c>
      <c r="I174" s="237">
        <v>8.51</v>
      </c>
      <c r="J174" s="238">
        <v>5.7726508063085689</v>
      </c>
      <c r="K174" s="240">
        <v>2005</v>
      </c>
      <c r="M174" s="209">
        <f t="shared" si="26"/>
        <v>2.06568</v>
      </c>
      <c r="N174" s="209">
        <f t="shared" si="27"/>
        <v>5.0874600000000001</v>
      </c>
      <c r="O174" s="209">
        <f t="shared" si="28"/>
        <v>7.1531399999999996</v>
      </c>
      <c r="P174" s="209">
        <f t="shared" si="29"/>
        <v>5.0874600000000001</v>
      </c>
      <c r="Q174" s="209"/>
      <c r="R174" s="209">
        <f t="shared" si="30"/>
        <v>3.9501723720469593</v>
      </c>
      <c r="S174" s="209" t="str">
        <f t="shared" si="31"/>
        <v/>
      </c>
      <c r="T174" s="209">
        <f t="shared" si="32"/>
        <v>0</v>
      </c>
      <c r="U174" s="209" t="str">
        <f t="shared" si="33"/>
        <v/>
      </c>
      <c r="V174" s="209">
        <f t="shared" si="34"/>
        <v>1.0372876279530407</v>
      </c>
      <c r="W174" s="209">
        <f t="shared" si="35"/>
        <v>0.1</v>
      </c>
      <c r="X174" s="233">
        <f t="shared" si="36"/>
        <v>1</v>
      </c>
      <c r="Y174" s="234">
        <f t="shared" si="37"/>
        <v>1</v>
      </c>
      <c r="Z174" s="234">
        <f t="shared" si="38"/>
        <v>0</v>
      </c>
    </row>
    <row r="175" spans="1:27">
      <c r="A175" s="235">
        <v>483</v>
      </c>
      <c r="B175" s="236" t="s">
        <v>186</v>
      </c>
      <c r="C175" s="237">
        <v>20.7</v>
      </c>
      <c r="D175" s="238">
        <v>13.612460994340285</v>
      </c>
      <c r="E175" s="239">
        <v>1986</v>
      </c>
      <c r="F175" s="237">
        <v>18.099999999999998</v>
      </c>
      <c r="G175" s="238">
        <v>3.6200694377675466</v>
      </c>
      <c r="H175" s="240">
        <v>2005</v>
      </c>
      <c r="I175" s="237">
        <v>38.799999999999997</v>
      </c>
      <c r="J175" s="238">
        <v>17.232530432107833</v>
      </c>
      <c r="K175" s="240">
        <v>2005</v>
      </c>
      <c r="M175" s="209">
        <f t="shared" si="26"/>
        <v>11.7262</v>
      </c>
      <c r="N175" s="209">
        <f t="shared" si="27"/>
        <v>5.1765999999999988</v>
      </c>
      <c r="O175" s="209">
        <f t="shared" si="28"/>
        <v>16.902799999999999</v>
      </c>
      <c r="P175" s="209">
        <f t="shared" si="29"/>
        <v>5.1765999999999988</v>
      </c>
      <c r="Q175" s="209"/>
      <c r="R175" s="209">
        <f t="shared" si="30"/>
        <v>3.6200694377675466</v>
      </c>
      <c r="S175" s="209" t="str">
        <f t="shared" si="31"/>
        <v/>
      </c>
      <c r="T175" s="209">
        <f t="shared" si="32"/>
        <v>0</v>
      </c>
      <c r="U175" s="209" t="str">
        <f t="shared" si="33"/>
        <v/>
      </c>
      <c r="V175" s="209">
        <f t="shared" si="34"/>
        <v>1.456530562232452</v>
      </c>
      <c r="W175" s="209">
        <f t="shared" si="35"/>
        <v>0.1</v>
      </c>
      <c r="X175" s="233">
        <f t="shared" si="36"/>
        <v>1</v>
      </c>
      <c r="Y175" s="234">
        <f t="shared" si="37"/>
        <v>1</v>
      </c>
      <c r="Z175" s="234">
        <f t="shared" si="38"/>
        <v>0</v>
      </c>
    </row>
    <row r="176" spans="1:27">
      <c r="A176" s="235">
        <v>530</v>
      </c>
      <c r="B176" s="236" t="s">
        <v>186</v>
      </c>
      <c r="C176" s="237">
        <v>25</v>
      </c>
      <c r="D176" s="238">
        <v>15.081402803377511</v>
      </c>
      <c r="E176" s="239">
        <v>1982</v>
      </c>
      <c r="F176" s="237">
        <v>20</v>
      </c>
      <c r="G176" s="238">
        <v>4.5022608459814819</v>
      </c>
      <c r="H176" s="240">
        <v>2006</v>
      </c>
      <c r="I176" s="237">
        <v>45</v>
      </c>
      <c r="J176" s="238">
        <v>19.583663649358993</v>
      </c>
      <c r="K176" s="240">
        <v>2006</v>
      </c>
      <c r="M176" s="209">
        <f t="shared" si="26"/>
        <v>12.956</v>
      </c>
      <c r="N176" s="209">
        <f t="shared" si="27"/>
        <v>5.2050000000000018</v>
      </c>
      <c r="O176" s="209">
        <f t="shared" si="28"/>
        <v>18.161000000000001</v>
      </c>
      <c r="P176" s="209">
        <f t="shared" si="29"/>
        <v>5.2050000000000018</v>
      </c>
      <c r="Q176" s="209"/>
      <c r="R176" s="209">
        <f t="shared" si="30"/>
        <v>4.5022608459814819</v>
      </c>
      <c r="S176" s="209" t="str">
        <f t="shared" si="31"/>
        <v/>
      </c>
      <c r="T176" s="209">
        <f t="shared" si="32"/>
        <v>0</v>
      </c>
      <c r="U176" s="209" t="str">
        <f t="shared" si="33"/>
        <v/>
      </c>
      <c r="V176" s="209">
        <f t="shared" si="34"/>
        <v>0.6027391540185203</v>
      </c>
      <c r="W176" s="209">
        <f t="shared" si="35"/>
        <v>0.1</v>
      </c>
      <c r="X176" s="233">
        <f t="shared" si="36"/>
        <v>1</v>
      </c>
      <c r="Y176" s="234">
        <f t="shared" si="37"/>
        <v>1</v>
      </c>
      <c r="Z176" s="234">
        <f t="shared" si="38"/>
        <v>0</v>
      </c>
    </row>
    <row r="177" spans="1:26">
      <c r="A177" s="235">
        <v>1670</v>
      </c>
      <c r="B177" s="236" t="s">
        <v>186</v>
      </c>
      <c r="C177" s="237">
        <v>31.45</v>
      </c>
      <c r="D177" s="238">
        <v>17.082952496634018</v>
      </c>
      <c r="E177" s="239">
        <v>0</v>
      </c>
      <c r="F177" s="237">
        <v>24.250000000000004</v>
      </c>
      <c r="G177" s="238">
        <v>2.7943521582603679</v>
      </c>
      <c r="H177" s="240">
        <v>2016</v>
      </c>
      <c r="I177" s="237">
        <v>55.7</v>
      </c>
      <c r="J177" s="238">
        <v>19.877304654894385</v>
      </c>
      <c r="K177" s="240">
        <v>2016</v>
      </c>
      <c r="M177" s="209">
        <f t="shared" si="26"/>
        <v>14.800700000000001</v>
      </c>
      <c r="N177" s="209">
        <f t="shared" si="27"/>
        <v>5.3183999999999987</v>
      </c>
      <c r="O177" s="209">
        <f t="shared" si="28"/>
        <v>20.1191</v>
      </c>
      <c r="P177" s="209">
        <f t="shared" si="29"/>
        <v>5.3183999999999987</v>
      </c>
      <c r="Q177" s="209"/>
      <c r="R177" s="209">
        <f t="shared" si="30"/>
        <v>2.7943521582603679</v>
      </c>
      <c r="S177" s="209" t="str">
        <f t="shared" si="31"/>
        <v/>
      </c>
      <c r="T177" s="209">
        <f t="shared" si="32"/>
        <v>0</v>
      </c>
      <c r="U177" s="209" t="str">
        <f t="shared" si="33"/>
        <v/>
      </c>
      <c r="V177" s="209">
        <f t="shared" si="34"/>
        <v>2.4240478417396307</v>
      </c>
      <c r="W177" s="209">
        <f t="shared" si="35"/>
        <v>0.1</v>
      </c>
      <c r="X177" s="233">
        <f t="shared" si="36"/>
        <v>1</v>
      </c>
      <c r="Y177" s="234">
        <f t="shared" si="37"/>
        <v>1</v>
      </c>
      <c r="Z177" s="234">
        <f t="shared" si="38"/>
        <v>0</v>
      </c>
    </row>
    <row r="178" spans="1:26">
      <c r="A178" s="235">
        <v>1412</v>
      </c>
      <c r="B178" s="236" t="s">
        <v>186</v>
      </c>
      <c r="C178" s="237">
        <v>3.5</v>
      </c>
      <c r="D178" s="238">
        <v>5.1860353379471462</v>
      </c>
      <c r="E178" s="239">
        <v>1986</v>
      </c>
      <c r="F178" s="237">
        <v>11</v>
      </c>
      <c r="G178" s="238">
        <v>4.3574845496482366</v>
      </c>
      <c r="H178" s="240">
        <v>2015</v>
      </c>
      <c r="I178" s="237">
        <v>14.5</v>
      </c>
      <c r="J178" s="238">
        <v>9.5435198875953837</v>
      </c>
      <c r="K178" s="240">
        <v>2015</v>
      </c>
      <c r="M178" s="209">
        <f t="shared" si="26"/>
        <v>4.0629999999999997</v>
      </c>
      <c r="N178" s="209">
        <f t="shared" si="27"/>
        <v>5.5699999999999994</v>
      </c>
      <c r="O178" s="209">
        <f t="shared" si="28"/>
        <v>9.6329999999999991</v>
      </c>
      <c r="P178" s="209">
        <f t="shared" si="29"/>
        <v>5.5699999999999994</v>
      </c>
      <c r="Q178" s="209"/>
      <c r="R178" s="209">
        <f t="shared" si="30"/>
        <v>4.3574845496482366</v>
      </c>
      <c r="S178" s="209" t="str">
        <f t="shared" si="31"/>
        <v/>
      </c>
      <c r="T178" s="209">
        <f t="shared" si="32"/>
        <v>0</v>
      </c>
      <c r="U178" s="209" t="str">
        <f t="shared" si="33"/>
        <v/>
      </c>
      <c r="V178" s="209">
        <f t="shared" si="34"/>
        <v>1.1125154503517631</v>
      </c>
      <c r="W178" s="209">
        <f t="shared" si="35"/>
        <v>0.1</v>
      </c>
      <c r="X178" s="233">
        <f t="shared" si="36"/>
        <v>1</v>
      </c>
      <c r="Y178" s="234">
        <f t="shared" si="37"/>
        <v>1</v>
      </c>
      <c r="Z178" s="234">
        <f t="shared" si="38"/>
        <v>0</v>
      </c>
    </row>
    <row r="179" spans="1:26">
      <c r="A179" s="235">
        <v>212</v>
      </c>
      <c r="B179" s="236" t="s">
        <v>186</v>
      </c>
      <c r="C179" s="237">
        <v>36.549999999999997</v>
      </c>
      <c r="D179" s="238">
        <v>18.535283644642909</v>
      </c>
      <c r="E179" s="239">
        <v>1978</v>
      </c>
      <c r="F179" s="237">
        <v>28</v>
      </c>
      <c r="G179" s="238">
        <v>4.6264535731184777</v>
      </c>
      <c r="H179" s="240">
        <v>2003</v>
      </c>
      <c r="I179" s="237">
        <v>64.55</v>
      </c>
      <c r="J179" s="238">
        <v>23.161737217761388</v>
      </c>
      <c r="K179" s="240">
        <v>2003</v>
      </c>
      <c r="M179" s="209">
        <f t="shared" si="26"/>
        <v>16.2593</v>
      </c>
      <c r="N179" s="209">
        <f t="shared" si="27"/>
        <v>5.4793500000000002</v>
      </c>
      <c r="O179" s="209">
        <f t="shared" si="28"/>
        <v>21.73865</v>
      </c>
      <c r="P179" s="209">
        <f t="shared" si="29"/>
        <v>5.4793500000000002</v>
      </c>
      <c r="Q179" s="209"/>
      <c r="R179" s="209">
        <f t="shared" si="30"/>
        <v>4.6264535731184777</v>
      </c>
      <c r="S179" s="209" t="str">
        <f t="shared" si="31"/>
        <v/>
      </c>
      <c r="T179" s="209">
        <f t="shared" si="32"/>
        <v>0</v>
      </c>
      <c r="U179" s="209" t="str">
        <f t="shared" si="33"/>
        <v/>
      </c>
      <c r="V179" s="209">
        <f t="shared" si="34"/>
        <v>0.75289642688152281</v>
      </c>
      <c r="W179" s="209">
        <f t="shared" si="35"/>
        <v>0.1</v>
      </c>
      <c r="X179" s="233">
        <f t="shared" si="36"/>
        <v>1</v>
      </c>
      <c r="Y179" s="234">
        <f t="shared" si="37"/>
        <v>1</v>
      </c>
      <c r="Z179" s="234">
        <f t="shared" si="38"/>
        <v>0</v>
      </c>
    </row>
    <row r="180" spans="1:26">
      <c r="A180" s="235">
        <v>420</v>
      </c>
      <c r="B180" s="236" t="s">
        <v>187</v>
      </c>
      <c r="C180" s="237">
        <v>6</v>
      </c>
      <c r="D180" s="238">
        <v>9.6396451057157435</v>
      </c>
      <c r="E180" s="239">
        <v>2007</v>
      </c>
      <c r="F180" s="237">
        <v>0</v>
      </c>
      <c r="G180" s="238">
        <v>0</v>
      </c>
      <c r="H180" s="240">
        <v>0</v>
      </c>
      <c r="I180" s="237">
        <v>6</v>
      </c>
      <c r="J180" s="238">
        <v>9.6396451057157435</v>
      </c>
      <c r="K180" s="240">
        <v>2007</v>
      </c>
      <c r="M180" s="209">
        <f t="shared" si="26"/>
        <v>5.7329999999999997</v>
      </c>
      <c r="N180" s="209">
        <f t="shared" si="27"/>
        <v>0</v>
      </c>
      <c r="O180" s="209">
        <f t="shared" si="28"/>
        <v>5.7329999999999997</v>
      </c>
      <c r="P180" s="209">
        <f t="shared" si="29"/>
        <v>5.7329999999999997</v>
      </c>
      <c r="Q180" s="209"/>
      <c r="R180" s="209" t="str">
        <f t="shared" si="30"/>
        <v/>
      </c>
      <c r="S180" s="209">
        <f t="shared" si="31"/>
        <v>5.7329999999999997</v>
      </c>
      <c r="T180" s="209" t="str">
        <f t="shared" si="32"/>
        <v/>
      </c>
      <c r="U180" s="209">
        <f t="shared" si="33"/>
        <v>3.9066451057157439</v>
      </c>
      <c r="V180" s="209" t="str">
        <f t="shared" si="34"/>
        <v/>
      </c>
      <c r="W180" s="209" t="str">
        <f t="shared" si="35"/>
        <v/>
      </c>
      <c r="X180" s="233">
        <f t="shared" si="36"/>
        <v>0</v>
      </c>
      <c r="Y180" s="234">
        <f t="shared" si="37"/>
        <v>0</v>
      </c>
      <c r="Z180" s="234">
        <f t="shared" si="38"/>
        <v>0</v>
      </c>
    </row>
    <row r="181" spans="1:26">
      <c r="A181" s="235" t="s">
        <v>199</v>
      </c>
      <c r="B181" s="236" t="s">
        <v>187</v>
      </c>
      <c r="C181" s="237">
        <v>6.12</v>
      </c>
      <c r="D181" s="238">
        <v>13.481108575958453</v>
      </c>
      <c r="E181" s="239">
        <v>1990</v>
      </c>
      <c r="F181" s="237">
        <v>0</v>
      </c>
      <c r="G181" s="238">
        <v>0</v>
      </c>
      <c r="H181" s="240">
        <v>0</v>
      </c>
      <c r="I181" s="237">
        <v>6.12</v>
      </c>
      <c r="J181" s="238">
        <v>13.481108575958453</v>
      </c>
      <c r="K181" s="240">
        <v>1990</v>
      </c>
      <c r="M181" s="209">
        <f t="shared" si="26"/>
        <v>5.8131599999999999</v>
      </c>
      <c r="N181" s="209">
        <f t="shared" si="27"/>
        <v>0</v>
      </c>
      <c r="O181" s="209">
        <f t="shared" si="28"/>
        <v>5.8131599999999999</v>
      </c>
      <c r="P181" s="209">
        <f t="shared" si="29"/>
        <v>5.8131599999999999</v>
      </c>
      <c r="Q181" s="209"/>
      <c r="R181" s="209" t="str">
        <f t="shared" si="30"/>
        <v/>
      </c>
      <c r="S181" s="209">
        <f t="shared" si="31"/>
        <v>5.8131599999999999</v>
      </c>
      <c r="T181" s="209" t="str">
        <f t="shared" si="32"/>
        <v/>
      </c>
      <c r="U181" s="209">
        <f t="shared" si="33"/>
        <v>7.6679485759584534</v>
      </c>
      <c r="V181" s="209" t="str">
        <f t="shared" si="34"/>
        <v/>
      </c>
      <c r="W181" s="209" t="str">
        <f t="shared" si="35"/>
        <v/>
      </c>
      <c r="X181" s="233">
        <f t="shared" si="36"/>
        <v>0</v>
      </c>
      <c r="Y181" s="234">
        <f t="shared" si="37"/>
        <v>0</v>
      </c>
      <c r="Z181" s="234">
        <f t="shared" si="38"/>
        <v>0</v>
      </c>
    </row>
    <row r="182" spans="1:26">
      <c r="A182" s="235" t="s">
        <v>200</v>
      </c>
      <c r="B182" s="236" t="s">
        <v>187</v>
      </c>
      <c r="C182" s="237">
        <v>6.2</v>
      </c>
      <c r="D182" s="238">
        <v>8.9160103759227685</v>
      </c>
      <c r="E182" s="239">
        <v>2001</v>
      </c>
      <c r="F182" s="237">
        <v>0</v>
      </c>
      <c r="G182" s="238">
        <v>0</v>
      </c>
      <c r="H182" s="240">
        <v>0</v>
      </c>
      <c r="I182" s="237">
        <v>6.2</v>
      </c>
      <c r="J182" s="238">
        <v>8.9160103759227685</v>
      </c>
      <c r="K182" s="240">
        <v>2001</v>
      </c>
      <c r="M182" s="209">
        <f t="shared" si="26"/>
        <v>5.8666</v>
      </c>
      <c r="N182" s="209">
        <f t="shared" si="27"/>
        <v>0</v>
      </c>
      <c r="O182" s="209">
        <f t="shared" si="28"/>
        <v>5.8666</v>
      </c>
      <c r="P182" s="209">
        <f t="shared" si="29"/>
        <v>5.8666</v>
      </c>
      <c r="Q182" s="209"/>
      <c r="R182" s="209" t="str">
        <f t="shared" si="30"/>
        <v/>
      </c>
      <c r="S182" s="209">
        <f t="shared" si="31"/>
        <v>5.8666</v>
      </c>
      <c r="T182" s="209" t="str">
        <f t="shared" si="32"/>
        <v/>
      </c>
      <c r="U182" s="209">
        <f t="shared" si="33"/>
        <v>3.0494103759227684</v>
      </c>
      <c r="V182" s="209" t="str">
        <f t="shared" si="34"/>
        <v/>
      </c>
      <c r="W182" s="209" t="str">
        <f t="shared" si="35"/>
        <v/>
      </c>
      <c r="X182" s="233">
        <f t="shared" si="36"/>
        <v>0</v>
      </c>
      <c r="Y182" s="234">
        <f t="shared" si="37"/>
        <v>0</v>
      </c>
      <c r="Z182" s="234">
        <f t="shared" si="38"/>
        <v>0</v>
      </c>
    </row>
    <row r="183" spans="1:26">
      <c r="A183" s="235" t="s">
        <v>201</v>
      </c>
      <c r="B183" s="236" t="s">
        <v>187</v>
      </c>
      <c r="C183" s="237">
        <v>6.2671999999999999</v>
      </c>
      <c r="D183" s="238">
        <v>2.9102311039234974</v>
      </c>
      <c r="E183" s="239">
        <v>1987</v>
      </c>
      <c r="F183" s="237">
        <v>0</v>
      </c>
      <c r="G183" s="238">
        <v>0</v>
      </c>
      <c r="H183" s="240">
        <v>0</v>
      </c>
      <c r="I183" s="237">
        <v>6.2671999999999999</v>
      </c>
      <c r="J183" s="238">
        <v>2.9102311039234974</v>
      </c>
      <c r="K183" s="240">
        <v>1987</v>
      </c>
      <c r="M183" s="209">
        <f t="shared" si="26"/>
        <v>5.9114895999999995</v>
      </c>
      <c r="N183" s="209">
        <f t="shared" si="27"/>
        <v>0</v>
      </c>
      <c r="O183" s="209">
        <f t="shared" si="28"/>
        <v>5.9114895999999995</v>
      </c>
      <c r="P183" s="209">
        <f t="shared" si="29"/>
        <v>5.9114895999999995</v>
      </c>
      <c r="Q183" s="209"/>
      <c r="R183" s="209" t="str">
        <f t="shared" si="30"/>
        <v/>
      </c>
      <c r="S183" s="209">
        <f t="shared" si="31"/>
        <v>2.9102311039234974</v>
      </c>
      <c r="T183" s="209" t="str">
        <f t="shared" si="32"/>
        <v/>
      </c>
      <c r="U183" s="209">
        <f t="shared" si="33"/>
        <v>0</v>
      </c>
      <c r="V183" s="209">
        <f t="shared" si="34"/>
        <v>2.901258496076502</v>
      </c>
      <c r="W183" s="209">
        <f t="shared" si="35"/>
        <v>0.1</v>
      </c>
      <c r="X183" s="233">
        <f t="shared" si="36"/>
        <v>1</v>
      </c>
      <c r="Y183" s="234">
        <f t="shared" si="37"/>
        <v>1</v>
      </c>
      <c r="Z183" s="234">
        <f t="shared" si="38"/>
        <v>0</v>
      </c>
    </row>
    <row r="184" spans="1:26">
      <c r="A184" s="235" t="s">
        <v>202</v>
      </c>
      <c r="B184" s="236" t="s">
        <v>187</v>
      </c>
      <c r="C184" s="237">
        <v>6.3659999999999997</v>
      </c>
      <c r="D184" s="238">
        <v>9.8906921245327926</v>
      </c>
      <c r="E184" s="239">
        <v>1993</v>
      </c>
      <c r="F184" s="237">
        <v>0</v>
      </c>
      <c r="G184" s="238">
        <v>0</v>
      </c>
      <c r="H184" s="240">
        <v>0</v>
      </c>
      <c r="I184" s="237">
        <v>6.3659999999999997</v>
      </c>
      <c r="J184" s="238">
        <v>9.8906921245327926</v>
      </c>
      <c r="K184" s="240">
        <v>1993</v>
      </c>
      <c r="M184" s="209">
        <f t="shared" si="26"/>
        <v>5.9774880000000001</v>
      </c>
      <c r="N184" s="209">
        <f t="shared" si="27"/>
        <v>0</v>
      </c>
      <c r="O184" s="209">
        <f t="shared" si="28"/>
        <v>5.9774880000000001</v>
      </c>
      <c r="P184" s="209">
        <f t="shared" si="29"/>
        <v>5.9774880000000001</v>
      </c>
      <c r="Q184" s="209"/>
      <c r="R184" s="209" t="str">
        <f t="shared" si="30"/>
        <v/>
      </c>
      <c r="S184" s="209">
        <f t="shared" si="31"/>
        <v>5.9774880000000001</v>
      </c>
      <c r="T184" s="209" t="str">
        <f t="shared" si="32"/>
        <v/>
      </c>
      <c r="U184" s="209">
        <f t="shared" si="33"/>
        <v>3.9132041245327924</v>
      </c>
      <c r="V184" s="209" t="str">
        <f t="shared" si="34"/>
        <v/>
      </c>
      <c r="W184" s="209" t="str">
        <f t="shared" si="35"/>
        <v/>
      </c>
      <c r="X184" s="233">
        <f t="shared" si="36"/>
        <v>0</v>
      </c>
      <c r="Y184" s="234">
        <f t="shared" si="37"/>
        <v>0</v>
      </c>
      <c r="Z184" s="234">
        <f t="shared" si="38"/>
        <v>0</v>
      </c>
    </row>
    <row r="185" spans="1:26">
      <c r="A185" s="235">
        <v>682</v>
      </c>
      <c r="B185" s="236" t="s">
        <v>186</v>
      </c>
      <c r="C185" s="237">
        <v>12</v>
      </c>
      <c r="D185" s="238">
        <v>10.124485940450056</v>
      </c>
      <c r="E185" s="239">
        <v>2005</v>
      </c>
      <c r="F185" s="237">
        <v>18</v>
      </c>
      <c r="G185" s="238">
        <v>4.2252233548626927</v>
      </c>
      <c r="H185" s="240">
        <v>2009</v>
      </c>
      <c r="I185" s="237">
        <v>30</v>
      </c>
      <c r="J185" s="238">
        <v>14.349709295312749</v>
      </c>
      <c r="K185" s="240">
        <v>2009</v>
      </c>
      <c r="M185" s="209">
        <f t="shared" si="26"/>
        <v>8.5980000000000008</v>
      </c>
      <c r="N185" s="209">
        <f t="shared" si="27"/>
        <v>5.7879999999999985</v>
      </c>
      <c r="O185" s="209">
        <f t="shared" si="28"/>
        <v>14.385999999999999</v>
      </c>
      <c r="P185" s="209">
        <f t="shared" si="29"/>
        <v>5.7879999999999985</v>
      </c>
      <c r="Q185" s="209"/>
      <c r="R185" s="209">
        <f t="shared" si="30"/>
        <v>4.2252233548626927</v>
      </c>
      <c r="S185" s="209" t="str">
        <f t="shared" si="31"/>
        <v/>
      </c>
      <c r="T185" s="209">
        <f t="shared" si="32"/>
        <v>0</v>
      </c>
      <c r="U185" s="209" t="str">
        <f t="shared" si="33"/>
        <v/>
      </c>
      <c r="V185" s="209">
        <f t="shared" si="34"/>
        <v>1.4627766451373061</v>
      </c>
      <c r="W185" s="209">
        <f t="shared" si="35"/>
        <v>0.1</v>
      </c>
      <c r="X185" s="233">
        <f t="shared" si="36"/>
        <v>1</v>
      </c>
      <c r="Y185" s="234">
        <f t="shared" si="37"/>
        <v>1</v>
      </c>
      <c r="Z185" s="234">
        <f t="shared" si="38"/>
        <v>0</v>
      </c>
    </row>
    <row r="186" spans="1:26">
      <c r="A186" s="235">
        <v>1571</v>
      </c>
      <c r="B186" s="236" t="s">
        <v>186</v>
      </c>
      <c r="C186" s="237">
        <v>2</v>
      </c>
      <c r="D186" s="238">
        <v>3.8271806637538481</v>
      </c>
      <c r="E186" s="239">
        <v>1988</v>
      </c>
      <c r="F186" s="237">
        <v>11</v>
      </c>
      <c r="G186" s="238">
        <v>1.5920457896917759</v>
      </c>
      <c r="H186" s="240">
        <v>2016</v>
      </c>
      <c r="I186" s="237">
        <v>13</v>
      </c>
      <c r="J186" s="238">
        <v>5.4192264534456243</v>
      </c>
      <c r="K186" s="240">
        <v>2016</v>
      </c>
      <c r="M186" s="209">
        <f t="shared" si="26"/>
        <v>3.0609999999999999</v>
      </c>
      <c r="N186" s="209">
        <f t="shared" si="27"/>
        <v>5.9510000000000005</v>
      </c>
      <c r="O186" s="209">
        <f t="shared" si="28"/>
        <v>9.0120000000000005</v>
      </c>
      <c r="P186" s="209">
        <f t="shared" si="29"/>
        <v>5.9510000000000005</v>
      </c>
      <c r="Q186" s="209"/>
      <c r="R186" s="209">
        <f t="shared" si="30"/>
        <v>1.5920457896917759</v>
      </c>
      <c r="S186" s="209" t="str">
        <f t="shared" si="31"/>
        <v/>
      </c>
      <c r="T186" s="209">
        <f t="shared" si="32"/>
        <v>0</v>
      </c>
      <c r="U186" s="209" t="str">
        <f t="shared" si="33"/>
        <v/>
      </c>
      <c r="V186" s="209">
        <f t="shared" si="34"/>
        <v>4.2589542103082243</v>
      </c>
      <c r="W186" s="209">
        <f t="shared" si="35"/>
        <v>0.1</v>
      </c>
      <c r="X186" s="233">
        <f t="shared" si="36"/>
        <v>1</v>
      </c>
      <c r="Y186" s="234">
        <f t="shared" si="37"/>
        <v>1</v>
      </c>
      <c r="Z186" s="234">
        <f t="shared" si="38"/>
        <v>0</v>
      </c>
    </row>
    <row r="187" spans="1:26">
      <c r="A187" s="235">
        <v>1350</v>
      </c>
      <c r="B187" s="236" t="s">
        <v>186</v>
      </c>
      <c r="C187" s="237">
        <v>16</v>
      </c>
      <c r="D187" s="238">
        <v>11.836081701141181</v>
      </c>
      <c r="E187" s="239">
        <v>0</v>
      </c>
      <c r="F187" s="237">
        <v>20</v>
      </c>
      <c r="G187" s="238">
        <v>6.5300342953877131</v>
      </c>
      <c r="H187" s="240">
        <v>2013</v>
      </c>
      <c r="I187" s="237">
        <v>36</v>
      </c>
      <c r="J187" s="238">
        <v>18.366115996528894</v>
      </c>
      <c r="K187" s="240">
        <v>2013</v>
      </c>
      <c r="M187" s="209">
        <f t="shared" si="26"/>
        <v>10.254</v>
      </c>
      <c r="N187" s="209">
        <f t="shared" si="27"/>
        <v>5.8480000000000008</v>
      </c>
      <c r="O187" s="209">
        <f t="shared" si="28"/>
        <v>16.102</v>
      </c>
      <c r="P187" s="209">
        <f t="shared" si="29"/>
        <v>5.8480000000000008</v>
      </c>
      <c r="Q187" s="209"/>
      <c r="R187" s="209">
        <f t="shared" si="30"/>
        <v>5.8480000000000008</v>
      </c>
      <c r="S187" s="209" t="str">
        <f t="shared" si="31"/>
        <v/>
      </c>
      <c r="T187" s="209">
        <f t="shared" si="32"/>
        <v>0.68203429538771232</v>
      </c>
      <c r="U187" s="209" t="str">
        <f t="shared" si="33"/>
        <v/>
      </c>
      <c r="V187" s="209" t="str">
        <f t="shared" si="34"/>
        <v/>
      </c>
      <c r="W187" s="209" t="str">
        <f t="shared" si="35"/>
        <v/>
      </c>
      <c r="X187" s="233">
        <f t="shared" si="36"/>
        <v>0</v>
      </c>
      <c r="Y187" s="234">
        <f t="shared" si="37"/>
        <v>0</v>
      </c>
      <c r="Z187" s="234">
        <f t="shared" si="38"/>
        <v>0</v>
      </c>
    </row>
    <row r="188" spans="1:26">
      <c r="A188" s="235">
        <v>853</v>
      </c>
      <c r="B188" s="236" t="s">
        <v>186</v>
      </c>
      <c r="C188" s="237">
        <v>20</v>
      </c>
      <c r="D188" s="238">
        <v>13.360565697177488</v>
      </c>
      <c r="E188" s="239">
        <v>1991</v>
      </c>
      <c r="F188" s="237">
        <v>21.700000000000003</v>
      </c>
      <c r="G188" s="238">
        <v>4.2556245512411124</v>
      </c>
      <c r="H188" s="240">
        <v>2009</v>
      </c>
      <c r="I188" s="237">
        <v>41.7</v>
      </c>
      <c r="J188" s="238">
        <v>17.616190248418601</v>
      </c>
      <c r="K188" s="240">
        <v>2009</v>
      </c>
      <c r="M188" s="209">
        <f t="shared" si="26"/>
        <v>11.526</v>
      </c>
      <c r="N188" s="209">
        <f t="shared" si="27"/>
        <v>6.0310999999999986</v>
      </c>
      <c r="O188" s="209">
        <f t="shared" si="28"/>
        <v>17.557099999999998</v>
      </c>
      <c r="P188" s="209">
        <f t="shared" si="29"/>
        <v>6.0310999999999986</v>
      </c>
      <c r="Q188" s="209"/>
      <c r="R188" s="209">
        <f t="shared" si="30"/>
        <v>4.2556245512411124</v>
      </c>
      <c r="S188" s="209" t="str">
        <f t="shared" si="31"/>
        <v/>
      </c>
      <c r="T188" s="209">
        <f t="shared" si="32"/>
        <v>0</v>
      </c>
      <c r="U188" s="209" t="str">
        <f t="shared" si="33"/>
        <v/>
      </c>
      <c r="V188" s="209">
        <f t="shared" si="34"/>
        <v>1.6754754487588865</v>
      </c>
      <c r="W188" s="209">
        <f t="shared" si="35"/>
        <v>0.1</v>
      </c>
      <c r="X188" s="233">
        <f t="shared" si="36"/>
        <v>1</v>
      </c>
      <c r="Y188" s="234">
        <f t="shared" si="37"/>
        <v>1</v>
      </c>
      <c r="Z188" s="234">
        <f t="shared" si="38"/>
        <v>0</v>
      </c>
    </row>
    <row r="189" spans="1:26">
      <c r="A189" s="235" t="s">
        <v>203</v>
      </c>
      <c r="B189" s="236" t="s">
        <v>187</v>
      </c>
      <c r="C189" s="237">
        <v>6.9</v>
      </c>
      <c r="D189" s="238">
        <v>5.029432718717521</v>
      </c>
      <c r="E189" s="239">
        <v>1997</v>
      </c>
      <c r="F189" s="237">
        <v>0</v>
      </c>
      <c r="G189" s="238">
        <v>0</v>
      </c>
      <c r="H189" s="240">
        <v>0</v>
      </c>
      <c r="I189" s="237">
        <v>6.9</v>
      </c>
      <c r="J189" s="238">
        <v>5.029432718717521</v>
      </c>
      <c r="K189" s="240">
        <v>1997</v>
      </c>
      <c r="M189" s="209">
        <f t="shared" si="26"/>
        <v>6.3342000000000001</v>
      </c>
      <c r="N189" s="209">
        <f t="shared" si="27"/>
        <v>0</v>
      </c>
      <c r="O189" s="209">
        <f t="shared" si="28"/>
        <v>6.3342000000000001</v>
      </c>
      <c r="P189" s="209">
        <f t="shared" si="29"/>
        <v>6.3342000000000001</v>
      </c>
      <c r="Q189" s="209"/>
      <c r="R189" s="209" t="str">
        <f t="shared" si="30"/>
        <v/>
      </c>
      <c r="S189" s="209">
        <f t="shared" si="31"/>
        <v>5.029432718717521</v>
      </c>
      <c r="T189" s="209" t="str">
        <f t="shared" si="32"/>
        <v/>
      </c>
      <c r="U189" s="209">
        <f t="shared" si="33"/>
        <v>0</v>
      </c>
      <c r="V189" s="209">
        <f t="shared" si="34"/>
        <v>1.2047672812824795</v>
      </c>
      <c r="W189" s="209">
        <f t="shared" si="35"/>
        <v>0.1</v>
      </c>
      <c r="X189" s="233">
        <f t="shared" si="36"/>
        <v>1</v>
      </c>
      <c r="Y189" s="234">
        <f t="shared" si="37"/>
        <v>1</v>
      </c>
      <c r="Z189" s="234">
        <f t="shared" si="38"/>
        <v>0</v>
      </c>
    </row>
    <row r="190" spans="1:26">
      <c r="A190" s="235">
        <v>1515</v>
      </c>
      <c r="B190" s="236" t="s">
        <v>187</v>
      </c>
      <c r="C190" s="237">
        <v>7.2</v>
      </c>
      <c r="D190" s="238">
        <v>12.99271394051414</v>
      </c>
      <c r="E190" s="239">
        <v>2013</v>
      </c>
      <c r="F190" s="237">
        <v>0</v>
      </c>
      <c r="G190" s="238">
        <v>0</v>
      </c>
      <c r="H190" s="240">
        <v>0</v>
      </c>
      <c r="I190" s="237">
        <v>7.2</v>
      </c>
      <c r="J190" s="238">
        <v>12.99271394051414</v>
      </c>
      <c r="K190" s="240">
        <v>2013</v>
      </c>
      <c r="M190" s="209">
        <f t="shared" si="26"/>
        <v>6.5346000000000002</v>
      </c>
      <c r="N190" s="209">
        <f t="shared" si="27"/>
        <v>0</v>
      </c>
      <c r="O190" s="209">
        <f t="shared" si="28"/>
        <v>6.5346000000000002</v>
      </c>
      <c r="P190" s="209">
        <f t="shared" si="29"/>
        <v>6.5346000000000002</v>
      </c>
      <c r="Q190" s="209"/>
      <c r="R190" s="209" t="str">
        <f t="shared" si="30"/>
        <v/>
      </c>
      <c r="S190" s="209">
        <f t="shared" si="31"/>
        <v>6.5346000000000002</v>
      </c>
      <c r="T190" s="209" t="str">
        <f t="shared" si="32"/>
        <v/>
      </c>
      <c r="U190" s="209">
        <f t="shared" si="33"/>
        <v>6.4581139405141395</v>
      </c>
      <c r="V190" s="209" t="str">
        <f t="shared" si="34"/>
        <v/>
      </c>
      <c r="W190" s="209" t="str">
        <f t="shared" si="35"/>
        <v/>
      </c>
      <c r="X190" s="233">
        <f t="shared" si="36"/>
        <v>0</v>
      </c>
      <c r="Y190" s="234">
        <f t="shared" si="37"/>
        <v>0</v>
      </c>
      <c r="Z190" s="234">
        <f t="shared" si="38"/>
        <v>0</v>
      </c>
    </row>
    <row r="191" spans="1:26">
      <c r="A191" s="235">
        <v>1597</v>
      </c>
      <c r="B191" s="236" t="s">
        <v>186</v>
      </c>
      <c r="C191" s="237">
        <v>26</v>
      </c>
      <c r="D191" s="238">
        <v>15.40600097303558</v>
      </c>
      <c r="E191" s="239">
        <v>2009</v>
      </c>
      <c r="F191" s="237">
        <v>27.299999999999997</v>
      </c>
      <c r="G191" s="238">
        <v>4.2355817632178319</v>
      </c>
      <c r="H191" s="240">
        <v>2015</v>
      </c>
      <c r="I191" s="237">
        <v>53.3</v>
      </c>
      <c r="J191" s="238">
        <v>19.641582736253412</v>
      </c>
      <c r="K191" s="240">
        <v>2015</v>
      </c>
      <c r="M191" s="209">
        <f t="shared" si="26"/>
        <v>13.242000000000001</v>
      </c>
      <c r="N191" s="209">
        <f t="shared" si="27"/>
        <v>6.4378999999999991</v>
      </c>
      <c r="O191" s="209">
        <f t="shared" si="28"/>
        <v>19.6799</v>
      </c>
      <c r="P191" s="209">
        <f t="shared" si="29"/>
        <v>6.4378999999999991</v>
      </c>
      <c r="Q191" s="209"/>
      <c r="R191" s="209">
        <f t="shared" si="30"/>
        <v>4.2355817632178319</v>
      </c>
      <c r="S191" s="209" t="str">
        <f t="shared" si="31"/>
        <v/>
      </c>
      <c r="T191" s="209">
        <f t="shared" si="32"/>
        <v>0</v>
      </c>
      <c r="U191" s="209" t="str">
        <f t="shared" si="33"/>
        <v/>
      </c>
      <c r="V191" s="209">
        <f t="shared" si="34"/>
        <v>2.1023182367821676</v>
      </c>
      <c r="W191" s="209">
        <f t="shared" si="35"/>
        <v>0.1</v>
      </c>
      <c r="X191" s="233">
        <f t="shared" si="36"/>
        <v>1</v>
      </c>
      <c r="Y191" s="234">
        <f t="shared" si="37"/>
        <v>1</v>
      </c>
      <c r="Z191" s="234">
        <f t="shared" si="38"/>
        <v>0</v>
      </c>
    </row>
    <row r="192" spans="1:26">
      <c r="A192" s="235">
        <v>385</v>
      </c>
      <c r="B192" s="236" t="s">
        <v>187</v>
      </c>
      <c r="C192" s="237">
        <v>7.5</v>
      </c>
      <c r="D192" s="238">
        <v>8.5880709825089685</v>
      </c>
      <c r="E192" s="239">
        <v>2003</v>
      </c>
      <c r="F192" s="237">
        <v>0</v>
      </c>
      <c r="G192" s="238">
        <v>0</v>
      </c>
      <c r="H192" s="240">
        <v>0</v>
      </c>
      <c r="I192" s="237">
        <v>7.5</v>
      </c>
      <c r="J192" s="238">
        <v>8.5880709825089685</v>
      </c>
      <c r="K192" s="240">
        <v>2003</v>
      </c>
      <c r="M192" s="209">
        <f t="shared" si="26"/>
        <v>6.7350000000000003</v>
      </c>
      <c r="N192" s="209">
        <f t="shared" si="27"/>
        <v>0</v>
      </c>
      <c r="O192" s="209">
        <f t="shared" si="28"/>
        <v>6.7350000000000003</v>
      </c>
      <c r="P192" s="209">
        <f t="shared" si="29"/>
        <v>6.7350000000000003</v>
      </c>
      <c r="Q192" s="209"/>
      <c r="R192" s="209" t="str">
        <f t="shared" si="30"/>
        <v/>
      </c>
      <c r="S192" s="209">
        <f t="shared" si="31"/>
        <v>6.7350000000000003</v>
      </c>
      <c r="T192" s="209" t="str">
        <f t="shared" si="32"/>
        <v/>
      </c>
      <c r="U192" s="209">
        <f t="shared" si="33"/>
        <v>1.8530709825089682</v>
      </c>
      <c r="V192" s="209" t="str">
        <f t="shared" si="34"/>
        <v/>
      </c>
      <c r="W192" s="209" t="str">
        <f t="shared" si="35"/>
        <v/>
      </c>
      <c r="X192" s="233">
        <f t="shared" si="36"/>
        <v>0</v>
      </c>
      <c r="Y192" s="234">
        <f t="shared" si="37"/>
        <v>0</v>
      </c>
      <c r="Z192" s="234">
        <f t="shared" si="38"/>
        <v>0</v>
      </c>
    </row>
    <row r="193" spans="1:26">
      <c r="A193" s="235">
        <v>387</v>
      </c>
      <c r="B193" s="236" t="s">
        <v>187</v>
      </c>
      <c r="C193" s="237">
        <v>7.5</v>
      </c>
      <c r="D193" s="238">
        <v>9.5130592102135658</v>
      </c>
      <c r="E193" s="239">
        <v>2003</v>
      </c>
      <c r="F193" s="237">
        <v>0</v>
      </c>
      <c r="G193" s="238">
        <v>0</v>
      </c>
      <c r="H193" s="240">
        <v>0</v>
      </c>
      <c r="I193" s="237">
        <v>7.5</v>
      </c>
      <c r="J193" s="238">
        <v>9.5130592102135658</v>
      </c>
      <c r="K193" s="240">
        <v>2003</v>
      </c>
      <c r="M193" s="209">
        <f t="shared" si="26"/>
        <v>6.7350000000000003</v>
      </c>
      <c r="N193" s="209">
        <f t="shared" si="27"/>
        <v>0</v>
      </c>
      <c r="O193" s="209">
        <f t="shared" si="28"/>
        <v>6.7350000000000003</v>
      </c>
      <c r="P193" s="209">
        <f t="shared" si="29"/>
        <v>6.7350000000000003</v>
      </c>
      <c r="Q193" s="209"/>
      <c r="R193" s="209" t="str">
        <f t="shared" si="30"/>
        <v/>
      </c>
      <c r="S193" s="209">
        <f t="shared" si="31"/>
        <v>6.7350000000000003</v>
      </c>
      <c r="T193" s="209" t="str">
        <f t="shared" si="32"/>
        <v/>
      </c>
      <c r="U193" s="209">
        <f t="shared" si="33"/>
        <v>2.7780592102135655</v>
      </c>
      <c r="V193" s="209" t="str">
        <f t="shared" si="34"/>
        <v/>
      </c>
      <c r="W193" s="209" t="str">
        <f t="shared" si="35"/>
        <v/>
      </c>
      <c r="X193" s="233">
        <f t="shared" si="36"/>
        <v>0</v>
      </c>
      <c r="Y193" s="234">
        <f t="shared" si="37"/>
        <v>0</v>
      </c>
      <c r="Z193" s="234">
        <f t="shared" si="38"/>
        <v>0</v>
      </c>
    </row>
    <row r="194" spans="1:26">
      <c r="A194" s="235">
        <v>1616</v>
      </c>
      <c r="B194" s="236" t="s">
        <v>186</v>
      </c>
      <c r="C194" s="237">
        <v>21.68</v>
      </c>
      <c r="D194" s="238">
        <v>13.958663936519816</v>
      </c>
      <c r="E194" s="239" t="s">
        <v>193</v>
      </c>
      <c r="F194" s="237">
        <v>25.75</v>
      </c>
      <c r="G194" s="238">
        <v>0.84818580502502572</v>
      </c>
      <c r="H194" s="240">
        <v>2015</v>
      </c>
      <c r="I194" s="237">
        <v>47.43</v>
      </c>
      <c r="J194" s="238">
        <v>14.806849741544841</v>
      </c>
      <c r="K194" s="240">
        <v>2015</v>
      </c>
      <c r="M194" s="209">
        <f t="shared" si="26"/>
        <v>12.00648</v>
      </c>
      <c r="N194" s="209">
        <f t="shared" si="27"/>
        <v>6.5992099999999994</v>
      </c>
      <c r="O194" s="209">
        <f t="shared" si="28"/>
        <v>18.605689999999999</v>
      </c>
      <c r="P194" s="209">
        <f t="shared" si="29"/>
        <v>6.5992099999999994</v>
      </c>
      <c r="Q194" s="209"/>
      <c r="R194" s="209">
        <f t="shared" si="30"/>
        <v>0.84818580502502572</v>
      </c>
      <c r="S194" s="209" t="str">
        <f t="shared" si="31"/>
        <v/>
      </c>
      <c r="T194" s="209">
        <f t="shared" si="32"/>
        <v>0</v>
      </c>
      <c r="U194" s="209" t="str">
        <f t="shared" si="33"/>
        <v/>
      </c>
      <c r="V194" s="209">
        <f t="shared" si="34"/>
        <v>5.6510241949749735</v>
      </c>
      <c r="W194" s="209">
        <f t="shared" si="35"/>
        <v>0.1</v>
      </c>
      <c r="X194" s="233">
        <f t="shared" si="36"/>
        <v>1</v>
      </c>
      <c r="Y194" s="234">
        <f t="shared" si="37"/>
        <v>1</v>
      </c>
      <c r="Z194" s="234">
        <f t="shared" si="38"/>
        <v>1</v>
      </c>
    </row>
    <row r="195" spans="1:26">
      <c r="A195" s="235">
        <v>80</v>
      </c>
      <c r="B195" s="236" t="s">
        <v>187</v>
      </c>
      <c r="C195" s="237">
        <v>8</v>
      </c>
      <c r="D195" s="238">
        <v>6.0754029342110369</v>
      </c>
      <c r="E195" s="239">
        <v>2001</v>
      </c>
      <c r="F195" s="237">
        <v>0</v>
      </c>
      <c r="G195" s="238">
        <v>0</v>
      </c>
      <c r="H195" s="240">
        <v>0</v>
      </c>
      <c r="I195" s="237">
        <v>8</v>
      </c>
      <c r="J195" s="238">
        <v>6.0754029342110369</v>
      </c>
      <c r="K195" s="240">
        <v>2001</v>
      </c>
      <c r="M195" s="209">
        <f t="shared" si="26"/>
        <v>6.9420000000000002</v>
      </c>
      <c r="N195" s="209">
        <f t="shared" si="27"/>
        <v>0</v>
      </c>
      <c r="O195" s="209">
        <f t="shared" si="28"/>
        <v>6.9420000000000002</v>
      </c>
      <c r="P195" s="209">
        <f t="shared" si="29"/>
        <v>6.9420000000000002</v>
      </c>
      <c r="Q195" s="209"/>
      <c r="R195" s="209" t="str">
        <f t="shared" si="30"/>
        <v/>
      </c>
      <c r="S195" s="209">
        <f t="shared" si="31"/>
        <v>6.0754029342110369</v>
      </c>
      <c r="T195" s="209" t="str">
        <f t="shared" si="32"/>
        <v/>
      </c>
      <c r="U195" s="209">
        <f t="shared" si="33"/>
        <v>0</v>
      </c>
      <c r="V195" s="209">
        <f t="shared" si="34"/>
        <v>0.76659706578896358</v>
      </c>
      <c r="W195" s="209">
        <f t="shared" si="35"/>
        <v>0.1</v>
      </c>
      <c r="X195" s="233">
        <f t="shared" si="36"/>
        <v>1</v>
      </c>
      <c r="Y195" s="234">
        <f t="shared" si="37"/>
        <v>1</v>
      </c>
      <c r="Z195" s="234">
        <f t="shared" si="38"/>
        <v>0</v>
      </c>
    </row>
    <row r="196" spans="1:26">
      <c r="A196" s="235" t="s">
        <v>206</v>
      </c>
      <c r="B196" s="236" t="s">
        <v>187</v>
      </c>
      <c r="C196" s="237">
        <v>8</v>
      </c>
      <c r="D196" s="238">
        <v>3.3788339951362953</v>
      </c>
      <c r="E196" s="239">
        <v>2000</v>
      </c>
      <c r="F196" s="237">
        <v>0</v>
      </c>
      <c r="G196" s="238">
        <v>0</v>
      </c>
      <c r="H196" s="240">
        <v>0</v>
      </c>
      <c r="I196" s="237">
        <v>8</v>
      </c>
      <c r="J196" s="238">
        <v>3.3788339951362953</v>
      </c>
      <c r="K196" s="240">
        <v>2000</v>
      </c>
      <c r="M196" s="209">
        <f t="shared" si="26"/>
        <v>6.9420000000000002</v>
      </c>
      <c r="N196" s="209">
        <f t="shared" si="27"/>
        <v>0</v>
      </c>
      <c r="O196" s="209">
        <f t="shared" si="28"/>
        <v>6.9420000000000002</v>
      </c>
      <c r="P196" s="209">
        <f t="shared" si="29"/>
        <v>6.9420000000000002</v>
      </c>
      <c r="Q196" s="209"/>
      <c r="R196" s="209" t="str">
        <f t="shared" si="30"/>
        <v/>
      </c>
      <c r="S196" s="209">
        <f t="shared" si="31"/>
        <v>3.3788339951362953</v>
      </c>
      <c r="T196" s="209" t="str">
        <f t="shared" si="32"/>
        <v/>
      </c>
      <c r="U196" s="209">
        <f t="shared" si="33"/>
        <v>0</v>
      </c>
      <c r="V196" s="209">
        <f t="shared" si="34"/>
        <v>3.4631660048637047</v>
      </c>
      <c r="W196" s="209">
        <f t="shared" si="35"/>
        <v>0.1</v>
      </c>
      <c r="X196" s="233">
        <f t="shared" si="36"/>
        <v>1</v>
      </c>
      <c r="Y196" s="234">
        <f t="shared" si="37"/>
        <v>1</v>
      </c>
      <c r="Z196" s="234">
        <f t="shared" si="38"/>
        <v>0</v>
      </c>
    </row>
    <row r="197" spans="1:26">
      <c r="A197" s="235" t="s">
        <v>204</v>
      </c>
      <c r="B197" s="236" t="s">
        <v>187</v>
      </c>
      <c r="C197" s="237">
        <v>8</v>
      </c>
      <c r="D197" s="238">
        <v>5.0823375539699818</v>
      </c>
      <c r="E197" s="239">
        <v>2000</v>
      </c>
      <c r="F197" s="237">
        <v>0</v>
      </c>
      <c r="G197" s="238">
        <v>0</v>
      </c>
      <c r="H197" s="240">
        <v>0</v>
      </c>
      <c r="I197" s="237">
        <v>8</v>
      </c>
      <c r="J197" s="238">
        <v>5.0823375539699818</v>
      </c>
      <c r="K197" s="240">
        <v>2000</v>
      </c>
      <c r="M197" s="209">
        <f t="shared" si="26"/>
        <v>6.9420000000000002</v>
      </c>
      <c r="N197" s="209">
        <f t="shared" si="27"/>
        <v>0</v>
      </c>
      <c r="O197" s="209">
        <f t="shared" si="28"/>
        <v>6.9420000000000002</v>
      </c>
      <c r="P197" s="209">
        <f t="shared" si="29"/>
        <v>6.9420000000000002</v>
      </c>
      <c r="Q197" s="209"/>
      <c r="R197" s="209" t="str">
        <f t="shared" si="30"/>
        <v/>
      </c>
      <c r="S197" s="209">
        <f t="shared" si="31"/>
        <v>5.0823375539699818</v>
      </c>
      <c r="T197" s="209" t="str">
        <f t="shared" si="32"/>
        <v/>
      </c>
      <c r="U197" s="209">
        <f t="shared" si="33"/>
        <v>0</v>
      </c>
      <c r="V197" s="209">
        <f t="shared" si="34"/>
        <v>1.7596624460300188</v>
      </c>
      <c r="W197" s="209">
        <f t="shared" si="35"/>
        <v>0.1</v>
      </c>
      <c r="X197" s="233">
        <f t="shared" si="36"/>
        <v>1</v>
      </c>
      <c r="Y197" s="234">
        <f t="shared" si="37"/>
        <v>1</v>
      </c>
      <c r="Z197" s="234">
        <f t="shared" si="38"/>
        <v>0</v>
      </c>
    </row>
    <row r="198" spans="1:26">
      <c r="A198" s="235">
        <v>1263</v>
      </c>
      <c r="B198" s="236" t="s">
        <v>187</v>
      </c>
      <c r="C198" s="237">
        <v>8</v>
      </c>
      <c r="D198" s="238">
        <v>19.611656992669992</v>
      </c>
      <c r="E198" s="239">
        <v>2013</v>
      </c>
      <c r="F198" s="237">
        <v>0</v>
      </c>
      <c r="G198" s="238">
        <v>0</v>
      </c>
      <c r="H198" s="240">
        <v>0</v>
      </c>
      <c r="I198" s="237">
        <v>8</v>
      </c>
      <c r="J198" s="238">
        <v>19.611656992669992</v>
      </c>
      <c r="K198" s="240">
        <v>2013</v>
      </c>
      <c r="M198" s="209">
        <f t="shared" si="26"/>
        <v>6.9420000000000002</v>
      </c>
      <c r="N198" s="209">
        <f t="shared" si="27"/>
        <v>0</v>
      </c>
      <c r="O198" s="209">
        <f t="shared" si="28"/>
        <v>6.9420000000000002</v>
      </c>
      <c r="P198" s="209">
        <f t="shared" si="29"/>
        <v>6.9420000000000002</v>
      </c>
      <c r="Q198" s="209"/>
      <c r="R198" s="209" t="str">
        <f t="shared" si="30"/>
        <v/>
      </c>
      <c r="S198" s="209">
        <f t="shared" si="31"/>
        <v>6.9420000000000002</v>
      </c>
      <c r="T198" s="209" t="str">
        <f t="shared" si="32"/>
        <v/>
      </c>
      <c r="U198" s="209">
        <f t="shared" si="33"/>
        <v>12.669656992669992</v>
      </c>
      <c r="V198" s="209" t="str">
        <f t="shared" si="34"/>
        <v/>
      </c>
      <c r="W198" s="209" t="str">
        <f t="shared" si="35"/>
        <v/>
      </c>
      <c r="X198" s="233">
        <f t="shared" si="36"/>
        <v>0</v>
      </c>
      <c r="Y198" s="234">
        <f t="shared" si="37"/>
        <v>0</v>
      </c>
      <c r="Z198" s="234">
        <f t="shared" si="38"/>
        <v>0</v>
      </c>
    </row>
    <row r="199" spans="1:26">
      <c r="A199" s="235">
        <v>658</v>
      </c>
      <c r="B199" s="236" t="s">
        <v>186</v>
      </c>
      <c r="C199" s="237">
        <v>1.6</v>
      </c>
      <c r="D199" s="238">
        <v>3.3904869036187564</v>
      </c>
      <c r="E199" s="239">
        <v>1996</v>
      </c>
      <c r="F199" s="237">
        <v>13.200000000000001</v>
      </c>
      <c r="G199" s="238">
        <v>7.1146692323992218</v>
      </c>
      <c r="H199" s="240">
        <v>2008</v>
      </c>
      <c r="I199" s="237">
        <v>14.8</v>
      </c>
      <c r="J199" s="238">
        <v>10.505156136017979</v>
      </c>
      <c r="K199" s="240">
        <v>2008</v>
      </c>
      <c r="M199" s="209">
        <f t="shared" si="26"/>
        <v>2.7938000000000001</v>
      </c>
      <c r="N199" s="209">
        <f t="shared" si="27"/>
        <v>6.9633999999999991</v>
      </c>
      <c r="O199" s="209">
        <f t="shared" si="28"/>
        <v>9.7571999999999992</v>
      </c>
      <c r="P199" s="209">
        <f t="shared" si="29"/>
        <v>6.9633999999999991</v>
      </c>
      <c r="Q199" s="209"/>
      <c r="R199" s="209">
        <f t="shared" si="30"/>
        <v>6.9633999999999991</v>
      </c>
      <c r="S199" s="209" t="str">
        <f t="shared" si="31"/>
        <v/>
      </c>
      <c r="T199" s="209">
        <f t="shared" si="32"/>
        <v>0.15126923239922263</v>
      </c>
      <c r="U199" s="209" t="str">
        <f t="shared" si="33"/>
        <v/>
      </c>
      <c r="V199" s="209" t="str">
        <f t="shared" si="34"/>
        <v/>
      </c>
      <c r="W199" s="209" t="str">
        <f t="shared" si="35"/>
        <v/>
      </c>
      <c r="X199" s="233">
        <f t="shared" si="36"/>
        <v>0</v>
      </c>
      <c r="Y199" s="234">
        <f t="shared" si="37"/>
        <v>0</v>
      </c>
      <c r="Z199" s="234">
        <f t="shared" si="38"/>
        <v>0</v>
      </c>
    </row>
    <row r="200" spans="1:26">
      <c r="A200" s="235">
        <v>478</v>
      </c>
      <c r="B200" s="236" t="s">
        <v>187</v>
      </c>
      <c r="C200" s="237">
        <v>8.5</v>
      </c>
      <c r="D200" s="238">
        <v>6.0182252638842719</v>
      </c>
      <c r="E200" s="239">
        <v>2003</v>
      </c>
      <c r="F200" s="237">
        <v>0</v>
      </c>
      <c r="G200" s="238">
        <v>0</v>
      </c>
      <c r="H200" s="240">
        <v>0</v>
      </c>
      <c r="I200" s="237">
        <v>8.5</v>
      </c>
      <c r="J200" s="238">
        <v>6.0182252638842719</v>
      </c>
      <c r="K200" s="240">
        <v>2003</v>
      </c>
      <c r="M200" s="209">
        <f t="shared" si="26"/>
        <v>7.149</v>
      </c>
      <c r="N200" s="209">
        <f t="shared" si="27"/>
        <v>0</v>
      </c>
      <c r="O200" s="209">
        <f t="shared" si="28"/>
        <v>7.149</v>
      </c>
      <c r="P200" s="209">
        <f t="shared" si="29"/>
        <v>7.149</v>
      </c>
      <c r="Q200" s="209"/>
      <c r="R200" s="209" t="str">
        <f t="shared" si="30"/>
        <v/>
      </c>
      <c r="S200" s="209">
        <f t="shared" si="31"/>
        <v>6.0182252638842719</v>
      </c>
      <c r="T200" s="209" t="str">
        <f t="shared" si="32"/>
        <v/>
      </c>
      <c r="U200" s="209">
        <f t="shared" si="33"/>
        <v>0</v>
      </c>
      <c r="V200" s="209">
        <f t="shared" si="34"/>
        <v>1.0307747361157285</v>
      </c>
      <c r="W200" s="209">
        <f t="shared" si="35"/>
        <v>0.1</v>
      </c>
      <c r="X200" s="233">
        <f t="shared" si="36"/>
        <v>1</v>
      </c>
      <c r="Y200" s="234">
        <f t="shared" si="37"/>
        <v>1</v>
      </c>
      <c r="Z200" s="234">
        <f t="shared" si="38"/>
        <v>0</v>
      </c>
    </row>
    <row r="201" spans="1:26">
      <c r="A201" s="235" t="s">
        <v>205</v>
      </c>
      <c r="B201" s="236" t="s">
        <v>187</v>
      </c>
      <c r="C201" s="237">
        <v>8.5</v>
      </c>
      <c r="D201" s="238">
        <v>5.9446476688134462</v>
      </c>
      <c r="E201" s="239">
        <v>1990</v>
      </c>
      <c r="F201" s="237">
        <v>0</v>
      </c>
      <c r="G201" s="238">
        <v>0</v>
      </c>
      <c r="H201" s="240">
        <v>0</v>
      </c>
      <c r="I201" s="237">
        <v>8.5</v>
      </c>
      <c r="J201" s="238">
        <v>5.9446476688134462</v>
      </c>
      <c r="K201" s="240">
        <v>1990</v>
      </c>
      <c r="M201" s="209">
        <f t="shared" si="26"/>
        <v>7.149</v>
      </c>
      <c r="N201" s="209">
        <f t="shared" si="27"/>
        <v>0</v>
      </c>
      <c r="O201" s="209">
        <f t="shared" si="28"/>
        <v>7.149</v>
      </c>
      <c r="P201" s="209">
        <f t="shared" si="29"/>
        <v>7.149</v>
      </c>
      <c r="Q201" s="209"/>
      <c r="R201" s="209" t="str">
        <f t="shared" si="30"/>
        <v/>
      </c>
      <c r="S201" s="209">
        <f t="shared" si="31"/>
        <v>5.9446476688134462</v>
      </c>
      <c r="T201" s="209" t="str">
        <f t="shared" si="32"/>
        <v/>
      </c>
      <c r="U201" s="209">
        <f t="shared" si="33"/>
        <v>0</v>
      </c>
      <c r="V201" s="209">
        <f t="shared" si="34"/>
        <v>1.1043523311865542</v>
      </c>
      <c r="W201" s="209">
        <f t="shared" si="35"/>
        <v>0.1</v>
      </c>
      <c r="X201" s="233">
        <f t="shared" si="36"/>
        <v>1</v>
      </c>
      <c r="Y201" s="234">
        <f t="shared" si="37"/>
        <v>1</v>
      </c>
      <c r="Z201" s="234">
        <f t="shared" si="38"/>
        <v>0</v>
      </c>
    </row>
    <row r="202" spans="1:26">
      <c r="A202" s="235">
        <v>1107</v>
      </c>
      <c r="B202" s="236" t="s">
        <v>186</v>
      </c>
      <c r="C202" s="237">
        <v>16</v>
      </c>
      <c r="D202" s="238">
        <v>11.836081701141181</v>
      </c>
      <c r="E202" s="239">
        <v>2010</v>
      </c>
      <c r="F202" s="237">
        <v>24</v>
      </c>
      <c r="G202" s="238">
        <v>7.7000094501504579</v>
      </c>
      <c r="H202" s="240">
        <v>2014</v>
      </c>
      <c r="I202" s="237">
        <v>40</v>
      </c>
      <c r="J202" s="238">
        <v>19.53609115129164</v>
      </c>
      <c r="K202" s="240">
        <v>2014</v>
      </c>
      <c r="M202" s="209">
        <f t="shared" si="26"/>
        <v>10.254</v>
      </c>
      <c r="N202" s="209">
        <f t="shared" si="27"/>
        <v>6.9919999999999991</v>
      </c>
      <c r="O202" s="209">
        <f t="shared" si="28"/>
        <v>17.245999999999999</v>
      </c>
      <c r="P202" s="209">
        <f t="shared" si="29"/>
        <v>6.9919999999999991</v>
      </c>
      <c r="Q202" s="209"/>
      <c r="R202" s="209">
        <f t="shared" si="30"/>
        <v>6.9919999999999991</v>
      </c>
      <c r="S202" s="209" t="str">
        <f t="shared" si="31"/>
        <v/>
      </c>
      <c r="T202" s="209">
        <f t="shared" si="32"/>
        <v>0.7080094501504588</v>
      </c>
      <c r="U202" s="209" t="str">
        <f t="shared" si="33"/>
        <v/>
      </c>
      <c r="V202" s="209" t="str">
        <f t="shared" si="34"/>
        <v/>
      </c>
      <c r="W202" s="209" t="str">
        <f t="shared" si="35"/>
        <v/>
      </c>
      <c r="X202" s="233">
        <f t="shared" si="36"/>
        <v>0</v>
      </c>
      <c r="Y202" s="234">
        <f t="shared" si="37"/>
        <v>0</v>
      </c>
      <c r="Z202" s="234">
        <f t="shared" si="38"/>
        <v>0</v>
      </c>
    </row>
    <row r="203" spans="1:26">
      <c r="A203" s="235">
        <v>1091</v>
      </c>
      <c r="B203" s="236" t="s">
        <v>186</v>
      </c>
      <c r="C203" s="237">
        <v>16.059999999999999</v>
      </c>
      <c r="D203" s="238">
        <v>11.860159905918142</v>
      </c>
      <c r="E203" s="239">
        <v>1982</v>
      </c>
      <c r="F203" s="237">
        <v>24.34</v>
      </c>
      <c r="G203" s="238">
        <v>7.6638380518522098</v>
      </c>
      <c r="H203" s="240">
        <v>2011</v>
      </c>
      <c r="I203" s="237">
        <v>40.4</v>
      </c>
      <c r="J203" s="238">
        <v>19.523997957770352</v>
      </c>
      <c r="K203" s="240">
        <v>2011</v>
      </c>
      <c r="M203" s="209">
        <f t="shared" si="26"/>
        <v>10.278840000000001</v>
      </c>
      <c r="N203" s="209">
        <f t="shared" si="27"/>
        <v>7.040359999999998</v>
      </c>
      <c r="O203" s="209">
        <f t="shared" si="28"/>
        <v>17.319199999999999</v>
      </c>
      <c r="P203" s="209">
        <f t="shared" si="29"/>
        <v>7.040359999999998</v>
      </c>
      <c r="Q203" s="209"/>
      <c r="R203" s="209">
        <f t="shared" si="30"/>
        <v>7.040359999999998</v>
      </c>
      <c r="S203" s="209" t="str">
        <f t="shared" si="31"/>
        <v/>
      </c>
      <c r="T203" s="209">
        <f t="shared" si="32"/>
        <v>0.62347805185221183</v>
      </c>
      <c r="U203" s="209" t="str">
        <f t="shared" si="33"/>
        <v/>
      </c>
      <c r="V203" s="209" t="str">
        <f t="shared" si="34"/>
        <v/>
      </c>
      <c r="W203" s="209" t="str">
        <f t="shared" si="35"/>
        <v/>
      </c>
      <c r="X203" s="233">
        <f t="shared" si="36"/>
        <v>0</v>
      </c>
      <c r="Y203" s="234">
        <f t="shared" si="37"/>
        <v>0</v>
      </c>
      <c r="Z203" s="234">
        <f t="shared" si="38"/>
        <v>0</v>
      </c>
    </row>
    <row r="204" spans="1:26">
      <c r="A204" s="235">
        <v>1053</v>
      </c>
      <c r="B204" s="236" t="s">
        <v>187</v>
      </c>
      <c r="C204" s="237">
        <v>9</v>
      </c>
      <c r="D204" s="238">
        <v>14.71443826778331</v>
      </c>
      <c r="E204" s="239">
        <v>2011</v>
      </c>
      <c r="F204" s="237">
        <v>0</v>
      </c>
      <c r="G204" s="238">
        <v>0</v>
      </c>
      <c r="H204" s="240">
        <v>0</v>
      </c>
      <c r="I204" s="237">
        <v>9</v>
      </c>
      <c r="J204" s="238">
        <v>14.71443826778331</v>
      </c>
      <c r="K204" s="240">
        <v>2011</v>
      </c>
      <c r="M204" s="209">
        <f t="shared" si="26"/>
        <v>7.3559999999999999</v>
      </c>
      <c r="N204" s="209">
        <f t="shared" si="27"/>
        <v>0</v>
      </c>
      <c r="O204" s="209">
        <f t="shared" si="28"/>
        <v>7.3559999999999999</v>
      </c>
      <c r="P204" s="209">
        <f t="shared" si="29"/>
        <v>7.3559999999999999</v>
      </c>
      <c r="Q204" s="209"/>
      <c r="R204" s="209" t="str">
        <f t="shared" si="30"/>
        <v/>
      </c>
      <c r="S204" s="209">
        <f t="shared" si="31"/>
        <v>7.3559999999999999</v>
      </c>
      <c r="T204" s="209" t="str">
        <f t="shared" si="32"/>
        <v/>
      </c>
      <c r="U204" s="209">
        <f t="shared" si="33"/>
        <v>7.3584382677833098</v>
      </c>
      <c r="V204" s="209" t="str">
        <f t="shared" si="34"/>
        <v/>
      </c>
      <c r="W204" s="209" t="str">
        <f t="shared" si="35"/>
        <v/>
      </c>
      <c r="X204" s="233">
        <f t="shared" si="36"/>
        <v>0</v>
      </c>
      <c r="Y204" s="234">
        <f t="shared" si="37"/>
        <v>0</v>
      </c>
      <c r="Z204" s="234">
        <f t="shared" si="38"/>
        <v>0</v>
      </c>
    </row>
    <row r="205" spans="1:26">
      <c r="A205" s="235">
        <v>386</v>
      </c>
      <c r="B205" s="236" t="s">
        <v>187</v>
      </c>
      <c r="C205" s="237">
        <v>9</v>
      </c>
      <c r="D205" s="238">
        <v>9.9511250787738224</v>
      </c>
      <c r="E205" s="239">
        <v>2003</v>
      </c>
      <c r="F205" s="237">
        <v>0</v>
      </c>
      <c r="G205" s="238">
        <v>0</v>
      </c>
      <c r="H205" s="240">
        <v>0</v>
      </c>
      <c r="I205" s="237">
        <v>9</v>
      </c>
      <c r="J205" s="238">
        <v>9.9511250787738224</v>
      </c>
      <c r="K205" s="240">
        <v>2003</v>
      </c>
      <c r="M205" s="209">
        <f t="shared" si="26"/>
        <v>7.3559999999999999</v>
      </c>
      <c r="N205" s="209">
        <f t="shared" si="27"/>
        <v>0</v>
      </c>
      <c r="O205" s="209">
        <f t="shared" si="28"/>
        <v>7.3559999999999999</v>
      </c>
      <c r="P205" s="209">
        <f t="shared" si="29"/>
        <v>7.3559999999999999</v>
      </c>
      <c r="Q205" s="209"/>
      <c r="R205" s="209" t="str">
        <f t="shared" si="30"/>
        <v/>
      </c>
      <c r="S205" s="209">
        <f t="shared" si="31"/>
        <v>7.3559999999999999</v>
      </c>
      <c r="T205" s="209" t="str">
        <f t="shared" si="32"/>
        <v/>
      </c>
      <c r="U205" s="209">
        <f t="shared" si="33"/>
        <v>2.5951250787738225</v>
      </c>
      <c r="V205" s="209" t="str">
        <f t="shared" si="34"/>
        <v/>
      </c>
      <c r="W205" s="209" t="str">
        <f t="shared" si="35"/>
        <v/>
      </c>
      <c r="X205" s="233">
        <f t="shared" si="36"/>
        <v>0</v>
      </c>
      <c r="Y205" s="234">
        <f t="shared" si="37"/>
        <v>0</v>
      </c>
      <c r="Z205" s="234">
        <f t="shared" si="38"/>
        <v>0</v>
      </c>
    </row>
    <row r="206" spans="1:26">
      <c r="A206" s="235">
        <v>1318</v>
      </c>
      <c r="B206" s="236" t="s">
        <v>186</v>
      </c>
      <c r="C206" s="237">
        <v>22.3</v>
      </c>
      <c r="D206" s="238">
        <v>14.174003691413995</v>
      </c>
      <c r="E206" s="239">
        <v>1997</v>
      </c>
      <c r="F206" s="237">
        <v>28.900000000000002</v>
      </c>
      <c r="G206" s="238">
        <v>1.6878206182928517</v>
      </c>
      <c r="H206" s="240">
        <v>2013</v>
      </c>
      <c r="I206" s="237">
        <v>51.2</v>
      </c>
      <c r="J206" s="238">
        <v>15.861824309706847</v>
      </c>
      <c r="K206" s="240">
        <v>2013</v>
      </c>
      <c r="M206" s="209">
        <f t="shared" ref="M206:M269" si="39">IF($C206&gt;0,20*($C$11+(MIN(7.5,$C206)*$D$11)+(MAX(MIN(9.5,$C206-7.5),0)*$E$11)+(MAX(MIN(23,$C206-17),0)*$F$11)+(MAX($C206-40,0)*$G$11))/1000000,0)</f>
        <v>12.1838</v>
      </c>
      <c r="N206" s="209">
        <f t="shared" ref="N206:N269" si="40">O206-M206</f>
        <v>7.1118000000000006</v>
      </c>
      <c r="O206" s="209">
        <f t="shared" ref="O206:O269" si="41">IF(I206&gt;0,20*($C$11+(MIN(7.5,I206)*$D$11)+(MAX(MIN(9.5,I206-7.5),0)*$E$11)+(MAX(MIN(23,I206-17),0)*$F$11)+(MAX(I206-40,0)*$G$11))/1000000,0)</f>
        <v>19.2956</v>
      </c>
      <c r="P206" s="209">
        <f t="shared" ref="P206:P269" si="42">IF(B206="GF",M206,N206)</f>
        <v>7.1118000000000006</v>
      </c>
      <c r="Q206" s="209"/>
      <c r="R206" s="209">
        <f t="shared" si="30"/>
        <v>1.6878206182928517</v>
      </c>
      <c r="S206" s="209" t="str">
        <f t="shared" si="31"/>
        <v/>
      </c>
      <c r="T206" s="209">
        <f t="shared" si="32"/>
        <v>0</v>
      </c>
      <c r="U206" s="209" t="str">
        <f t="shared" si="33"/>
        <v/>
      </c>
      <c r="V206" s="209">
        <f t="shared" si="34"/>
        <v>5.323979381707149</v>
      </c>
      <c r="W206" s="209">
        <f t="shared" si="35"/>
        <v>0.1</v>
      </c>
      <c r="X206" s="233">
        <f t="shared" si="36"/>
        <v>1</v>
      </c>
      <c r="Y206" s="234">
        <f t="shared" si="37"/>
        <v>1</v>
      </c>
      <c r="Z206" s="234">
        <f t="shared" si="38"/>
        <v>1</v>
      </c>
    </row>
    <row r="207" spans="1:26">
      <c r="A207" s="235" t="s">
        <v>207</v>
      </c>
      <c r="B207" s="236" t="s">
        <v>187</v>
      </c>
      <c r="C207" s="237">
        <v>9.4060000000000006</v>
      </c>
      <c r="D207" s="238">
        <v>9.7991326901064184</v>
      </c>
      <c r="E207" s="239">
        <v>2001</v>
      </c>
      <c r="F207" s="237">
        <v>0</v>
      </c>
      <c r="G207" s="238">
        <v>0</v>
      </c>
      <c r="H207" s="240">
        <v>0</v>
      </c>
      <c r="I207" s="237">
        <v>9.4060000000000006</v>
      </c>
      <c r="J207" s="238">
        <v>9.7991326901064184</v>
      </c>
      <c r="K207" s="240">
        <v>2001</v>
      </c>
      <c r="M207" s="209">
        <f t="shared" si="39"/>
        <v>7.5240840000000002</v>
      </c>
      <c r="N207" s="209">
        <f t="shared" si="40"/>
        <v>0</v>
      </c>
      <c r="O207" s="209">
        <f t="shared" si="41"/>
        <v>7.5240840000000002</v>
      </c>
      <c r="P207" s="209">
        <f t="shared" si="42"/>
        <v>7.5240840000000002</v>
      </c>
      <c r="Q207" s="209"/>
      <c r="R207" s="209" t="str">
        <f t="shared" si="30"/>
        <v/>
      </c>
      <c r="S207" s="209">
        <f t="shared" si="31"/>
        <v>7.5240840000000002</v>
      </c>
      <c r="T207" s="209" t="str">
        <f t="shared" si="32"/>
        <v/>
      </c>
      <c r="U207" s="209">
        <f t="shared" si="33"/>
        <v>2.2750486901064182</v>
      </c>
      <c r="V207" s="209" t="str">
        <f t="shared" si="34"/>
        <v/>
      </c>
      <c r="W207" s="209" t="str">
        <f t="shared" si="35"/>
        <v/>
      </c>
      <c r="X207" s="233">
        <f t="shared" si="36"/>
        <v>0</v>
      </c>
      <c r="Y207" s="234">
        <f t="shared" si="37"/>
        <v>0</v>
      </c>
      <c r="Z207" s="234">
        <f t="shared" si="38"/>
        <v>0</v>
      </c>
    </row>
    <row r="208" spans="1:26">
      <c r="A208" s="235" t="s">
        <v>208</v>
      </c>
      <c r="B208" s="236" t="s">
        <v>187</v>
      </c>
      <c r="C208" s="237">
        <v>9.6999999999999993</v>
      </c>
      <c r="D208" s="238">
        <v>2.9443376052628771</v>
      </c>
      <c r="E208" s="239">
        <v>1997</v>
      </c>
      <c r="F208" s="237">
        <v>0</v>
      </c>
      <c r="G208" s="238">
        <v>0</v>
      </c>
      <c r="H208" s="240">
        <v>0</v>
      </c>
      <c r="I208" s="237">
        <v>9.6999999999999993</v>
      </c>
      <c r="J208" s="238">
        <v>2.9443376052628771</v>
      </c>
      <c r="K208" s="240">
        <v>1997</v>
      </c>
      <c r="M208" s="209">
        <f t="shared" si="39"/>
        <v>7.6458000000000004</v>
      </c>
      <c r="N208" s="209">
        <f t="shared" si="40"/>
        <v>0</v>
      </c>
      <c r="O208" s="209">
        <f t="shared" si="41"/>
        <v>7.6458000000000004</v>
      </c>
      <c r="P208" s="209">
        <f t="shared" si="42"/>
        <v>7.6458000000000004</v>
      </c>
      <c r="Q208" s="209"/>
      <c r="R208" s="209" t="str">
        <f t="shared" si="30"/>
        <v/>
      </c>
      <c r="S208" s="209">
        <f t="shared" si="31"/>
        <v>2.9443376052628771</v>
      </c>
      <c r="T208" s="209" t="str">
        <f t="shared" si="32"/>
        <v/>
      </c>
      <c r="U208" s="209">
        <f t="shared" si="33"/>
        <v>0</v>
      </c>
      <c r="V208" s="209">
        <f t="shared" si="34"/>
        <v>4.6014623947371227</v>
      </c>
      <c r="W208" s="209">
        <f t="shared" si="35"/>
        <v>0.1</v>
      </c>
      <c r="X208" s="233">
        <f t="shared" si="36"/>
        <v>1</v>
      </c>
      <c r="Y208" s="234">
        <f t="shared" si="37"/>
        <v>1</v>
      </c>
      <c r="Z208" s="234">
        <f t="shared" si="38"/>
        <v>0</v>
      </c>
    </row>
    <row r="209" spans="1:26">
      <c r="A209" s="235">
        <v>821</v>
      </c>
      <c r="B209" s="236" t="s">
        <v>186</v>
      </c>
      <c r="C209" s="237">
        <v>25</v>
      </c>
      <c r="D209" s="238">
        <v>15.081402803377511</v>
      </c>
      <c r="E209" s="239">
        <v>2006</v>
      </c>
      <c r="F209" s="237">
        <v>32</v>
      </c>
      <c r="G209" s="238">
        <v>9.4177371403666275</v>
      </c>
      <c r="H209" s="240">
        <v>2011</v>
      </c>
      <c r="I209" s="237">
        <v>57</v>
      </c>
      <c r="J209" s="238">
        <v>24.49913994374414</v>
      </c>
      <c r="K209" s="240">
        <v>2011</v>
      </c>
      <c r="M209" s="209">
        <f t="shared" si="39"/>
        <v>12.956</v>
      </c>
      <c r="N209" s="209">
        <f t="shared" si="40"/>
        <v>7.4009999999999998</v>
      </c>
      <c r="O209" s="209">
        <f t="shared" si="41"/>
        <v>20.356999999999999</v>
      </c>
      <c r="P209" s="209">
        <f t="shared" si="42"/>
        <v>7.4009999999999998</v>
      </c>
      <c r="Q209" s="209"/>
      <c r="R209" s="209">
        <f t="shared" si="30"/>
        <v>7.4009999999999998</v>
      </c>
      <c r="S209" s="209" t="str">
        <f t="shared" si="31"/>
        <v/>
      </c>
      <c r="T209" s="209">
        <f t="shared" si="32"/>
        <v>2.0167371403666277</v>
      </c>
      <c r="U209" s="209" t="str">
        <f t="shared" si="33"/>
        <v/>
      </c>
      <c r="V209" s="209" t="str">
        <f t="shared" si="34"/>
        <v/>
      </c>
      <c r="W209" s="209" t="str">
        <f t="shared" si="35"/>
        <v/>
      </c>
      <c r="X209" s="233">
        <f t="shared" si="36"/>
        <v>0</v>
      </c>
      <c r="Y209" s="234">
        <f t="shared" si="37"/>
        <v>0</v>
      </c>
      <c r="Z209" s="234">
        <f t="shared" si="38"/>
        <v>0</v>
      </c>
    </row>
    <row r="210" spans="1:26">
      <c r="A210" s="235">
        <v>700</v>
      </c>
      <c r="B210" s="236" t="s">
        <v>187</v>
      </c>
      <c r="C210" s="237">
        <v>9.8000000000000007</v>
      </c>
      <c r="D210" s="238">
        <v>7.0657947644327148</v>
      </c>
      <c r="E210" s="239">
        <v>2007</v>
      </c>
      <c r="F210" s="237">
        <v>0</v>
      </c>
      <c r="G210" s="238">
        <v>0</v>
      </c>
      <c r="H210" s="240">
        <v>0</v>
      </c>
      <c r="I210" s="237">
        <v>9.8000000000000007</v>
      </c>
      <c r="J210" s="238">
        <v>7.0657947644327148</v>
      </c>
      <c r="K210" s="240">
        <v>2007</v>
      </c>
      <c r="M210" s="209">
        <f t="shared" si="39"/>
        <v>7.6871999999999998</v>
      </c>
      <c r="N210" s="209">
        <f t="shared" si="40"/>
        <v>0</v>
      </c>
      <c r="O210" s="209">
        <f t="shared" si="41"/>
        <v>7.6871999999999998</v>
      </c>
      <c r="P210" s="209">
        <f t="shared" si="42"/>
        <v>7.6871999999999998</v>
      </c>
      <c r="Q210" s="209"/>
      <c r="R210" s="209" t="str">
        <f t="shared" si="30"/>
        <v/>
      </c>
      <c r="S210" s="209">
        <f t="shared" si="31"/>
        <v>7.0657947644327148</v>
      </c>
      <c r="T210" s="209" t="str">
        <f t="shared" si="32"/>
        <v/>
      </c>
      <c r="U210" s="209">
        <f t="shared" si="33"/>
        <v>0</v>
      </c>
      <c r="V210" s="209">
        <f t="shared" si="34"/>
        <v>0.52140523556728535</v>
      </c>
      <c r="W210" s="209">
        <f t="shared" si="35"/>
        <v>0.1</v>
      </c>
      <c r="X210" s="233">
        <f t="shared" si="36"/>
        <v>1</v>
      </c>
      <c r="Y210" s="234">
        <f t="shared" si="37"/>
        <v>1</v>
      </c>
      <c r="Z210" s="234">
        <f t="shared" si="38"/>
        <v>0</v>
      </c>
    </row>
    <row r="211" spans="1:26">
      <c r="A211" s="235" t="s">
        <v>209</v>
      </c>
      <c r="B211" s="236" t="s">
        <v>187</v>
      </c>
      <c r="C211" s="237">
        <v>10</v>
      </c>
      <c r="D211" s="238">
        <v>8.526519330793306</v>
      </c>
      <c r="E211" s="239">
        <v>1991</v>
      </c>
      <c r="F211" s="237">
        <v>0</v>
      </c>
      <c r="G211" s="238">
        <v>0</v>
      </c>
      <c r="H211" s="240">
        <v>0</v>
      </c>
      <c r="I211" s="237">
        <v>10</v>
      </c>
      <c r="J211" s="238">
        <v>8.526519330793306</v>
      </c>
      <c r="K211" s="240">
        <v>1991</v>
      </c>
      <c r="M211" s="209">
        <f t="shared" si="39"/>
        <v>7.77</v>
      </c>
      <c r="N211" s="209">
        <f t="shared" si="40"/>
        <v>0</v>
      </c>
      <c r="O211" s="209">
        <f t="shared" si="41"/>
        <v>7.77</v>
      </c>
      <c r="P211" s="209">
        <f t="shared" si="42"/>
        <v>7.77</v>
      </c>
      <c r="Q211" s="209"/>
      <c r="R211" s="209" t="str">
        <f t="shared" si="30"/>
        <v/>
      </c>
      <c r="S211" s="209">
        <f t="shared" si="31"/>
        <v>7.77</v>
      </c>
      <c r="T211" s="209" t="str">
        <f t="shared" si="32"/>
        <v/>
      </c>
      <c r="U211" s="209">
        <f t="shared" si="33"/>
        <v>0.75651933079330647</v>
      </c>
      <c r="V211" s="209" t="str">
        <f t="shared" si="34"/>
        <v/>
      </c>
      <c r="W211" s="209" t="str">
        <f t="shared" si="35"/>
        <v/>
      </c>
      <c r="X211" s="233">
        <f t="shared" si="36"/>
        <v>0</v>
      </c>
      <c r="Y211" s="234">
        <f t="shared" si="37"/>
        <v>0</v>
      </c>
      <c r="Z211" s="234">
        <f t="shared" si="38"/>
        <v>0</v>
      </c>
    </row>
    <row r="212" spans="1:26">
      <c r="A212" s="235">
        <v>440</v>
      </c>
      <c r="B212" s="236" t="s">
        <v>187</v>
      </c>
      <c r="C212" s="237">
        <v>10</v>
      </c>
      <c r="D212" s="238">
        <v>16.009559216092757</v>
      </c>
      <c r="E212" s="239">
        <v>2006</v>
      </c>
      <c r="F212" s="237">
        <v>0</v>
      </c>
      <c r="G212" s="238">
        <v>0</v>
      </c>
      <c r="H212" s="240">
        <v>0</v>
      </c>
      <c r="I212" s="237">
        <v>10</v>
      </c>
      <c r="J212" s="238">
        <v>16.009559216092757</v>
      </c>
      <c r="K212" s="240">
        <v>2006</v>
      </c>
      <c r="M212" s="209">
        <f t="shared" si="39"/>
        <v>7.77</v>
      </c>
      <c r="N212" s="209">
        <f t="shared" si="40"/>
        <v>0</v>
      </c>
      <c r="O212" s="209">
        <f t="shared" si="41"/>
        <v>7.77</v>
      </c>
      <c r="P212" s="209">
        <f t="shared" si="42"/>
        <v>7.77</v>
      </c>
      <c r="Q212" s="209"/>
      <c r="R212" s="209" t="str">
        <f t="shared" si="30"/>
        <v/>
      </c>
      <c r="S212" s="209">
        <f t="shared" si="31"/>
        <v>7.77</v>
      </c>
      <c r="T212" s="209" t="str">
        <f t="shared" si="32"/>
        <v/>
      </c>
      <c r="U212" s="209">
        <f t="shared" si="33"/>
        <v>8.2395592160927578</v>
      </c>
      <c r="V212" s="209" t="str">
        <f t="shared" si="34"/>
        <v/>
      </c>
      <c r="W212" s="209" t="str">
        <f t="shared" si="35"/>
        <v/>
      </c>
      <c r="X212" s="233">
        <f t="shared" si="36"/>
        <v>0</v>
      </c>
      <c r="Y212" s="234">
        <f t="shared" si="37"/>
        <v>0</v>
      </c>
      <c r="Z212" s="234">
        <f t="shared" si="38"/>
        <v>0</v>
      </c>
    </row>
    <row r="213" spans="1:26">
      <c r="A213" s="235">
        <v>1115</v>
      </c>
      <c r="B213" s="236" t="s">
        <v>187</v>
      </c>
      <c r="C213" s="237">
        <v>10</v>
      </c>
      <c r="D213" s="238">
        <v>24.362790290493837</v>
      </c>
      <c r="E213" s="239">
        <v>2011</v>
      </c>
      <c r="F213" s="237">
        <v>0</v>
      </c>
      <c r="G213" s="238">
        <v>0</v>
      </c>
      <c r="H213" s="240">
        <v>0</v>
      </c>
      <c r="I213" s="237">
        <v>10</v>
      </c>
      <c r="J213" s="238">
        <v>24.362790290493837</v>
      </c>
      <c r="K213" s="240">
        <v>2011</v>
      </c>
      <c r="M213" s="209">
        <f t="shared" si="39"/>
        <v>7.77</v>
      </c>
      <c r="N213" s="209">
        <f t="shared" si="40"/>
        <v>0</v>
      </c>
      <c r="O213" s="209">
        <f t="shared" si="41"/>
        <v>7.77</v>
      </c>
      <c r="P213" s="209">
        <f t="shared" si="42"/>
        <v>7.77</v>
      </c>
      <c r="Q213" s="209"/>
      <c r="R213" s="209" t="str">
        <f t="shared" si="30"/>
        <v/>
      </c>
      <c r="S213" s="209">
        <f t="shared" si="31"/>
        <v>7.77</v>
      </c>
      <c r="T213" s="209" t="str">
        <f t="shared" si="32"/>
        <v/>
      </c>
      <c r="U213" s="209">
        <f t="shared" si="33"/>
        <v>16.592790290493838</v>
      </c>
      <c r="V213" s="209" t="str">
        <f t="shared" si="34"/>
        <v/>
      </c>
      <c r="W213" s="209" t="str">
        <f t="shared" si="35"/>
        <v/>
      </c>
      <c r="X213" s="233">
        <f t="shared" si="36"/>
        <v>0</v>
      </c>
      <c r="Y213" s="234">
        <f t="shared" si="37"/>
        <v>0</v>
      </c>
      <c r="Z213" s="234">
        <f t="shared" si="38"/>
        <v>0</v>
      </c>
    </row>
    <row r="214" spans="1:26">
      <c r="A214" s="235">
        <v>308</v>
      </c>
      <c r="B214" s="236" t="s">
        <v>187</v>
      </c>
      <c r="C214" s="237">
        <v>10</v>
      </c>
      <c r="D214" s="238">
        <v>8.8753762889293544</v>
      </c>
      <c r="E214" s="239">
        <v>2003</v>
      </c>
      <c r="F214" s="237">
        <v>0</v>
      </c>
      <c r="G214" s="238">
        <v>0</v>
      </c>
      <c r="H214" s="240">
        <v>0</v>
      </c>
      <c r="I214" s="237">
        <v>10</v>
      </c>
      <c r="J214" s="238">
        <v>8.8753762889293544</v>
      </c>
      <c r="K214" s="240">
        <v>2003</v>
      </c>
      <c r="M214" s="209">
        <f t="shared" si="39"/>
        <v>7.77</v>
      </c>
      <c r="N214" s="209">
        <f t="shared" si="40"/>
        <v>0</v>
      </c>
      <c r="O214" s="209">
        <f t="shared" si="41"/>
        <v>7.77</v>
      </c>
      <c r="P214" s="209">
        <f t="shared" si="42"/>
        <v>7.77</v>
      </c>
      <c r="Q214" s="209"/>
      <c r="R214" s="209" t="str">
        <f t="shared" si="30"/>
        <v/>
      </c>
      <c r="S214" s="209">
        <f t="shared" si="31"/>
        <v>7.77</v>
      </c>
      <c r="T214" s="209" t="str">
        <f t="shared" si="32"/>
        <v/>
      </c>
      <c r="U214" s="209">
        <f t="shared" si="33"/>
        <v>1.1053762889293548</v>
      </c>
      <c r="V214" s="209" t="str">
        <f t="shared" si="34"/>
        <v/>
      </c>
      <c r="W214" s="209" t="str">
        <f t="shared" si="35"/>
        <v/>
      </c>
      <c r="X214" s="233">
        <f t="shared" si="36"/>
        <v>0</v>
      </c>
      <c r="Y214" s="234">
        <f t="shared" si="37"/>
        <v>0</v>
      </c>
      <c r="Z214" s="234">
        <f t="shared" si="38"/>
        <v>0</v>
      </c>
    </row>
    <row r="215" spans="1:26">
      <c r="A215" s="235">
        <v>649</v>
      </c>
      <c r="B215" s="236" t="s">
        <v>186</v>
      </c>
      <c r="C215" s="237">
        <v>26.5</v>
      </c>
      <c r="D215" s="238">
        <v>15.566158736551994</v>
      </c>
      <c r="E215" s="239">
        <v>1997</v>
      </c>
      <c r="F215" s="237">
        <v>33.799999999999997</v>
      </c>
      <c r="G215" s="238">
        <v>5.0180795362586865</v>
      </c>
      <c r="H215" s="240">
        <v>2007</v>
      </c>
      <c r="I215" s="237">
        <v>60.3</v>
      </c>
      <c r="J215" s="238">
        <v>20.58423827281068</v>
      </c>
      <c r="K215" s="240">
        <v>2007</v>
      </c>
      <c r="M215" s="209">
        <f t="shared" si="39"/>
        <v>13.385</v>
      </c>
      <c r="N215" s="209">
        <f t="shared" si="40"/>
        <v>7.575899999999999</v>
      </c>
      <c r="O215" s="209">
        <f t="shared" si="41"/>
        <v>20.960899999999999</v>
      </c>
      <c r="P215" s="209">
        <f t="shared" si="42"/>
        <v>7.575899999999999</v>
      </c>
      <c r="Q215" s="209"/>
      <c r="R215" s="209">
        <f t="shared" si="30"/>
        <v>5.0180795362586865</v>
      </c>
      <c r="S215" s="209" t="str">
        <f t="shared" si="31"/>
        <v/>
      </c>
      <c r="T215" s="209">
        <f t="shared" si="32"/>
        <v>0</v>
      </c>
      <c r="U215" s="209" t="str">
        <f t="shared" si="33"/>
        <v/>
      </c>
      <c r="V215" s="209">
        <f t="shared" si="34"/>
        <v>2.4578204637413128</v>
      </c>
      <c r="W215" s="209">
        <f t="shared" si="35"/>
        <v>0.1</v>
      </c>
      <c r="X215" s="233">
        <f t="shared" si="36"/>
        <v>1</v>
      </c>
      <c r="Y215" s="234">
        <f t="shared" si="37"/>
        <v>1</v>
      </c>
      <c r="Z215" s="234">
        <f t="shared" si="38"/>
        <v>0</v>
      </c>
    </row>
    <row r="216" spans="1:26">
      <c r="A216" s="235">
        <v>722</v>
      </c>
      <c r="B216" s="236" t="s">
        <v>187</v>
      </c>
      <c r="C216" s="237">
        <v>10.5</v>
      </c>
      <c r="D216" s="238">
        <v>13.501544643115857</v>
      </c>
      <c r="E216" s="239">
        <v>2010</v>
      </c>
      <c r="F216" s="237">
        <v>0</v>
      </c>
      <c r="G216" s="238">
        <v>0</v>
      </c>
      <c r="H216" s="240">
        <v>0</v>
      </c>
      <c r="I216" s="237">
        <v>10.5</v>
      </c>
      <c r="J216" s="238">
        <v>13.501544643115857</v>
      </c>
      <c r="K216" s="240">
        <v>2010</v>
      </c>
      <c r="M216" s="209">
        <f t="shared" si="39"/>
        <v>7.9770000000000003</v>
      </c>
      <c r="N216" s="209">
        <f t="shared" si="40"/>
        <v>0</v>
      </c>
      <c r="O216" s="209">
        <f t="shared" si="41"/>
        <v>7.9770000000000003</v>
      </c>
      <c r="P216" s="209">
        <f t="shared" si="42"/>
        <v>7.9770000000000003</v>
      </c>
      <c r="Q216" s="209"/>
      <c r="R216" s="209" t="str">
        <f t="shared" si="30"/>
        <v/>
      </c>
      <c r="S216" s="209">
        <f t="shared" si="31"/>
        <v>7.9770000000000003</v>
      </c>
      <c r="T216" s="209" t="str">
        <f t="shared" si="32"/>
        <v/>
      </c>
      <c r="U216" s="209">
        <f t="shared" si="33"/>
        <v>5.5245446431158562</v>
      </c>
      <c r="V216" s="209" t="str">
        <f t="shared" si="34"/>
        <v/>
      </c>
      <c r="W216" s="209" t="str">
        <f t="shared" si="35"/>
        <v/>
      </c>
      <c r="X216" s="233">
        <f t="shared" si="36"/>
        <v>0</v>
      </c>
      <c r="Y216" s="234">
        <f t="shared" si="37"/>
        <v>0</v>
      </c>
      <c r="Z216" s="234">
        <f t="shared" si="38"/>
        <v>0</v>
      </c>
    </row>
    <row r="217" spans="1:26">
      <c r="A217" s="235">
        <v>347</v>
      </c>
      <c r="B217" s="236" t="s">
        <v>187</v>
      </c>
      <c r="C217" s="237">
        <v>10.548</v>
      </c>
      <c r="D217" s="238">
        <v>9.3004925979781259</v>
      </c>
      <c r="E217" s="239">
        <v>2003</v>
      </c>
      <c r="F217" s="237">
        <v>0</v>
      </c>
      <c r="G217" s="238">
        <v>0</v>
      </c>
      <c r="H217" s="240">
        <v>0</v>
      </c>
      <c r="I217" s="237">
        <v>10.548</v>
      </c>
      <c r="J217" s="238">
        <v>9.3004925979781259</v>
      </c>
      <c r="K217" s="240">
        <v>2003</v>
      </c>
      <c r="M217" s="209">
        <f t="shared" si="39"/>
        <v>7.9968719999999998</v>
      </c>
      <c r="N217" s="209">
        <f t="shared" si="40"/>
        <v>0</v>
      </c>
      <c r="O217" s="209">
        <f t="shared" si="41"/>
        <v>7.9968719999999998</v>
      </c>
      <c r="P217" s="209">
        <f t="shared" si="42"/>
        <v>7.9968719999999998</v>
      </c>
      <c r="Q217" s="209"/>
      <c r="R217" s="209" t="str">
        <f t="shared" si="30"/>
        <v/>
      </c>
      <c r="S217" s="209">
        <f t="shared" si="31"/>
        <v>7.9968719999999998</v>
      </c>
      <c r="T217" s="209" t="str">
        <f t="shared" si="32"/>
        <v/>
      </c>
      <c r="U217" s="209">
        <f t="shared" si="33"/>
        <v>1.3036205979781261</v>
      </c>
      <c r="V217" s="209" t="str">
        <f t="shared" si="34"/>
        <v/>
      </c>
      <c r="W217" s="209" t="str">
        <f t="shared" si="35"/>
        <v/>
      </c>
      <c r="X217" s="233">
        <f t="shared" si="36"/>
        <v>0</v>
      </c>
      <c r="Y217" s="234">
        <f t="shared" si="37"/>
        <v>0</v>
      </c>
      <c r="Z217" s="234">
        <f t="shared" si="38"/>
        <v>0</v>
      </c>
    </row>
    <row r="218" spans="1:26">
      <c r="A218" s="235">
        <v>1670</v>
      </c>
      <c r="B218" s="236" t="s">
        <v>186</v>
      </c>
      <c r="C218" s="237">
        <v>18.79</v>
      </c>
      <c r="D218" s="238">
        <v>12.915441826006631</v>
      </c>
      <c r="E218" s="239">
        <v>0</v>
      </c>
      <c r="F218" s="237">
        <v>30.509999999999998</v>
      </c>
      <c r="G218" s="238">
        <v>18.363697996227653</v>
      </c>
      <c r="H218" s="240">
        <v>2016</v>
      </c>
      <c r="I218" s="237">
        <v>49.3</v>
      </c>
      <c r="J218" s="238">
        <v>31.279139822234285</v>
      </c>
      <c r="K218" s="240">
        <v>2016</v>
      </c>
      <c r="M218" s="209">
        <f t="shared" si="39"/>
        <v>11.17994</v>
      </c>
      <c r="N218" s="209">
        <f t="shared" si="40"/>
        <v>7.7679600000000004</v>
      </c>
      <c r="O218" s="209">
        <f t="shared" si="41"/>
        <v>18.947900000000001</v>
      </c>
      <c r="P218" s="209">
        <f t="shared" si="42"/>
        <v>7.7679600000000004</v>
      </c>
      <c r="Q218" s="209"/>
      <c r="R218" s="209">
        <f t="shared" si="30"/>
        <v>7.7679600000000004</v>
      </c>
      <c r="S218" s="209" t="str">
        <f t="shared" si="31"/>
        <v/>
      </c>
      <c r="T218" s="209">
        <f t="shared" si="32"/>
        <v>10.595737996227653</v>
      </c>
      <c r="U218" s="209" t="str">
        <f t="shared" si="33"/>
        <v/>
      </c>
      <c r="V218" s="209" t="str">
        <f t="shared" si="34"/>
        <v/>
      </c>
      <c r="W218" s="209" t="str">
        <f t="shared" si="35"/>
        <v/>
      </c>
      <c r="X218" s="233">
        <f t="shared" si="36"/>
        <v>0</v>
      </c>
      <c r="Y218" s="234">
        <f t="shared" si="37"/>
        <v>0</v>
      </c>
      <c r="Z218" s="234">
        <f t="shared" si="38"/>
        <v>0</v>
      </c>
    </row>
    <row r="219" spans="1:26">
      <c r="A219" s="235">
        <v>1191</v>
      </c>
      <c r="B219" s="236" t="s">
        <v>187</v>
      </c>
      <c r="C219" s="237">
        <v>11</v>
      </c>
      <c r="D219" s="238">
        <v>12.628076471206382</v>
      </c>
      <c r="E219" s="239">
        <v>2011</v>
      </c>
      <c r="F219" s="237">
        <v>0</v>
      </c>
      <c r="G219" s="238">
        <v>0</v>
      </c>
      <c r="H219" s="240">
        <v>0</v>
      </c>
      <c r="I219" s="237">
        <v>11</v>
      </c>
      <c r="J219" s="238">
        <v>12.628076471206382</v>
      </c>
      <c r="K219" s="240">
        <v>2011</v>
      </c>
      <c r="M219" s="209">
        <f t="shared" si="39"/>
        <v>8.1839999999999993</v>
      </c>
      <c r="N219" s="209">
        <f t="shared" si="40"/>
        <v>0</v>
      </c>
      <c r="O219" s="209">
        <f t="shared" si="41"/>
        <v>8.1839999999999993</v>
      </c>
      <c r="P219" s="209">
        <f t="shared" si="42"/>
        <v>8.1839999999999993</v>
      </c>
      <c r="Q219" s="209"/>
      <c r="R219" s="209" t="str">
        <f t="shared" si="30"/>
        <v/>
      </c>
      <c r="S219" s="209">
        <f t="shared" si="31"/>
        <v>8.1839999999999993</v>
      </c>
      <c r="T219" s="209" t="str">
        <f t="shared" si="32"/>
        <v/>
      </c>
      <c r="U219" s="209">
        <f t="shared" si="33"/>
        <v>4.4440764712063832</v>
      </c>
      <c r="V219" s="209" t="str">
        <f t="shared" si="34"/>
        <v/>
      </c>
      <c r="W219" s="209" t="str">
        <f t="shared" si="35"/>
        <v/>
      </c>
      <c r="X219" s="233">
        <f t="shared" si="36"/>
        <v>0</v>
      </c>
      <c r="Y219" s="234">
        <f t="shared" si="37"/>
        <v>0</v>
      </c>
      <c r="Z219" s="234">
        <f t="shared" si="38"/>
        <v>0</v>
      </c>
    </row>
    <row r="220" spans="1:26">
      <c r="A220" s="235">
        <v>595</v>
      </c>
      <c r="B220" s="236" t="s">
        <v>187</v>
      </c>
      <c r="C220" s="237">
        <v>11</v>
      </c>
      <c r="D220" s="238">
        <v>19.087371326529755</v>
      </c>
      <c r="E220" s="239">
        <v>2007</v>
      </c>
      <c r="F220" s="237">
        <v>0</v>
      </c>
      <c r="G220" s="238">
        <v>0</v>
      </c>
      <c r="H220" s="240">
        <v>0</v>
      </c>
      <c r="I220" s="237">
        <v>11</v>
      </c>
      <c r="J220" s="238">
        <v>19.087371326529755</v>
      </c>
      <c r="K220" s="240">
        <v>2007</v>
      </c>
      <c r="M220" s="209">
        <f t="shared" si="39"/>
        <v>8.1839999999999993</v>
      </c>
      <c r="N220" s="209">
        <f t="shared" si="40"/>
        <v>0</v>
      </c>
      <c r="O220" s="209">
        <f t="shared" si="41"/>
        <v>8.1839999999999993</v>
      </c>
      <c r="P220" s="209">
        <f t="shared" si="42"/>
        <v>8.1839999999999993</v>
      </c>
      <c r="Q220" s="209"/>
      <c r="R220" s="209" t="str">
        <f t="shared" si="30"/>
        <v/>
      </c>
      <c r="S220" s="209">
        <f t="shared" si="31"/>
        <v>8.1839999999999993</v>
      </c>
      <c r="T220" s="209" t="str">
        <f t="shared" si="32"/>
        <v/>
      </c>
      <c r="U220" s="209">
        <f t="shared" si="33"/>
        <v>10.903371326529756</v>
      </c>
      <c r="V220" s="209" t="str">
        <f t="shared" si="34"/>
        <v/>
      </c>
      <c r="W220" s="209" t="str">
        <f t="shared" si="35"/>
        <v/>
      </c>
      <c r="X220" s="233">
        <f t="shared" si="36"/>
        <v>0</v>
      </c>
      <c r="Y220" s="234">
        <f t="shared" si="37"/>
        <v>0</v>
      </c>
      <c r="Z220" s="234">
        <f t="shared" si="38"/>
        <v>0</v>
      </c>
    </row>
    <row r="221" spans="1:26">
      <c r="A221" s="235">
        <v>823</v>
      </c>
      <c r="B221" s="236" t="s">
        <v>186</v>
      </c>
      <c r="C221" s="237">
        <v>10</v>
      </c>
      <c r="D221" s="238">
        <v>9.1702642415128466</v>
      </c>
      <c r="E221" s="239" t="s">
        <v>193</v>
      </c>
      <c r="F221" s="237">
        <v>25</v>
      </c>
      <c r="G221" s="238">
        <v>8.3156614233786232</v>
      </c>
      <c r="H221" s="240">
        <v>2009</v>
      </c>
      <c r="I221" s="237">
        <v>35</v>
      </c>
      <c r="J221" s="238">
        <v>17.485925664891468</v>
      </c>
      <c r="K221" s="240">
        <v>2009</v>
      </c>
      <c r="M221" s="209">
        <f t="shared" si="39"/>
        <v>7.77</v>
      </c>
      <c r="N221" s="209">
        <f t="shared" si="40"/>
        <v>8.0460000000000012</v>
      </c>
      <c r="O221" s="209">
        <f t="shared" si="41"/>
        <v>15.816000000000001</v>
      </c>
      <c r="P221" s="209">
        <f t="shared" si="42"/>
        <v>8.0460000000000012</v>
      </c>
      <c r="Q221" s="209"/>
      <c r="R221" s="209">
        <f t="shared" si="30"/>
        <v>8.0460000000000012</v>
      </c>
      <c r="S221" s="209" t="str">
        <f t="shared" si="31"/>
        <v/>
      </c>
      <c r="T221" s="209">
        <f t="shared" si="32"/>
        <v>0.26966142337862209</v>
      </c>
      <c r="U221" s="209" t="str">
        <f t="shared" si="33"/>
        <v/>
      </c>
      <c r="V221" s="209" t="str">
        <f t="shared" si="34"/>
        <v/>
      </c>
      <c r="W221" s="209" t="str">
        <f t="shared" si="35"/>
        <v/>
      </c>
      <c r="X221" s="233">
        <f t="shared" si="36"/>
        <v>0</v>
      </c>
      <c r="Y221" s="234">
        <f t="shared" si="37"/>
        <v>0</v>
      </c>
      <c r="Z221" s="234">
        <f t="shared" si="38"/>
        <v>0</v>
      </c>
    </row>
    <row r="222" spans="1:26">
      <c r="A222" s="235">
        <v>1068</v>
      </c>
      <c r="B222" s="236" t="s">
        <v>187</v>
      </c>
      <c r="C222" s="237">
        <v>11.2</v>
      </c>
      <c r="D222" s="238">
        <v>26.918199168374588</v>
      </c>
      <c r="E222" s="239">
        <v>2011</v>
      </c>
      <c r="F222" s="237">
        <v>0</v>
      </c>
      <c r="G222" s="238">
        <v>0</v>
      </c>
      <c r="H222" s="240">
        <v>0</v>
      </c>
      <c r="I222" s="237">
        <v>11.2</v>
      </c>
      <c r="J222" s="238">
        <v>26.918199168374588</v>
      </c>
      <c r="K222" s="240">
        <v>2011</v>
      </c>
      <c r="M222" s="209">
        <f t="shared" si="39"/>
        <v>8.2667999999999999</v>
      </c>
      <c r="N222" s="209">
        <f t="shared" si="40"/>
        <v>0</v>
      </c>
      <c r="O222" s="209">
        <f t="shared" si="41"/>
        <v>8.2667999999999999</v>
      </c>
      <c r="P222" s="209">
        <f t="shared" si="42"/>
        <v>8.2667999999999999</v>
      </c>
      <c r="Q222" s="209"/>
      <c r="R222" s="209" t="str">
        <f t="shared" si="30"/>
        <v/>
      </c>
      <c r="S222" s="209">
        <f t="shared" si="31"/>
        <v>8.2667999999999999</v>
      </c>
      <c r="T222" s="209" t="str">
        <f t="shared" si="32"/>
        <v/>
      </c>
      <c r="U222" s="209">
        <f t="shared" si="33"/>
        <v>18.651399168374589</v>
      </c>
      <c r="V222" s="209" t="str">
        <f t="shared" si="34"/>
        <v/>
      </c>
      <c r="W222" s="209" t="str">
        <f t="shared" si="35"/>
        <v/>
      </c>
      <c r="X222" s="233">
        <f t="shared" si="36"/>
        <v>0</v>
      </c>
      <c r="Y222" s="234">
        <f t="shared" si="37"/>
        <v>0</v>
      </c>
      <c r="Z222" s="234">
        <f t="shared" si="38"/>
        <v>0</v>
      </c>
    </row>
    <row r="223" spans="1:26">
      <c r="A223" s="235" t="s">
        <v>210</v>
      </c>
      <c r="B223" s="236" t="s">
        <v>187</v>
      </c>
      <c r="C223" s="237">
        <v>11.8</v>
      </c>
      <c r="D223" s="238">
        <v>6.372939235597177</v>
      </c>
      <c r="E223" s="239">
        <v>1987</v>
      </c>
      <c r="F223" s="237">
        <v>0</v>
      </c>
      <c r="G223" s="238">
        <v>0</v>
      </c>
      <c r="H223" s="240">
        <v>0</v>
      </c>
      <c r="I223" s="237">
        <v>11.8</v>
      </c>
      <c r="J223" s="238">
        <v>6.372939235597177</v>
      </c>
      <c r="K223" s="240">
        <v>1987</v>
      </c>
      <c r="M223" s="209">
        <f t="shared" si="39"/>
        <v>8.5152000000000001</v>
      </c>
      <c r="N223" s="209">
        <f t="shared" si="40"/>
        <v>0</v>
      </c>
      <c r="O223" s="209">
        <f t="shared" si="41"/>
        <v>8.5152000000000001</v>
      </c>
      <c r="P223" s="209">
        <f t="shared" si="42"/>
        <v>8.5152000000000001</v>
      </c>
      <c r="Q223" s="209"/>
      <c r="R223" s="209" t="str">
        <f t="shared" si="30"/>
        <v/>
      </c>
      <c r="S223" s="209">
        <f t="shared" si="31"/>
        <v>6.372939235597177</v>
      </c>
      <c r="T223" s="209" t="str">
        <f t="shared" si="32"/>
        <v/>
      </c>
      <c r="U223" s="209">
        <f t="shared" si="33"/>
        <v>0</v>
      </c>
      <c r="V223" s="209">
        <f t="shared" si="34"/>
        <v>2.0422607644028234</v>
      </c>
      <c r="W223" s="209">
        <f t="shared" si="35"/>
        <v>0.1</v>
      </c>
      <c r="X223" s="233">
        <f t="shared" si="36"/>
        <v>1</v>
      </c>
      <c r="Y223" s="234">
        <f t="shared" si="37"/>
        <v>1</v>
      </c>
      <c r="Z223" s="234">
        <f t="shared" si="38"/>
        <v>0</v>
      </c>
    </row>
    <row r="224" spans="1:26">
      <c r="A224" s="235">
        <v>1106</v>
      </c>
      <c r="B224" s="236" t="s">
        <v>187</v>
      </c>
      <c r="C224" s="237">
        <v>12</v>
      </c>
      <c r="D224" s="238">
        <v>20.217898457447252</v>
      </c>
      <c r="E224" s="239">
        <v>2011</v>
      </c>
      <c r="F224" s="237">
        <v>0</v>
      </c>
      <c r="G224" s="238">
        <v>0</v>
      </c>
      <c r="H224" s="240">
        <v>0</v>
      </c>
      <c r="I224" s="237">
        <v>12</v>
      </c>
      <c r="J224" s="238">
        <v>20.217898457447252</v>
      </c>
      <c r="K224" s="240">
        <v>2011</v>
      </c>
      <c r="M224" s="209">
        <f t="shared" si="39"/>
        <v>8.5980000000000008</v>
      </c>
      <c r="N224" s="209">
        <f t="shared" si="40"/>
        <v>0</v>
      </c>
      <c r="O224" s="209">
        <f t="shared" si="41"/>
        <v>8.5980000000000008</v>
      </c>
      <c r="P224" s="209">
        <f t="shared" si="42"/>
        <v>8.5980000000000008</v>
      </c>
      <c r="Q224" s="209"/>
      <c r="R224" s="209" t="str">
        <f t="shared" si="30"/>
        <v/>
      </c>
      <c r="S224" s="209">
        <f t="shared" si="31"/>
        <v>8.5980000000000008</v>
      </c>
      <c r="T224" s="209" t="str">
        <f t="shared" si="32"/>
        <v/>
      </c>
      <c r="U224" s="209">
        <f t="shared" si="33"/>
        <v>11.619898457447251</v>
      </c>
      <c r="V224" s="209" t="str">
        <f t="shared" si="34"/>
        <v/>
      </c>
      <c r="W224" s="209" t="str">
        <f t="shared" si="35"/>
        <v/>
      </c>
      <c r="X224" s="233">
        <f t="shared" si="36"/>
        <v>0</v>
      </c>
      <c r="Y224" s="234">
        <f t="shared" si="37"/>
        <v>0</v>
      </c>
      <c r="Z224" s="234">
        <f t="shared" si="38"/>
        <v>0</v>
      </c>
    </row>
    <row r="225" spans="1:27">
      <c r="A225" s="235">
        <v>288</v>
      </c>
      <c r="B225" s="236" t="s">
        <v>187</v>
      </c>
      <c r="C225" s="237">
        <v>12</v>
      </c>
      <c r="D225" s="238">
        <v>4.4533584840568787</v>
      </c>
      <c r="E225" s="239">
        <v>2001</v>
      </c>
      <c r="F225" s="237">
        <v>0</v>
      </c>
      <c r="G225" s="238">
        <v>0</v>
      </c>
      <c r="H225" s="240">
        <v>0</v>
      </c>
      <c r="I225" s="237">
        <v>12</v>
      </c>
      <c r="J225" s="238">
        <v>4.4533584840568787</v>
      </c>
      <c r="K225" s="240">
        <v>2001</v>
      </c>
      <c r="M225" s="209">
        <f t="shared" si="39"/>
        <v>8.5980000000000008</v>
      </c>
      <c r="N225" s="209">
        <f t="shared" si="40"/>
        <v>0</v>
      </c>
      <c r="O225" s="209">
        <f t="shared" si="41"/>
        <v>8.5980000000000008</v>
      </c>
      <c r="P225" s="209">
        <f t="shared" si="42"/>
        <v>8.5980000000000008</v>
      </c>
      <c r="Q225" s="209"/>
      <c r="R225" s="209" t="str">
        <f t="shared" si="30"/>
        <v/>
      </c>
      <c r="S225" s="209">
        <f t="shared" si="31"/>
        <v>4.4533584840568787</v>
      </c>
      <c r="T225" s="209" t="str">
        <f t="shared" si="32"/>
        <v/>
      </c>
      <c r="U225" s="209">
        <f t="shared" si="33"/>
        <v>0</v>
      </c>
      <c r="V225" s="209">
        <f t="shared" si="34"/>
        <v>4.0446415159431224</v>
      </c>
      <c r="W225" s="209">
        <f t="shared" si="35"/>
        <v>0.1</v>
      </c>
      <c r="X225" s="233">
        <f t="shared" si="36"/>
        <v>1</v>
      </c>
      <c r="Y225" s="234">
        <f t="shared" si="37"/>
        <v>1</v>
      </c>
      <c r="Z225" s="234">
        <f t="shared" si="38"/>
        <v>0</v>
      </c>
    </row>
    <row r="226" spans="1:27">
      <c r="A226" s="235">
        <v>333</v>
      </c>
      <c r="B226" s="236" t="s">
        <v>187</v>
      </c>
      <c r="C226" s="237">
        <v>12</v>
      </c>
      <c r="D226" s="238">
        <v>7.5607136656563343</v>
      </c>
      <c r="E226" s="239">
        <v>2003</v>
      </c>
      <c r="F226" s="237">
        <v>0</v>
      </c>
      <c r="G226" s="238">
        <v>0</v>
      </c>
      <c r="H226" s="240">
        <v>0</v>
      </c>
      <c r="I226" s="237">
        <v>12</v>
      </c>
      <c r="J226" s="238">
        <v>7.5607136656563343</v>
      </c>
      <c r="K226" s="240">
        <v>2003</v>
      </c>
      <c r="M226" s="209">
        <f t="shared" si="39"/>
        <v>8.5980000000000008</v>
      </c>
      <c r="N226" s="209">
        <f t="shared" si="40"/>
        <v>0</v>
      </c>
      <c r="O226" s="209">
        <f t="shared" si="41"/>
        <v>8.5980000000000008</v>
      </c>
      <c r="P226" s="209">
        <f t="shared" si="42"/>
        <v>8.5980000000000008</v>
      </c>
      <c r="Q226" s="209"/>
      <c r="R226" s="209" t="str">
        <f t="shared" si="30"/>
        <v/>
      </c>
      <c r="S226" s="209">
        <f t="shared" si="31"/>
        <v>7.5607136656563343</v>
      </c>
      <c r="T226" s="209" t="str">
        <f t="shared" si="32"/>
        <v/>
      </c>
      <c r="U226" s="209">
        <f t="shared" si="33"/>
        <v>0</v>
      </c>
      <c r="V226" s="209">
        <f t="shared" si="34"/>
        <v>0.93728633434366682</v>
      </c>
      <c r="W226" s="209">
        <f t="shared" si="35"/>
        <v>0.1</v>
      </c>
      <c r="X226" s="233">
        <f t="shared" si="36"/>
        <v>1</v>
      </c>
      <c r="Y226" s="234">
        <f t="shared" si="37"/>
        <v>1</v>
      </c>
      <c r="Z226" s="234">
        <f t="shared" si="38"/>
        <v>0</v>
      </c>
    </row>
    <row r="227" spans="1:27">
      <c r="A227" s="235">
        <v>1042</v>
      </c>
      <c r="B227" s="236" t="s">
        <v>187</v>
      </c>
      <c r="C227" s="237">
        <v>13</v>
      </c>
      <c r="D227" s="238">
        <v>11.164764224012115</v>
      </c>
      <c r="E227" s="239">
        <v>2011</v>
      </c>
      <c r="F227" s="237">
        <v>0</v>
      </c>
      <c r="G227" s="238">
        <v>0</v>
      </c>
      <c r="H227" s="240">
        <v>0</v>
      </c>
      <c r="I227" s="237">
        <v>13</v>
      </c>
      <c r="J227" s="238">
        <v>11.164764224012115</v>
      </c>
      <c r="K227" s="240">
        <v>2011</v>
      </c>
      <c r="M227" s="209">
        <f t="shared" si="39"/>
        <v>9.0120000000000005</v>
      </c>
      <c r="N227" s="209">
        <f t="shared" si="40"/>
        <v>0</v>
      </c>
      <c r="O227" s="209">
        <f t="shared" si="41"/>
        <v>9.0120000000000005</v>
      </c>
      <c r="P227" s="209">
        <f t="shared" si="42"/>
        <v>9.0120000000000005</v>
      </c>
      <c r="Q227" s="209"/>
      <c r="R227" s="209" t="str">
        <f t="shared" si="30"/>
        <v/>
      </c>
      <c r="S227" s="209">
        <f t="shared" si="31"/>
        <v>9.0120000000000005</v>
      </c>
      <c r="T227" s="209" t="str">
        <f t="shared" si="32"/>
        <v/>
      </c>
      <c r="U227" s="209">
        <f t="shared" si="33"/>
        <v>2.152764224012115</v>
      </c>
      <c r="V227" s="209" t="str">
        <f t="shared" si="34"/>
        <v/>
      </c>
      <c r="W227" s="209" t="str">
        <f t="shared" si="35"/>
        <v/>
      </c>
      <c r="X227" s="233">
        <f t="shared" si="36"/>
        <v>0</v>
      </c>
      <c r="Y227" s="234">
        <f t="shared" si="37"/>
        <v>0</v>
      </c>
      <c r="Z227" s="234">
        <f t="shared" si="38"/>
        <v>0</v>
      </c>
    </row>
    <row r="228" spans="1:27">
      <c r="A228" s="235">
        <v>1052</v>
      </c>
      <c r="B228" s="236" t="s">
        <v>187</v>
      </c>
      <c r="C228" s="237">
        <v>13.6</v>
      </c>
      <c r="D228" s="238">
        <v>10.90270245998838</v>
      </c>
      <c r="E228" s="239">
        <v>2011</v>
      </c>
      <c r="F228" s="237">
        <v>0</v>
      </c>
      <c r="G228" s="238">
        <v>0</v>
      </c>
      <c r="H228" s="240">
        <v>0</v>
      </c>
      <c r="I228" s="237">
        <v>13.6</v>
      </c>
      <c r="J228" s="238">
        <v>10.90270245998838</v>
      </c>
      <c r="K228" s="240">
        <v>2011</v>
      </c>
      <c r="M228" s="209">
        <f t="shared" si="39"/>
        <v>9.2604000000000006</v>
      </c>
      <c r="N228" s="209">
        <f t="shared" si="40"/>
        <v>0</v>
      </c>
      <c r="O228" s="209">
        <f t="shared" si="41"/>
        <v>9.2604000000000006</v>
      </c>
      <c r="P228" s="209">
        <f t="shared" si="42"/>
        <v>9.2604000000000006</v>
      </c>
      <c r="Q228" s="209"/>
      <c r="R228" s="209" t="str">
        <f t="shared" si="30"/>
        <v/>
      </c>
      <c r="S228" s="209">
        <f t="shared" si="31"/>
        <v>9.2604000000000006</v>
      </c>
      <c r="T228" s="209" t="str">
        <f t="shared" si="32"/>
        <v/>
      </c>
      <c r="U228" s="209">
        <f t="shared" si="33"/>
        <v>1.6423024599883789</v>
      </c>
      <c r="V228" s="209" t="str">
        <f t="shared" si="34"/>
        <v/>
      </c>
      <c r="W228" s="209" t="str">
        <f t="shared" si="35"/>
        <v/>
      </c>
      <c r="X228" s="233">
        <f t="shared" si="36"/>
        <v>0</v>
      </c>
      <c r="Y228" s="234">
        <f t="shared" si="37"/>
        <v>0</v>
      </c>
      <c r="Z228" s="234">
        <f t="shared" si="38"/>
        <v>0</v>
      </c>
    </row>
    <row r="229" spans="1:27">
      <c r="A229" s="235">
        <v>476</v>
      </c>
      <c r="B229" s="236" t="s">
        <v>187</v>
      </c>
      <c r="C229" s="237">
        <v>14</v>
      </c>
      <c r="D229" s="238">
        <v>16.861812370959647</v>
      </c>
      <c r="E229" s="239">
        <v>2003</v>
      </c>
      <c r="F229" s="237">
        <v>0</v>
      </c>
      <c r="G229" s="238">
        <v>0</v>
      </c>
      <c r="H229" s="240">
        <v>0</v>
      </c>
      <c r="I229" s="237">
        <v>14</v>
      </c>
      <c r="J229" s="238">
        <v>16.861812370959647</v>
      </c>
      <c r="K229" s="240">
        <v>2003</v>
      </c>
      <c r="L229" s="208"/>
      <c r="M229" s="209">
        <f t="shared" si="39"/>
        <v>9.4260000000000002</v>
      </c>
      <c r="N229" s="209">
        <f t="shared" si="40"/>
        <v>0</v>
      </c>
      <c r="O229" s="209">
        <f t="shared" si="41"/>
        <v>9.4260000000000002</v>
      </c>
      <c r="P229" s="209">
        <f t="shared" si="42"/>
        <v>9.4260000000000002</v>
      </c>
      <c r="Q229" s="209"/>
      <c r="R229" s="209" t="str">
        <f t="shared" si="30"/>
        <v/>
      </c>
      <c r="S229" s="209">
        <f t="shared" si="31"/>
        <v>9.4260000000000002</v>
      </c>
      <c r="T229" s="209" t="str">
        <f t="shared" si="32"/>
        <v/>
      </c>
      <c r="U229" s="209">
        <f t="shared" si="33"/>
        <v>7.4358123709596473</v>
      </c>
      <c r="V229" s="209" t="str">
        <f t="shared" si="34"/>
        <v/>
      </c>
      <c r="W229" s="209" t="str">
        <f t="shared" si="35"/>
        <v/>
      </c>
      <c r="X229" s="233">
        <f t="shared" si="36"/>
        <v>0</v>
      </c>
      <c r="Y229" s="234">
        <f t="shared" si="37"/>
        <v>0</v>
      </c>
      <c r="Z229" s="234">
        <f t="shared" si="38"/>
        <v>0</v>
      </c>
    </row>
    <row r="230" spans="1:27">
      <c r="A230" s="235">
        <v>648</v>
      </c>
      <c r="B230" s="236" t="s">
        <v>187</v>
      </c>
      <c r="C230" s="237">
        <v>15</v>
      </c>
      <c r="D230" s="238">
        <v>14.973718181093032</v>
      </c>
      <c r="E230" s="239">
        <v>2007</v>
      </c>
      <c r="F230" s="237">
        <v>0</v>
      </c>
      <c r="G230" s="238">
        <v>0</v>
      </c>
      <c r="H230" s="240">
        <v>0</v>
      </c>
      <c r="I230" s="237">
        <v>15</v>
      </c>
      <c r="J230" s="238">
        <v>14.973718181093032</v>
      </c>
      <c r="K230" s="240">
        <v>2007</v>
      </c>
      <c r="M230" s="209">
        <f t="shared" si="39"/>
        <v>9.84</v>
      </c>
      <c r="N230" s="209">
        <f t="shared" si="40"/>
        <v>0</v>
      </c>
      <c r="O230" s="209">
        <f t="shared" si="41"/>
        <v>9.84</v>
      </c>
      <c r="P230" s="209">
        <f t="shared" si="42"/>
        <v>9.84</v>
      </c>
      <c r="Q230" s="209"/>
      <c r="R230" s="209" t="str">
        <f t="shared" si="30"/>
        <v/>
      </c>
      <c r="S230" s="209">
        <f t="shared" si="31"/>
        <v>9.84</v>
      </c>
      <c r="T230" s="209" t="str">
        <f t="shared" si="32"/>
        <v/>
      </c>
      <c r="U230" s="209">
        <f t="shared" si="33"/>
        <v>5.1337181810930321</v>
      </c>
      <c r="V230" s="209" t="str">
        <f t="shared" si="34"/>
        <v/>
      </c>
      <c r="W230" s="209" t="str">
        <f t="shared" si="35"/>
        <v/>
      </c>
      <c r="X230" s="233">
        <f t="shared" si="36"/>
        <v>0</v>
      </c>
      <c r="Y230" s="234">
        <f t="shared" si="37"/>
        <v>0</v>
      </c>
      <c r="Z230" s="234">
        <f t="shared" si="38"/>
        <v>0</v>
      </c>
    </row>
    <row r="231" spans="1:27">
      <c r="A231" s="235">
        <v>1309</v>
      </c>
      <c r="B231" s="236" t="s">
        <v>187</v>
      </c>
      <c r="C231" s="237">
        <v>15</v>
      </c>
      <c r="D231" s="238">
        <v>16.109333942693336</v>
      </c>
      <c r="E231" s="239">
        <v>2013</v>
      </c>
      <c r="F231" s="237">
        <v>0</v>
      </c>
      <c r="G231" s="238">
        <v>0</v>
      </c>
      <c r="H231" s="240">
        <v>0</v>
      </c>
      <c r="I231" s="237">
        <v>15</v>
      </c>
      <c r="J231" s="238">
        <v>16.109333942693336</v>
      </c>
      <c r="K231" s="240">
        <v>2013</v>
      </c>
      <c r="M231" s="209">
        <f t="shared" si="39"/>
        <v>9.84</v>
      </c>
      <c r="N231" s="209">
        <f t="shared" si="40"/>
        <v>0</v>
      </c>
      <c r="O231" s="209">
        <f t="shared" si="41"/>
        <v>9.84</v>
      </c>
      <c r="P231" s="209">
        <f t="shared" si="42"/>
        <v>9.84</v>
      </c>
      <c r="Q231" s="209"/>
      <c r="R231" s="209" t="str">
        <f t="shared" si="30"/>
        <v/>
      </c>
      <c r="S231" s="209">
        <f t="shared" si="31"/>
        <v>9.84</v>
      </c>
      <c r="T231" s="209" t="str">
        <f t="shared" si="32"/>
        <v/>
      </c>
      <c r="U231" s="209">
        <f t="shared" si="33"/>
        <v>6.2693339426933363</v>
      </c>
      <c r="V231" s="209" t="str">
        <f t="shared" si="34"/>
        <v/>
      </c>
      <c r="W231" s="209" t="str">
        <f t="shared" si="35"/>
        <v/>
      </c>
      <c r="X231" s="233">
        <f t="shared" si="36"/>
        <v>0</v>
      </c>
      <c r="Y231" s="234">
        <f t="shared" si="37"/>
        <v>0</v>
      </c>
      <c r="Z231" s="234">
        <f t="shared" si="38"/>
        <v>0</v>
      </c>
    </row>
    <row r="232" spans="1:27">
      <c r="A232" s="235">
        <v>1049</v>
      </c>
      <c r="B232" s="236" t="s">
        <v>187</v>
      </c>
      <c r="C232" s="237">
        <v>15.2</v>
      </c>
      <c r="D232" s="238">
        <v>54.551770509232071</v>
      </c>
      <c r="E232" s="239">
        <v>2011</v>
      </c>
      <c r="F232" s="237">
        <v>0</v>
      </c>
      <c r="G232" s="238">
        <v>0</v>
      </c>
      <c r="H232" s="240">
        <v>0</v>
      </c>
      <c r="I232" s="237">
        <v>15.2</v>
      </c>
      <c r="J232" s="238">
        <v>54.551770509232071</v>
      </c>
      <c r="K232" s="240">
        <v>2011</v>
      </c>
      <c r="M232" s="209">
        <f t="shared" si="39"/>
        <v>9.9228000000000005</v>
      </c>
      <c r="N232" s="209">
        <f t="shared" si="40"/>
        <v>0</v>
      </c>
      <c r="O232" s="209">
        <f t="shared" si="41"/>
        <v>9.9228000000000005</v>
      </c>
      <c r="P232" s="209">
        <f t="shared" si="42"/>
        <v>9.9228000000000005</v>
      </c>
      <c r="Q232" s="209"/>
      <c r="R232" s="209" t="str">
        <f t="shared" si="30"/>
        <v/>
      </c>
      <c r="S232" s="209">
        <f t="shared" si="31"/>
        <v>9.9228000000000005</v>
      </c>
      <c r="T232" s="209" t="str">
        <f t="shared" si="32"/>
        <v/>
      </c>
      <c r="U232" s="209">
        <f t="shared" si="33"/>
        <v>44.628970509232069</v>
      </c>
      <c r="V232" s="209" t="str">
        <f t="shared" si="34"/>
        <v/>
      </c>
      <c r="W232" s="209" t="str">
        <f t="shared" si="35"/>
        <v/>
      </c>
      <c r="X232" s="233">
        <f t="shared" si="36"/>
        <v>0</v>
      </c>
      <c r="Y232" s="234">
        <f t="shared" si="37"/>
        <v>0</v>
      </c>
      <c r="Z232" s="234">
        <f t="shared" si="38"/>
        <v>0</v>
      </c>
    </row>
    <row r="233" spans="1:27">
      <c r="A233" s="235">
        <v>343</v>
      </c>
      <c r="B233" s="236" t="s">
        <v>187</v>
      </c>
      <c r="C233" s="237">
        <v>15.6</v>
      </c>
      <c r="D233" s="238">
        <v>13.99971574022935</v>
      </c>
      <c r="E233" s="239">
        <v>2003</v>
      </c>
      <c r="F233" s="237">
        <v>0</v>
      </c>
      <c r="G233" s="238">
        <v>0</v>
      </c>
      <c r="H233" s="240">
        <v>0</v>
      </c>
      <c r="I233" s="237">
        <v>15.6</v>
      </c>
      <c r="J233" s="238">
        <v>13.99971574022935</v>
      </c>
      <c r="K233" s="240">
        <v>2003</v>
      </c>
      <c r="M233" s="209">
        <f t="shared" si="39"/>
        <v>10.0884</v>
      </c>
      <c r="N233" s="209">
        <f t="shared" si="40"/>
        <v>0</v>
      </c>
      <c r="O233" s="209">
        <f t="shared" si="41"/>
        <v>10.0884</v>
      </c>
      <c r="P233" s="209">
        <f t="shared" si="42"/>
        <v>10.0884</v>
      </c>
      <c r="Q233" s="209"/>
      <c r="R233" s="209" t="str">
        <f t="shared" si="30"/>
        <v/>
      </c>
      <c r="S233" s="209">
        <f t="shared" si="31"/>
        <v>10.0884</v>
      </c>
      <c r="T233" s="209" t="str">
        <f t="shared" si="32"/>
        <v/>
      </c>
      <c r="U233" s="209">
        <f t="shared" si="33"/>
        <v>3.9113157402293499</v>
      </c>
      <c r="V233" s="209" t="str">
        <f t="shared" si="34"/>
        <v/>
      </c>
      <c r="W233" s="209" t="str">
        <f t="shared" si="35"/>
        <v/>
      </c>
      <c r="X233" s="233">
        <f t="shared" si="36"/>
        <v>0</v>
      </c>
      <c r="Y233" s="234">
        <f t="shared" si="37"/>
        <v>0</v>
      </c>
      <c r="Z233" s="234">
        <f t="shared" si="38"/>
        <v>0</v>
      </c>
    </row>
    <row r="234" spans="1:27">
      <c r="A234" s="235">
        <v>34</v>
      </c>
      <c r="B234" s="236" t="s">
        <v>187</v>
      </c>
      <c r="C234" s="237">
        <v>16</v>
      </c>
      <c r="D234" s="238">
        <v>7.5134124542159286</v>
      </c>
      <c r="E234" s="239">
        <v>2000</v>
      </c>
      <c r="F234" s="237">
        <v>0</v>
      </c>
      <c r="G234" s="238">
        <v>0</v>
      </c>
      <c r="H234" s="240">
        <v>0</v>
      </c>
      <c r="I234" s="237">
        <v>16</v>
      </c>
      <c r="J234" s="238">
        <v>7.5134124542159286</v>
      </c>
      <c r="K234" s="240">
        <v>2000</v>
      </c>
      <c r="M234" s="209">
        <f t="shared" si="39"/>
        <v>10.254</v>
      </c>
      <c r="N234" s="209">
        <f t="shared" si="40"/>
        <v>0</v>
      </c>
      <c r="O234" s="209">
        <f t="shared" si="41"/>
        <v>10.254</v>
      </c>
      <c r="P234" s="209">
        <f t="shared" si="42"/>
        <v>10.254</v>
      </c>
      <c r="Q234" s="209"/>
      <c r="R234" s="209" t="str">
        <f t="shared" si="30"/>
        <v/>
      </c>
      <c r="S234" s="209">
        <f t="shared" si="31"/>
        <v>7.5134124542159286</v>
      </c>
      <c r="T234" s="209" t="str">
        <f t="shared" si="32"/>
        <v/>
      </c>
      <c r="U234" s="209">
        <f t="shared" si="33"/>
        <v>0</v>
      </c>
      <c r="V234" s="209">
        <f t="shared" si="34"/>
        <v>2.6405875457840713</v>
      </c>
      <c r="W234" s="209">
        <f t="shared" si="35"/>
        <v>0.1</v>
      </c>
      <c r="X234" s="233">
        <f t="shared" si="36"/>
        <v>1</v>
      </c>
      <c r="Y234" s="234">
        <f t="shared" si="37"/>
        <v>1</v>
      </c>
      <c r="Z234" s="234">
        <f t="shared" si="38"/>
        <v>0</v>
      </c>
    </row>
    <row r="235" spans="1:27">
      <c r="A235" s="235">
        <v>456</v>
      </c>
      <c r="B235" s="236" t="s">
        <v>187</v>
      </c>
      <c r="C235" s="237">
        <v>16</v>
      </c>
      <c r="D235" s="238">
        <v>17.647037003819346</v>
      </c>
      <c r="E235" s="239">
        <v>2007</v>
      </c>
      <c r="F235" s="237">
        <v>0</v>
      </c>
      <c r="G235" s="238">
        <v>0</v>
      </c>
      <c r="H235" s="240">
        <v>0</v>
      </c>
      <c r="I235" s="237">
        <v>16</v>
      </c>
      <c r="J235" s="238">
        <v>17.647037003819346</v>
      </c>
      <c r="K235" s="240">
        <v>2007</v>
      </c>
      <c r="M235" s="209">
        <f t="shared" si="39"/>
        <v>10.254</v>
      </c>
      <c r="N235" s="209">
        <f t="shared" si="40"/>
        <v>0</v>
      </c>
      <c r="O235" s="209">
        <f t="shared" si="41"/>
        <v>10.254</v>
      </c>
      <c r="P235" s="209">
        <f t="shared" si="42"/>
        <v>10.254</v>
      </c>
      <c r="Q235" s="209"/>
      <c r="R235" s="209" t="str">
        <f t="shared" si="30"/>
        <v/>
      </c>
      <c r="S235" s="209">
        <f t="shared" si="31"/>
        <v>10.254</v>
      </c>
      <c r="T235" s="209" t="str">
        <f t="shared" si="32"/>
        <v/>
      </c>
      <c r="U235" s="209">
        <f t="shared" si="33"/>
        <v>7.3930370038193463</v>
      </c>
      <c r="V235" s="209" t="str">
        <f t="shared" si="34"/>
        <v/>
      </c>
      <c r="W235" s="209" t="str">
        <f t="shared" si="35"/>
        <v/>
      </c>
      <c r="X235" s="233">
        <f t="shared" si="36"/>
        <v>0</v>
      </c>
      <c r="Y235" s="234">
        <f t="shared" si="37"/>
        <v>0</v>
      </c>
      <c r="Z235" s="234">
        <f t="shared" si="38"/>
        <v>0</v>
      </c>
    </row>
    <row r="236" spans="1:27">
      <c r="A236" s="235">
        <v>230</v>
      </c>
      <c r="B236" s="236" t="s">
        <v>187</v>
      </c>
      <c r="C236" s="237">
        <v>17</v>
      </c>
      <c r="D236" s="238">
        <v>10.739901169983137</v>
      </c>
      <c r="E236" s="239">
        <v>2003</v>
      </c>
      <c r="F236" s="237">
        <v>0</v>
      </c>
      <c r="G236" s="238">
        <v>0</v>
      </c>
      <c r="H236" s="240">
        <v>0</v>
      </c>
      <c r="I236" s="237">
        <v>17</v>
      </c>
      <c r="J236" s="238">
        <v>10.739901169983137</v>
      </c>
      <c r="K236" s="240">
        <v>2003</v>
      </c>
      <c r="M236" s="209">
        <f t="shared" si="39"/>
        <v>10.667999999999999</v>
      </c>
      <c r="N236" s="209">
        <f t="shared" si="40"/>
        <v>0</v>
      </c>
      <c r="O236" s="209">
        <f t="shared" si="41"/>
        <v>10.667999999999999</v>
      </c>
      <c r="P236" s="209">
        <f t="shared" si="42"/>
        <v>10.667999999999999</v>
      </c>
      <c r="Q236" s="209"/>
      <c r="R236" s="209" t="str">
        <f t="shared" si="30"/>
        <v/>
      </c>
      <c r="S236" s="209">
        <f t="shared" si="31"/>
        <v>10.667999999999999</v>
      </c>
      <c r="T236" s="209" t="str">
        <f t="shared" si="32"/>
        <v/>
      </c>
      <c r="U236" s="209">
        <f t="shared" si="33"/>
        <v>7.1901169983137336E-2</v>
      </c>
      <c r="V236" s="209" t="str">
        <f t="shared" si="34"/>
        <v/>
      </c>
      <c r="W236" s="209" t="str">
        <f t="shared" si="35"/>
        <v/>
      </c>
      <c r="X236" s="233">
        <f t="shared" si="36"/>
        <v>0</v>
      </c>
      <c r="Y236" s="234">
        <f t="shared" si="37"/>
        <v>0</v>
      </c>
      <c r="Z236" s="234">
        <f t="shared" si="38"/>
        <v>0</v>
      </c>
    </row>
    <row r="237" spans="1:27">
      <c r="A237" s="235">
        <v>528</v>
      </c>
      <c r="B237" s="236" t="s">
        <v>187</v>
      </c>
      <c r="C237" s="237">
        <v>17</v>
      </c>
      <c r="D237" s="238">
        <v>5.2657663175025586</v>
      </c>
      <c r="E237" s="239">
        <v>2007</v>
      </c>
      <c r="F237" s="237">
        <v>0</v>
      </c>
      <c r="G237" s="238">
        <v>0</v>
      </c>
      <c r="H237" s="240">
        <v>0</v>
      </c>
      <c r="I237" s="237">
        <v>17</v>
      </c>
      <c r="J237" s="238">
        <v>5.2657663175025586</v>
      </c>
      <c r="K237" s="240">
        <v>2007</v>
      </c>
      <c r="M237" s="209">
        <f t="shared" si="39"/>
        <v>10.667999999999999</v>
      </c>
      <c r="N237" s="209">
        <f t="shared" si="40"/>
        <v>0</v>
      </c>
      <c r="O237" s="209">
        <f t="shared" si="41"/>
        <v>10.667999999999999</v>
      </c>
      <c r="P237" s="209">
        <f t="shared" si="42"/>
        <v>10.667999999999999</v>
      </c>
      <c r="Q237" s="209"/>
      <c r="R237" s="209" t="str">
        <f t="shared" si="30"/>
        <v/>
      </c>
      <c r="S237" s="209">
        <f t="shared" si="31"/>
        <v>5.2657663175025586</v>
      </c>
      <c r="T237" s="209" t="str">
        <f t="shared" si="32"/>
        <v/>
      </c>
      <c r="U237" s="209">
        <f t="shared" si="33"/>
        <v>0</v>
      </c>
      <c r="V237" s="209">
        <f t="shared" si="34"/>
        <v>5.302233682497441</v>
      </c>
      <c r="W237" s="209">
        <f t="shared" si="35"/>
        <v>0.1</v>
      </c>
      <c r="X237" s="233">
        <f t="shared" si="36"/>
        <v>1</v>
      </c>
      <c r="Y237" s="234">
        <f t="shared" si="37"/>
        <v>1</v>
      </c>
      <c r="Z237" s="234">
        <f t="shared" si="38"/>
        <v>1</v>
      </c>
    </row>
    <row r="238" spans="1:27">
      <c r="A238" s="235">
        <v>529</v>
      </c>
      <c r="B238" s="236" t="s">
        <v>187</v>
      </c>
      <c r="C238" s="237">
        <v>17</v>
      </c>
      <c r="D238" s="238">
        <v>7.7921694439597555</v>
      </c>
      <c r="E238" s="239">
        <v>2007</v>
      </c>
      <c r="F238" s="237">
        <v>0</v>
      </c>
      <c r="G238" s="238">
        <v>0</v>
      </c>
      <c r="H238" s="240">
        <v>0</v>
      </c>
      <c r="I238" s="237">
        <v>17</v>
      </c>
      <c r="J238" s="238">
        <v>7.7921694439597555</v>
      </c>
      <c r="K238" s="240">
        <v>2007</v>
      </c>
      <c r="M238" s="209">
        <f t="shared" si="39"/>
        <v>10.667999999999999</v>
      </c>
      <c r="N238" s="209">
        <f t="shared" si="40"/>
        <v>0</v>
      </c>
      <c r="O238" s="209">
        <f t="shared" si="41"/>
        <v>10.667999999999999</v>
      </c>
      <c r="P238" s="209">
        <f t="shared" si="42"/>
        <v>10.667999999999999</v>
      </c>
      <c r="Q238" s="209"/>
      <c r="R238" s="209" t="str">
        <f t="shared" si="30"/>
        <v/>
      </c>
      <c r="S238" s="209">
        <f t="shared" si="31"/>
        <v>7.7921694439597555</v>
      </c>
      <c r="T238" s="209" t="str">
        <f t="shared" si="32"/>
        <v/>
      </c>
      <c r="U238" s="209">
        <f t="shared" si="33"/>
        <v>0</v>
      </c>
      <c r="V238" s="209">
        <f t="shared" si="34"/>
        <v>2.7758305560402441</v>
      </c>
      <c r="W238" s="209">
        <f t="shared" si="35"/>
        <v>0.1</v>
      </c>
      <c r="X238" s="233">
        <f t="shared" si="36"/>
        <v>1</v>
      </c>
      <c r="Y238" s="234">
        <f t="shared" si="37"/>
        <v>1</v>
      </c>
      <c r="Z238" s="234">
        <f t="shared" si="38"/>
        <v>0</v>
      </c>
      <c r="AA238" s="208"/>
    </row>
    <row r="239" spans="1:27">
      <c r="A239" s="235">
        <v>425</v>
      </c>
      <c r="B239" s="236" t="s">
        <v>187</v>
      </c>
      <c r="C239" s="237">
        <v>17</v>
      </c>
      <c r="D239" s="238">
        <v>11.725448588458148</v>
      </c>
      <c r="E239" s="239">
        <v>2006</v>
      </c>
      <c r="F239" s="237">
        <v>0</v>
      </c>
      <c r="G239" s="238">
        <v>0</v>
      </c>
      <c r="H239" s="240">
        <v>0</v>
      </c>
      <c r="I239" s="237">
        <v>17</v>
      </c>
      <c r="J239" s="238">
        <v>11.725448588458148</v>
      </c>
      <c r="K239" s="240">
        <v>2006</v>
      </c>
      <c r="M239" s="209">
        <f t="shared" si="39"/>
        <v>10.667999999999999</v>
      </c>
      <c r="N239" s="209">
        <f t="shared" si="40"/>
        <v>0</v>
      </c>
      <c r="O239" s="209">
        <f t="shared" si="41"/>
        <v>10.667999999999999</v>
      </c>
      <c r="P239" s="209">
        <f t="shared" si="42"/>
        <v>10.667999999999999</v>
      </c>
      <c r="Q239" s="209"/>
      <c r="R239" s="209" t="str">
        <f t="shared" si="30"/>
        <v/>
      </c>
      <c r="S239" s="209">
        <f t="shared" si="31"/>
        <v>10.667999999999999</v>
      </c>
      <c r="T239" s="209" t="str">
        <f t="shared" si="32"/>
        <v/>
      </c>
      <c r="U239" s="209">
        <f t="shared" si="33"/>
        <v>1.0574485884581488</v>
      </c>
      <c r="V239" s="209" t="str">
        <f t="shared" si="34"/>
        <v/>
      </c>
      <c r="W239" s="209" t="str">
        <f t="shared" si="35"/>
        <v/>
      </c>
      <c r="X239" s="233">
        <f t="shared" si="36"/>
        <v>0</v>
      </c>
      <c r="Y239" s="234">
        <f t="shared" si="37"/>
        <v>0</v>
      </c>
      <c r="Z239" s="234">
        <f t="shared" si="38"/>
        <v>0</v>
      </c>
    </row>
    <row r="240" spans="1:27">
      <c r="A240" s="235">
        <v>527</v>
      </c>
      <c r="B240" s="236" t="s">
        <v>187</v>
      </c>
      <c r="C240" s="237">
        <v>17</v>
      </c>
      <c r="D240" s="238">
        <v>6.9318595783251213</v>
      </c>
      <c r="E240" s="239">
        <v>2007</v>
      </c>
      <c r="F240" s="237">
        <v>0</v>
      </c>
      <c r="G240" s="238">
        <v>0</v>
      </c>
      <c r="H240" s="240">
        <v>0</v>
      </c>
      <c r="I240" s="237">
        <v>17</v>
      </c>
      <c r="J240" s="238">
        <v>6.9318595783251213</v>
      </c>
      <c r="K240" s="240">
        <v>2007</v>
      </c>
      <c r="M240" s="209">
        <f t="shared" si="39"/>
        <v>10.667999999999999</v>
      </c>
      <c r="N240" s="209">
        <f t="shared" si="40"/>
        <v>0</v>
      </c>
      <c r="O240" s="209">
        <f t="shared" si="41"/>
        <v>10.667999999999999</v>
      </c>
      <c r="P240" s="209">
        <f t="shared" si="42"/>
        <v>10.667999999999999</v>
      </c>
      <c r="Q240" s="209"/>
      <c r="R240" s="209" t="str">
        <f t="shared" si="30"/>
        <v/>
      </c>
      <c r="S240" s="209">
        <f t="shared" si="31"/>
        <v>6.9318595783251213</v>
      </c>
      <c r="T240" s="209" t="str">
        <f t="shared" si="32"/>
        <v/>
      </c>
      <c r="U240" s="209">
        <f t="shared" si="33"/>
        <v>0</v>
      </c>
      <c r="V240" s="209">
        <f t="shared" si="34"/>
        <v>3.6361404216748783</v>
      </c>
      <c r="W240" s="209">
        <f t="shared" si="35"/>
        <v>0.1</v>
      </c>
      <c r="X240" s="233">
        <f t="shared" si="36"/>
        <v>1</v>
      </c>
      <c r="Y240" s="234">
        <f t="shared" si="37"/>
        <v>1</v>
      </c>
      <c r="Z240" s="234">
        <f t="shared" si="38"/>
        <v>0</v>
      </c>
    </row>
    <row r="241" spans="1:26">
      <c r="A241" s="235">
        <v>324</v>
      </c>
      <c r="B241" s="236" t="s">
        <v>187</v>
      </c>
      <c r="C241" s="237">
        <v>17.2</v>
      </c>
      <c r="D241" s="238">
        <v>8.9094125785416409</v>
      </c>
      <c r="E241" s="239">
        <v>2003</v>
      </c>
      <c r="F241" s="237">
        <v>0</v>
      </c>
      <c r="G241" s="238">
        <v>0</v>
      </c>
      <c r="H241" s="240">
        <v>0</v>
      </c>
      <c r="I241" s="237">
        <v>17.2</v>
      </c>
      <c r="J241" s="238">
        <v>8.9094125785416409</v>
      </c>
      <c r="K241" s="240">
        <v>2003</v>
      </c>
      <c r="M241" s="209">
        <f t="shared" si="39"/>
        <v>10.725199999999999</v>
      </c>
      <c r="N241" s="209">
        <f t="shared" si="40"/>
        <v>0</v>
      </c>
      <c r="O241" s="209">
        <f t="shared" si="41"/>
        <v>10.725199999999999</v>
      </c>
      <c r="P241" s="209">
        <f t="shared" si="42"/>
        <v>10.725199999999999</v>
      </c>
      <c r="Q241" s="209"/>
      <c r="R241" s="209" t="str">
        <f t="shared" si="30"/>
        <v/>
      </c>
      <c r="S241" s="209">
        <f t="shared" si="31"/>
        <v>8.9094125785416409</v>
      </c>
      <c r="T241" s="209" t="str">
        <f t="shared" si="32"/>
        <v/>
      </c>
      <c r="U241" s="209">
        <f t="shared" si="33"/>
        <v>0</v>
      </c>
      <c r="V241" s="209">
        <f t="shared" si="34"/>
        <v>1.7157874214583586</v>
      </c>
      <c r="W241" s="209">
        <f t="shared" si="35"/>
        <v>0.1</v>
      </c>
      <c r="X241" s="233">
        <f t="shared" si="36"/>
        <v>1</v>
      </c>
      <c r="Y241" s="234">
        <f t="shared" si="37"/>
        <v>1</v>
      </c>
      <c r="Z241" s="234">
        <f t="shared" si="38"/>
        <v>0</v>
      </c>
    </row>
    <row r="242" spans="1:26">
      <c r="A242" s="235">
        <v>1364</v>
      </c>
      <c r="B242" s="236" t="s">
        <v>186</v>
      </c>
      <c r="C242" s="237">
        <v>8.5</v>
      </c>
      <c r="D242" s="238">
        <v>8.3957625314013331</v>
      </c>
      <c r="E242" s="239">
        <v>0</v>
      </c>
      <c r="F242" s="237">
        <v>34</v>
      </c>
      <c r="G242" s="238">
        <v>8.7951197470845859</v>
      </c>
      <c r="H242" s="240">
        <v>2013</v>
      </c>
      <c r="I242" s="237">
        <v>42.5</v>
      </c>
      <c r="J242" s="238">
        <v>17.190882278485919</v>
      </c>
      <c r="K242" s="240">
        <v>2013</v>
      </c>
      <c r="M242" s="209">
        <f t="shared" si="39"/>
        <v>7.149</v>
      </c>
      <c r="N242" s="209">
        <f t="shared" si="40"/>
        <v>10.554499999999997</v>
      </c>
      <c r="O242" s="209">
        <f t="shared" si="41"/>
        <v>17.703499999999998</v>
      </c>
      <c r="P242" s="209">
        <f t="shared" si="42"/>
        <v>10.554499999999997</v>
      </c>
      <c r="Q242" s="209"/>
      <c r="R242" s="209">
        <f t="shared" si="30"/>
        <v>8.7951197470845859</v>
      </c>
      <c r="S242" s="209" t="str">
        <f t="shared" si="31"/>
        <v/>
      </c>
      <c r="T242" s="209">
        <f t="shared" si="32"/>
        <v>0</v>
      </c>
      <c r="U242" s="209" t="str">
        <f t="shared" si="33"/>
        <v/>
      </c>
      <c r="V242" s="209">
        <f t="shared" si="34"/>
        <v>1.6593802529154118</v>
      </c>
      <c r="W242" s="209">
        <f t="shared" si="35"/>
        <v>0.1</v>
      </c>
      <c r="X242" s="233">
        <f t="shared" si="36"/>
        <v>1</v>
      </c>
      <c r="Y242" s="234">
        <f t="shared" si="37"/>
        <v>1</v>
      </c>
      <c r="Z242" s="234">
        <f t="shared" si="38"/>
        <v>0</v>
      </c>
    </row>
    <row r="243" spans="1:26">
      <c r="A243" s="235">
        <v>587</v>
      </c>
      <c r="B243" s="236" t="s">
        <v>187</v>
      </c>
      <c r="C243" s="237">
        <v>17.8</v>
      </c>
      <c r="D243" s="238">
        <v>13.152201549137706</v>
      </c>
      <c r="E243" s="239">
        <v>2006</v>
      </c>
      <c r="F243" s="237">
        <v>0</v>
      </c>
      <c r="G243" s="238">
        <v>0</v>
      </c>
      <c r="H243" s="240">
        <v>0</v>
      </c>
      <c r="I243" s="237">
        <v>17.8</v>
      </c>
      <c r="J243" s="238">
        <v>13.152201549137706</v>
      </c>
      <c r="K243" s="240">
        <v>2006</v>
      </c>
      <c r="M243" s="209">
        <f t="shared" si="39"/>
        <v>10.896800000000001</v>
      </c>
      <c r="N243" s="209">
        <f t="shared" si="40"/>
        <v>0</v>
      </c>
      <c r="O243" s="209">
        <f t="shared" si="41"/>
        <v>10.896800000000001</v>
      </c>
      <c r="P243" s="209">
        <f t="shared" si="42"/>
        <v>10.896800000000001</v>
      </c>
      <c r="Q243" s="209"/>
      <c r="R243" s="209" t="str">
        <f t="shared" si="30"/>
        <v/>
      </c>
      <c r="S243" s="209">
        <f t="shared" si="31"/>
        <v>10.896800000000001</v>
      </c>
      <c r="T243" s="209" t="str">
        <f t="shared" si="32"/>
        <v/>
      </c>
      <c r="U243" s="209">
        <f t="shared" si="33"/>
        <v>2.2554015491377051</v>
      </c>
      <c r="V243" s="209" t="str">
        <f t="shared" si="34"/>
        <v/>
      </c>
      <c r="W243" s="209" t="str">
        <f t="shared" si="35"/>
        <v/>
      </c>
      <c r="X243" s="233">
        <f t="shared" si="36"/>
        <v>0</v>
      </c>
      <c r="Y243" s="234">
        <f t="shared" si="37"/>
        <v>0</v>
      </c>
      <c r="Z243" s="234">
        <f t="shared" si="38"/>
        <v>0</v>
      </c>
    </row>
    <row r="244" spans="1:26">
      <c r="A244" s="235">
        <v>1634</v>
      </c>
      <c r="B244" s="236" t="s">
        <v>187</v>
      </c>
      <c r="C244" s="237">
        <v>17.899999999999999</v>
      </c>
      <c r="D244" s="238">
        <v>17.172783979023848</v>
      </c>
      <c r="E244" s="239">
        <v>2015</v>
      </c>
      <c r="F244" s="237">
        <v>0</v>
      </c>
      <c r="G244" s="238">
        <v>0</v>
      </c>
      <c r="H244" s="240">
        <v>0</v>
      </c>
      <c r="I244" s="237">
        <v>17.899999999999999</v>
      </c>
      <c r="J244" s="238">
        <v>17.172783979023848</v>
      </c>
      <c r="K244" s="240">
        <v>2015</v>
      </c>
      <c r="M244" s="209">
        <f t="shared" si="39"/>
        <v>10.9254</v>
      </c>
      <c r="N244" s="209">
        <f t="shared" si="40"/>
        <v>0</v>
      </c>
      <c r="O244" s="209">
        <f t="shared" si="41"/>
        <v>10.9254</v>
      </c>
      <c r="P244" s="209">
        <f t="shared" si="42"/>
        <v>10.9254</v>
      </c>
      <c r="Q244" s="209"/>
      <c r="R244" s="209" t="str">
        <f t="shared" si="30"/>
        <v/>
      </c>
      <c r="S244" s="209">
        <f t="shared" si="31"/>
        <v>10.9254</v>
      </c>
      <c r="T244" s="209" t="str">
        <f t="shared" si="32"/>
        <v/>
      </c>
      <c r="U244" s="209">
        <f t="shared" si="33"/>
        <v>6.2473839790238479</v>
      </c>
      <c r="V244" s="209" t="str">
        <f t="shared" si="34"/>
        <v/>
      </c>
      <c r="W244" s="209" t="str">
        <f t="shared" si="35"/>
        <v/>
      </c>
      <c r="X244" s="233">
        <f t="shared" si="36"/>
        <v>0</v>
      </c>
      <c r="Y244" s="234">
        <f t="shared" si="37"/>
        <v>0</v>
      </c>
      <c r="Z244" s="234">
        <f t="shared" si="38"/>
        <v>0</v>
      </c>
    </row>
    <row r="245" spans="1:26">
      <c r="A245" s="235">
        <v>8</v>
      </c>
      <c r="B245" s="236" t="s">
        <v>187</v>
      </c>
      <c r="C245" s="237">
        <v>18</v>
      </c>
      <c r="D245" s="238">
        <v>11.984110505191126</v>
      </c>
      <c r="E245" s="239">
        <v>2000</v>
      </c>
      <c r="F245" s="237">
        <v>0</v>
      </c>
      <c r="G245" s="238">
        <v>0</v>
      </c>
      <c r="H245" s="240">
        <v>0</v>
      </c>
      <c r="I245" s="237">
        <v>18</v>
      </c>
      <c r="J245" s="238">
        <v>11.984110505191126</v>
      </c>
      <c r="K245" s="240">
        <v>2000</v>
      </c>
      <c r="M245" s="209">
        <f t="shared" si="39"/>
        <v>10.954000000000001</v>
      </c>
      <c r="N245" s="209">
        <f t="shared" si="40"/>
        <v>0</v>
      </c>
      <c r="O245" s="209">
        <f t="shared" si="41"/>
        <v>10.954000000000001</v>
      </c>
      <c r="P245" s="209">
        <f t="shared" si="42"/>
        <v>10.954000000000001</v>
      </c>
      <c r="Q245" s="209"/>
      <c r="R245" s="209" t="str">
        <f t="shared" si="30"/>
        <v/>
      </c>
      <c r="S245" s="209">
        <f t="shared" si="31"/>
        <v>10.954000000000001</v>
      </c>
      <c r="T245" s="209" t="str">
        <f t="shared" si="32"/>
        <v/>
      </c>
      <c r="U245" s="209">
        <f t="shared" si="33"/>
        <v>1.030110505191125</v>
      </c>
      <c r="V245" s="209" t="str">
        <f t="shared" si="34"/>
        <v/>
      </c>
      <c r="W245" s="209" t="str">
        <f t="shared" si="35"/>
        <v/>
      </c>
      <c r="X245" s="233">
        <f t="shared" si="36"/>
        <v>0</v>
      </c>
      <c r="Y245" s="234">
        <f t="shared" si="37"/>
        <v>0</v>
      </c>
      <c r="Z245" s="234">
        <f t="shared" si="38"/>
        <v>0</v>
      </c>
    </row>
    <row r="246" spans="1:26">
      <c r="A246" s="235">
        <v>1195</v>
      </c>
      <c r="B246" s="236" t="s">
        <v>187</v>
      </c>
      <c r="C246" s="237">
        <v>18</v>
      </c>
      <c r="D246" s="238">
        <v>31.659927445331629</v>
      </c>
      <c r="E246" s="239">
        <v>2011</v>
      </c>
      <c r="F246" s="237">
        <v>0</v>
      </c>
      <c r="G246" s="238">
        <v>0</v>
      </c>
      <c r="H246" s="240">
        <v>0</v>
      </c>
      <c r="I246" s="237">
        <v>18</v>
      </c>
      <c r="J246" s="238">
        <v>31.659927445331629</v>
      </c>
      <c r="K246" s="240">
        <v>2011</v>
      </c>
      <c r="M246" s="209">
        <f t="shared" si="39"/>
        <v>10.954000000000001</v>
      </c>
      <c r="N246" s="209">
        <f t="shared" si="40"/>
        <v>0</v>
      </c>
      <c r="O246" s="209">
        <f t="shared" si="41"/>
        <v>10.954000000000001</v>
      </c>
      <c r="P246" s="209">
        <f t="shared" si="42"/>
        <v>10.954000000000001</v>
      </c>
      <c r="Q246" s="209"/>
      <c r="R246" s="209" t="str">
        <f t="shared" si="30"/>
        <v/>
      </c>
      <c r="S246" s="209">
        <f t="shared" si="31"/>
        <v>10.954000000000001</v>
      </c>
      <c r="T246" s="209" t="str">
        <f t="shared" si="32"/>
        <v/>
      </c>
      <c r="U246" s="209">
        <f t="shared" si="33"/>
        <v>20.705927445331628</v>
      </c>
      <c r="V246" s="209" t="str">
        <f t="shared" si="34"/>
        <v/>
      </c>
      <c r="W246" s="209" t="str">
        <f t="shared" si="35"/>
        <v/>
      </c>
      <c r="X246" s="233">
        <f t="shared" si="36"/>
        <v>0</v>
      </c>
      <c r="Y246" s="234">
        <f t="shared" si="37"/>
        <v>0</v>
      </c>
      <c r="Z246" s="234">
        <f t="shared" si="38"/>
        <v>0</v>
      </c>
    </row>
    <row r="247" spans="1:26">
      <c r="A247" s="235">
        <v>1095</v>
      </c>
      <c r="B247" s="236" t="s">
        <v>187</v>
      </c>
      <c r="C247" s="237">
        <v>18</v>
      </c>
      <c r="D247" s="238">
        <v>11.923356574074873</v>
      </c>
      <c r="E247" s="239">
        <v>2011</v>
      </c>
      <c r="F247" s="237">
        <v>0</v>
      </c>
      <c r="G247" s="238">
        <v>0</v>
      </c>
      <c r="H247" s="240">
        <v>0</v>
      </c>
      <c r="I247" s="237">
        <v>18</v>
      </c>
      <c r="J247" s="238">
        <v>11.923356574074873</v>
      </c>
      <c r="K247" s="240">
        <v>2011</v>
      </c>
      <c r="M247" s="209">
        <f t="shared" si="39"/>
        <v>10.954000000000001</v>
      </c>
      <c r="N247" s="209">
        <f t="shared" si="40"/>
        <v>0</v>
      </c>
      <c r="O247" s="209">
        <f t="shared" si="41"/>
        <v>10.954000000000001</v>
      </c>
      <c r="P247" s="209">
        <f t="shared" si="42"/>
        <v>10.954000000000001</v>
      </c>
      <c r="Q247" s="209"/>
      <c r="R247" s="209" t="str">
        <f t="shared" si="30"/>
        <v/>
      </c>
      <c r="S247" s="209">
        <f t="shared" si="31"/>
        <v>10.954000000000001</v>
      </c>
      <c r="T247" s="209" t="str">
        <f t="shared" si="32"/>
        <v/>
      </c>
      <c r="U247" s="209">
        <f t="shared" si="33"/>
        <v>0.96935657407487241</v>
      </c>
      <c r="V247" s="209" t="str">
        <f t="shared" si="34"/>
        <v/>
      </c>
      <c r="W247" s="209" t="str">
        <f t="shared" si="35"/>
        <v/>
      </c>
      <c r="X247" s="233">
        <f t="shared" si="36"/>
        <v>0</v>
      </c>
      <c r="Y247" s="234">
        <f t="shared" si="37"/>
        <v>0</v>
      </c>
      <c r="Z247" s="234">
        <f t="shared" si="38"/>
        <v>0</v>
      </c>
    </row>
    <row r="248" spans="1:26">
      <c r="A248" s="235">
        <v>130</v>
      </c>
      <c r="B248" s="236" t="s">
        <v>187</v>
      </c>
      <c r="C248" s="237">
        <v>18</v>
      </c>
      <c r="D248" s="238">
        <v>8.4369732753123952</v>
      </c>
      <c r="E248" s="239">
        <v>2001</v>
      </c>
      <c r="F248" s="237">
        <v>0</v>
      </c>
      <c r="G248" s="238">
        <v>0</v>
      </c>
      <c r="H248" s="240">
        <v>0</v>
      </c>
      <c r="I248" s="237">
        <v>18</v>
      </c>
      <c r="J248" s="238">
        <v>8.4369732753123952</v>
      </c>
      <c r="K248" s="240">
        <v>2001</v>
      </c>
      <c r="M248" s="209">
        <f t="shared" si="39"/>
        <v>10.954000000000001</v>
      </c>
      <c r="N248" s="209">
        <f t="shared" si="40"/>
        <v>0</v>
      </c>
      <c r="O248" s="209">
        <f t="shared" si="41"/>
        <v>10.954000000000001</v>
      </c>
      <c r="P248" s="209">
        <f t="shared" si="42"/>
        <v>10.954000000000001</v>
      </c>
      <c r="Q248" s="209"/>
      <c r="R248" s="209" t="str">
        <f t="shared" si="30"/>
        <v/>
      </c>
      <c r="S248" s="209">
        <f t="shared" si="31"/>
        <v>8.4369732753123952</v>
      </c>
      <c r="T248" s="209" t="str">
        <f t="shared" si="32"/>
        <v/>
      </c>
      <c r="U248" s="209">
        <f t="shared" si="33"/>
        <v>0</v>
      </c>
      <c r="V248" s="209">
        <f t="shared" si="34"/>
        <v>2.4170267246876058</v>
      </c>
      <c r="W248" s="209">
        <f t="shared" si="35"/>
        <v>0.1</v>
      </c>
      <c r="X248" s="233">
        <f t="shared" si="36"/>
        <v>1</v>
      </c>
      <c r="Y248" s="234">
        <f t="shared" si="37"/>
        <v>1</v>
      </c>
      <c r="Z248" s="234">
        <f t="shared" si="38"/>
        <v>0</v>
      </c>
    </row>
    <row r="249" spans="1:26">
      <c r="A249" s="235">
        <v>1482</v>
      </c>
      <c r="B249" s="236" t="s">
        <v>187</v>
      </c>
      <c r="C249" s="237">
        <v>18.399999999999999</v>
      </c>
      <c r="D249" s="238">
        <v>18.765793673519447</v>
      </c>
      <c r="E249" s="239">
        <v>2013</v>
      </c>
      <c r="F249" s="237">
        <v>0</v>
      </c>
      <c r="G249" s="238">
        <v>0</v>
      </c>
      <c r="H249" s="240">
        <v>0</v>
      </c>
      <c r="I249" s="237">
        <v>18.399999999999999</v>
      </c>
      <c r="J249" s="238">
        <v>18.765793673519447</v>
      </c>
      <c r="K249" s="240">
        <v>2013</v>
      </c>
      <c r="M249" s="209">
        <f t="shared" si="39"/>
        <v>11.0684</v>
      </c>
      <c r="N249" s="209">
        <f t="shared" si="40"/>
        <v>0</v>
      </c>
      <c r="O249" s="209">
        <f t="shared" si="41"/>
        <v>11.0684</v>
      </c>
      <c r="P249" s="209">
        <f t="shared" si="42"/>
        <v>11.0684</v>
      </c>
      <c r="Q249" s="209"/>
      <c r="R249" s="209" t="str">
        <f t="shared" si="30"/>
        <v/>
      </c>
      <c r="S249" s="209">
        <f t="shared" si="31"/>
        <v>11.0684</v>
      </c>
      <c r="T249" s="209" t="str">
        <f t="shared" si="32"/>
        <v/>
      </c>
      <c r="U249" s="209">
        <f t="shared" si="33"/>
        <v>7.6973936735194464</v>
      </c>
      <c r="V249" s="209" t="str">
        <f t="shared" si="34"/>
        <v/>
      </c>
      <c r="W249" s="209" t="str">
        <f t="shared" si="35"/>
        <v/>
      </c>
      <c r="X249" s="233">
        <f t="shared" si="36"/>
        <v>0</v>
      </c>
      <c r="Y249" s="234">
        <f t="shared" si="37"/>
        <v>0</v>
      </c>
      <c r="Z249" s="234">
        <f t="shared" si="38"/>
        <v>0</v>
      </c>
    </row>
    <row r="250" spans="1:26">
      <c r="A250" s="235">
        <v>334</v>
      </c>
      <c r="B250" s="236" t="s">
        <v>187</v>
      </c>
      <c r="C250" s="237">
        <v>18.8</v>
      </c>
      <c r="D250" s="238">
        <v>7.9463711126733889</v>
      </c>
      <c r="E250" s="239">
        <v>2003</v>
      </c>
      <c r="F250" s="237">
        <v>0</v>
      </c>
      <c r="G250" s="238">
        <v>0</v>
      </c>
      <c r="H250" s="240">
        <v>0</v>
      </c>
      <c r="I250" s="237">
        <v>18.8</v>
      </c>
      <c r="J250" s="238">
        <v>7.9463711126733889</v>
      </c>
      <c r="K250" s="240">
        <v>2003</v>
      </c>
      <c r="M250" s="209">
        <f t="shared" si="39"/>
        <v>11.1828</v>
      </c>
      <c r="N250" s="209">
        <f t="shared" si="40"/>
        <v>0</v>
      </c>
      <c r="O250" s="209">
        <f t="shared" si="41"/>
        <v>11.1828</v>
      </c>
      <c r="P250" s="209">
        <f t="shared" si="42"/>
        <v>11.1828</v>
      </c>
      <c r="Q250" s="209"/>
      <c r="R250" s="209" t="str">
        <f t="shared" si="30"/>
        <v/>
      </c>
      <c r="S250" s="209">
        <f t="shared" si="31"/>
        <v>7.9463711126733889</v>
      </c>
      <c r="T250" s="209" t="str">
        <f t="shared" si="32"/>
        <v/>
      </c>
      <c r="U250" s="209">
        <f t="shared" si="33"/>
        <v>0</v>
      </c>
      <c r="V250" s="209">
        <f t="shared" si="34"/>
        <v>3.1364288873266108</v>
      </c>
      <c r="W250" s="209">
        <f t="shared" si="35"/>
        <v>0.1</v>
      </c>
      <c r="X250" s="233">
        <f t="shared" si="36"/>
        <v>1</v>
      </c>
      <c r="Y250" s="234">
        <f t="shared" si="37"/>
        <v>1</v>
      </c>
      <c r="Z250" s="234">
        <f t="shared" si="38"/>
        <v>0</v>
      </c>
    </row>
    <row r="251" spans="1:26">
      <c r="A251" s="235">
        <v>526</v>
      </c>
      <c r="B251" s="236" t="s">
        <v>187</v>
      </c>
      <c r="C251" s="237">
        <v>19</v>
      </c>
      <c r="D251" s="238">
        <v>13.758834109767626</v>
      </c>
      <c r="E251" s="239">
        <v>2007</v>
      </c>
      <c r="F251" s="237">
        <v>0</v>
      </c>
      <c r="G251" s="238">
        <v>0</v>
      </c>
      <c r="H251" s="240">
        <v>0</v>
      </c>
      <c r="I251" s="237">
        <v>19</v>
      </c>
      <c r="J251" s="238">
        <v>13.758834109767626</v>
      </c>
      <c r="K251" s="240">
        <v>2007</v>
      </c>
      <c r="M251" s="209">
        <f t="shared" si="39"/>
        <v>11.24</v>
      </c>
      <c r="N251" s="209">
        <f t="shared" si="40"/>
        <v>0</v>
      </c>
      <c r="O251" s="209">
        <f t="shared" si="41"/>
        <v>11.24</v>
      </c>
      <c r="P251" s="209">
        <f t="shared" si="42"/>
        <v>11.24</v>
      </c>
      <c r="Q251" s="209"/>
      <c r="R251" s="209" t="str">
        <f t="shared" si="30"/>
        <v/>
      </c>
      <c r="S251" s="209">
        <f t="shared" si="31"/>
        <v>11.24</v>
      </c>
      <c r="T251" s="209" t="str">
        <f t="shared" si="32"/>
        <v/>
      </c>
      <c r="U251" s="209">
        <f t="shared" si="33"/>
        <v>2.5188341097676261</v>
      </c>
      <c r="V251" s="209" t="str">
        <f t="shared" si="34"/>
        <v/>
      </c>
      <c r="W251" s="209" t="str">
        <f t="shared" si="35"/>
        <v/>
      </c>
      <c r="X251" s="233">
        <f t="shared" si="36"/>
        <v>0</v>
      </c>
      <c r="Y251" s="234">
        <f t="shared" si="37"/>
        <v>0</v>
      </c>
      <c r="Z251" s="234">
        <f t="shared" si="38"/>
        <v>0</v>
      </c>
    </row>
    <row r="252" spans="1:26">
      <c r="A252" s="235">
        <v>831</v>
      </c>
      <c r="B252" s="236" t="s">
        <v>187</v>
      </c>
      <c r="C252" s="237">
        <v>19.600000000000001</v>
      </c>
      <c r="D252" s="238">
        <v>20.965601428070691</v>
      </c>
      <c r="E252" s="239">
        <v>2011</v>
      </c>
      <c r="F252" s="237">
        <v>0</v>
      </c>
      <c r="G252" s="238">
        <v>0</v>
      </c>
      <c r="H252" s="240">
        <v>0</v>
      </c>
      <c r="I252" s="237">
        <v>19.600000000000001</v>
      </c>
      <c r="J252" s="238">
        <v>20.965601428070691</v>
      </c>
      <c r="K252" s="240">
        <v>2011</v>
      </c>
      <c r="M252" s="209">
        <f t="shared" si="39"/>
        <v>11.4116</v>
      </c>
      <c r="N252" s="209">
        <f t="shared" si="40"/>
        <v>0</v>
      </c>
      <c r="O252" s="209">
        <f t="shared" si="41"/>
        <v>11.4116</v>
      </c>
      <c r="P252" s="209">
        <f t="shared" si="42"/>
        <v>11.4116</v>
      </c>
      <c r="Q252" s="209"/>
      <c r="R252" s="209" t="str">
        <f t="shared" si="30"/>
        <v/>
      </c>
      <c r="S252" s="209">
        <f t="shared" si="31"/>
        <v>11.4116</v>
      </c>
      <c r="T252" s="209" t="str">
        <f t="shared" si="32"/>
        <v/>
      </c>
      <c r="U252" s="209">
        <f t="shared" si="33"/>
        <v>9.5540014280706913</v>
      </c>
      <c r="V252" s="209" t="str">
        <f t="shared" si="34"/>
        <v/>
      </c>
      <c r="W252" s="209" t="str">
        <f t="shared" si="35"/>
        <v/>
      </c>
      <c r="X252" s="233">
        <f t="shared" si="36"/>
        <v>0</v>
      </c>
      <c r="Y252" s="234">
        <f t="shared" si="37"/>
        <v>0</v>
      </c>
      <c r="Z252" s="234">
        <f t="shared" si="38"/>
        <v>0</v>
      </c>
    </row>
    <row r="253" spans="1:26">
      <c r="A253" s="235">
        <v>358</v>
      </c>
      <c r="B253" s="236" t="s">
        <v>187</v>
      </c>
      <c r="C253" s="237">
        <v>19.8</v>
      </c>
      <c r="D253" s="238">
        <v>7.2248521864398549</v>
      </c>
      <c r="E253" s="239">
        <v>2003</v>
      </c>
      <c r="F253" s="237">
        <v>0</v>
      </c>
      <c r="G253" s="238">
        <v>0</v>
      </c>
      <c r="H253" s="240">
        <v>0</v>
      </c>
      <c r="I253" s="237">
        <v>19.8</v>
      </c>
      <c r="J253" s="238">
        <v>7.2248521864398549</v>
      </c>
      <c r="K253" s="240">
        <v>2003</v>
      </c>
      <c r="M253" s="209">
        <f t="shared" si="39"/>
        <v>11.4688</v>
      </c>
      <c r="N253" s="209">
        <f t="shared" si="40"/>
        <v>0</v>
      </c>
      <c r="O253" s="209">
        <f t="shared" si="41"/>
        <v>11.4688</v>
      </c>
      <c r="P253" s="209">
        <f t="shared" si="42"/>
        <v>11.4688</v>
      </c>
      <c r="Q253" s="209"/>
      <c r="R253" s="209" t="str">
        <f t="shared" si="30"/>
        <v/>
      </c>
      <c r="S253" s="209">
        <f t="shared" si="31"/>
        <v>7.2248521864398549</v>
      </c>
      <c r="T253" s="209" t="str">
        <f t="shared" si="32"/>
        <v/>
      </c>
      <c r="U253" s="209">
        <f t="shared" si="33"/>
        <v>0</v>
      </c>
      <c r="V253" s="209">
        <f t="shared" si="34"/>
        <v>4.1439478135601453</v>
      </c>
      <c r="W253" s="209">
        <f t="shared" si="35"/>
        <v>0.1</v>
      </c>
      <c r="X253" s="233">
        <f t="shared" si="36"/>
        <v>1</v>
      </c>
      <c r="Y253" s="234">
        <f t="shared" si="37"/>
        <v>1</v>
      </c>
      <c r="Z253" s="234">
        <f t="shared" si="38"/>
        <v>0</v>
      </c>
    </row>
    <row r="254" spans="1:26">
      <c r="A254" s="235">
        <v>1102</v>
      </c>
      <c r="B254" s="236" t="s">
        <v>187</v>
      </c>
      <c r="C254" s="237">
        <v>20</v>
      </c>
      <c r="D254" s="238">
        <v>16.293644713264708</v>
      </c>
      <c r="E254" s="239">
        <v>2011</v>
      </c>
      <c r="F254" s="237">
        <v>0</v>
      </c>
      <c r="G254" s="238">
        <v>0</v>
      </c>
      <c r="H254" s="240">
        <v>0</v>
      </c>
      <c r="I254" s="237">
        <v>20</v>
      </c>
      <c r="J254" s="238">
        <v>16.293644713264708</v>
      </c>
      <c r="K254" s="240">
        <v>2011</v>
      </c>
      <c r="M254" s="209">
        <f t="shared" si="39"/>
        <v>11.526</v>
      </c>
      <c r="N254" s="209">
        <f t="shared" si="40"/>
        <v>0</v>
      </c>
      <c r="O254" s="209">
        <f t="shared" si="41"/>
        <v>11.526</v>
      </c>
      <c r="P254" s="209">
        <f t="shared" si="42"/>
        <v>11.526</v>
      </c>
      <c r="Q254" s="209"/>
      <c r="R254" s="209" t="str">
        <f t="shared" si="30"/>
        <v/>
      </c>
      <c r="S254" s="209">
        <f t="shared" si="31"/>
        <v>11.526</v>
      </c>
      <c r="T254" s="209" t="str">
        <f t="shared" si="32"/>
        <v/>
      </c>
      <c r="U254" s="209">
        <f t="shared" si="33"/>
        <v>4.7676447132647084</v>
      </c>
      <c r="V254" s="209" t="str">
        <f t="shared" si="34"/>
        <v/>
      </c>
      <c r="W254" s="209" t="str">
        <f t="shared" si="35"/>
        <v/>
      </c>
      <c r="X254" s="233">
        <f t="shared" si="36"/>
        <v>0</v>
      </c>
      <c r="Y254" s="234">
        <f t="shared" si="37"/>
        <v>0</v>
      </c>
      <c r="Z254" s="234">
        <f t="shared" si="38"/>
        <v>0</v>
      </c>
    </row>
    <row r="255" spans="1:26">
      <c r="A255" s="235">
        <v>1103</v>
      </c>
      <c r="B255" s="236" t="s">
        <v>187</v>
      </c>
      <c r="C255" s="237">
        <v>20</v>
      </c>
      <c r="D255" s="238">
        <v>17.299482978955592</v>
      </c>
      <c r="E255" s="239">
        <v>2011</v>
      </c>
      <c r="F255" s="237">
        <v>0</v>
      </c>
      <c r="G255" s="238">
        <v>0</v>
      </c>
      <c r="H255" s="240">
        <v>0</v>
      </c>
      <c r="I255" s="237">
        <v>20</v>
      </c>
      <c r="J255" s="238">
        <v>17.299482978955592</v>
      </c>
      <c r="K255" s="240">
        <v>2011</v>
      </c>
      <c r="M255" s="209">
        <f t="shared" si="39"/>
        <v>11.526</v>
      </c>
      <c r="N255" s="209">
        <f t="shared" si="40"/>
        <v>0</v>
      </c>
      <c r="O255" s="209">
        <f t="shared" si="41"/>
        <v>11.526</v>
      </c>
      <c r="P255" s="209">
        <f t="shared" si="42"/>
        <v>11.526</v>
      </c>
      <c r="Q255" s="209"/>
      <c r="R255" s="209" t="str">
        <f t="shared" si="30"/>
        <v/>
      </c>
      <c r="S255" s="209">
        <f t="shared" si="31"/>
        <v>11.526</v>
      </c>
      <c r="T255" s="209" t="str">
        <f t="shared" si="32"/>
        <v/>
      </c>
      <c r="U255" s="209">
        <f t="shared" si="33"/>
        <v>5.7734829789555917</v>
      </c>
      <c r="V255" s="209" t="str">
        <f t="shared" si="34"/>
        <v/>
      </c>
      <c r="W255" s="209" t="str">
        <f t="shared" si="35"/>
        <v/>
      </c>
      <c r="X255" s="233">
        <f t="shared" si="36"/>
        <v>0</v>
      </c>
      <c r="Y255" s="234">
        <f t="shared" si="37"/>
        <v>0</v>
      </c>
      <c r="Z255" s="234">
        <f t="shared" si="38"/>
        <v>0</v>
      </c>
    </row>
    <row r="256" spans="1:26">
      <c r="A256" s="235">
        <v>829</v>
      </c>
      <c r="B256" s="236" t="s">
        <v>187</v>
      </c>
      <c r="C256" s="237">
        <v>20</v>
      </c>
      <c r="D256" s="238">
        <v>27.761077137379147</v>
      </c>
      <c r="E256" s="239">
        <v>2011</v>
      </c>
      <c r="F256" s="237">
        <v>0</v>
      </c>
      <c r="G256" s="238">
        <v>0</v>
      </c>
      <c r="H256" s="240">
        <v>0</v>
      </c>
      <c r="I256" s="237">
        <v>20</v>
      </c>
      <c r="J256" s="238">
        <v>27.761077137379147</v>
      </c>
      <c r="K256" s="240">
        <v>2011</v>
      </c>
      <c r="M256" s="209">
        <f t="shared" si="39"/>
        <v>11.526</v>
      </c>
      <c r="N256" s="209">
        <f t="shared" si="40"/>
        <v>0</v>
      </c>
      <c r="O256" s="209">
        <f t="shared" si="41"/>
        <v>11.526</v>
      </c>
      <c r="P256" s="209">
        <f t="shared" si="42"/>
        <v>11.526</v>
      </c>
      <c r="Q256" s="209"/>
      <c r="R256" s="209" t="str">
        <f t="shared" si="30"/>
        <v/>
      </c>
      <c r="S256" s="209">
        <f t="shared" si="31"/>
        <v>11.526</v>
      </c>
      <c r="T256" s="209" t="str">
        <f t="shared" si="32"/>
        <v/>
      </c>
      <c r="U256" s="209">
        <f t="shared" si="33"/>
        <v>16.235077137379147</v>
      </c>
      <c r="V256" s="209" t="str">
        <f t="shared" si="34"/>
        <v/>
      </c>
      <c r="W256" s="209" t="str">
        <f t="shared" si="35"/>
        <v/>
      </c>
      <c r="X256" s="233">
        <f t="shared" si="36"/>
        <v>0</v>
      </c>
      <c r="Y256" s="234">
        <f t="shared" si="37"/>
        <v>0</v>
      </c>
      <c r="Z256" s="234">
        <f t="shared" si="38"/>
        <v>0</v>
      </c>
    </row>
    <row r="257" spans="1:26">
      <c r="A257" s="235">
        <v>506</v>
      </c>
      <c r="B257" s="236" t="s">
        <v>187</v>
      </c>
      <c r="C257" s="237">
        <v>20</v>
      </c>
      <c r="D257" s="238">
        <v>13.969254162639503</v>
      </c>
      <c r="E257" s="239">
        <v>2003</v>
      </c>
      <c r="F257" s="237">
        <v>0</v>
      </c>
      <c r="G257" s="238">
        <v>0</v>
      </c>
      <c r="H257" s="240">
        <v>0</v>
      </c>
      <c r="I257" s="237">
        <v>20</v>
      </c>
      <c r="J257" s="238">
        <v>13.969254162639503</v>
      </c>
      <c r="K257" s="240">
        <v>2003</v>
      </c>
      <c r="M257" s="209">
        <f t="shared" si="39"/>
        <v>11.526</v>
      </c>
      <c r="N257" s="209">
        <f t="shared" si="40"/>
        <v>0</v>
      </c>
      <c r="O257" s="209">
        <f t="shared" si="41"/>
        <v>11.526</v>
      </c>
      <c r="P257" s="209">
        <f t="shared" si="42"/>
        <v>11.526</v>
      </c>
      <c r="Q257" s="209"/>
      <c r="R257" s="209" t="str">
        <f t="shared" si="30"/>
        <v/>
      </c>
      <c r="S257" s="209">
        <f t="shared" si="31"/>
        <v>11.526</v>
      </c>
      <c r="T257" s="209" t="str">
        <f t="shared" si="32"/>
        <v/>
      </c>
      <c r="U257" s="209">
        <f t="shared" si="33"/>
        <v>2.4432541626395032</v>
      </c>
      <c r="V257" s="209" t="str">
        <f t="shared" si="34"/>
        <v/>
      </c>
      <c r="W257" s="209" t="str">
        <f t="shared" si="35"/>
        <v/>
      </c>
      <c r="X257" s="233">
        <f t="shared" si="36"/>
        <v>0</v>
      </c>
      <c r="Y257" s="234">
        <f t="shared" si="37"/>
        <v>0</v>
      </c>
      <c r="Z257" s="234">
        <f t="shared" si="38"/>
        <v>0</v>
      </c>
    </row>
    <row r="258" spans="1:26">
      <c r="A258" s="235">
        <v>1225</v>
      </c>
      <c r="B258" s="236" t="s">
        <v>187</v>
      </c>
      <c r="C258" s="237">
        <v>20</v>
      </c>
      <c r="D258" s="238">
        <v>18.636695744675041</v>
      </c>
      <c r="E258" s="239">
        <v>2013</v>
      </c>
      <c r="F258" s="237">
        <v>0</v>
      </c>
      <c r="G258" s="238">
        <v>0</v>
      </c>
      <c r="H258" s="240">
        <v>0</v>
      </c>
      <c r="I258" s="237">
        <v>20</v>
      </c>
      <c r="J258" s="238">
        <v>18.636695744675041</v>
      </c>
      <c r="K258" s="240">
        <v>2013</v>
      </c>
      <c r="M258" s="209">
        <f t="shared" si="39"/>
        <v>11.526</v>
      </c>
      <c r="N258" s="209">
        <f t="shared" si="40"/>
        <v>0</v>
      </c>
      <c r="O258" s="209">
        <f t="shared" si="41"/>
        <v>11.526</v>
      </c>
      <c r="P258" s="209">
        <f t="shared" si="42"/>
        <v>11.526</v>
      </c>
      <c r="Q258" s="209"/>
      <c r="R258" s="209" t="str">
        <f t="shared" si="30"/>
        <v/>
      </c>
      <c r="S258" s="209">
        <f t="shared" si="31"/>
        <v>11.526</v>
      </c>
      <c r="T258" s="209" t="str">
        <f t="shared" si="32"/>
        <v/>
      </c>
      <c r="U258" s="209">
        <f t="shared" si="33"/>
        <v>7.1106957446750414</v>
      </c>
      <c r="V258" s="209" t="str">
        <f t="shared" si="34"/>
        <v/>
      </c>
      <c r="W258" s="209" t="str">
        <f t="shared" si="35"/>
        <v/>
      </c>
      <c r="X258" s="233">
        <f t="shared" si="36"/>
        <v>0</v>
      </c>
      <c r="Y258" s="234">
        <f t="shared" si="37"/>
        <v>0</v>
      </c>
      <c r="Z258" s="234">
        <f t="shared" si="38"/>
        <v>0</v>
      </c>
    </row>
    <row r="259" spans="1:26">
      <c r="A259" s="235">
        <v>585</v>
      </c>
      <c r="B259" s="236" t="s">
        <v>187</v>
      </c>
      <c r="C259" s="237">
        <v>20.6</v>
      </c>
      <c r="D259" s="238">
        <v>11.291169205189183</v>
      </c>
      <c r="E259" s="239">
        <v>2007</v>
      </c>
      <c r="F259" s="237">
        <v>0</v>
      </c>
      <c r="G259" s="238">
        <v>0</v>
      </c>
      <c r="H259" s="240">
        <v>0</v>
      </c>
      <c r="I259" s="237">
        <v>20.6</v>
      </c>
      <c r="J259" s="238">
        <v>11.291169205189183</v>
      </c>
      <c r="K259" s="240">
        <v>2007</v>
      </c>
      <c r="M259" s="209">
        <f t="shared" si="39"/>
        <v>11.6976</v>
      </c>
      <c r="N259" s="209">
        <f t="shared" si="40"/>
        <v>0</v>
      </c>
      <c r="O259" s="209">
        <f t="shared" si="41"/>
        <v>11.6976</v>
      </c>
      <c r="P259" s="209">
        <f t="shared" si="42"/>
        <v>11.6976</v>
      </c>
      <c r="Q259" s="209"/>
      <c r="R259" s="209" t="str">
        <f t="shared" si="30"/>
        <v/>
      </c>
      <c r="S259" s="209">
        <f t="shared" si="31"/>
        <v>11.291169205189183</v>
      </c>
      <c r="T259" s="209" t="str">
        <f t="shared" si="32"/>
        <v/>
      </c>
      <c r="U259" s="209">
        <f t="shared" si="33"/>
        <v>0</v>
      </c>
      <c r="V259" s="209">
        <f t="shared" si="34"/>
        <v>0.30643079481081692</v>
      </c>
      <c r="W259" s="209">
        <f t="shared" si="35"/>
        <v>0.1</v>
      </c>
      <c r="X259" s="233">
        <f t="shared" si="36"/>
        <v>1</v>
      </c>
      <c r="Y259" s="234">
        <f t="shared" si="37"/>
        <v>1</v>
      </c>
      <c r="Z259" s="234">
        <f t="shared" si="38"/>
        <v>0</v>
      </c>
    </row>
    <row r="260" spans="1:26">
      <c r="A260" s="235">
        <v>1618</v>
      </c>
      <c r="B260" s="236" t="s">
        <v>187</v>
      </c>
      <c r="C260" s="237">
        <v>21</v>
      </c>
      <c r="D260" s="238">
        <v>15.965955598995766</v>
      </c>
      <c r="E260" s="239">
        <v>2016</v>
      </c>
      <c r="F260" s="237">
        <v>0</v>
      </c>
      <c r="G260" s="238">
        <v>0</v>
      </c>
      <c r="H260" s="240">
        <v>0</v>
      </c>
      <c r="I260" s="237">
        <v>21</v>
      </c>
      <c r="J260" s="238">
        <v>15.965955598995766</v>
      </c>
      <c r="K260" s="240">
        <v>2016</v>
      </c>
      <c r="M260" s="209">
        <f t="shared" si="39"/>
        <v>11.811999999999999</v>
      </c>
      <c r="N260" s="209">
        <f t="shared" si="40"/>
        <v>0</v>
      </c>
      <c r="O260" s="209">
        <f t="shared" si="41"/>
        <v>11.811999999999999</v>
      </c>
      <c r="P260" s="209">
        <f t="shared" si="42"/>
        <v>11.811999999999999</v>
      </c>
      <c r="Q260" s="209"/>
      <c r="R260" s="209" t="str">
        <f t="shared" si="30"/>
        <v/>
      </c>
      <c r="S260" s="209">
        <f t="shared" si="31"/>
        <v>11.811999999999999</v>
      </c>
      <c r="T260" s="209" t="str">
        <f t="shared" si="32"/>
        <v/>
      </c>
      <c r="U260" s="209">
        <f t="shared" si="33"/>
        <v>4.1539555989957666</v>
      </c>
      <c r="V260" s="209" t="str">
        <f t="shared" si="34"/>
        <v/>
      </c>
      <c r="W260" s="209" t="str">
        <f t="shared" si="35"/>
        <v/>
      </c>
      <c r="X260" s="233">
        <f t="shared" si="36"/>
        <v>0</v>
      </c>
      <c r="Y260" s="234">
        <f t="shared" si="37"/>
        <v>0</v>
      </c>
      <c r="Z260" s="234">
        <f t="shared" si="38"/>
        <v>0</v>
      </c>
    </row>
    <row r="261" spans="1:26">
      <c r="A261" s="235">
        <v>340</v>
      </c>
      <c r="B261" s="236" t="s">
        <v>187</v>
      </c>
      <c r="C261" s="237">
        <v>22</v>
      </c>
      <c r="D261" s="238">
        <v>13.309615571039751</v>
      </c>
      <c r="E261" s="239">
        <v>2003</v>
      </c>
      <c r="F261" s="237">
        <v>0</v>
      </c>
      <c r="G261" s="238">
        <v>0</v>
      </c>
      <c r="H261" s="240">
        <v>0</v>
      </c>
      <c r="I261" s="237">
        <v>22</v>
      </c>
      <c r="J261" s="238">
        <v>13.309615571039751</v>
      </c>
      <c r="K261" s="240">
        <v>2003</v>
      </c>
      <c r="M261" s="209">
        <f t="shared" si="39"/>
        <v>12.098000000000001</v>
      </c>
      <c r="N261" s="209">
        <f t="shared" si="40"/>
        <v>0</v>
      </c>
      <c r="O261" s="209">
        <f t="shared" si="41"/>
        <v>12.098000000000001</v>
      </c>
      <c r="P261" s="209">
        <f t="shared" si="42"/>
        <v>12.098000000000001</v>
      </c>
      <c r="Q261" s="209"/>
      <c r="R261" s="209" t="str">
        <f t="shared" si="30"/>
        <v/>
      </c>
      <c r="S261" s="209">
        <f t="shared" si="31"/>
        <v>12.098000000000001</v>
      </c>
      <c r="T261" s="209" t="str">
        <f t="shared" si="32"/>
        <v/>
      </c>
      <c r="U261" s="209">
        <f t="shared" si="33"/>
        <v>1.2116155710397507</v>
      </c>
      <c r="V261" s="209" t="str">
        <f t="shared" si="34"/>
        <v/>
      </c>
      <c r="W261" s="209" t="str">
        <f t="shared" si="35"/>
        <v/>
      </c>
      <c r="X261" s="233">
        <f t="shared" si="36"/>
        <v>0</v>
      </c>
      <c r="Y261" s="234">
        <f t="shared" si="37"/>
        <v>0</v>
      </c>
      <c r="Z261" s="234">
        <f t="shared" si="38"/>
        <v>0</v>
      </c>
    </row>
    <row r="262" spans="1:26">
      <c r="A262" s="235">
        <v>487</v>
      </c>
      <c r="B262" s="236" t="s">
        <v>187</v>
      </c>
      <c r="C262" s="237">
        <v>22</v>
      </c>
      <c r="D262" s="238">
        <v>16.606728766354362</v>
      </c>
      <c r="E262" s="239">
        <v>2007</v>
      </c>
      <c r="F262" s="237">
        <v>0</v>
      </c>
      <c r="G262" s="238">
        <v>0</v>
      </c>
      <c r="H262" s="240">
        <v>0</v>
      </c>
      <c r="I262" s="237">
        <v>22</v>
      </c>
      <c r="J262" s="238">
        <v>16.606728766354362</v>
      </c>
      <c r="K262" s="240">
        <v>2007</v>
      </c>
      <c r="M262" s="209">
        <f t="shared" si="39"/>
        <v>12.098000000000001</v>
      </c>
      <c r="N262" s="209">
        <f t="shared" si="40"/>
        <v>0</v>
      </c>
      <c r="O262" s="209">
        <f t="shared" si="41"/>
        <v>12.098000000000001</v>
      </c>
      <c r="P262" s="209">
        <f t="shared" si="42"/>
        <v>12.098000000000001</v>
      </c>
      <c r="Q262" s="209"/>
      <c r="R262" s="209" t="str">
        <f t="shared" si="30"/>
        <v/>
      </c>
      <c r="S262" s="209">
        <f t="shared" si="31"/>
        <v>12.098000000000001</v>
      </c>
      <c r="T262" s="209" t="str">
        <f t="shared" si="32"/>
        <v/>
      </c>
      <c r="U262" s="209">
        <f t="shared" si="33"/>
        <v>4.5087287663543609</v>
      </c>
      <c r="V262" s="209" t="str">
        <f t="shared" si="34"/>
        <v/>
      </c>
      <c r="W262" s="209" t="str">
        <f t="shared" si="35"/>
        <v/>
      </c>
      <c r="X262" s="233">
        <f t="shared" si="36"/>
        <v>0</v>
      </c>
      <c r="Y262" s="234">
        <f t="shared" si="37"/>
        <v>0</v>
      </c>
      <c r="Z262" s="234">
        <f t="shared" si="38"/>
        <v>0</v>
      </c>
    </row>
    <row r="263" spans="1:26">
      <c r="A263" s="235">
        <v>360</v>
      </c>
      <c r="B263" s="236" t="s">
        <v>187</v>
      </c>
      <c r="C263" s="237">
        <v>22</v>
      </c>
      <c r="D263" s="238">
        <v>7.1174715515965792</v>
      </c>
      <c r="E263" s="239">
        <v>2003</v>
      </c>
      <c r="F263" s="237">
        <v>0</v>
      </c>
      <c r="G263" s="238">
        <v>0</v>
      </c>
      <c r="H263" s="240">
        <v>0</v>
      </c>
      <c r="I263" s="237">
        <v>22</v>
      </c>
      <c r="J263" s="238">
        <v>7.1174715515965792</v>
      </c>
      <c r="K263" s="240">
        <v>2003</v>
      </c>
      <c r="M263" s="209">
        <f t="shared" si="39"/>
        <v>12.098000000000001</v>
      </c>
      <c r="N263" s="209">
        <f t="shared" si="40"/>
        <v>0</v>
      </c>
      <c r="O263" s="209">
        <f t="shared" si="41"/>
        <v>12.098000000000001</v>
      </c>
      <c r="P263" s="209">
        <f t="shared" si="42"/>
        <v>12.098000000000001</v>
      </c>
      <c r="Q263" s="209"/>
      <c r="R263" s="209" t="str">
        <f t="shared" si="30"/>
        <v/>
      </c>
      <c r="S263" s="209">
        <f t="shared" si="31"/>
        <v>7.1174715515965792</v>
      </c>
      <c r="T263" s="209" t="str">
        <f t="shared" si="32"/>
        <v/>
      </c>
      <c r="U263" s="209">
        <f t="shared" si="33"/>
        <v>0</v>
      </c>
      <c r="V263" s="209">
        <f t="shared" si="34"/>
        <v>4.8805284484034219</v>
      </c>
      <c r="W263" s="209">
        <f t="shared" si="35"/>
        <v>0.1</v>
      </c>
      <c r="X263" s="233">
        <f t="shared" si="36"/>
        <v>1</v>
      </c>
      <c r="Y263" s="234">
        <f t="shared" si="37"/>
        <v>1</v>
      </c>
      <c r="Z263" s="234">
        <f t="shared" si="38"/>
        <v>0</v>
      </c>
    </row>
    <row r="264" spans="1:26">
      <c r="A264" s="235">
        <v>855</v>
      </c>
      <c r="B264" s="236" t="s">
        <v>187</v>
      </c>
      <c r="C264" s="237">
        <v>23</v>
      </c>
      <c r="D264" s="238">
        <v>28.66706963950903</v>
      </c>
      <c r="E264" s="239">
        <v>2011</v>
      </c>
      <c r="F264" s="237">
        <v>0</v>
      </c>
      <c r="G264" s="238">
        <v>0</v>
      </c>
      <c r="H264" s="240">
        <v>0</v>
      </c>
      <c r="I264" s="237">
        <v>23</v>
      </c>
      <c r="J264" s="238">
        <v>28.66706963950903</v>
      </c>
      <c r="K264" s="240">
        <v>2011</v>
      </c>
      <c r="M264" s="209">
        <f t="shared" si="39"/>
        <v>12.384</v>
      </c>
      <c r="N264" s="209">
        <f t="shared" si="40"/>
        <v>0</v>
      </c>
      <c r="O264" s="209">
        <f t="shared" si="41"/>
        <v>12.384</v>
      </c>
      <c r="P264" s="209">
        <f t="shared" si="42"/>
        <v>12.384</v>
      </c>
      <c r="Q264" s="209"/>
      <c r="R264" s="209" t="str">
        <f t="shared" si="30"/>
        <v/>
      </c>
      <c r="S264" s="209">
        <f t="shared" si="31"/>
        <v>12.384</v>
      </c>
      <c r="T264" s="209" t="str">
        <f t="shared" si="32"/>
        <v/>
      </c>
      <c r="U264" s="209">
        <f t="shared" si="33"/>
        <v>16.28306963950903</v>
      </c>
      <c r="V264" s="209" t="str">
        <f t="shared" si="34"/>
        <v/>
      </c>
      <c r="W264" s="209" t="str">
        <f t="shared" si="35"/>
        <v/>
      </c>
      <c r="X264" s="233">
        <f t="shared" si="36"/>
        <v>0</v>
      </c>
      <c r="Y264" s="234">
        <f t="shared" si="37"/>
        <v>0</v>
      </c>
      <c r="Z264" s="234">
        <f t="shared" si="38"/>
        <v>0</v>
      </c>
    </row>
    <row r="265" spans="1:26">
      <c r="A265" s="235">
        <v>422</v>
      </c>
      <c r="B265" s="236" t="s">
        <v>187</v>
      </c>
      <c r="C265" s="237">
        <v>24</v>
      </c>
      <c r="D265" s="238">
        <v>13.650794587226329</v>
      </c>
      <c r="E265" s="239">
        <v>2003</v>
      </c>
      <c r="F265" s="237">
        <v>0</v>
      </c>
      <c r="G265" s="238">
        <v>0</v>
      </c>
      <c r="H265" s="240">
        <v>0</v>
      </c>
      <c r="I265" s="237">
        <v>24</v>
      </c>
      <c r="J265" s="238">
        <v>13.650794587226329</v>
      </c>
      <c r="K265" s="240">
        <v>2003</v>
      </c>
      <c r="M265" s="209">
        <f t="shared" si="39"/>
        <v>12.67</v>
      </c>
      <c r="N265" s="209">
        <f t="shared" si="40"/>
        <v>0</v>
      </c>
      <c r="O265" s="209">
        <f t="shared" si="41"/>
        <v>12.67</v>
      </c>
      <c r="P265" s="209">
        <f t="shared" si="42"/>
        <v>12.67</v>
      </c>
      <c r="Q265" s="209"/>
      <c r="R265" s="209" t="str">
        <f t="shared" si="30"/>
        <v/>
      </c>
      <c r="S265" s="209">
        <f t="shared" si="31"/>
        <v>12.67</v>
      </c>
      <c r="T265" s="209" t="str">
        <f t="shared" si="32"/>
        <v/>
      </c>
      <c r="U265" s="209">
        <f t="shared" si="33"/>
        <v>0.98079458722632928</v>
      </c>
      <c r="V265" s="209" t="str">
        <f t="shared" si="34"/>
        <v/>
      </c>
      <c r="W265" s="209" t="str">
        <f t="shared" si="35"/>
        <v/>
      </c>
      <c r="X265" s="233">
        <f t="shared" si="36"/>
        <v>0</v>
      </c>
      <c r="Y265" s="234">
        <f t="shared" si="37"/>
        <v>0</v>
      </c>
      <c r="Z265" s="234">
        <f t="shared" si="38"/>
        <v>0</v>
      </c>
    </row>
    <row r="266" spans="1:26">
      <c r="A266" s="235">
        <v>1284</v>
      </c>
      <c r="B266" s="236" t="s">
        <v>187</v>
      </c>
      <c r="C266" s="237">
        <v>24.1</v>
      </c>
      <c r="D266" s="238">
        <v>7.0843108002972475</v>
      </c>
      <c r="E266" s="239">
        <v>2013</v>
      </c>
      <c r="F266" s="237">
        <v>0</v>
      </c>
      <c r="G266" s="238">
        <v>0</v>
      </c>
      <c r="H266" s="240">
        <v>0</v>
      </c>
      <c r="I266" s="237">
        <v>24.1</v>
      </c>
      <c r="J266" s="238">
        <v>7.0843108002972475</v>
      </c>
      <c r="K266" s="240">
        <v>2013</v>
      </c>
      <c r="M266" s="209">
        <f t="shared" si="39"/>
        <v>12.698600000000001</v>
      </c>
      <c r="N266" s="209">
        <f t="shared" si="40"/>
        <v>0</v>
      </c>
      <c r="O266" s="209">
        <f t="shared" si="41"/>
        <v>12.698600000000001</v>
      </c>
      <c r="P266" s="209">
        <f t="shared" si="42"/>
        <v>12.698600000000001</v>
      </c>
      <c r="Q266" s="209"/>
      <c r="R266" s="209" t="str">
        <f t="shared" si="30"/>
        <v/>
      </c>
      <c r="S266" s="209">
        <f t="shared" si="31"/>
        <v>7.0843108002972475</v>
      </c>
      <c r="T266" s="209" t="str">
        <f t="shared" si="32"/>
        <v/>
      </c>
      <c r="U266" s="209">
        <f t="shared" si="33"/>
        <v>0</v>
      </c>
      <c r="V266" s="209">
        <f t="shared" si="34"/>
        <v>5.5142891997027537</v>
      </c>
      <c r="W266" s="209">
        <f t="shared" si="35"/>
        <v>0.1</v>
      </c>
      <c r="X266" s="233">
        <f t="shared" si="36"/>
        <v>1</v>
      </c>
      <c r="Y266" s="234">
        <f t="shared" si="37"/>
        <v>1</v>
      </c>
      <c r="Z266" s="234">
        <f t="shared" si="38"/>
        <v>1</v>
      </c>
    </row>
    <row r="267" spans="1:26">
      <c r="A267" s="235">
        <v>443</v>
      </c>
      <c r="B267" s="236" t="s">
        <v>187</v>
      </c>
      <c r="C267" s="237">
        <v>24.3</v>
      </c>
      <c r="D267" s="238">
        <v>11.705577131494863</v>
      </c>
      <c r="E267" s="239">
        <v>2006</v>
      </c>
      <c r="F267" s="237">
        <v>0</v>
      </c>
      <c r="G267" s="238">
        <v>0</v>
      </c>
      <c r="H267" s="240">
        <v>0</v>
      </c>
      <c r="I267" s="237">
        <v>24.3</v>
      </c>
      <c r="J267" s="238">
        <v>11.705577131494863</v>
      </c>
      <c r="K267" s="240">
        <v>2006</v>
      </c>
      <c r="M267" s="209">
        <f t="shared" si="39"/>
        <v>12.755800000000001</v>
      </c>
      <c r="N267" s="209">
        <f t="shared" si="40"/>
        <v>0</v>
      </c>
      <c r="O267" s="209">
        <f t="shared" si="41"/>
        <v>12.755800000000001</v>
      </c>
      <c r="P267" s="209">
        <f t="shared" si="42"/>
        <v>12.755800000000001</v>
      </c>
      <c r="Q267" s="209"/>
      <c r="R267" s="209" t="str">
        <f t="shared" si="30"/>
        <v/>
      </c>
      <c r="S267" s="209">
        <f t="shared" si="31"/>
        <v>11.705577131494863</v>
      </c>
      <c r="T267" s="209" t="str">
        <f t="shared" si="32"/>
        <v/>
      </c>
      <c r="U267" s="209">
        <f t="shared" si="33"/>
        <v>0</v>
      </c>
      <c r="V267" s="209">
        <f t="shared" si="34"/>
        <v>0.95022286850513815</v>
      </c>
      <c r="W267" s="209">
        <f t="shared" si="35"/>
        <v>0.1</v>
      </c>
      <c r="X267" s="233">
        <f t="shared" si="36"/>
        <v>1</v>
      </c>
      <c r="Y267" s="234">
        <f t="shared" si="37"/>
        <v>1</v>
      </c>
      <c r="Z267" s="234">
        <f t="shared" si="38"/>
        <v>0</v>
      </c>
    </row>
    <row r="268" spans="1:26">
      <c r="A268" s="235">
        <v>851</v>
      </c>
      <c r="B268" s="236" t="s">
        <v>187</v>
      </c>
      <c r="C268" s="237">
        <v>25</v>
      </c>
      <c r="D268" s="238">
        <v>12.931754132918639</v>
      </c>
      <c r="E268" s="239">
        <v>2007</v>
      </c>
      <c r="F268" s="237">
        <v>0</v>
      </c>
      <c r="G268" s="238">
        <v>0</v>
      </c>
      <c r="H268" s="240">
        <v>0</v>
      </c>
      <c r="I268" s="237">
        <v>25</v>
      </c>
      <c r="J268" s="238">
        <v>12.931754132918639</v>
      </c>
      <c r="K268" s="240">
        <v>2007</v>
      </c>
      <c r="M268" s="209">
        <f t="shared" si="39"/>
        <v>12.956</v>
      </c>
      <c r="N268" s="209">
        <f t="shared" si="40"/>
        <v>0</v>
      </c>
      <c r="O268" s="209">
        <f t="shared" si="41"/>
        <v>12.956</v>
      </c>
      <c r="P268" s="209">
        <f t="shared" si="42"/>
        <v>12.956</v>
      </c>
      <c r="Q268" s="209"/>
      <c r="R268" s="209" t="str">
        <f t="shared" si="30"/>
        <v/>
      </c>
      <c r="S268" s="209">
        <f t="shared" si="31"/>
        <v>12.931754132918639</v>
      </c>
      <c r="T268" s="209" t="str">
        <f t="shared" si="32"/>
        <v/>
      </c>
      <c r="U268" s="209">
        <f t="shared" si="33"/>
        <v>0</v>
      </c>
      <c r="V268" s="209">
        <f t="shared" si="34"/>
        <v>2.4245867081360117E-2</v>
      </c>
      <c r="W268" s="209" t="str">
        <f t="shared" si="35"/>
        <v/>
      </c>
      <c r="X268" s="233">
        <f t="shared" si="36"/>
        <v>1</v>
      </c>
      <c r="Y268" s="234">
        <f t="shared" si="37"/>
        <v>1</v>
      </c>
      <c r="Z268" s="234">
        <f t="shared" si="38"/>
        <v>0</v>
      </c>
    </row>
    <row r="269" spans="1:26">
      <c r="A269" s="235">
        <v>865</v>
      </c>
      <c r="B269" s="236" t="s">
        <v>187</v>
      </c>
      <c r="C269" s="237">
        <v>25</v>
      </c>
      <c r="D269" s="238">
        <v>8.6091983279462436</v>
      </c>
      <c r="E269" s="239">
        <v>2007</v>
      </c>
      <c r="F269" s="237">
        <v>0</v>
      </c>
      <c r="G269" s="238">
        <v>0</v>
      </c>
      <c r="H269" s="240">
        <v>0</v>
      </c>
      <c r="I269" s="237">
        <v>25</v>
      </c>
      <c r="J269" s="238">
        <v>8.6091983279462436</v>
      </c>
      <c r="K269" s="240">
        <v>2007</v>
      </c>
      <c r="M269" s="209">
        <f t="shared" si="39"/>
        <v>12.956</v>
      </c>
      <c r="N269" s="209">
        <f t="shared" si="40"/>
        <v>0</v>
      </c>
      <c r="O269" s="209">
        <f t="shared" si="41"/>
        <v>12.956</v>
      </c>
      <c r="P269" s="209">
        <f t="shared" si="42"/>
        <v>12.956</v>
      </c>
      <c r="Q269" s="209"/>
      <c r="R269" s="209" t="str">
        <f t="shared" si="30"/>
        <v/>
      </c>
      <c r="S269" s="209">
        <f t="shared" si="31"/>
        <v>8.6091983279462436</v>
      </c>
      <c r="T269" s="209" t="str">
        <f t="shared" si="32"/>
        <v/>
      </c>
      <c r="U269" s="209">
        <f t="shared" si="33"/>
        <v>0</v>
      </c>
      <c r="V269" s="209">
        <f t="shared" si="34"/>
        <v>4.2468016720537562</v>
      </c>
      <c r="W269" s="209">
        <f t="shared" si="35"/>
        <v>0.1</v>
      </c>
      <c r="X269" s="233">
        <f t="shared" si="36"/>
        <v>1</v>
      </c>
      <c r="Y269" s="234">
        <f t="shared" si="37"/>
        <v>1</v>
      </c>
      <c r="Z269" s="234">
        <f t="shared" si="38"/>
        <v>0</v>
      </c>
    </row>
    <row r="270" spans="1:26">
      <c r="A270" s="235">
        <v>899</v>
      </c>
      <c r="B270" s="236" t="s">
        <v>187</v>
      </c>
      <c r="C270" s="237">
        <v>25</v>
      </c>
      <c r="D270" s="238">
        <v>15.17251837286627</v>
      </c>
      <c r="E270" s="239">
        <v>2010</v>
      </c>
      <c r="F270" s="237">
        <v>0</v>
      </c>
      <c r="G270" s="238">
        <v>0</v>
      </c>
      <c r="H270" s="240">
        <v>0</v>
      </c>
      <c r="I270" s="237">
        <v>25</v>
      </c>
      <c r="J270" s="238">
        <v>15.17251837286627</v>
      </c>
      <c r="K270" s="240">
        <v>2010</v>
      </c>
      <c r="M270" s="209">
        <f t="shared" ref="M270:M298" si="43">IF($C270&gt;0,20*($C$11+(MIN(7.5,$C270)*$D$11)+(MAX(MIN(9.5,$C270-7.5),0)*$E$11)+(MAX(MIN(23,$C270-17),0)*$F$11)+(MAX($C270-40,0)*$G$11))/1000000,0)</f>
        <v>12.956</v>
      </c>
      <c r="N270" s="209">
        <f t="shared" ref="N270:N298" si="44">O270-M270</f>
        <v>0</v>
      </c>
      <c r="O270" s="209">
        <f t="shared" ref="O270:O298" si="45">IF(I270&gt;0,20*($C$11+(MIN(7.5,I270)*$D$11)+(MAX(MIN(9.5,I270-7.5),0)*$E$11)+(MAX(MIN(23,I270-17),0)*$F$11)+(MAX(I270-40,0)*$G$11))/1000000,0)</f>
        <v>12.956</v>
      </c>
      <c r="P270" s="209">
        <f t="shared" ref="P270:P298" si="46">IF(B270="GF",M270,N270)</f>
        <v>12.956</v>
      </c>
      <c r="Q270" s="209"/>
      <c r="R270" s="209" t="str">
        <f t="shared" si="30"/>
        <v/>
      </c>
      <c r="S270" s="209">
        <f t="shared" si="31"/>
        <v>12.956</v>
      </c>
      <c r="T270" s="209" t="str">
        <f t="shared" si="32"/>
        <v/>
      </c>
      <c r="U270" s="209">
        <f t="shared" si="33"/>
        <v>2.2165183728662701</v>
      </c>
      <c r="V270" s="209" t="str">
        <f t="shared" si="34"/>
        <v/>
      </c>
      <c r="W270" s="209" t="str">
        <f t="shared" si="35"/>
        <v/>
      </c>
      <c r="X270" s="233">
        <f t="shared" si="36"/>
        <v>0</v>
      </c>
      <c r="Y270" s="234">
        <f t="shared" si="37"/>
        <v>0</v>
      </c>
      <c r="Z270" s="234">
        <f t="shared" si="38"/>
        <v>0</v>
      </c>
    </row>
    <row r="271" spans="1:26">
      <c r="A271" s="235">
        <v>433</v>
      </c>
      <c r="B271" s="236" t="s">
        <v>187</v>
      </c>
      <c r="C271" s="237">
        <v>25</v>
      </c>
      <c r="D271" s="238">
        <v>22.308265318441425</v>
      </c>
      <c r="E271" s="239">
        <v>2003</v>
      </c>
      <c r="F271" s="237">
        <v>0</v>
      </c>
      <c r="G271" s="238">
        <v>0</v>
      </c>
      <c r="H271" s="240">
        <v>0</v>
      </c>
      <c r="I271" s="237">
        <v>25</v>
      </c>
      <c r="J271" s="238">
        <v>22.308265318441425</v>
      </c>
      <c r="K271" s="240">
        <v>2003</v>
      </c>
      <c r="M271" s="209">
        <f t="shared" si="43"/>
        <v>12.956</v>
      </c>
      <c r="N271" s="209">
        <f t="shared" si="44"/>
        <v>0</v>
      </c>
      <c r="O271" s="209">
        <f t="shared" si="45"/>
        <v>12.956</v>
      </c>
      <c r="P271" s="209">
        <f t="shared" si="46"/>
        <v>12.956</v>
      </c>
      <c r="Q271" s="209"/>
      <c r="R271" s="209" t="str">
        <f t="shared" si="30"/>
        <v/>
      </c>
      <c r="S271" s="209">
        <f t="shared" si="31"/>
        <v>12.956</v>
      </c>
      <c r="T271" s="209" t="str">
        <f t="shared" si="32"/>
        <v/>
      </c>
      <c r="U271" s="209">
        <f t="shared" si="33"/>
        <v>9.3522653184414253</v>
      </c>
      <c r="V271" s="209" t="str">
        <f t="shared" si="34"/>
        <v/>
      </c>
      <c r="W271" s="209" t="str">
        <f t="shared" si="35"/>
        <v/>
      </c>
      <c r="X271" s="233">
        <f t="shared" si="36"/>
        <v>0</v>
      </c>
      <c r="Y271" s="234">
        <f t="shared" si="37"/>
        <v>0</v>
      </c>
      <c r="Z271" s="234">
        <f t="shared" si="38"/>
        <v>0</v>
      </c>
    </row>
    <row r="272" spans="1:26">
      <c r="A272" s="235">
        <v>863</v>
      </c>
      <c r="B272" s="236" t="s">
        <v>187</v>
      </c>
      <c r="C272" s="237">
        <v>25</v>
      </c>
      <c r="D272" s="238">
        <v>8.2434360504581008</v>
      </c>
      <c r="E272" s="239">
        <v>2007</v>
      </c>
      <c r="F272" s="237">
        <v>0</v>
      </c>
      <c r="G272" s="238">
        <v>0</v>
      </c>
      <c r="H272" s="240">
        <v>0</v>
      </c>
      <c r="I272" s="237">
        <v>25</v>
      </c>
      <c r="J272" s="238">
        <v>8.2434360504581008</v>
      </c>
      <c r="K272" s="240">
        <v>2007</v>
      </c>
      <c r="M272" s="209">
        <f t="shared" si="43"/>
        <v>12.956</v>
      </c>
      <c r="N272" s="209">
        <f t="shared" si="44"/>
        <v>0</v>
      </c>
      <c r="O272" s="209">
        <f t="shared" si="45"/>
        <v>12.956</v>
      </c>
      <c r="P272" s="209">
        <f t="shared" si="46"/>
        <v>12.956</v>
      </c>
      <c r="Q272" s="209"/>
      <c r="R272" s="209" t="str">
        <f t="shared" si="30"/>
        <v/>
      </c>
      <c r="S272" s="209">
        <f t="shared" si="31"/>
        <v>8.2434360504581008</v>
      </c>
      <c r="T272" s="209" t="str">
        <f t="shared" si="32"/>
        <v/>
      </c>
      <c r="U272" s="209">
        <f t="shared" si="33"/>
        <v>0</v>
      </c>
      <c r="V272" s="209">
        <f t="shared" si="34"/>
        <v>4.6125639495418991</v>
      </c>
      <c r="W272" s="209">
        <f t="shared" si="35"/>
        <v>0.1</v>
      </c>
      <c r="X272" s="233">
        <f t="shared" si="36"/>
        <v>1</v>
      </c>
      <c r="Y272" s="234">
        <f t="shared" si="37"/>
        <v>1</v>
      </c>
      <c r="Z272" s="234">
        <f t="shared" si="38"/>
        <v>0</v>
      </c>
    </row>
    <row r="273" spans="1:26">
      <c r="A273" s="235">
        <v>864</v>
      </c>
      <c r="B273" s="236" t="s">
        <v>187</v>
      </c>
      <c r="C273" s="237">
        <v>25</v>
      </c>
      <c r="D273" s="238">
        <v>9.825778201045452</v>
      </c>
      <c r="E273" s="239">
        <v>2007</v>
      </c>
      <c r="F273" s="237">
        <v>0</v>
      </c>
      <c r="G273" s="238">
        <v>0</v>
      </c>
      <c r="H273" s="240">
        <v>0</v>
      </c>
      <c r="I273" s="237">
        <v>25</v>
      </c>
      <c r="J273" s="238">
        <v>9.825778201045452</v>
      </c>
      <c r="K273" s="240">
        <v>2007</v>
      </c>
      <c r="M273" s="209">
        <f t="shared" si="43"/>
        <v>12.956</v>
      </c>
      <c r="N273" s="209">
        <f t="shared" si="44"/>
        <v>0</v>
      </c>
      <c r="O273" s="209">
        <f t="shared" si="45"/>
        <v>12.956</v>
      </c>
      <c r="P273" s="209">
        <f t="shared" si="46"/>
        <v>12.956</v>
      </c>
      <c r="Q273" s="209"/>
      <c r="R273" s="209" t="str">
        <f t="shared" si="30"/>
        <v/>
      </c>
      <c r="S273" s="209">
        <f t="shared" si="31"/>
        <v>9.825778201045452</v>
      </c>
      <c r="T273" s="209" t="str">
        <f t="shared" si="32"/>
        <v/>
      </c>
      <c r="U273" s="209">
        <f t="shared" si="33"/>
        <v>0</v>
      </c>
      <c r="V273" s="209">
        <f t="shared" si="34"/>
        <v>3.0302217989545479</v>
      </c>
      <c r="W273" s="209">
        <f t="shared" si="35"/>
        <v>0.1</v>
      </c>
      <c r="X273" s="233">
        <f t="shared" si="36"/>
        <v>1</v>
      </c>
      <c r="Y273" s="234">
        <f t="shared" si="37"/>
        <v>1</v>
      </c>
      <c r="Z273" s="234">
        <f t="shared" si="38"/>
        <v>0</v>
      </c>
    </row>
    <row r="274" spans="1:26">
      <c r="A274" s="235">
        <v>1358</v>
      </c>
      <c r="B274" s="236" t="s">
        <v>187</v>
      </c>
      <c r="C274" s="237">
        <v>27</v>
      </c>
      <c r="D274" s="238">
        <v>13.07265503282744</v>
      </c>
      <c r="E274" s="239">
        <v>2013</v>
      </c>
      <c r="F274" s="237">
        <v>0</v>
      </c>
      <c r="G274" s="238">
        <v>0</v>
      </c>
      <c r="H274" s="240">
        <v>0</v>
      </c>
      <c r="I274" s="237">
        <v>27</v>
      </c>
      <c r="J274" s="238">
        <v>13.07265503282744</v>
      </c>
      <c r="K274" s="240">
        <v>2013</v>
      </c>
      <c r="M274" s="209">
        <f t="shared" si="43"/>
        <v>13.528</v>
      </c>
      <c r="N274" s="209">
        <f t="shared" si="44"/>
        <v>0</v>
      </c>
      <c r="O274" s="209">
        <f t="shared" si="45"/>
        <v>13.528</v>
      </c>
      <c r="P274" s="209">
        <f t="shared" si="46"/>
        <v>13.528</v>
      </c>
      <c r="Q274" s="209"/>
      <c r="R274" s="209" t="str">
        <f t="shared" si="30"/>
        <v/>
      </c>
      <c r="S274" s="209">
        <f t="shared" si="31"/>
        <v>13.07265503282744</v>
      </c>
      <c r="T274" s="209" t="str">
        <f t="shared" si="32"/>
        <v/>
      </c>
      <c r="U274" s="209">
        <f t="shared" si="33"/>
        <v>0</v>
      </c>
      <c r="V274" s="209">
        <f t="shared" si="34"/>
        <v>0.35534496717256125</v>
      </c>
      <c r="W274" s="209">
        <f t="shared" si="35"/>
        <v>0.1</v>
      </c>
      <c r="X274" s="233">
        <f t="shared" si="36"/>
        <v>1</v>
      </c>
      <c r="Y274" s="234">
        <f t="shared" si="37"/>
        <v>1</v>
      </c>
      <c r="Z274" s="234">
        <f t="shared" si="38"/>
        <v>0</v>
      </c>
    </row>
    <row r="275" spans="1:26">
      <c r="A275" s="235">
        <v>1358</v>
      </c>
      <c r="B275" s="236" t="s">
        <v>187</v>
      </c>
      <c r="C275" s="237">
        <v>27</v>
      </c>
      <c r="D275" s="238">
        <v>13.07265503282744</v>
      </c>
      <c r="E275" s="239">
        <v>2011</v>
      </c>
      <c r="F275" s="237">
        <v>0</v>
      </c>
      <c r="G275" s="238">
        <v>0</v>
      </c>
      <c r="H275" s="240">
        <v>0</v>
      </c>
      <c r="I275" s="237">
        <v>27</v>
      </c>
      <c r="J275" s="238">
        <v>13.07265503282744</v>
      </c>
      <c r="K275" s="240">
        <v>2011</v>
      </c>
      <c r="M275" s="209">
        <f t="shared" si="43"/>
        <v>13.528</v>
      </c>
      <c r="N275" s="209">
        <f t="shared" si="44"/>
        <v>0</v>
      </c>
      <c r="O275" s="209">
        <f t="shared" si="45"/>
        <v>13.528</v>
      </c>
      <c r="P275" s="209">
        <f t="shared" si="46"/>
        <v>13.528</v>
      </c>
      <c r="Q275" s="209"/>
      <c r="R275" s="209" t="str">
        <f t="shared" si="30"/>
        <v/>
      </c>
      <c r="S275" s="209">
        <f t="shared" si="31"/>
        <v>13.07265503282744</v>
      </c>
      <c r="T275" s="209" t="str">
        <f t="shared" si="32"/>
        <v/>
      </c>
      <c r="U275" s="209">
        <f t="shared" si="33"/>
        <v>0</v>
      </c>
      <c r="V275" s="209">
        <f t="shared" si="34"/>
        <v>0.35534496717256125</v>
      </c>
      <c r="W275" s="209">
        <f t="shared" si="35"/>
        <v>0.1</v>
      </c>
      <c r="X275" s="233">
        <f t="shared" si="36"/>
        <v>1</v>
      </c>
      <c r="Y275" s="234">
        <f t="shared" si="37"/>
        <v>1</v>
      </c>
      <c r="Z275" s="234">
        <f t="shared" si="38"/>
        <v>0</v>
      </c>
    </row>
    <row r="276" spans="1:26">
      <c r="A276" s="235">
        <v>584</v>
      </c>
      <c r="B276" s="236" t="s">
        <v>187</v>
      </c>
      <c r="C276" s="237">
        <v>28</v>
      </c>
      <c r="D276" s="238">
        <v>34.903749706800433</v>
      </c>
      <c r="E276" s="239">
        <v>2011</v>
      </c>
      <c r="F276" s="237">
        <v>0</v>
      </c>
      <c r="G276" s="238">
        <v>0</v>
      </c>
      <c r="H276" s="240">
        <v>0</v>
      </c>
      <c r="I276" s="237">
        <v>28</v>
      </c>
      <c r="J276" s="238">
        <v>34.903749706800433</v>
      </c>
      <c r="K276" s="240">
        <v>2011</v>
      </c>
      <c r="M276" s="209">
        <f t="shared" si="43"/>
        <v>13.814</v>
      </c>
      <c r="N276" s="209">
        <f t="shared" si="44"/>
        <v>0</v>
      </c>
      <c r="O276" s="209">
        <f t="shared" si="45"/>
        <v>13.814</v>
      </c>
      <c r="P276" s="209">
        <f t="shared" si="46"/>
        <v>13.814</v>
      </c>
      <c r="Q276" s="209"/>
      <c r="R276" s="209" t="str">
        <f t="shared" ref="R276:R298" si="47">IF(B276="UG",MIN(G276,P276),"")</f>
        <v/>
      </c>
      <c r="S276" s="209">
        <f t="shared" ref="S276:S298" si="48">IF(B276="GF",MIN(D276,P276),"")</f>
        <v>13.814</v>
      </c>
      <c r="T276" s="209" t="str">
        <f t="shared" ref="T276:T298" si="49">IF(B276="UG",G276-R276,"")</f>
        <v/>
      </c>
      <c r="U276" s="209">
        <f t="shared" ref="U276:U298" si="50">IF(B276="GF",D276-S276,"")</f>
        <v>21.089749706800433</v>
      </c>
      <c r="V276" s="209" t="str">
        <f t="shared" ref="V276:V298" si="51">IF(P276&gt;SUM(R276:S276),P276-SUM(R276:S276,W276),"")</f>
        <v/>
      </c>
      <c r="W276" s="209" t="str">
        <f t="shared" ref="W276:W298" si="52">IF((P276-SUM(R276:S276))&gt;0.1,0.1,"")</f>
        <v/>
      </c>
      <c r="X276" s="233">
        <f t="shared" ref="X276:X298" si="53">IF(OR(AND(B276="GF",P276&gt;=D276),AND(B276="UG",P276&gt;=G276)),1,0)</f>
        <v>0</v>
      </c>
      <c r="Y276" s="234">
        <f t="shared" ref="Y276:Y298" si="54">IF(OR(AND(B276="GF",P276&gt;D276),AND(B276="UG",P276&gt;G276)),1,0)</f>
        <v>0</v>
      </c>
      <c r="Z276" s="234">
        <f t="shared" ref="Z276:Z298" si="55">IF(OR(AND(B276="GF",(P276-D276)&gt;=5),AND(B276="UG",(P276-G276)&gt;=5)),1,0)</f>
        <v>0</v>
      </c>
    </row>
    <row r="277" spans="1:26">
      <c r="A277" s="235">
        <v>702</v>
      </c>
      <c r="B277" s="236" t="s">
        <v>187</v>
      </c>
      <c r="C277" s="237">
        <v>28.4</v>
      </c>
      <c r="D277" s="238">
        <v>5.2101531080390755</v>
      </c>
      <c r="E277" s="239">
        <v>2007</v>
      </c>
      <c r="F277" s="237">
        <v>0</v>
      </c>
      <c r="G277" s="238">
        <v>0</v>
      </c>
      <c r="H277" s="240">
        <v>0</v>
      </c>
      <c r="I277" s="237">
        <v>28.4</v>
      </c>
      <c r="J277" s="238">
        <v>5.2101531080390755</v>
      </c>
      <c r="K277" s="240">
        <v>2007</v>
      </c>
      <c r="M277" s="209">
        <f t="shared" si="43"/>
        <v>13.9284</v>
      </c>
      <c r="N277" s="209">
        <f t="shared" si="44"/>
        <v>0</v>
      </c>
      <c r="O277" s="209">
        <f t="shared" si="45"/>
        <v>13.9284</v>
      </c>
      <c r="P277" s="209">
        <f t="shared" si="46"/>
        <v>13.9284</v>
      </c>
      <c r="Q277" s="209"/>
      <c r="R277" s="209" t="str">
        <f t="shared" si="47"/>
        <v/>
      </c>
      <c r="S277" s="209">
        <f t="shared" si="48"/>
        <v>5.2101531080390755</v>
      </c>
      <c r="T277" s="209" t="str">
        <f t="shared" si="49"/>
        <v/>
      </c>
      <c r="U277" s="209">
        <f t="shared" si="50"/>
        <v>0</v>
      </c>
      <c r="V277" s="209">
        <f t="shared" si="51"/>
        <v>8.6182468919609256</v>
      </c>
      <c r="W277" s="209">
        <f t="shared" si="52"/>
        <v>0.1</v>
      </c>
      <c r="X277" s="233">
        <f t="shared" si="53"/>
        <v>1</v>
      </c>
      <c r="Y277" s="234">
        <f t="shared" si="54"/>
        <v>1</v>
      </c>
      <c r="Z277" s="234">
        <f t="shared" si="55"/>
        <v>1</v>
      </c>
    </row>
    <row r="278" spans="1:26">
      <c r="A278" s="235">
        <v>683</v>
      </c>
      <c r="B278" s="236" t="s">
        <v>187</v>
      </c>
      <c r="C278" s="237">
        <v>30</v>
      </c>
      <c r="D278" s="238">
        <v>16.03232257186292</v>
      </c>
      <c r="E278" s="239">
        <v>2011</v>
      </c>
      <c r="F278" s="237">
        <v>0</v>
      </c>
      <c r="G278" s="238">
        <v>0</v>
      </c>
      <c r="H278" s="240">
        <v>0</v>
      </c>
      <c r="I278" s="237">
        <v>30</v>
      </c>
      <c r="J278" s="238">
        <v>16.03232257186292</v>
      </c>
      <c r="K278" s="240">
        <v>2011</v>
      </c>
      <c r="M278" s="209">
        <f t="shared" si="43"/>
        <v>14.385999999999999</v>
      </c>
      <c r="N278" s="209">
        <f t="shared" si="44"/>
        <v>0</v>
      </c>
      <c r="O278" s="209">
        <f t="shared" si="45"/>
        <v>14.385999999999999</v>
      </c>
      <c r="P278" s="209">
        <f t="shared" si="46"/>
        <v>14.385999999999999</v>
      </c>
      <c r="Q278" s="209"/>
      <c r="R278" s="209" t="str">
        <f t="shared" si="47"/>
        <v/>
      </c>
      <c r="S278" s="209">
        <f t="shared" si="48"/>
        <v>14.385999999999999</v>
      </c>
      <c r="T278" s="209" t="str">
        <f t="shared" si="49"/>
        <v/>
      </c>
      <c r="U278" s="209">
        <f t="shared" si="50"/>
        <v>1.6463225718629211</v>
      </c>
      <c r="V278" s="209" t="str">
        <f t="shared" si="51"/>
        <v/>
      </c>
      <c r="W278" s="209" t="str">
        <f t="shared" si="52"/>
        <v/>
      </c>
      <c r="X278" s="233">
        <f t="shared" si="53"/>
        <v>0</v>
      </c>
      <c r="Y278" s="234">
        <f t="shared" si="54"/>
        <v>0</v>
      </c>
      <c r="Z278" s="234">
        <f t="shared" si="55"/>
        <v>0</v>
      </c>
    </row>
    <row r="279" spans="1:26">
      <c r="A279" s="235">
        <v>473</v>
      </c>
      <c r="B279" s="236" t="s">
        <v>187</v>
      </c>
      <c r="C279" s="237">
        <v>30</v>
      </c>
      <c r="D279" s="238">
        <v>14.998991377977235</v>
      </c>
      <c r="E279" s="239">
        <v>2003</v>
      </c>
      <c r="F279" s="237">
        <v>0</v>
      </c>
      <c r="G279" s="238">
        <v>0</v>
      </c>
      <c r="H279" s="240">
        <v>0</v>
      </c>
      <c r="I279" s="237">
        <v>30</v>
      </c>
      <c r="J279" s="238">
        <v>14.998991377977235</v>
      </c>
      <c r="K279" s="240">
        <v>2003</v>
      </c>
      <c r="M279" s="209">
        <f t="shared" si="43"/>
        <v>14.385999999999999</v>
      </c>
      <c r="N279" s="209">
        <f t="shared" si="44"/>
        <v>0</v>
      </c>
      <c r="O279" s="209">
        <f t="shared" si="45"/>
        <v>14.385999999999999</v>
      </c>
      <c r="P279" s="209">
        <f t="shared" si="46"/>
        <v>14.385999999999999</v>
      </c>
      <c r="Q279" s="209"/>
      <c r="R279" s="209" t="str">
        <f t="shared" si="47"/>
        <v/>
      </c>
      <c r="S279" s="209">
        <f t="shared" si="48"/>
        <v>14.385999999999999</v>
      </c>
      <c r="T279" s="209" t="str">
        <f t="shared" si="49"/>
        <v/>
      </c>
      <c r="U279" s="209">
        <f t="shared" si="50"/>
        <v>0.61299137797723624</v>
      </c>
      <c r="V279" s="209" t="str">
        <f t="shared" si="51"/>
        <v/>
      </c>
      <c r="W279" s="209" t="str">
        <f t="shared" si="52"/>
        <v/>
      </c>
      <c r="X279" s="233">
        <f t="shared" si="53"/>
        <v>0</v>
      </c>
      <c r="Y279" s="234">
        <f t="shared" si="54"/>
        <v>0</v>
      </c>
      <c r="Z279" s="234">
        <f t="shared" si="55"/>
        <v>0</v>
      </c>
    </row>
    <row r="280" spans="1:26">
      <c r="A280" s="235">
        <v>1349</v>
      </c>
      <c r="B280" s="236" t="s">
        <v>187</v>
      </c>
      <c r="C280" s="237">
        <v>34</v>
      </c>
      <c r="D280" s="238">
        <v>8.9679522578977586</v>
      </c>
      <c r="E280" s="239">
        <v>2013</v>
      </c>
      <c r="F280" s="237">
        <v>0</v>
      </c>
      <c r="G280" s="238">
        <v>0</v>
      </c>
      <c r="H280" s="240">
        <v>0</v>
      </c>
      <c r="I280" s="237">
        <v>34</v>
      </c>
      <c r="J280" s="238">
        <v>8.9679522578977586</v>
      </c>
      <c r="K280" s="240">
        <v>2013</v>
      </c>
      <c r="M280" s="209">
        <f t="shared" si="43"/>
        <v>15.53</v>
      </c>
      <c r="N280" s="209">
        <f t="shared" si="44"/>
        <v>0</v>
      </c>
      <c r="O280" s="209">
        <f t="shared" si="45"/>
        <v>15.53</v>
      </c>
      <c r="P280" s="209">
        <f t="shared" si="46"/>
        <v>15.53</v>
      </c>
      <c r="Q280" s="209"/>
      <c r="R280" s="209" t="str">
        <f t="shared" si="47"/>
        <v/>
      </c>
      <c r="S280" s="209">
        <f t="shared" si="48"/>
        <v>8.9679522578977586</v>
      </c>
      <c r="T280" s="209" t="str">
        <f t="shared" si="49"/>
        <v/>
      </c>
      <c r="U280" s="209">
        <f t="shared" si="50"/>
        <v>0</v>
      </c>
      <c r="V280" s="209">
        <f t="shared" si="51"/>
        <v>6.4620477421022411</v>
      </c>
      <c r="W280" s="209">
        <f t="shared" si="52"/>
        <v>0.1</v>
      </c>
      <c r="X280" s="233">
        <f t="shared" si="53"/>
        <v>1</v>
      </c>
      <c r="Y280" s="234">
        <f t="shared" si="54"/>
        <v>1</v>
      </c>
      <c r="Z280" s="234">
        <f t="shared" si="55"/>
        <v>1</v>
      </c>
    </row>
    <row r="281" spans="1:26">
      <c r="A281" s="235">
        <v>1404</v>
      </c>
      <c r="B281" s="236" t="s">
        <v>187</v>
      </c>
      <c r="C281" s="237">
        <v>35</v>
      </c>
      <c r="D281" s="238">
        <v>35.276341164894447</v>
      </c>
      <c r="E281" s="239">
        <v>2013</v>
      </c>
      <c r="F281" s="237">
        <v>0</v>
      </c>
      <c r="G281" s="238">
        <v>0</v>
      </c>
      <c r="H281" s="240">
        <v>0</v>
      </c>
      <c r="I281" s="237">
        <v>35</v>
      </c>
      <c r="J281" s="238">
        <v>35.276341164894447</v>
      </c>
      <c r="K281" s="240">
        <v>2013</v>
      </c>
      <c r="M281" s="209">
        <f t="shared" si="43"/>
        <v>15.816000000000001</v>
      </c>
      <c r="N281" s="209">
        <f t="shared" si="44"/>
        <v>0</v>
      </c>
      <c r="O281" s="209">
        <f t="shared" si="45"/>
        <v>15.816000000000001</v>
      </c>
      <c r="P281" s="209">
        <f t="shared" si="46"/>
        <v>15.816000000000001</v>
      </c>
      <c r="Q281" s="209"/>
      <c r="R281" s="209" t="str">
        <f t="shared" si="47"/>
        <v/>
      </c>
      <c r="S281" s="209">
        <f t="shared" si="48"/>
        <v>15.816000000000001</v>
      </c>
      <c r="T281" s="209" t="str">
        <f t="shared" si="49"/>
        <v/>
      </c>
      <c r="U281" s="209">
        <f t="shared" si="50"/>
        <v>19.460341164894444</v>
      </c>
      <c r="V281" s="209" t="str">
        <f t="shared" si="51"/>
        <v/>
      </c>
      <c r="W281" s="209" t="str">
        <f t="shared" si="52"/>
        <v/>
      </c>
      <c r="X281" s="233">
        <f t="shared" si="53"/>
        <v>0</v>
      </c>
      <c r="Y281" s="234">
        <f t="shared" si="54"/>
        <v>0</v>
      </c>
      <c r="Z281" s="234">
        <f t="shared" si="55"/>
        <v>0</v>
      </c>
    </row>
    <row r="282" spans="1:26">
      <c r="A282" s="235">
        <v>345</v>
      </c>
      <c r="B282" s="236" t="s">
        <v>187</v>
      </c>
      <c r="C282" s="237">
        <v>35</v>
      </c>
      <c r="D282" s="238">
        <v>8.3689831482940882</v>
      </c>
      <c r="E282" s="239">
        <v>2003</v>
      </c>
      <c r="F282" s="237">
        <v>0</v>
      </c>
      <c r="G282" s="238">
        <v>0</v>
      </c>
      <c r="H282" s="240">
        <v>0</v>
      </c>
      <c r="I282" s="237">
        <v>35</v>
      </c>
      <c r="J282" s="238">
        <v>8.3689831482940882</v>
      </c>
      <c r="K282" s="240">
        <v>2003</v>
      </c>
      <c r="M282" s="209">
        <f t="shared" si="43"/>
        <v>15.816000000000001</v>
      </c>
      <c r="N282" s="209">
        <f t="shared" si="44"/>
        <v>0</v>
      </c>
      <c r="O282" s="209">
        <f t="shared" si="45"/>
        <v>15.816000000000001</v>
      </c>
      <c r="P282" s="209">
        <f t="shared" si="46"/>
        <v>15.816000000000001</v>
      </c>
      <c r="Q282" s="209"/>
      <c r="R282" s="209" t="str">
        <f t="shared" si="47"/>
        <v/>
      </c>
      <c r="S282" s="209">
        <f t="shared" si="48"/>
        <v>8.3689831482940882</v>
      </c>
      <c r="T282" s="209" t="str">
        <f t="shared" si="49"/>
        <v/>
      </c>
      <c r="U282" s="209">
        <f t="shared" si="50"/>
        <v>0</v>
      </c>
      <c r="V282" s="209">
        <f t="shared" si="51"/>
        <v>7.3470168517059129</v>
      </c>
      <c r="W282" s="209">
        <f t="shared" si="52"/>
        <v>0.1</v>
      </c>
      <c r="X282" s="233">
        <f t="shared" si="53"/>
        <v>1</v>
      </c>
      <c r="Y282" s="234">
        <f t="shared" si="54"/>
        <v>1</v>
      </c>
      <c r="Z282" s="234">
        <f t="shared" si="55"/>
        <v>1</v>
      </c>
    </row>
    <row r="283" spans="1:26">
      <c r="A283" s="235">
        <v>769</v>
      </c>
      <c r="B283" s="236" t="s">
        <v>187</v>
      </c>
      <c r="C283" s="237">
        <v>40</v>
      </c>
      <c r="D283" s="238">
        <v>26.381292343151443</v>
      </c>
      <c r="E283" s="239">
        <v>2007</v>
      </c>
      <c r="F283" s="237">
        <v>0</v>
      </c>
      <c r="G283" s="238">
        <v>0</v>
      </c>
      <c r="H283" s="240">
        <v>0</v>
      </c>
      <c r="I283" s="237">
        <v>40</v>
      </c>
      <c r="J283" s="238">
        <v>26.381292343151443</v>
      </c>
      <c r="K283" s="240">
        <v>2007</v>
      </c>
      <c r="M283" s="209">
        <f t="shared" si="43"/>
        <v>17.245999999999999</v>
      </c>
      <c r="N283" s="209">
        <f t="shared" si="44"/>
        <v>0</v>
      </c>
      <c r="O283" s="209">
        <f t="shared" si="45"/>
        <v>17.245999999999999</v>
      </c>
      <c r="P283" s="209">
        <f t="shared" si="46"/>
        <v>17.245999999999999</v>
      </c>
      <c r="Q283" s="209"/>
      <c r="R283" s="209" t="str">
        <f t="shared" si="47"/>
        <v/>
      </c>
      <c r="S283" s="209">
        <f t="shared" si="48"/>
        <v>17.245999999999999</v>
      </c>
      <c r="T283" s="209" t="str">
        <f t="shared" si="49"/>
        <v/>
      </c>
      <c r="U283" s="209">
        <f t="shared" si="50"/>
        <v>9.1352923431514448</v>
      </c>
      <c r="V283" s="209" t="str">
        <f t="shared" si="51"/>
        <v/>
      </c>
      <c r="W283" s="209" t="str">
        <f t="shared" si="52"/>
        <v/>
      </c>
      <c r="X283" s="233">
        <f t="shared" si="53"/>
        <v>0</v>
      </c>
      <c r="Y283" s="234">
        <f t="shared" si="54"/>
        <v>0</v>
      </c>
      <c r="Z283" s="234">
        <f t="shared" si="55"/>
        <v>0</v>
      </c>
    </row>
    <row r="284" spans="1:26">
      <c r="A284" s="235">
        <v>944</v>
      </c>
      <c r="B284" s="236" t="s">
        <v>187</v>
      </c>
      <c r="C284" s="237">
        <v>43</v>
      </c>
      <c r="D284" s="238">
        <v>26.816090615909914</v>
      </c>
      <c r="E284" s="239">
        <v>2010</v>
      </c>
      <c r="F284" s="237">
        <v>0</v>
      </c>
      <c r="G284" s="238">
        <v>0</v>
      </c>
      <c r="H284" s="240">
        <v>0</v>
      </c>
      <c r="I284" s="237">
        <v>43</v>
      </c>
      <c r="J284" s="238">
        <v>26.816090615909914</v>
      </c>
      <c r="K284" s="240">
        <v>2010</v>
      </c>
      <c r="M284" s="209">
        <f t="shared" si="43"/>
        <v>17.795000000000002</v>
      </c>
      <c r="N284" s="209">
        <f t="shared" si="44"/>
        <v>0</v>
      </c>
      <c r="O284" s="209">
        <f t="shared" si="45"/>
        <v>17.795000000000002</v>
      </c>
      <c r="P284" s="209">
        <f t="shared" si="46"/>
        <v>17.795000000000002</v>
      </c>
      <c r="Q284" s="209"/>
      <c r="R284" s="209" t="str">
        <f t="shared" si="47"/>
        <v/>
      </c>
      <c r="S284" s="209">
        <f t="shared" si="48"/>
        <v>17.795000000000002</v>
      </c>
      <c r="T284" s="209" t="str">
        <f t="shared" si="49"/>
        <v/>
      </c>
      <c r="U284" s="209">
        <f t="shared" si="50"/>
        <v>9.0210906159099125</v>
      </c>
      <c r="V284" s="209" t="str">
        <f t="shared" si="51"/>
        <v/>
      </c>
      <c r="W284" s="209" t="str">
        <f t="shared" si="52"/>
        <v/>
      </c>
      <c r="X284" s="233">
        <f t="shared" si="53"/>
        <v>0</v>
      </c>
      <c r="Y284" s="234">
        <f t="shared" si="54"/>
        <v>0</v>
      </c>
      <c r="Z284" s="234">
        <f t="shared" si="55"/>
        <v>0</v>
      </c>
    </row>
    <row r="285" spans="1:26">
      <c r="A285" s="235">
        <v>1128</v>
      </c>
      <c r="B285" s="236" t="s">
        <v>187</v>
      </c>
      <c r="C285" s="237">
        <v>45</v>
      </c>
      <c r="D285" s="238">
        <v>63.556235718349399</v>
      </c>
      <c r="E285" s="239">
        <v>2013</v>
      </c>
      <c r="F285" s="237">
        <v>0</v>
      </c>
      <c r="G285" s="238">
        <v>0</v>
      </c>
      <c r="H285" s="240">
        <v>0</v>
      </c>
      <c r="I285" s="237">
        <v>45</v>
      </c>
      <c r="J285" s="238">
        <v>63.556235718349399</v>
      </c>
      <c r="K285" s="240">
        <v>2013</v>
      </c>
      <c r="M285" s="209">
        <f t="shared" si="43"/>
        <v>18.161000000000001</v>
      </c>
      <c r="N285" s="209">
        <f t="shared" si="44"/>
        <v>0</v>
      </c>
      <c r="O285" s="209">
        <f t="shared" si="45"/>
        <v>18.161000000000001</v>
      </c>
      <c r="P285" s="209">
        <f t="shared" si="46"/>
        <v>18.161000000000001</v>
      </c>
      <c r="Q285" s="209"/>
      <c r="R285" s="209" t="str">
        <f t="shared" si="47"/>
        <v/>
      </c>
      <c r="S285" s="209">
        <f t="shared" si="48"/>
        <v>18.161000000000001</v>
      </c>
      <c r="T285" s="209" t="str">
        <f t="shared" si="49"/>
        <v/>
      </c>
      <c r="U285" s="209">
        <f t="shared" si="50"/>
        <v>45.395235718349397</v>
      </c>
      <c r="V285" s="209" t="str">
        <f t="shared" si="51"/>
        <v/>
      </c>
      <c r="W285" s="209" t="str">
        <f t="shared" si="52"/>
        <v/>
      </c>
      <c r="X285" s="233">
        <f t="shared" si="53"/>
        <v>0</v>
      </c>
      <c r="Y285" s="234">
        <f t="shared" si="54"/>
        <v>0</v>
      </c>
      <c r="Z285" s="234">
        <f t="shared" si="55"/>
        <v>0</v>
      </c>
    </row>
    <row r="286" spans="1:26">
      <c r="A286" s="235">
        <v>834</v>
      </c>
      <c r="B286" s="236" t="s">
        <v>187</v>
      </c>
      <c r="C286" s="237">
        <v>45</v>
      </c>
      <c r="D286" s="238">
        <v>25.798393978216257</v>
      </c>
      <c r="E286" s="239">
        <v>2010</v>
      </c>
      <c r="F286" s="237">
        <v>0</v>
      </c>
      <c r="G286" s="238">
        <v>0</v>
      </c>
      <c r="H286" s="240">
        <v>0</v>
      </c>
      <c r="I286" s="237">
        <v>45</v>
      </c>
      <c r="J286" s="238">
        <v>25.798393978216257</v>
      </c>
      <c r="K286" s="240">
        <v>2010</v>
      </c>
      <c r="M286" s="209">
        <f t="shared" si="43"/>
        <v>18.161000000000001</v>
      </c>
      <c r="N286" s="209">
        <f t="shared" si="44"/>
        <v>0</v>
      </c>
      <c r="O286" s="209">
        <f t="shared" si="45"/>
        <v>18.161000000000001</v>
      </c>
      <c r="P286" s="209">
        <f t="shared" si="46"/>
        <v>18.161000000000001</v>
      </c>
      <c r="Q286" s="209"/>
      <c r="R286" s="209" t="str">
        <f t="shared" si="47"/>
        <v/>
      </c>
      <c r="S286" s="209">
        <f t="shared" si="48"/>
        <v>18.161000000000001</v>
      </c>
      <c r="T286" s="209" t="str">
        <f t="shared" si="49"/>
        <v/>
      </c>
      <c r="U286" s="209">
        <f t="shared" si="50"/>
        <v>7.6373939782162559</v>
      </c>
      <c r="V286" s="209" t="str">
        <f t="shared" si="51"/>
        <v/>
      </c>
      <c r="W286" s="209" t="str">
        <f t="shared" si="52"/>
        <v/>
      </c>
      <c r="X286" s="233">
        <f t="shared" si="53"/>
        <v>0</v>
      </c>
      <c r="Y286" s="234">
        <f t="shared" si="54"/>
        <v>0</v>
      </c>
      <c r="Z286" s="234">
        <f t="shared" si="55"/>
        <v>0</v>
      </c>
    </row>
    <row r="287" spans="1:26">
      <c r="A287" s="235">
        <v>561</v>
      </c>
      <c r="B287" s="236" t="s">
        <v>187</v>
      </c>
      <c r="C287" s="237">
        <v>46</v>
      </c>
      <c r="D287" s="238">
        <v>58.100097147658744</v>
      </c>
      <c r="E287" s="239">
        <v>2011</v>
      </c>
      <c r="F287" s="237">
        <v>0</v>
      </c>
      <c r="G287" s="238">
        <v>0</v>
      </c>
      <c r="H287" s="240">
        <v>0</v>
      </c>
      <c r="I287" s="237">
        <v>46</v>
      </c>
      <c r="J287" s="238">
        <v>58.100097147658744</v>
      </c>
      <c r="K287" s="240">
        <v>2011</v>
      </c>
      <c r="M287" s="209">
        <f t="shared" si="43"/>
        <v>18.344000000000001</v>
      </c>
      <c r="N287" s="209">
        <f t="shared" si="44"/>
        <v>0</v>
      </c>
      <c r="O287" s="209">
        <f t="shared" si="45"/>
        <v>18.344000000000001</v>
      </c>
      <c r="P287" s="209">
        <f t="shared" si="46"/>
        <v>18.344000000000001</v>
      </c>
      <c r="Q287" s="209"/>
      <c r="R287" s="209" t="str">
        <f t="shared" si="47"/>
        <v/>
      </c>
      <c r="S287" s="209">
        <f t="shared" si="48"/>
        <v>18.344000000000001</v>
      </c>
      <c r="T287" s="209" t="str">
        <f t="shared" si="49"/>
        <v/>
      </c>
      <c r="U287" s="209">
        <f t="shared" si="50"/>
        <v>39.756097147658743</v>
      </c>
      <c r="V287" s="209" t="str">
        <f t="shared" si="51"/>
        <v/>
      </c>
      <c r="W287" s="209" t="str">
        <f t="shared" si="52"/>
        <v/>
      </c>
      <c r="X287" s="233">
        <f t="shared" si="53"/>
        <v>0</v>
      </c>
      <c r="Y287" s="234">
        <f t="shared" si="54"/>
        <v>0</v>
      </c>
      <c r="Z287" s="234">
        <f t="shared" si="55"/>
        <v>0</v>
      </c>
    </row>
    <row r="288" spans="1:26">
      <c r="A288" s="235">
        <v>1258</v>
      </c>
      <c r="B288" s="236" t="s">
        <v>187</v>
      </c>
      <c r="C288" s="237">
        <v>46</v>
      </c>
      <c r="D288" s="238">
        <v>53.518330212347877</v>
      </c>
      <c r="E288" s="239">
        <v>2017</v>
      </c>
      <c r="F288" s="237">
        <v>0</v>
      </c>
      <c r="G288" s="238">
        <v>0</v>
      </c>
      <c r="H288" s="240">
        <v>0</v>
      </c>
      <c r="I288" s="237">
        <v>46</v>
      </c>
      <c r="J288" s="238">
        <v>53.518330212347877</v>
      </c>
      <c r="K288" s="240">
        <v>2017</v>
      </c>
      <c r="M288" s="209">
        <f t="shared" si="43"/>
        <v>18.344000000000001</v>
      </c>
      <c r="N288" s="209">
        <f t="shared" si="44"/>
        <v>0</v>
      </c>
      <c r="O288" s="209">
        <f t="shared" si="45"/>
        <v>18.344000000000001</v>
      </c>
      <c r="P288" s="209">
        <f t="shared" si="46"/>
        <v>18.344000000000001</v>
      </c>
      <c r="Q288" s="209"/>
      <c r="R288" s="209" t="str">
        <f t="shared" si="47"/>
        <v/>
      </c>
      <c r="S288" s="209">
        <f t="shared" si="48"/>
        <v>18.344000000000001</v>
      </c>
      <c r="T288" s="209" t="str">
        <f t="shared" si="49"/>
        <v/>
      </c>
      <c r="U288" s="209">
        <f t="shared" si="50"/>
        <v>35.174330212347876</v>
      </c>
      <c r="V288" s="209" t="str">
        <f t="shared" si="51"/>
        <v/>
      </c>
      <c r="W288" s="209" t="str">
        <f t="shared" si="52"/>
        <v/>
      </c>
      <c r="X288" s="233">
        <f t="shared" si="53"/>
        <v>0</v>
      </c>
      <c r="Y288" s="234">
        <f t="shared" si="54"/>
        <v>0</v>
      </c>
      <c r="Z288" s="234">
        <f t="shared" si="55"/>
        <v>0</v>
      </c>
    </row>
    <row r="289" spans="1:27">
      <c r="A289" s="235" t="s">
        <v>211</v>
      </c>
      <c r="B289" s="236" t="s">
        <v>187</v>
      </c>
      <c r="C289" s="237">
        <v>46.55</v>
      </c>
      <c r="D289" s="238">
        <v>7.1936227504100643</v>
      </c>
      <c r="E289" s="239">
        <v>1991</v>
      </c>
      <c r="F289" s="237">
        <v>0</v>
      </c>
      <c r="G289" s="238">
        <v>0</v>
      </c>
      <c r="H289" s="240">
        <v>0</v>
      </c>
      <c r="I289" s="237">
        <v>46.55</v>
      </c>
      <c r="J289" s="238">
        <v>7.1936227504100643</v>
      </c>
      <c r="K289" s="240">
        <v>1991</v>
      </c>
      <c r="M289" s="209">
        <f t="shared" si="43"/>
        <v>18.444649999999999</v>
      </c>
      <c r="N289" s="209">
        <f t="shared" si="44"/>
        <v>0</v>
      </c>
      <c r="O289" s="209">
        <f t="shared" si="45"/>
        <v>18.444649999999999</v>
      </c>
      <c r="P289" s="209">
        <f t="shared" si="46"/>
        <v>18.444649999999999</v>
      </c>
      <c r="Q289" s="209"/>
      <c r="R289" s="209" t="str">
        <f t="shared" si="47"/>
        <v/>
      </c>
      <c r="S289" s="209">
        <f t="shared" si="48"/>
        <v>7.1936227504100643</v>
      </c>
      <c r="T289" s="209" t="str">
        <f t="shared" si="49"/>
        <v/>
      </c>
      <c r="U289" s="209">
        <f t="shared" si="50"/>
        <v>0</v>
      </c>
      <c r="V289" s="209">
        <f t="shared" si="51"/>
        <v>11.151027249589935</v>
      </c>
      <c r="W289" s="209">
        <f t="shared" si="52"/>
        <v>0.1</v>
      </c>
      <c r="X289" s="233">
        <f t="shared" si="53"/>
        <v>1</v>
      </c>
      <c r="Y289" s="234">
        <f t="shared" si="54"/>
        <v>1</v>
      </c>
      <c r="Z289" s="234">
        <f t="shared" si="55"/>
        <v>1</v>
      </c>
    </row>
    <row r="290" spans="1:27">
      <c r="A290" s="235">
        <v>1214</v>
      </c>
      <c r="B290" s="236" t="s">
        <v>187</v>
      </c>
      <c r="C290" s="237">
        <v>52</v>
      </c>
      <c r="D290" s="238">
        <v>22.631695273294461</v>
      </c>
      <c r="E290" s="239">
        <v>2013</v>
      </c>
      <c r="F290" s="237">
        <v>0</v>
      </c>
      <c r="G290" s="238">
        <v>0</v>
      </c>
      <c r="H290" s="240">
        <v>0</v>
      </c>
      <c r="I290" s="237">
        <v>52</v>
      </c>
      <c r="J290" s="238">
        <v>22.631695273294461</v>
      </c>
      <c r="K290" s="240">
        <v>2013</v>
      </c>
      <c r="M290" s="209">
        <f t="shared" si="43"/>
        <v>19.442</v>
      </c>
      <c r="N290" s="209">
        <f t="shared" si="44"/>
        <v>0</v>
      </c>
      <c r="O290" s="209">
        <f t="shared" si="45"/>
        <v>19.442</v>
      </c>
      <c r="P290" s="209">
        <f t="shared" si="46"/>
        <v>19.442</v>
      </c>
      <c r="Q290" s="209"/>
      <c r="R290" s="209" t="str">
        <f t="shared" si="47"/>
        <v/>
      </c>
      <c r="S290" s="209">
        <f t="shared" si="48"/>
        <v>19.442</v>
      </c>
      <c r="T290" s="209" t="str">
        <f t="shared" si="49"/>
        <v/>
      </c>
      <c r="U290" s="209">
        <f t="shared" si="50"/>
        <v>3.1896952732944612</v>
      </c>
      <c r="V290" s="209" t="str">
        <f t="shared" si="51"/>
        <v/>
      </c>
      <c r="W290" s="209" t="str">
        <f t="shared" si="52"/>
        <v/>
      </c>
      <c r="X290" s="233">
        <f t="shared" si="53"/>
        <v>0</v>
      </c>
      <c r="Y290" s="234">
        <f t="shared" si="54"/>
        <v>0</v>
      </c>
      <c r="Z290" s="234">
        <f t="shared" si="55"/>
        <v>0</v>
      </c>
    </row>
    <row r="291" spans="1:27">
      <c r="A291" s="235" t="s">
        <v>212</v>
      </c>
      <c r="B291" s="236" t="s">
        <v>187</v>
      </c>
      <c r="C291" s="237">
        <v>56.8</v>
      </c>
      <c r="D291" s="238">
        <v>17.594466678549747</v>
      </c>
      <c r="E291" s="239">
        <v>1990</v>
      </c>
      <c r="F291" s="237">
        <v>0</v>
      </c>
      <c r="G291" s="238">
        <v>0</v>
      </c>
      <c r="H291" s="240">
        <v>0</v>
      </c>
      <c r="I291" s="237">
        <v>56.8</v>
      </c>
      <c r="J291" s="238">
        <v>17.594466678549747</v>
      </c>
      <c r="K291" s="240">
        <v>1990</v>
      </c>
      <c r="M291" s="209">
        <f t="shared" si="43"/>
        <v>20.320399999999999</v>
      </c>
      <c r="N291" s="209">
        <f t="shared" si="44"/>
        <v>0</v>
      </c>
      <c r="O291" s="209">
        <f t="shared" si="45"/>
        <v>20.320399999999999</v>
      </c>
      <c r="P291" s="209">
        <f t="shared" si="46"/>
        <v>20.320399999999999</v>
      </c>
      <c r="Q291" s="209"/>
      <c r="R291" s="209" t="str">
        <f t="shared" si="47"/>
        <v/>
      </c>
      <c r="S291" s="209">
        <f t="shared" si="48"/>
        <v>17.594466678549747</v>
      </c>
      <c r="T291" s="209" t="str">
        <f t="shared" si="49"/>
        <v/>
      </c>
      <c r="U291" s="209">
        <f t="shared" si="50"/>
        <v>0</v>
      </c>
      <c r="V291" s="209">
        <f t="shared" si="51"/>
        <v>2.6259333214502512</v>
      </c>
      <c r="W291" s="209">
        <f t="shared" si="52"/>
        <v>0.1</v>
      </c>
      <c r="X291" s="233">
        <f t="shared" si="53"/>
        <v>1</v>
      </c>
      <c r="Y291" s="234">
        <f t="shared" si="54"/>
        <v>1</v>
      </c>
      <c r="Z291" s="234">
        <f t="shared" si="55"/>
        <v>0</v>
      </c>
    </row>
    <row r="292" spans="1:27">
      <c r="A292" s="235">
        <v>948</v>
      </c>
      <c r="B292" s="236" t="s">
        <v>187</v>
      </c>
      <c r="C292" s="237">
        <v>57</v>
      </c>
      <c r="D292" s="238">
        <v>12.653662771089085</v>
      </c>
      <c r="E292" s="239">
        <v>2014</v>
      </c>
      <c r="F292" s="237">
        <v>0</v>
      </c>
      <c r="G292" s="238">
        <v>0</v>
      </c>
      <c r="H292" s="240">
        <v>0</v>
      </c>
      <c r="I292" s="237">
        <v>57</v>
      </c>
      <c r="J292" s="238">
        <v>12.653662771089085</v>
      </c>
      <c r="K292" s="240">
        <v>2014</v>
      </c>
      <c r="M292" s="209">
        <f t="shared" si="43"/>
        <v>20.356999999999999</v>
      </c>
      <c r="N292" s="209">
        <f t="shared" si="44"/>
        <v>0</v>
      </c>
      <c r="O292" s="209">
        <f t="shared" si="45"/>
        <v>20.356999999999999</v>
      </c>
      <c r="P292" s="209">
        <f t="shared" si="46"/>
        <v>20.356999999999999</v>
      </c>
      <c r="Q292" s="209"/>
      <c r="R292" s="209" t="str">
        <f t="shared" si="47"/>
        <v/>
      </c>
      <c r="S292" s="209">
        <f t="shared" si="48"/>
        <v>12.653662771089085</v>
      </c>
      <c r="T292" s="209" t="str">
        <f t="shared" si="49"/>
        <v/>
      </c>
      <c r="U292" s="209">
        <f t="shared" si="50"/>
        <v>0</v>
      </c>
      <c r="V292" s="209">
        <f t="shared" si="51"/>
        <v>7.6033372289109149</v>
      </c>
      <c r="W292" s="209">
        <f t="shared" si="52"/>
        <v>0.1</v>
      </c>
      <c r="X292" s="233">
        <f t="shared" si="53"/>
        <v>1</v>
      </c>
      <c r="Y292" s="234">
        <f t="shared" si="54"/>
        <v>1</v>
      </c>
      <c r="Z292" s="234">
        <f t="shared" si="55"/>
        <v>1</v>
      </c>
    </row>
    <row r="293" spans="1:27">
      <c r="A293" s="235">
        <v>927</v>
      </c>
      <c r="B293" s="236" t="s">
        <v>187</v>
      </c>
      <c r="C293" s="237">
        <v>60</v>
      </c>
      <c r="D293" s="238">
        <v>25.887106037100622</v>
      </c>
      <c r="E293" s="239">
        <v>2011</v>
      </c>
      <c r="F293" s="237">
        <v>0</v>
      </c>
      <c r="G293" s="238">
        <v>0</v>
      </c>
      <c r="H293" s="240">
        <v>0</v>
      </c>
      <c r="I293" s="237">
        <v>60</v>
      </c>
      <c r="J293" s="238">
        <v>25.887106037100622</v>
      </c>
      <c r="K293" s="240">
        <v>2011</v>
      </c>
      <c r="M293" s="209">
        <f t="shared" si="43"/>
        <v>20.905999999999999</v>
      </c>
      <c r="N293" s="209">
        <f t="shared" si="44"/>
        <v>0</v>
      </c>
      <c r="O293" s="209">
        <f t="shared" si="45"/>
        <v>20.905999999999999</v>
      </c>
      <c r="P293" s="209">
        <f t="shared" si="46"/>
        <v>20.905999999999999</v>
      </c>
      <c r="Q293" s="209"/>
      <c r="R293" s="209" t="str">
        <f t="shared" si="47"/>
        <v/>
      </c>
      <c r="S293" s="209">
        <f t="shared" si="48"/>
        <v>20.905999999999999</v>
      </c>
      <c r="T293" s="209" t="str">
        <f t="shared" si="49"/>
        <v/>
      </c>
      <c r="U293" s="209">
        <f t="shared" si="50"/>
        <v>4.9811060371006235</v>
      </c>
      <c r="V293" s="209" t="str">
        <f t="shared" si="51"/>
        <v/>
      </c>
      <c r="W293" s="209" t="str">
        <f t="shared" si="52"/>
        <v/>
      </c>
      <c r="X293" s="233">
        <f t="shared" si="53"/>
        <v>0</v>
      </c>
      <c r="Y293" s="234">
        <f t="shared" si="54"/>
        <v>0</v>
      </c>
      <c r="Z293" s="234">
        <f t="shared" si="55"/>
        <v>0</v>
      </c>
    </row>
    <row r="294" spans="1:27">
      <c r="A294" s="235">
        <v>1074</v>
      </c>
      <c r="B294" s="236" t="s">
        <v>187</v>
      </c>
      <c r="C294" s="237">
        <v>67</v>
      </c>
      <c r="D294" s="238">
        <v>43.13883453102715</v>
      </c>
      <c r="E294" s="239">
        <v>2011</v>
      </c>
      <c r="F294" s="237">
        <v>0</v>
      </c>
      <c r="G294" s="238">
        <v>0</v>
      </c>
      <c r="H294" s="240">
        <v>0</v>
      </c>
      <c r="I294" s="237">
        <v>67</v>
      </c>
      <c r="J294" s="238">
        <v>43.13883453102715</v>
      </c>
      <c r="K294" s="240">
        <v>2011</v>
      </c>
      <c r="M294" s="209">
        <f t="shared" si="43"/>
        <v>22.187000000000001</v>
      </c>
      <c r="N294" s="209">
        <f t="shared" si="44"/>
        <v>0</v>
      </c>
      <c r="O294" s="209">
        <f t="shared" si="45"/>
        <v>22.187000000000001</v>
      </c>
      <c r="P294" s="209">
        <f t="shared" si="46"/>
        <v>22.187000000000001</v>
      </c>
      <c r="Q294" s="209"/>
      <c r="R294" s="209" t="str">
        <f t="shared" si="47"/>
        <v/>
      </c>
      <c r="S294" s="209">
        <f t="shared" si="48"/>
        <v>22.187000000000001</v>
      </c>
      <c r="T294" s="209" t="str">
        <f t="shared" si="49"/>
        <v/>
      </c>
      <c r="U294" s="209">
        <f t="shared" si="50"/>
        <v>20.951834531027149</v>
      </c>
      <c r="V294" s="209" t="str">
        <f t="shared" si="51"/>
        <v/>
      </c>
      <c r="W294" s="209" t="str">
        <f t="shared" si="52"/>
        <v/>
      </c>
      <c r="X294" s="233">
        <f t="shared" si="53"/>
        <v>0</v>
      </c>
      <c r="Y294" s="234">
        <f t="shared" si="54"/>
        <v>0</v>
      </c>
      <c r="Z294" s="234">
        <f t="shared" si="55"/>
        <v>0</v>
      </c>
    </row>
    <row r="295" spans="1:27">
      <c r="A295" s="235" t="s">
        <v>213</v>
      </c>
      <c r="B295" s="236" t="s">
        <v>187</v>
      </c>
      <c r="C295" s="237">
        <v>81.575999999999993</v>
      </c>
      <c r="D295" s="238">
        <v>14.026199251012313</v>
      </c>
      <c r="E295" s="239">
        <v>1988</v>
      </c>
      <c r="F295" s="237">
        <v>0</v>
      </c>
      <c r="G295" s="238">
        <v>0</v>
      </c>
      <c r="H295" s="240">
        <v>0</v>
      </c>
      <c r="I295" s="237">
        <v>81.575999999999993</v>
      </c>
      <c r="J295" s="238">
        <v>14.026199251012313</v>
      </c>
      <c r="K295" s="240">
        <v>1988</v>
      </c>
      <c r="M295" s="209">
        <f t="shared" si="43"/>
        <v>24.854407999999999</v>
      </c>
      <c r="N295" s="209">
        <f t="shared" si="44"/>
        <v>0</v>
      </c>
      <c r="O295" s="209">
        <f t="shared" si="45"/>
        <v>24.854407999999999</v>
      </c>
      <c r="P295" s="209">
        <f t="shared" si="46"/>
        <v>24.854407999999999</v>
      </c>
      <c r="Q295" s="209"/>
      <c r="R295" s="209" t="str">
        <f t="shared" si="47"/>
        <v/>
      </c>
      <c r="S295" s="209">
        <f t="shared" si="48"/>
        <v>14.026199251012313</v>
      </c>
      <c r="T295" s="209" t="str">
        <f t="shared" si="49"/>
        <v/>
      </c>
      <c r="U295" s="209">
        <f t="shared" si="50"/>
        <v>0</v>
      </c>
      <c r="V295" s="209">
        <f t="shared" si="51"/>
        <v>10.728208748987687</v>
      </c>
      <c r="W295" s="209">
        <f t="shared" si="52"/>
        <v>0.1</v>
      </c>
      <c r="X295" s="233">
        <f t="shared" si="53"/>
        <v>1</v>
      </c>
      <c r="Y295" s="234">
        <f t="shared" si="54"/>
        <v>1</v>
      </c>
      <c r="Z295" s="234">
        <f t="shared" si="55"/>
        <v>1</v>
      </c>
    </row>
    <row r="296" spans="1:27">
      <c r="A296" s="235" t="s">
        <v>214</v>
      </c>
      <c r="B296" s="236" t="s">
        <v>187</v>
      </c>
      <c r="C296" s="237">
        <v>95.2</v>
      </c>
      <c r="D296" s="238">
        <v>14.219904176944949</v>
      </c>
      <c r="E296" s="239">
        <v>1999</v>
      </c>
      <c r="F296" s="237">
        <v>0</v>
      </c>
      <c r="G296" s="238">
        <v>0</v>
      </c>
      <c r="H296" s="240">
        <v>0</v>
      </c>
      <c r="I296" s="237">
        <v>95.2</v>
      </c>
      <c r="J296" s="238">
        <v>14.219904176944949</v>
      </c>
      <c r="K296" s="240">
        <v>1999</v>
      </c>
      <c r="M296" s="209">
        <f t="shared" si="43"/>
        <v>27.3476</v>
      </c>
      <c r="N296" s="209">
        <f t="shared" si="44"/>
        <v>0</v>
      </c>
      <c r="O296" s="209">
        <f t="shared" si="45"/>
        <v>27.3476</v>
      </c>
      <c r="P296" s="209">
        <f t="shared" si="46"/>
        <v>27.3476</v>
      </c>
      <c r="Q296" s="209"/>
      <c r="R296" s="209" t="str">
        <f t="shared" si="47"/>
        <v/>
      </c>
      <c r="S296" s="209">
        <f t="shared" si="48"/>
        <v>14.219904176944949</v>
      </c>
      <c r="T296" s="209" t="str">
        <f t="shared" si="49"/>
        <v/>
      </c>
      <c r="U296" s="209">
        <f t="shared" si="50"/>
        <v>0</v>
      </c>
      <c r="V296" s="209">
        <f t="shared" si="51"/>
        <v>13.027695823055051</v>
      </c>
      <c r="W296" s="209">
        <f t="shared" si="52"/>
        <v>0.1</v>
      </c>
      <c r="X296" s="233">
        <f t="shared" si="53"/>
        <v>1</v>
      </c>
      <c r="Y296" s="234">
        <f t="shared" si="54"/>
        <v>1</v>
      </c>
      <c r="Z296" s="234">
        <f t="shared" si="55"/>
        <v>1</v>
      </c>
    </row>
    <row r="297" spans="1:27">
      <c r="A297" s="235">
        <v>559</v>
      </c>
      <c r="B297" s="236" t="s">
        <v>187</v>
      </c>
      <c r="C297" s="237">
        <v>115</v>
      </c>
      <c r="D297" s="238">
        <v>56.859498956472109</v>
      </c>
      <c r="E297" s="239">
        <v>2011</v>
      </c>
      <c r="F297" s="237">
        <v>0</v>
      </c>
      <c r="G297" s="238">
        <v>0</v>
      </c>
      <c r="H297" s="240">
        <v>0</v>
      </c>
      <c r="I297" s="237">
        <v>115</v>
      </c>
      <c r="J297" s="238">
        <v>56.859498956472109</v>
      </c>
      <c r="K297" s="240">
        <v>2011</v>
      </c>
      <c r="M297" s="209">
        <f t="shared" si="43"/>
        <v>30.971</v>
      </c>
      <c r="N297" s="209">
        <f t="shared" si="44"/>
        <v>0</v>
      </c>
      <c r="O297" s="209">
        <f t="shared" si="45"/>
        <v>30.971</v>
      </c>
      <c r="P297" s="209">
        <f t="shared" si="46"/>
        <v>30.971</v>
      </c>
      <c r="Q297" s="209"/>
      <c r="R297" s="209" t="str">
        <f t="shared" si="47"/>
        <v/>
      </c>
      <c r="S297" s="209">
        <f t="shared" si="48"/>
        <v>30.971</v>
      </c>
      <c r="T297" s="209" t="str">
        <f t="shared" si="49"/>
        <v/>
      </c>
      <c r="U297" s="209">
        <f t="shared" si="50"/>
        <v>25.888498956472109</v>
      </c>
      <c r="V297" s="209" t="str">
        <f t="shared" si="51"/>
        <v/>
      </c>
      <c r="W297" s="209" t="str">
        <f t="shared" si="52"/>
        <v/>
      </c>
      <c r="X297" s="233">
        <f t="shared" si="53"/>
        <v>0</v>
      </c>
      <c r="Y297" s="234">
        <f t="shared" si="54"/>
        <v>0</v>
      </c>
      <c r="Z297" s="234">
        <f t="shared" si="55"/>
        <v>0</v>
      </c>
    </row>
    <row r="298" spans="1:27">
      <c r="A298" s="235" t="s">
        <v>215</v>
      </c>
      <c r="B298" s="236" t="s">
        <v>187</v>
      </c>
      <c r="C298" s="237">
        <v>122.77200000000001</v>
      </c>
      <c r="D298" s="238">
        <v>23.447549869052086</v>
      </c>
      <c r="E298" s="239">
        <v>1990</v>
      </c>
      <c r="F298" s="237">
        <v>0</v>
      </c>
      <c r="G298" s="238">
        <v>0</v>
      </c>
      <c r="H298" s="240">
        <v>0</v>
      </c>
      <c r="I298" s="237">
        <v>122.77200000000001</v>
      </c>
      <c r="J298" s="238">
        <v>23.447549869052086</v>
      </c>
      <c r="K298" s="240">
        <v>1990</v>
      </c>
      <c r="M298" s="209">
        <f t="shared" si="43"/>
        <v>32.393276</v>
      </c>
      <c r="N298" s="209">
        <f t="shared" si="44"/>
        <v>0</v>
      </c>
      <c r="O298" s="209">
        <f t="shared" si="45"/>
        <v>32.393276</v>
      </c>
      <c r="P298" s="209">
        <f t="shared" si="46"/>
        <v>32.393276</v>
      </c>
      <c r="Q298" s="209"/>
      <c r="R298" s="209" t="str">
        <f t="shared" si="47"/>
        <v/>
      </c>
      <c r="S298" s="209">
        <f t="shared" si="48"/>
        <v>23.447549869052086</v>
      </c>
      <c r="T298" s="209" t="str">
        <f t="shared" si="49"/>
        <v/>
      </c>
      <c r="U298" s="209">
        <f t="shared" si="50"/>
        <v>0</v>
      </c>
      <c r="V298" s="209">
        <f t="shared" si="51"/>
        <v>8.8457261309479129</v>
      </c>
      <c r="W298" s="209">
        <f t="shared" si="52"/>
        <v>0.1</v>
      </c>
      <c r="X298" s="233">
        <f t="shared" si="53"/>
        <v>1</v>
      </c>
      <c r="Y298" s="234">
        <f t="shared" si="54"/>
        <v>1</v>
      </c>
      <c r="Z298" s="234">
        <f t="shared" si="55"/>
        <v>1</v>
      </c>
    </row>
    <row r="299" spans="1:27">
      <c r="W299" s="242" t="s">
        <v>186</v>
      </c>
      <c r="X299" s="243" t="s">
        <v>187</v>
      </c>
    </row>
    <row r="300" spans="1:27" s="208" customFormat="1">
      <c r="A300" s="206"/>
      <c r="B300" s="207"/>
      <c r="D300" s="209"/>
      <c r="E300" s="241"/>
      <c r="G300" s="209"/>
      <c r="H300" s="210"/>
      <c r="J300" s="209"/>
      <c r="K300" s="210"/>
      <c r="R300" s="211"/>
      <c r="S300" s="211"/>
      <c r="T300" s="211"/>
      <c r="U300" s="211"/>
      <c r="V300" s="244"/>
      <c r="W300" s="207">
        <f>SUMIF(B14:B298,"UG",X14:X298)</f>
        <v>74</v>
      </c>
      <c r="X300" s="243">
        <f>SUMIF(B14:B298,"GF",X14:X298)</f>
        <v>43</v>
      </c>
      <c r="Y300" s="245">
        <f>SUM(Y14:Y298)</f>
        <v>117</v>
      </c>
      <c r="Z300" s="245">
        <f>SUM(Z14:Z298)</f>
        <v>12</v>
      </c>
      <c r="AA300" s="207" t="b">
        <v>1</v>
      </c>
    </row>
    <row r="301" spans="1:27" s="208" customFormat="1">
      <c r="A301" s="246" t="s">
        <v>13</v>
      </c>
      <c r="B301" s="247"/>
      <c r="C301" s="248">
        <f>SUM(C14:C298)</f>
        <v>6697.1106000000018</v>
      </c>
      <c r="D301" s="249"/>
      <c r="E301" s="250"/>
      <c r="F301" s="248">
        <f>SUM(F14:F298)</f>
        <v>1386.1886</v>
      </c>
      <c r="G301" s="249"/>
      <c r="H301" s="251"/>
      <c r="I301" s="248">
        <f>SUM(I14:I298)</f>
        <v>8083.2992000000013</v>
      </c>
      <c r="J301" s="249"/>
      <c r="K301" s="251"/>
      <c r="R301" s="209">
        <f>SUM(R14:R298)</f>
        <v>318.35674975462621</v>
      </c>
      <c r="S301" s="209">
        <f>SUM(S14:S298)</f>
        <v>1101.137292569231</v>
      </c>
      <c r="T301" s="209">
        <f>SUM(T14:T298)</f>
        <v>363.67175194156482</v>
      </c>
      <c r="U301" s="209">
        <f>SUM(U14:U298)</f>
        <v>594.74003338090665</v>
      </c>
      <c r="V301" s="209">
        <f>SUM(V14:W298)</f>
        <v>254.36012687614266</v>
      </c>
      <c r="W301" s="243">
        <f>COUNTIF(B14:B298,"UG")</f>
        <v>175</v>
      </c>
      <c r="X301" s="243">
        <f>COUNTIF(B14:B298,"GF")</f>
        <v>110</v>
      </c>
      <c r="Y301" s="207">
        <f>SUM(W301:X301)</f>
        <v>285</v>
      </c>
      <c r="Z301" s="207">
        <f>Y301</f>
        <v>285</v>
      </c>
      <c r="AA301" s="243" t="s">
        <v>13</v>
      </c>
    </row>
    <row r="302" spans="1:27">
      <c r="A302" s="246" t="s">
        <v>188</v>
      </c>
      <c r="B302" s="247"/>
      <c r="C302" s="252">
        <f>C301/I301</f>
        <v>0.82851202637655685</v>
      </c>
      <c r="D302" s="249"/>
      <c r="E302" s="250"/>
      <c r="F302" s="252">
        <f>F301/I301</f>
        <v>0.17148797362344323</v>
      </c>
      <c r="G302" s="249"/>
      <c r="H302" s="251"/>
      <c r="I302" s="252">
        <f>I301/I301</f>
        <v>1</v>
      </c>
      <c r="J302" s="249"/>
      <c r="K302" s="251"/>
      <c r="R302" s="253">
        <f>R301/SUM(R301,T301)</f>
        <v>0.46677924597414833</v>
      </c>
      <c r="S302" s="253">
        <f>S301/SUM(S301,U301)</f>
        <v>0.64930244406228166</v>
      </c>
      <c r="T302" s="253">
        <f>T301/SUM(R301,T301)</f>
        <v>0.53322075402585167</v>
      </c>
      <c r="U302" s="253">
        <f>U301/SUM(S301,U301)</f>
        <v>0.35069755593771834</v>
      </c>
      <c r="W302" s="254">
        <f>W300/W301</f>
        <v>0.42285714285714288</v>
      </c>
      <c r="X302" s="254">
        <f>X300/X301</f>
        <v>0.39090909090909093</v>
      </c>
      <c r="Y302" s="254">
        <f>Y300/Y301</f>
        <v>0.41052631578947368</v>
      </c>
      <c r="Z302" s="254">
        <f>Z300/Z301</f>
        <v>4.2105263157894736E-2</v>
      </c>
      <c r="AA302" s="255" t="s">
        <v>189</v>
      </c>
    </row>
    <row r="303" spans="1:27">
      <c r="R303" s="256" t="s">
        <v>190</v>
      </c>
      <c r="S303" s="253">
        <f>SUM(R301:S301)/SUM(R301:U301)</f>
        <v>0.59695132827395636</v>
      </c>
      <c r="T303" s="256" t="s">
        <v>190</v>
      </c>
      <c r="U303" s="253">
        <f>SUM(T301:U301)/SUM(R301:U301)</f>
        <v>0.40304867172604381</v>
      </c>
      <c r="V303" s="253">
        <f>V301/SUM(R301:U301)</f>
        <v>0.10696812460731908</v>
      </c>
      <c r="W303" s="255" t="s">
        <v>190</v>
      </c>
      <c r="X303" s="257">
        <f>SUM(W300:X300)/SUM(W301:X301)</f>
        <v>0.41052631578947368</v>
      </c>
      <c r="Y303" s="208"/>
      <c r="Z303" s="258">
        <f>SUMIF(Z14:Z81,"=1",V14:W81)</f>
        <v>0</v>
      </c>
    </row>
    <row r="304" spans="1:27">
      <c r="A304" s="212" t="s">
        <v>191</v>
      </c>
      <c r="B304" s="211"/>
      <c r="Z304" s="257">
        <f>Z303/SUM(R301:U301)</f>
        <v>0</v>
      </c>
    </row>
    <row r="305" spans="1:1">
      <c r="A305" s="212" t="s">
        <v>192</v>
      </c>
    </row>
  </sheetData>
  <conditionalFormatting sqref="A14:K14">
    <cfRule type="expression" dxfId="11" priority="3" stopIfTrue="1">
      <formula>$B14="UG"</formula>
    </cfRule>
    <cfRule type="expression" dxfId="10" priority="4" stopIfTrue="1">
      <formula>$B14="GF"</formula>
    </cfRule>
  </conditionalFormatting>
  <conditionalFormatting sqref="A15:K298">
    <cfRule type="expression" dxfId="9" priority="1" stopIfTrue="1">
      <formula>$B15="UG"</formula>
    </cfRule>
    <cfRule type="expression" dxfId="8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/>
  </sheetViews>
  <sheetFormatPr defaultColWidth="9" defaultRowHeight="13.8"/>
  <cols>
    <col min="1" max="1" width="4.875" style="5" customWidth="1"/>
    <col min="2" max="2" width="1.875" style="5" customWidth="1"/>
    <col min="3" max="3" width="2.875" style="5" customWidth="1"/>
    <col min="4" max="4" width="30.875" style="5" customWidth="1"/>
    <col min="5" max="5" width="1.875" style="5" customWidth="1"/>
    <col min="6" max="6" width="12.875" style="5" customWidth="1"/>
    <col min="7" max="8" width="1.875" style="5" customWidth="1"/>
    <col min="9" max="9" width="10.875" style="5" customWidth="1"/>
    <col min="10" max="11" width="1.875" style="5" customWidth="1"/>
    <col min="12" max="12" width="11.875" style="13" customWidth="1"/>
    <col min="13" max="13" width="1.875" style="13" customWidth="1"/>
    <col min="14" max="14" width="11.875" style="13" customWidth="1"/>
    <col min="15" max="15" width="5.125" style="13" customWidth="1"/>
    <col min="16" max="16" width="11.875" style="13" customWidth="1"/>
    <col min="17" max="17" width="1.875" style="13" customWidth="1"/>
    <col min="18" max="18" width="11.875" style="13" customWidth="1"/>
    <col min="19" max="20" width="1.875" style="5" customWidth="1"/>
    <col min="21" max="21" width="12.37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6" t="s">
        <v>232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September 13, 2017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 ht="13.2">
      <c r="A4" s="9" t="str">
        <f>TableGroup2</f>
        <v>Appendix V — Option 2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 ht="13.2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71" t="s">
        <v>16</v>
      </c>
      <c r="J10" s="271"/>
      <c r="K10" s="271"/>
      <c r="L10" s="78" t="s">
        <v>45</v>
      </c>
      <c r="M10" s="28" t="s">
        <v>17</v>
      </c>
      <c r="N10" s="28" t="s">
        <v>18</v>
      </c>
      <c r="O10" s="29" t="s">
        <v>45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 t="e">
        <f>$L$10*(I11^$O$10)</f>
        <v>#VALUE!</v>
      </c>
      <c r="J12" s="43" t="e">
        <f t="shared" ref="J12:R12" si="0">$L$10*(J11^$O$10)</f>
        <v>#VALUE!</v>
      </c>
      <c r="K12" s="43" t="e">
        <f t="shared" si="0"/>
        <v>#VALUE!</v>
      </c>
      <c r="L12" s="43" t="e">
        <f>$L$10*(L11^$O$10)</f>
        <v>#VALUE!</v>
      </c>
      <c r="M12" s="43" t="e">
        <f t="shared" si="0"/>
        <v>#VALUE!</v>
      </c>
      <c r="N12" s="43" t="e">
        <f t="shared" si="0"/>
        <v>#VALUE!</v>
      </c>
      <c r="O12" s="43"/>
      <c r="P12" s="43" t="e">
        <f t="shared" si="0"/>
        <v>#VALUE!</v>
      </c>
      <c r="Q12" s="43" t="e">
        <f t="shared" si="0"/>
        <v>#VALUE!</v>
      </c>
      <c r="R12" s="43" t="e">
        <f t="shared" si="0"/>
        <v>#VALUE!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 t="e">
        <f>ROUND(L12-(L11*((L12-I12)/(L11-I11))),3)</f>
        <v>#VALUE!</v>
      </c>
      <c r="J16" s="64"/>
      <c r="K16" s="65"/>
      <c r="L16" s="63" t="e">
        <f>ROUND((L12-I12)/(L11-I11),3)</f>
        <v>#VALUE!</v>
      </c>
      <c r="M16" s="64"/>
      <c r="N16" s="63" t="e">
        <f>ROUND((N12-L12)/(N11-L11),3)</f>
        <v>#VALUE!</v>
      </c>
      <c r="O16" s="64"/>
      <c r="P16" s="63" t="e">
        <f>ROUND((P12-N12)/(P11-N11),3)</f>
        <v>#VALUE!</v>
      </c>
      <c r="Q16" s="66"/>
      <c r="R16" s="63" t="e">
        <f>ROUND((R12-P12)/(R11-P11),3)</f>
        <v>#VALUE!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 t="e">
        <f>I16*I17</f>
        <v>#VALUE!</v>
      </c>
      <c r="J18" s="64"/>
      <c r="K18" s="65"/>
      <c r="L18" s="71" t="e">
        <f>L16*L17</f>
        <v>#VALUE!</v>
      </c>
      <c r="M18" s="64"/>
      <c r="N18" s="71" t="e">
        <f>N16*N17</f>
        <v>#VALUE!</v>
      </c>
      <c r="O18" s="64"/>
      <c r="P18" s="71" t="e">
        <f>P16*P17</f>
        <v>#VALUE!</v>
      </c>
      <c r="Q18" s="66"/>
      <c r="R18" s="71" t="e">
        <f>R16*R17</f>
        <v>#VALUE!</v>
      </c>
      <c r="S18" s="61"/>
      <c r="T18" s="62"/>
      <c r="U18" s="71" t="e">
        <f>SUM(I18,L18,N18,P18,R18)</f>
        <v>#VALUE!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 t="e">
        <f>I18/$U$18</f>
        <v>#VALUE!</v>
      </c>
      <c r="J19" s="76"/>
      <c r="K19" s="76"/>
      <c r="L19" s="76" t="e">
        <f t="shared" ref="L19:R19" si="1">L18/$U$18</f>
        <v>#VALUE!</v>
      </c>
      <c r="M19" s="76"/>
      <c r="N19" s="76" t="e">
        <f>N18/$U$18</f>
        <v>#VALUE!</v>
      </c>
      <c r="O19" s="76"/>
      <c r="P19" s="76" t="e">
        <f t="shared" si="1"/>
        <v>#VALUE!</v>
      </c>
      <c r="Q19" s="76"/>
      <c r="R19" s="76" t="e">
        <f t="shared" si="1"/>
        <v>#VALUE!</v>
      </c>
      <c r="S19" s="74"/>
      <c r="T19" s="75"/>
      <c r="U19" s="76" t="e">
        <f>SUM(I19:R19)</f>
        <v>#VALUE!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/>
  </sheetViews>
  <sheetFormatPr defaultRowHeight="13.8"/>
  <cols>
    <col min="1" max="1" width="4.875" customWidth="1"/>
    <col min="2" max="2" width="1.875" customWidth="1"/>
    <col min="3" max="3" width="2.875" customWidth="1"/>
    <col min="4" max="4" width="27.625" customWidth="1"/>
    <col min="5" max="5" width="1.875" customWidth="1"/>
    <col min="6" max="6" width="9.375" customWidth="1"/>
    <col min="7" max="8" width="1.875" customWidth="1"/>
    <col min="9" max="9" width="10.375" customWidth="1"/>
    <col min="10" max="10" width="9.375" customWidth="1"/>
    <col min="11" max="11" width="10.875" customWidth="1"/>
    <col min="12" max="13" width="1.875" customWidth="1"/>
    <col min="14" max="15" width="12.875" customWidth="1"/>
    <col min="16" max="17" width="1.875" customWidth="1"/>
    <col min="18" max="18" width="13.125" customWidth="1"/>
    <col min="19" max="19" width="11.37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6" t="s">
        <v>231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September 13, 2017</v>
      </c>
    </row>
    <row r="4" spans="1:23">
      <c r="A4" s="9" t="str">
        <f>TableGroup3</f>
        <v>Appendix V — Option 3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899999999999999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65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65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899999999999999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899999999999999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65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 t="e">
        <f>('V-7 DTS Costs'!$X$16-'V-7 DTS Costs'!$O$16)*'Option 3 V-6'!$I$19</f>
        <v>#VALUE!</v>
      </c>
      <c r="J19" s="106">
        <f>SUM('V-7 DTS Costs'!$U$18:$U$21)</f>
        <v>3.469405975618121</v>
      </c>
      <c r="K19" s="106" t="e">
        <f>SUM(I19:J19)</f>
        <v>#VALUE!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 t="e">
        <f>ROUND(I19*1000000/$N19,0)</f>
        <v>#VALUE!</v>
      </c>
      <c r="S19" s="109">
        <f>ROUND(J19*1000000/$N19,0)</f>
        <v>653</v>
      </c>
      <c r="T19" s="109" t="e">
        <f>ROUND(K19*1000000/N19,0)</f>
        <v>#VALUE!</v>
      </c>
      <c r="U19" s="102" t="s">
        <v>71</v>
      </c>
      <c r="V19" s="115" t="e">
        <f>MROUND(0.79*T19,1)</f>
        <v>#VALUE!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 t="e">
        <f>('V-7 DTS Costs'!$X$16-'V-7 DTS Costs'!$O$16)*'Option 3 V-6'!$L$19</f>
        <v>#VALUE!</v>
      </c>
      <c r="J20" s="69" t="e">
        <f>SUM('V-7 DTS Costs'!$L$18:$L$21)*I20/SUM(I$16,I$20:I$23)</f>
        <v>#VALUE!</v>
      </c>
      <c r="K20" s="69" t="e">
        <f>SUM(I20:J20)</f>
        <v>#VALUE!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 t="e">
        <f t="shared" ref="R20:S23" si="1">ROUND(I20*1000000/$N20,0)</f>
        <v>#VALUE!</v>
      </c>
      <c r="S20" s="109" t="e">
        <f t="shared" si="1"/>
        <v>#VALUE!</v>
      </c>
      <c r="T20" s="109" t="e">
        <f>ROUND(K20*1000000/N20,0)</f>
        <v>#VALUE!</v>
      </c>
      <c r="U20" s="118" t="s">
        <v>61</v>
      </c>
      <c r="V20" s="115" t="e">
        <f>MROUND(0.79*T20,1)</f>
        <v>#VALUE!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 t="e">
        <f>('V-7 DTS Costs'!$X$16-'V-7 DTS Costs'!$O$16)*'Option 3 V-6'!$N$19</f>
        <v>#VALUE!</v>
      </c>
      <c r="J21" s="69" t="e">
        <f>SUM('V-7 DTS Costs'!$L$18:$L$21)*I21/SUM(I$16,I$20:I$23)</f>
        <v>#VALUE!</v>
      </c>
      <c r="K21" s="69" t="e">
        <f>SUM(I21:J21)</f>
        <v>#VALUE!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 t="e">
        <f t="shared" si="1"/>
        <v>#VALUE!</v>
      </c>
      <c r="S21" s="109" t="e">
        <f t="shared" si="1"/>
        <v>#VALUE!</v>
      </c>
      <c r="T21" s="109" t="e">
        <f>ROUND(K21*1000000/N21,0)</f>
        <v>#VALUE!</v>
      </c>
      <c r="U21" s="118" t="s">
        <v>61</v>
      </c>
      <c r="V21" s="115" t="e">
        <f>MROUND(0.79*T21,1)</f>
        <v>#VALUE!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 t="e">
        <f>('V-7 DTS Costs'!$X$16-'V-7 DTS Costs'!$O$16)*'Option 3 V-6'!$P$19</f>
        <v>#VALUE!</v>
      </c>
      <c r="J22" s="69" t="e">
        <f>SUM('V-7 DTS Costs'!$L$18:$L$21)*I22/SUM(I$16,I$20:I$23)</f>
        <v>#VALUE!</v>
      </c>
      <c r="K22" s="69" t="e">
        <f>SUM(I22:J22)</f>
        <v>#VALUE!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 t="e">
        <f t="shared" si="1"/>
        <v>#VALUE!</v>
      </c>
      <c r="S22" s="109" t="e">
        <f t="shared" si="1"/>
        <v>#VALUE!</v>
      </c>
      <c r="T22" s="109" t="e">
        <f>ROUND(K22*1000000/N22,0)</f>
        <v>#VALUE!</v>
      </c>
      <c r="U22" s="118" t="s">
        <v>61</v>
      </c>
      <c r="V22" s="115" t="e">
        <f>MROUND(0.79*T22,1)</f>
        <v>#VALUE!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 t="e">
        <f>('V-7 DTS Costs'!$X$16-'V-7 DTS Costs'!$O$16)*'Option 3 V-6'!$R$19</f>
        <v>#VALUE!</v>
      </c>
      <c r="J23" s="69" t="e">
        <f>SUM('V-7 DTS Costs'!$L$18:$L$21)*I23/SUM(I$16,I$20:I$23)</f>
        <v>#VALUE!</v>
      </c>
      <c r="K23" s="69" t="e">
        <f>SUM(I23:J23)</f>
        <v>#VALUE!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 t="e">
        <f t="shared" si="1"/>
        <v>#VALUE!</v>
      </c>
      <c r="S23" s="109" t="e">
        <f t="shared" si="1"/>
        <v>#VALUE!</v>
      </c>
      <c r="T23" s="109" t="e">
        <f>ROUND(K23*1000000/N23,0)</f>
        <v>#VALUE!</v>
      </c>
      <c r="U23" s="118" t="s">
        <v>61</v>
      </c>
      <c r="V23" s="115" t="e">
        <f>T23</f>
        <v>#VALUE!</v>
      </c>
      <c r="W23" s="116"/>
      <c r="X23" s="39"/>
      <c r="Y23" s="39"/>
    </row>
    <row r="24" spans="1:25" ht="18.899999999999999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899999999999999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899999999999999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899999999999999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899999999999999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899999999999999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899999999999999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899999999999999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workbookViewId="0"/>
  </sheetViews>
  <sheetFormatPr defaultColWidth="12.875" defaultRowHeight="13.8"/>
  <cols>
    <col min="1" max="16384" width="12.875" style="189"/>
  </cols>
  <sheetData>
    <row r="1" spans="1:25" s="187" customFormat="1" ht="13.2">
      <c r="A1" s="186" t="str">
        <f>Applicant</f>
        <v>Alberta Electric System Operator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N1" s="186" t="str">
        <f>Applicant</f>
        <v>Alberta Electric System Operator</v>
      </c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s="187" customFormat="1" ht="13.2">
      <c r="A2" s="186" t="str">
        <f>Application</f>
        <v>2018 ISO Tariff Application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N2" s="186" t="str">
        <f>Application</f>
        <v>2018 ISO Tariff Application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87" customFormat="1" ht="13.2">
      <c r="A3" s="186" t="str">
        <f>TableGroup3</f>
        <v>Appendix V — Option 3 Analysis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N3" s="186" t="str">
        <f>ApplicationSection</f>
        <v>Appendix V — Options for POD Cost Function Workbook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87" customFormat="1" ht="13.2">
      <c r="A4" s="186" t="s">
        <v>144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N4" s="186" t="s">
        <v>145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5" spans="1:25" s="187" customFormat="1" ht="13.2">
      <c r="A5" s="186" t="str">
        <f>TableDate</f>
        <v>September 13, 2017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N5" s="186" t="str">
        <f>TableDate</f>
        <v>September 13, 2017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</row>
    <row r="37" spans="1:22">
      <c r="A37" s="188" t="s">
        <v>146</v>
      </c>
    </row>
    <row r="38" spans="1:22">
      <c r="A38" s="188"/>
    </row>
    <row r="39" spans="1:22">
      <c r="I39" s="272" t="s">
        <v>147</v>
      </c>
      <c r="J39" s="272"/>
      <c r="K39" s="272" t="s">
        <v>148</v>
      </c>
      <c r="L39" s="272"/>
    </row>
    <row r="40" spans="1:22" ht="27.6">
      <c r="A40" s="190" t="s">
        <v>149</v>
      </c>
      <c r="B40" s="190" t="s">
        <v>150</v>
      </c>
      <c r="C40" s="190" t="s">
        <v>151</v>
      </c>
      <c r="D40" s="190" t="s">
        <v>152</v>
      </c>
      <c r="E40" s="190" t="s">
        <v>153</v>
      </c>
      <c r="F40" s="190" t="s">
        <v>154</v>
      </c>
      <c r="G40" s="191" t="s">
        <v>155</v>
      </c>
      <c r="I40" s="191" t="s">
        <v>156</v>
      </c>
      <c r="J40" s="191" t="s">
        <v>157</v>
      </c>
      <c r="K40" s="192" t="s">
        <v>150</v>
      </c>
      <c r="L40" s="192" t="s">
        <v>149</v>
      </c>
      <c r="O40" s="193" t="s">
        <v>158</v>
      </c>
      <c r="Q40" s="190" t="s">
        <v>151</v>
      </c>
      <c r="R40" s="190" t="s">
        <v>152</v>
      </c>
      <c r="S40" s="190" t="s">
        <v>150</v>
      </c>
      <c r="T40" s="190" t="s">
        <v>153</v>
      </c>
      <c r="U40" s="190" t="s">
        <v>154</v>
      </c>
      <c r="V40" s="194" t="s">
        <v>155</v>
      </c>
    </row>
    <row r="41" spans="1:22">
      <c r="A41" s="195" t="e">
        <f t="shared" ref="A41:A104" si="0">S42</f>
        <v>#VALUE!</v>
      </c>
      <c r="B41" s="195" t="e">
        <f t="shared" ref="B41:B104" si="1">S42</f>
        <v>#VALUE!</v>
      </c>
      <c r="C41" s="196">
        <f t="shared" ref="C41:D104" si="2">Q42</f>
        <v>0</v>
      </c>
      <c r="D41" s="195" t="e">
        <f t="shared" si="2"/>
        <v>#VALUE!</v>
      </c>
      <c r="E41" s="195" t="e">
        <f t="shared" ref="E41:G104" si="3">T42</f>
        <v>#VALUE!</v>
      </c>
      <c r="F41" s="195" t="e">
        <f t="shared" si="3"/>
        <v>#VALUE!</v>
      </c>
      <c r="G41" s="195" t="e">
        <f t="shared" si="3"/>
        <v>#VALUE!</v>
      </c>
      <c r="I41" s="195">
        <v>0.55000000000000004</v>
      </c>
      <c r="J41" s="195">
        <v>0.65</v>
      </c>
      <c r="K41" s="195">
        <f>I41</f>
        <v>0.55000000000000004</v>
      </c>
      <c r="L41" s="195">
        <v>0</v>
      </c>
      <c r="O41" s="197"/>
      <c r="Q41" s="198"/>
      <c r="R41" s="199" t="e">
        <f>'Option 3 Investment Proposed'!X303</f>
        <v>#VALUE!</v>
      </c>
      <c r="S41" s="199" t="e">
        <f>'Option 3 Investment Proposed'!S303</f>
        <v>#VALUE!</v>
      </c>
      <c r="T41" s="199" t="e">
        <f>'Option 3 Investment Proposed'!U303</f>
        <v>#VALUE!</v>
      </c>
      <c r="U41" s="199" t="e">
        <f>'Option 3 Investment Proposed'!V303</f>
        <v>#VALUE!</v>
      </c>
      <c r="V41" s="199" t="e">
        <f>'Option 3 Investment Proposed'!Z302</f>
        <v>#VALUE!</v>
      </c>
    </row>
    <row r="42" spans="1:22">
      <c r="A42" s="195" t="e">
        <f t="shared" si="0"/>
        <v>#VALUE!</v>
      </c>
      <c r="B42" s="195" t="e">
        <f t="shared" si="1"/>
        <v>#VALUE!</v>
      </c>
      <c r="C42" s="196">
        <f t="shared" si="2"/>
        <v>0.01</v>
      </c>
      <c r="D42" s="195" t="e">
        <f t="shared" si="2"/>
        <v>#VALUE!</v>
      </c>
      <c r="E42" s="195" t="e">
        <f t="shared" si="3"/>
        <v>#VALUE!</v>
      </c>
      <c r="F42" s="195" t="e">
        <f t="shared" si="3"/>
        <v>#VALUE!</v>
      </c>
      <c r="G42" s="195" t="e">
        <f t="shared" si="3"/>
        <v>#VALUE!</v>
      </c>
      <c r="K42" s="195">
        <f>K41</f>
        <v>0.55000000000000004</v>
      </c>
      <c r="L42" s="195">
        <v>1</v>
      </c>
      <c r="O42" s="200"/>
      <c r="Q42" s="196">
        <v>0</v>
      </c>
      <c r="R42" s="201" t="e">
        <f t="dataTable" ref="R42:V742" dt2D="0" dtr="0" r1="O41"/>
        <v>#VALUE!</v>
      </c>
      <c r="S42" s="201" t="e">
        <v>#VALUE!</v>
      </c>
      <c r="T42" s="201" t="e">
        <v>#VALUE!</v>
      </c>
      <c r="U42" s="201" t="e">
        <v>#VALUE!</v>
      </c>
      <c r="V42" s="201" t="e">
        <v>#VALUE!</v>
      </c>
    </row>
    <row r="43" spans="1:22">
      <c r="A43" s="195" t="e">
        <f t="shared" si="0"/>
        <v>#VALUE!</v>
      </c>
      <c r="B43" s="195" t="e">
        <f t="shared" si="1"/>
        <v>#VALUE!</v>
      </c>
      <c r="C43" s="196">
        <f t="shared" si="2"/>
        <v>0.02</v>
      </c>
      <c r="D43" s="195" t="e">
        <f t="shared" si="2"/>
        <v>#VALUE!</v>
      </c>
      <c r="E43" s="195" t="e">
        <f t="shared" si="3"/>
        <v>#VALUE!</v>
      </c>
      <c r="F43" s="195" t="e">
        <f t="shared" si="3"/>
        <v>#VALUE!</v>
      </c>
      <c r="G43" s="195" t="e">
        <f t="shared" si="3"/>
        <v>#VALUE!</v>
      </c>
      <c r="K43" s="195">
        <f>J41</f>
        <v>0.65</v>
      </c>
      <c r="L43" s="195">
        <v>1</v>
      </c>
      <c r="O43" s="200"/>
      <c r="Q43" s="196">
        <f>Q42+0.01</f>
        <v>0.01</v>
      </c>
      <c r="R43" s="201" t="e">
        <v>#VALUE!</v>
      </c>
      <c r="S43" s="201" t="e">
        <v>#VALUE!</v>
      </c>
      <c r="T43" s="201" t="e">
        <v>#VALUE!</v>
      </c>
      <c r="U43" s="201" t="e">
        <v>#VALUE!</v>
      </c>
      <c r="V43" s="201" t="e">
        <v>#VALUE!</v>
      </c>
    </row>
    <row r="44" spans="1:22">
      <c r="A44" s="195" t="e">
        <f t="shared" si="0"/>
        <v>#VALUE!</v>
      </c>
      <c r="B44" s="195" t="e">
        <f t="shared" si="1"/>
        <v>#VALUE!</v>
      </c>
      <c r="C44" s="196">
        <f t="shared" si="2"/>
        <v>0.03</v>
      </c>
      <c r="D44" s="195" t="e">
        <f t="shared" si="2"/>
        <v>#VALUE!</v>
      </c>
      <c r="E44" s="195" t="e">
        <f t="shared" si="3"/>
        <v>#VALUE!</v>
      </c>
      <c r="F44" s="195" t="e">
        <f t="shared" si="3"/>
        <v>#VALUE!</v>
      </c>
      <c r="G44" s="195" t="e">
        <f t="shared" si="3"/>
        <v>#VALUE!</v>
      </c>
      <c r="K44" s="195">
        <f>K43</f>
        <v>0.65</v>
      </c>
      <c r="L44" s="195">
        <v>0</v>
      </c>
      <c r="O44" s="200"/>
      <c r="Q44" s="196">
        <f t="shared" ref="Q44:Q107" si="4">Q43+0.01</f>
        <v>0.02</v>
      </c>
      <c r="R44" s="201" t="e">
        <v>#VALUE!</v>
      </c>
      <c r="S44" s="201" t="e">
        <v>#VALUE!</v>
      </c>
      <c r="T44" s="201" t="e">
        <v>#VALUE!</v>
      </c>
      <c r="U44" s="201" t="e">
        <v>#VALUE!</v>
      </c>
      <c r="V44" s="201" t="e">
        <v>#VALUE!</v>
      </c>
    </row>
    <row r="45" spans="1:22">
      <c r="A45" s="195" t="e">
        <f t="shared" si="0"/>
        <v>#VALUE!</v>
      </c>
      <c r="B45" s="195" t="e">
        <f t="shared" si="1"/>
        <v>#VALUE!</v>
      </c>
      <c r="C45" s="196">
        <f t="shared" si="2"/>
        <v>0.04</v>
      </c>
      <c r="D45" s="195" t="e">
        <f t="shared" si="2"/>
        <v>#VALUE!</v>
      </c>
      <c r="E45" s="195" t="e">
        <f t="shared" si="3"/>
        <v>#VALUE!</v>
      </c>
      <c r="F45" s="195" t="e">
        <f t="shared" si="3"/>
        <v>#VALUE!</v>
      </c>
      <c r="G45" s="195" t="e">
        <f t="shared" si="3"/>
        <v>#VALUE!</v>
      </c>
      <c r="O45" s="202"/>
      <c r="Q45" s="196">
        <f t="shared" si="4"/>
        <v>0.03</v>
      </c>
      <c r="R45" s="201" t="e">
        <v>#VALUE!</v>
      </c>
      <c r="S45" s="201" t="e">
        <v>#VALUE!</v>
      </c>
      <c r="T45" s="201" t="e">
        <v>#VALUE!</v>
      </c>
      <c r="U45" s="201" t="e">
        <v>#VALUE!</v>
      </c>
      <c r="V45" s="201" t="e">
        <v>#VALUE!</v>
      </c>
    </row>
    <row r="46" spans="1:22">
      <c r="A46" s="195" t="e">
        <f t="shared" si="0"/>
        <v>#VALUE!</v>
      </c>
      <c r="B46" s="195" t="e">
        <f t="shared" si="1"/>
        <v>#VALUE!</v>
      </c>
      <c r="C46" s="196">
        <f t="shared" si="2"/>
        <v>0.05</v>
      </c>
      <c r="D46" s="195" t="e">
        <f t="shared" si="2"/>
        <v>#VALUE!</v>
      </c>
      <c r="E46" s="195" t="e">
        <f t="shared" si="3"/>
        <v>#VALUE!</v>
      </c>
      <c r="F46" s="195" t="e">
        <f t="shared" si="3"/>
        <v>#VALUE!</v>
      </c>
      <c r="G46" s="195" t="e">
        <f t="shared" si="3"/>
        <v>#VALUE!</v>
      </c>
      <c r="I46" s="272" t="s">
        <v>159</v>
      </c>
      <c r="J46" s="272"/>
      <c r="K46" s="272" t="s">
        <v>148</v>
      </c>
      <c r="L46" s="272"/>
      <c r="O46" s="200"/>
      <c r="Q46" s="196">
        <f t="shared" si="4"/>
        <v>0.04</v>
      </c>
      <c r="R46" s="201" t="e">
        <v>#VALUE!</v>
      </c>
      <c r="S46" s="201" t="e">
        <v>#VALUE!</v>
      </c>
      <c r="T46" s="201" t="e">
        <v>#VALUE!</v>
      </c>
      <c r="U46" s="201" t="e">
        <v>#VALUE!</v>
      </c>
      <c r="V46" s="201" t="e">
        <v>#VALUE!</v>
      </c>
    </row>
    <row r="47" spans="1:22">
      <c r="A47" s="195" t="e">
        <f t="shared" si="0"/>
        <v>#VALUE!</v>
      </c>
      <c r="B47" s="195" t="e">
        <f t="shared" si="1"/>
        <v>#VALUE!</v>
      </c>
      <c r="C47" s="196">
        <f t="shared" si="2"/>
        <v>6.0000000000000005E-2</v>
      </c>
      <c r="D47" s="195" t="e">
        <f t="shared" si="2"/>
        <v>#VALUE!</v>
      </c>
      <c r="E47" s="195" t="e">
        <f t="shared" si="3"/>
        <v>#VALUE!</v>
      </c>
      <c r="F47" s="195" t="e">
        <f t="shared" si="3"/>
        <v>#VALUE!</v>
      </c>
      <c r="G47" s="195" t="e">
        <f t="shared" si="3"/>
        <v>#VALUE!</v>
      </c>
      <c r="I47" s="195">
        <v>0.6</v>
      </c>
      <c r="K47" s="195">
        <f>I47</f>
        <v>0.6</v>
      </c>
      <c r="L47" s="195">
        <v>0</v>
      </c>
      <c r="O47" s="200"/>
      <c r="Q47" s="196">
        <f t="shared" si="4"/>
        <v>0.05</v>
      </c>
      <c r="R47" s="201" t="e">
        <v>#VALUE!</v>
      </c>
      <c r="S47" s="201" t="e">
        <v>#VALUE!</v>
      </c>
      <c r="T47" s="201" t="e">
        <v>#VALUE!</v>
      </c>
      <c r="U47" s="201" t="e">
        <v>#VALUE!</v>
      </c>
      <c r="V47" s="201" t="e">
        <v>#VALUE!</v>
      </c>
    </row>
    <row r="48" spans="1:22">
      <c r="A48" s="195" t="e">
        <f t="shared" si="0"/>
        <v>#VALUE!</v>
      </c>
      <c r="B48" s="195" t="e">
        <f t="shared" si="1"/>
        <v>#VALUE!</v>
      </c>
      <c r="C48" s="196">
        <f t="shared" si="2"/>
        <v>7.0000000000000007E-2</v>
      </c>
      <c r="D48" s="195" t="e">
        <f t="shared" si="2"/>
        <v>#VALUE!</v>
      </c>
      <c r="E48" s="195" t="e">
        <f t="shared" si="3"/>
        <v>#VALUE!</v>
      </c>
      <c r="F48" s="195" t="e">
        <f t="shared" si="3"/>
        <v>#VALUE!</v>
      </c>
      <c r="G48" s="195" t="e">
        <f t="shared" si="3"/>
        <v>#VALUE!</v>
      </c>
      <c r="K48" s="195">
        <f>K47</f>
        <v>0.6</v>
      </c>
      <c r="L48" s="195">
        <v>0.95</v>
      </c>
      <c r="O48" s="203"/>
      <c r="Q48" s="196">
        <f t="shared" si="4"/>
        <v>6.0000000000000005E-2</v>
      </c>
      <c r="R48" s="201" t="e">
        <v>#VALUE!</v>
      </c>
      <c r="S48" s="201" t="e">
        <v>#VALUE!</v>
      </c>
      <c r="T48" s="201" t="e">
        <v>#VALUE!</v>
      </c>
      <c r="U48" s="201" t="e">
        <v>#VALUE!</v>
      </c>
      <c r="V48" s="201" t="e">
        <v>#VALUE!</v>
      </c>
    </row>
    <row r="49" spans="1:22">
      <c r="A49" s="195" t="e">
        <f t="shared" si="0"/>
        <v>#VALUE!</v>
      </c>
      <c r="B49" s="195" t="e">
        <f t="shared" si="1"/>
        <v>#VALUE!</v>
      </c>
      <c r="C49" s="196">
        <f t="shared" si="2"/>
        <v>0.08</v>
      </c>
      <c r="D49" s="195" t="e">
        <f t="shared" si="2"/>
        <v>#VALUE!</v>
      </c>
      <c r="E49" s="195" t="e">
        <f t="shared" si="3"/>
        <v>#VALUE!</v>
      </c>
      <c r="F49" s="195" t="e">
        <f t="shared" si="3"/>
        <v>#VALUE!</v>
      </c>
      <c r="G49" s="195" t="e">
        <f t="shared" si="3"/>
        <v>#VALUE!</v>
      </c>
      <c r="K49" s="195">
        <f>K48</f>
        <v>0.6</v>
      </c>
      <c r="L49" s="195">
        <v>1</v>
      </c>
      <c r="Q49" s="196">
        <f t="shared" si="4"/>
        <v>7.0000000000000007E-2</v>
      </c>
      <c r="R49" s="201" t="e">
        <v>#VALUE!</v>
      </c>
      <c r="S49" s="201" t="e">
        <v>#VALUE!</v>
      </c>
      <c r="T49" s="201" t="e">
        <v>#VALUE!</v>
      </c>
      <c r="U49" s="201" t="e">
        <v>#VALUE!</v>
      </c>
      <c r="V49" s="201" t="e">
        <v>#VALUE!</v>
      </c>
    </row>
    <row r="50" spans="1:22">
      <c r="A50" s="195" t="e">
        <f t="shared" si="0"/>
        <v>#VALUE!</v>
      </c>
      <c r="B50" s="195" t="e">
        <f t="shared" si="1"/>
        <v>#VALUE!</v>
      </c>
      <c r="C50" s="196">
        <f t="shared" si="2"/>
        <v>0.09</v>
      </c>
      <c r="D50" s="195" t="e">
        <f t="shared" si="2"/>
        <v>#VALUE!</v>
      </c>
      <c r="E50" s="195" t="e">
        <f t="shared" si="3"/>
        <v>#VALUE!</v>
      </c>
      <c r="F50" s="195" t="e">
        <f t="shared" si="3"/>
        <v>#VALUE!</v>
      </c>
      <c r="G50" s="195" t="e">
        <f t="shared" si="3"/>
        <v>#VALUE!</v>
      </c>
      <c r="Q50" s="196">
        <f t="shared" si="4"/>
        <v>0.08</v>
      </c>
      <c r="R50" s="201" t="e">
        <v>#VALUE!</v>
      </c>
      <c r="S50" s="201" t="e">
        <v>#VALUE!</v>
      </c>
      <c r="T50" s="201" t="e">
        <v>#VALUE!</v>
      </c>
      <c r="U50" s="201" t="e">
        <v>#VALUE!</v>
      </c>
      <c r="V50" s="201" t="e">
        <v>#VALUE!</v>
      </c>
    </row>
    <row r="51" spans="1:22">
      <c r="A51" s="195" t="e">
        <f t="shared" si="0"/>
        <v>#VALUE!</v>
      </c>
      <c r="B51" s="195" t="e">
        <f t="shared" si="1"/>
        <v>#VALUE!</v>
      </c>
      <c r="C51" s="196">
        <f t="shared" si="2"/>
        <v>9.9999999999999992E-2</v>
      </c>
      <c r="D51" s="195" t="e">
        <f t="shared" si="2"/>
        <v>#VALUE!</v>
      </c>
      <c r="E51" s="195" t="e">
        <f t="shared" si="3"/>
        <v>#VALUE!</v>
      </c>
      <c r="F51" s="195" t="e">
        <f t="shared" si="3"/>
        <v>#VALUE!</v>
      </c>
      <c r="G51" s="195" t="e">
        <f t="shared" si="3"/>
        <v>#VALUE!</v>
      </c>
      <c r="Q51" s="196">
        <f t="shared" si="4"/>
        <v>0.09</v>
      </c>
      <c r="R51" s="201" t="e">
        <v>#VALUE!</v>
      </c>
      <c r="S51" s="201" t="e">
        <v>#VALUE!</v>
      </c>
      <c r="T51" s="201" t="e">
        <v>#VALUE!</v>
      </c>
      <c r="U51" s="201" t="e">
        <v>#VALUE!</v>
      </c>
      <c r="V51" s="201" t="e">
        <v>#VALUE!</v>
      </c>
    </row>
    <row r="52" spans="1:22">
      <c r="A52" s="195" t="e">
        <f t="shared" si="0"/>
        <v>#VALUE!</v>
      </c>
      <c r="B52" s="195" t="e">
        <f t="shared" si="1"/>
        <v>#VALUE!</v>
      </c>
      <c r="C52" s="196">
        <f t="shared" si="2"/>
        <v>0.10999999999999999</v>
      </c>
      <c r="D52" s="195" t="e">
        <f t="shared" si="2"/>
        <v>#VALUE!</v>
      </c>
      <c r="E52" s="195" t="e">
        <f t="shared" si="3"/>
        <v>#VALUE!</v>
      </c>
      <c r="F52" s="195" t="e">
        <f t="shared" si="3"/>
        <v>#VALUE!</v>
      </c>
      <c r="G52" s="195" t="e">
        <f t="shared" si="3"/>
        <v>#VALUE!</v>
      </c>
      <c r="Q52" s="196">
        <f t="shared" si="4"/>
        <v>9.9999999999999992E-2</v>
      </c>
      <c r="R52" s="201" t="e">
        <v>#VALUE!</v>
      </c>
      <c r="S52" s="201" t="e">
        <v>#VALUE!</v>
      </c>
      <c r="T52" s="201" t="e">
        <v>#VALUE!</v>
      </c>
      <c r="U52" s="201" t="e">
        <v>#VALUE!</v>
      </c>
      <c r="V52" s="201" t="e">
        <v>#VALUE!</v>
      </c>
    </row>
    <row r="53" spans="1:22">
      <c r="A53" s="195" t="e">
        <f t="shared" si="0"/>
        <v>#VALUE!</v>
      </c>
      <c r="B53" s="195" t="e">
        <f t="shared" si="1"/>
        <v>#VALUE!</v>
      </c>
      <c r="C53" s="196">
        <f t="shared" si="2"/>
        <v>0.11999999999999998</v>
      </c>
      <c r="D53" s="195" t="e">
        <f t="shared" si="2"/>
        <v>#VALUE!</v>
      </c>
      <c r="E53" s="195" t="e">
        <f t="shared" si="3"/>
        <v>#VALUE!</v>
      </c>
      <c r="F53" s="195" t="e">
        <f t="shared" si="3"/>
        <v>#VALUE!</v>
      </c>
      <c r="G53" s="195" t="e">
        <f t="shared" si="3"/>
        <v>#VALUE!</v>
      </c>
      <c r="Q53" s="196">
        <f t="shared" si="4"/>
        <v>0.10999999999999999</v>
      </c>
      <c r="R53" s="201" t="e">
        <v>#VALUE!</v>
      </c>
      <c r="S53" s="201" t="e">
        <v>#VALUE!</v>
      </c>
      <c r="T53" s="201" t="e">
        <v>#VALUE!</v>
      </c>
      <c r="U53" s="201" t="e">
        <v>#VALUE!</v>
      </c>
      <c r="V53" s="201" t="e">
        <v>#VALUE!</v>
      </c>
    </row>
    <row r="54" spans="1:22">
      <c r="A54" s="195" t="e">
        <f t="shared" si="0"/>
        <v>#VALUE!</v>
      </c>
      <c r="B54" s="195" t="e">
        <f t="shared" si="1"/>
        <v>#VALUE!</v>
      </c>
      <c r="C54" s="196">
        <f t="shared" si="2"/>
        <v>0.12999999999999998</v>
      </c>
      <c r="D54" s="195" t="e">
        <f t="shared" si="2"/>
        <v>#VALUE!</v>
      </c>
      <c r="E54" s="195" t="e">
        <f t="shared" si="3"/>
        <v>#VALUE!</v>
      </c>
      <c r="F54" s="195" t="e">
        <f t="shared" si="3"/>
        <v>#VALUE!</v>
      </c>
      <c r="G54" s="195" t="e">
        <f t="shared" si="3"/>
        <v>#VALUE!</v>
      </c>
      <c r="Q54" s="196">
        <f t="shared" si="4"/>
        <v>0.11999999999999998</v>
      </c>
      <c r="R54" s="201" t="e">
        <v>#VALUE!</v>
      </c>
      <c r="S54" s="201" t="e">
        <v>#VALUE!</v>
      </c>
      <c r="T54" s="201" t="e">
        <v>#VALUE!</v>
      </c>
      <c r="U54" s="201" t="e">
        <v>#VALUE!</v>
      </c>
      <c r="V54" s="201" t="e">
        <v>#VALUE!</v>
      </c>
    </row>
    <row r="55" spans="1:22">
      <c r="A55" s="195" t="e">
        <f t="shared" si="0"/>
        <v>#VALUE!</v>
      </c>
      <c r="B55" s="195" t="e">
        <f t="shared" si="1"/>
        <v>#VALUE!</v>
      </c>
      <c r="C55" s="196">
        <f t="shared" si="2"/>
        <v>0.13999999999999999</v>
      </c>
      <c r="D55" s="195" t="e">
        <f t="shared" si="2"/>
        <v>#VALUE!</v>
      </c>
      <c r="E55" s="195" t="e">
        <f t="shared" si="3"/>
        <v>#VALUE!</v>
      </c>
      <c r="F55" s="195" t="e">
        <f t="shared" si="3"/>
        <v>#VALUE!</v>
      </c>
      <c r="G55" s="195" t="e">
        <f t="shared" si="3"/>
        <v>#VALUE!</v>
      </c>
      <c r="Q55" s="196">
        <f t="shared" si="4"/>
        <v>0.12999999999999998</v>
      </c>
      <c r="R55" s="201" t="e">
        <v>#VALUE!</v>
      </c>
      <c r="S55" s="201" t="e">
        <v>#VALUE!</v>
      </c>
      <c r="T55" s="201" t="e">
        <v>#VALUE!</v>
      </c>
      <c r="U55" s="201" t="e">
        <v>#VALUE!</v>
      </c>
      <c r="V55" s="201" t="e">
        <v>#VALUE!</v>
      </c>
    </row>
    <row r="56" spans="1:22">
      <c r="A56" s="195" t="e">
        <f t="shared" si="0"/>
        <v>#VALUE!</v>
      </c>
      <c r="B56" s="195" t="e">
        <f t="shared" si="1"/>
        <v>#VALUE!</v>
      </c>
      <c r="C56" s="196">
        <f t="shared" si="2"/>
        <v>0.15</v>
      </c>
      <c r="D56" s="195" t="e">
        <f t="shared" si="2"/>
        <v>#VALUE!</v>
      </c>
      <c r="E56" s="195" t="e">
        <f t="shared" si="3"/>
        <v>#VALUE!</v>
      </c>
      <c r="F56" s="195" t="e">
        <f t="shared" si="3"/>
        <v>#VALUE!</v>
      </c>
      <c r="G56" s="195" t="e">
        <f t="shared" si="3"/>
        <v>#VALUE!</v>
      </c>
      <c r="Q56" s="196">
        <f t="shared" si="4"/>
        <v>0.13999999999999999</v>
      </c>
      <c r="R56" s="201" t="e">
        <v>#VALUE!</v>
      </c>
      <c r="S56" s="201" t="e">
        <v>#VALUE!</v>
      </c>
      <c r="T56" s="201" t="e">
        <v>#VALUE!</v>
      </c>
      <c r="U56" s="201" t="e">
        <v>#VALUE!</v>
      </c>
      <c r="V56" s="201" t="e">
        <v>#VALUE!</v>
      </c>
    </row>
    <row r="57" spans="1:22">
      <c r="A57" s="195" t="e">
        <f t="shared" si="0"/>
        <v>#VALUE!</v>
      </c>
      <c r="B57" s="195" t="e">
        <f t="shared" si="1"/>
        <v>#VALUE!</v>
      </c>
      <c r="C57" s="196">
        <f t="shared" si="2"/>
        <v>0.16</v>
      </c>
      <c r="D57" s="195" t="e">
        <f t="shared" si="2"/>
        <v>#VALUE!</v>
      </c>
      <c r="E57" s="195" t="e">
        <f t="shared" si="3"/>
        <v>#VALUE!</v>
      </c>
      <c r="F57" s="195" t="e">
        <f t="shared" si="3"/>
        <v>#VALUE!</v>
      </c>
      <c r="G57" s="195" t="e">
        <f t="shared" si="3"/>
        <v>#VALUE!</v>
      </c>
      <c r="Q57" s="196">
        <f t="shared" si="4"/>
        <v>0.15</v>
      </c>
      <c r="R57" s="201" t="e">
        <v>#VALUE!</v>
      </c>
      <c r="S57" s="201" t="e">
        <v>#VALUE!</v>
      </c>
      <c r="T57" s="201" t="e">
        <v>#VALUE!</v>
      </c>
      <c r="U57" s="201" t="e">
        <v>#VALUE!</v>
      </c>
      <c r="V57" s="201" t="e">
        <v>#VALUE!</v>
      </c>
    </row>
    <row r="58" spans="1:22">
      <c r="A58" s="195" t="e">
        <f t="shared" si="0"/>
        <v>#VALUE!</v>
      </c>
      <c r="B58" s="195" t="e">
        <f t="shared" si="1"/>
        <v>#VALUE!</v>
      </c>
      <c r="C58" s="196">
        <f t="shared" si="2"/>
        <v>0.17</v>
      </c>
      <c r="D58" s="195" t="e">
        <f t="shared" si="2"/>
        <v>#VALUE!</v>
      </c>
      <c r="E58" s="195" t="e">
        <f t="shared" si="3"/>
        <v>#VALUE!</v>
      </c>
      <c r="F58" s="195" t="e">
        <f t="shared" si="3"/>
        <v>#VALUE!</v>
      </c>
      <c r="G58" s="195" t="e">
        <f t="shared" si="3"/>
        <v>#VALUE!</v>
      </c>
      <c r="Q58" s="196">
        <f t="shared" si="4"/>
        <v>0.16</v>
      </c>
      <c r="R58" s="201" t="e">
        <v>#VALUE!</v>
      </c>
      <c r="S58" s="201" t="e">
        <v>#VALUE!</v>
      </c>
      <c r="T58" s="201" t="e">
        <v>#VALUE!</v>
      </c>
      <c r="U58" s="201" t="e">
        <v>#VALUE!</v>
      </c>
      <c r="V58" s="201" t="e">
        <v>#VALUE!</v>
      </c>
    </row>
    <row r="59" spans="1:22">
      <c r="A59" s="195" t="e">
        <f t="shared" si="0"/>
        <v>#VALUE!</v>
      </c>
      <c r="B59" s="195" t="e">
        <f t="shared" si="1"/>
        <v>#VALUE!</v>
      </c>
      <c r="C59" s="196">
        <f t="shared" si="2"/>
        <v>0.18000000000000002</v>
      </c>
      <c r="D59" s="195" t="e">
        <f t="shared" si="2"/>
        <v>#VALUE!</v>
      </c>
      <c r="E59" s="195" t="e">
        <f t="shared" si="3"/>
        <v>#VALUE!</v>
      </c>
      <c r="F59" s="195" t="e">
        <f t="shared" si="3"/>
        <v>#VALUE!</v>
      </c>
      <c r="G59" s="195" t="e">
        <f t="shared" si="3"/>
        <v>#VALUE!</v>
      </c>
      <c r="Q59" s="196">
        <f t="shared" si="4"/>
        <v>0.17</v>
      </c>
      <c r="R59" s="201" t="e">
        <v>#VALUE!</v>
      </c>
      <c r="S59" s="201" t="e">
        <v>#VALUE!</v>
      </c>
      <c r="T59" s="201" t="e">
        <v>#VALUE!</v>
      </c>
      <c r="U59" s="201" t="e">
        <v>#VALUE!</v>
      </c>
      <c r="V59" s="201" t="e">
        <v>#VALUE!</v>
      </c>
    </row>
    <row r="60" spans="1:22">
      <c r="A60" s="195" t="e">
        <f t="shared" si="0"/>
        <v>#VALUE!</v>
      </c>
      <c r="B60" s="195" t="e">
        <f t="shared" si="1"/>
        <v>#VALUE!</v>
      </c>
      <c r="C60" s="196">
        <f t="shared" si="2"/>
        <v>0.19000000000000003</v>
      </c>
      <c r="D60" s="195" t="e">
        <f t="shared" si="2"/>
        <v>#VALUE!</v>
      </c>
      <c r="E60" s="195" t="e">
        <f t="shared" si="3"/>
        <v>#VALUE!</v>
      </c>
      <c r="F60" s="195" t="e">
        <f t="shared" si="3"/>
        <v>#VALUE!</v>
      </c>
      <c r="G60" s="195" t="e">
        <f t="shared" si="3"/>
        <v>#VALUE!</v>
      </c>
      <c r="Q60" s="196">
        <f t="shared" si="4"/>
        <v>0.18000000000000002</v>
      </c>
      <c r="R60" s="201" t="e">
        <v>#VALUE!</v>
      </c>
      <c r="S60" s="201" t="e">
        <v>#VALUE!</v>
      </c>
      <c r="T60" s="201" t="e">
        <v>#VALUE!</v>
      </c>
      <c r="U60" s="201" t="e">
        <v>#VALUE!</v>
      </c>
      <c r="V60" s="201" t="e">
        <v>#VALUE!</v>
      </c>
    </row>
    <row r="61" spans="1:22">
      <c r="A61" s="195" t="e">
        <f t="shared" si="0"/>
        <v>#VALUE!</v>
      </c>
      <c r="B61" s="195" t="e">
        <f t="shared" si="1"/>
        <v>#VALUE!</v>
      </c>
      <c r="C61" s="196">
        <f t="shared" si="2"/>
        <v>0.20000000000000004</v>
      </c>
      <c r="D61" s="195" t="e">
        <f t="shared" si="2"/>
        <v>#VALUE!</v>
      </c>
      <c r="E61" s="195" t="e">
        <f t="shared" si="3"/>
        <v>#VALUE!</v>
      </c>
      <c r="F61" s="195" t="e">
        <f t="shared" si="3"/>
        <v>#VALUE!</v>
      </c>
      <c r="G61" s="195" t="e">
        <f t="shared" si="3"/>
        <v>#VALUE!</v>
      </c>
      <c r="Q61" s="196">
        <f t="shared" si="4"/>
        <v>0.19000000000000003</v>
      </c>
      <c r="R61" s="201" t="e">
        <v>#VALUE!</v>
      </c>
      <c r="S61" s="201" t="e">
        <v>#VALUE!</v>
      </c>
      <c r="T61" s="201" t="e">
        <v>#VALUE!</v>
      </c>
      <c r="U61" s="201" t="e">
        <v>#VALUE!</v>
      </c>
      <c r="V61" s="201" t="e">
        <v>#VALUE!</v>
      </c>
    </row>
    <row r="62" spans="1:22">
      <c r="A62" s="195" t="e">
        <f t="shared" si="0"/>
        <v>#VALUE!</v>
      </c>
      <c r="B62" s="195" t="e">
        <f t="shared" si="1"/>
        <v>#VALUE!</v>
      </c>
      <c r="C62" s="196">
        <f t="shared" si="2"/>
        <v>0.21000000000000005</v>
      </c>
      <c r="D62" s="195" t="e">
        <f t="shared" si="2"/>
        <v>#VALUE!</v>
      </c>
      <c r="E62" s="195" t="e">
        <f t="shared" si="3"/>
        <v>#VALUE!</v>
      </c>
      <c r="F62" s="195" t="e">
        <f t="shared" si="3"/>
        <v>#VALUE!</v>
      </c>
      <c r="G62" s="195" t="e">
        <f t="shared" si="3"/>
        <v>#VALUE!</v>
      </c>
      <c r="Q62" s="196">
        <f t="shared" si="4"/>
        <v>0.20000000000000004</v>
      </c>
      <c r="R62" s="201" t="e">
        <v>#VALUE!</v>
      </c>
      <c r="S62" s="201" t="e">
        <v>#VALUE!</v>
      </c>
      <c r="T62" s="201" t="e">
        <v>#VALUE!</v>
      </c>
      <c r="U62" s="201" t="e">
        <v>#VALUE!</v>
      </c>
      <c r="V62" s="201" t="e">
        <v>#VALUE!</v>
      </c>
    </row>
    <row r="63" spans="1:22">
      <c r="A63" s="195" t="e">
        <f t="shared" si="0"/>
        <v>#VALUE!</v>
      </c>
      <c r="B63" s="195" t="e">
        <f t="shared" si="1"/>
        <v>#VALUE!</v>
      </c>
      <c r="C63" s="196">
        <f t="shared" si="2"/>
        <v>0.22000000000000006</v>
      </c>
      <c r="D63" s="195" t="e">
        <f t="shared" si="2"/>
        <v>#VALUE!</v>
      </c>
      <c r="E63" s="195" t="e">
        <f t="shared" si="3"/>
        <v>#VALUE!</v>
      </c>
      <c r="F63" s="195" t="e">
        <f t="shared" si="3"/>
        <v>#VALUE!</v>
      </c>
      <c r="G63" s="195" t="e">
        <f t="shared" si="3"/>
        <v>#VALUE!</v>
      </c>
      <c r="Q63" s="196">
        <f t="shared" si="4"/>
        <v>0.21000000000000005</v>
      </c>
      <c r="R63" s="201" t="e">
        <v>#VALUE!</v>
      </c>
      <c r="S63" s="201" t="e">
        <v>#VALUE!</v>
      </c>
      <c r="T63" s="201" t="e">
        <v>#VALUE!</v>
      </c>
      <c r="U63" s="201" t="e">
        <v>#VALUE!</v>
      </c>
      <c r="V63" s="201" t="e">
        <v>#VALUE!</v>
      </c>
    </row>
    <row r="64" spans="1:22">
      <c r="A64" s="195" t="e">
        <f t="shared" si="0"/>
        <v>#VALUE!</v>
      </c>
      <c r="B64" s="195" t="e">
        <f t="shared" si="1"/>
        <v>#VALUE!</v>
      </c>
      <c r="C64" s="196">
        <f t="shared" si="2"/>
        <v>0.23000000000000007</v>
      </c>
      <c r="D64" s="195" t="e">
        <f t="shared" si="2"/>
        <v>#VALUE!</v>
      </c>
      <c r="E64" s="195" t="e">
        <f t="shared" si="3"/>
        <v>#VALUE!</v>
      </c>
      <c r="F64" s="195" t="e">
        <f t="shared" si="3"/>
        <v>#VALUE!</v>
      </c>
      <c r="G64" s="195" t="e">
        <f t="shared" si="3"/>
        <v>#VALUE!</v>
      </c>
      <c r="Q64" s="196">
        <f t="shared" si="4"/>
        <v>0.22000000000000006</v>
      </c>
      <c r="R64" s="201" t="e">
        <v>#VALUE!</v>
      </c>
      <c r="S64" s="201" t="e">
        <v>#VALUE!</v>
      </c>
      <c r="T64" s="201" t="e">
        <v>#VALUE!</v>
      </c>
      <c r="U64" s="201" t="e">
        <v>#VALUE!</v>
      </c>
      <c r="V64" s="201" t="e">
        <v>#VALUE!</v>
      </c>
    </row>
    <row r="65" spans="1:22">
      <c r="A65" s="195" t="e">
        <f t="shared" si="0"/>
        <v>#VALUE!</v>
      </c>
      <c r="B65" s="195" t="e">
        <f t="shared" si="1"/>
        <v>#VALUE!</v>
      </c>
      <c r="C65" s="196">
        <f t="shared" si="2"/>
        <v>0.24000000000000007</v>
      </c>
      <c r="D65" s="195" t="e">
        <f t="shared" si="2"/>
        <v>#VALUE!</v>
      </c>
      <c r="E65" s="195" t="e">
        <f t="shared" si="3"/>
        <v>#VALUE!</v>
      </c>
      <c r="F65" s="195" t="e">
        <f t="shared" si="3"/>
        <v>#VALUE!</v>
      </c>
      <c r="G65" s="195" t="e">
        <f t="shared" si="3"/>
        <v>#VALUE!</v>
      </c>
      <c r="Q65" s="196">
        <f t="shared" si="4"/>
        <v>0.23000000000000007</v>
      </c>
      <c r="R65" s="201" t="e">
        <v>#VALUE!</v>
      </c>
      <c r="S65" s="201" t="e">
        <v>#VALUE!</v>
      </c>
      <c r="T65" s="201" t="e">
        <v>#VALUE!</v>
      </c>
      <c r="U65" s="201" t="e">
        <v>#VALUE!</v>
      </c>
      <c r="V65" s="201" t="e">
        <v>#VALUE!</v>
      </c>
    </row>
    <row r="66" spans="1:22">
      <c r="A66" s="195" t="e">
        <f t="shared" si="0"/>
        <v>#VALUE!</v>
      </c>
      <c r="B66" s="195" t="e">
        <f t="shared" si="1"/>
        <v>#VALUE!</v>
      </c>
      <c r="C66" s="196">
        <f t="shared" si="2"/>
        <v>0.25000000000000006</v>
      </c>
      <c r="D66" s="195" t="e">
        <f t="shared" si="2"/>
        <v>#VALUE!</v>
      </c>
      <c r="E66" s="195" t="e">
        <f t="shared" si="3"/>
        <v>#VALUE!</v>
      </c>
      <c r="F66" s="195" t="e">
        <f t="shared" si="3"/>
        <v>#VALUE!</v>
      </c>
      <c r="G66" s="195" t="e">
        <f t="shared" si="3"/>
        <v>#VALUE!</v>
      </c>
      <c r="Q66" s="196">
        <f t="shared" si="4"/>
        <v>0.24000000000000007</v>
      </c>
      <c r="R66" s="201" t="e">
        <v>#VALUE!</v>
      </c>
      <c r="S66" s="201" t="e">
        <v>#VALUE!</v>
      </c>
      <c r="T66" s="201" t="e">
        <v>#VALUE!</v>
      </c>
      <c r="U66" s="201" t="e">
        <v>#VALUE!</v>
      </c>
      <c r="V66" s="201" t="e">
        <v>#VALUE!</v>
      </c>
    </row>
    <row r="67" spans="1:22">
      <c r="A67" s="195" t="e">
        <f t="shared" si="0"/>
        <v>#VALUE!</v>
      </c>
      <c r="B67" s="195" t="e">
        <f t="shared" si="1"/>
        <v>#VALUE!</v>
      </c>
      <c r="C67" s="196">
        <f t="shared" si="2"/>
        <v>0.26000000000000006</v>
      </c>
      <c r="D67" s="195" t="e">
        <f t="shared" si="2"/>
        <v>#VALUE!</v>
      </c>
      <c r="E67" s="195" t="e">
        <f t="shared" si="3"/>
        <v>#VALUE!</v>
      </c>
      <c r="F67" s="195" t="e">
        <f t="shared" si="3"/>
        <v>#VALUE!</v>
      </c>
      <c r="G67" s="195" t="e">
        <f t="shared" si="3"/>
        <v>#VALUE!</v>
      </c>
      <c r="Q67" s="196">
        <f t="shared" si="4"/>
        <v>0.25000000000000006</v>
      </c>
      <c r="R67" s="201" t="e">
        <v>#VALUE!</v>
      </c>
      <c r="S67" s="201" t="e">
        <v>#VALUE!</v>
      </c>
      <c r="T67" s="201" t="e">
        <v>#VALUE!</v>
      </c>
      <c r="U67" s="201" t="e">
        <v>#VALUE!</v>
      </c>
      <c r="V67" s="201" t="e">
        <v>#VALUE!</v>
      </c>
    </row>
    <row r="68" spans="1:22">
      <c r="A68" s="195" t="e">
        <f t="shared" si="0"/>
        <v>#VALUE!</v>
      </c>
      <c r="B68" s="195" t="e">
        <f t="shared" si="1"/>
        <v>#VALUE!</v>
      </c>
      <c r="C68" s="196">
        <f t="shared" si="2"/>
        <v>0.27000000000000007</v>
      </c>
      <c r="D68" s="195" t="e">
        <f t="shared" si="2"/>
        <v>#VALUE!</v>
      </c>
      <c r="E68" s="195" t="e">
        <f t="shared" si="3"/>
        <v>#VALUE!</v>
      </c>
      <c r="F68" s="195" t="e">
        <f t="shared" si="3"/>
        <v>#VALUE!</v>
      </c>
      <c r="G68" s="195" t="e">
        <f t="shared" si="3"/>
        <v>#VALUE!</v>
      </c>
      <c r="Q68" s="196">
        <f t="shared" si="4"/>
        <v>0.26000000000000006</v>
      </c>
      <c r="R68" s="201" t="e">
        <v>#VALUE!</v>
      </c>
      <c r="S68" s="201" t="e">
        <v>#VALUE!</v>
      </c>
      <c r="T68" s="201" t="e">
        <v>#VALUE!</v>
      </c>
      <c r="U68" s="201" t="e">
        <v>#VALUE!</v>
      </c>
      <c r="V68" s="201" t="e">
        <v>#VALUE!</v>
      </c>
    </row>
    <row r="69" spans="1:22">
      <c r="A69" s="195" t="e">
        <f t="shared" si="0"/>
        <v>#VALUE!</v>
      </c>
      <c r="B69" s="195" t="e">
        <f t="shared" si="1"/>
        <v>#VALUE!</v>
      </c>
      <c r="C69" s="196">
        <f t="shared" si="2"/>
        <v>0.28000000000000008</v>
      </c>
      <c r="D69" s="195" t="e">
        <f t="shared" si="2"/>
        <v>#VALUE!</v>
      </c>
      <c r="E69" s="195" t="e">
        <f t="shared" si="3"/>
        <v>#VALUE!</v>
      </c>
      <c r="F69" s="195" t="e">
        <f t="shared" si="3"/>
        <v>#VALUE!</v>
      </c>
      <c r="G69" s="195" t="e">
        <f t="shared" si="3"/>
        <v>#VALUE!</v>
      </c>
      <c r="Q69" s="196">
        <f t="shared" si="4"/>
        <v>0.27000000000000007</v>
      </c>
      <c r="R69" s="201" t="e">
        <v>#VALUE!</v>
      </c>
      <c r="S69" s="201" t="e">
        <v>#VALUE!</v>
      </c>
      <c r="T69" s="201" t="e">
        <v>#VALUE!</v>
      </c>
      <c r="U69" s="201" t="e">
        <v>#VALUE!</v>
      </c>
      <c r="V69" s="201" t="e">
        <v>#VALUE!</v>
      </c>
    </row>
    <row r="70" spans="1:22">
      <c r="A70" s="195" t="e">
        <f t="shared" si="0"/>
        <v>#VALUE!</v>
      </c>
      <c r="B70" s="195" t="e">
        <f t="shared" si="1"/>
        <v>#VALUE!</v>
      </c>
      <c r="C70" s="196">
        <f t="shared" si="2"/>
        <v>0.29000000000000009</v>
      </c>
      <c r="D70" s="195" t="e">
        <f t="shared" si="2"/>
        <v>#VALUE!</v>
      </c>
      <c r="E70" s="195" t="e">
        <f t="shared" si="3"/>
        <v>#VALUE!</v>
      </c>
      <c r="F70" s="195" t="e">
        <f t="shared" si="3"/>
        <v>#VALUE!</v>
      </c>
      <c r="G70" s="195" t="e">
        <f t="shared" si="3"/>
        <v>#VALUE!</v>
      </c>
      <c r="Q70" s="196">
        <f t="shared" si="4"/>
        <v>0.28000000000000008</v>
      </c>
      <c r="R70" s="201" t="e">
        <v>#VALUE!</v>
      </c>
      <c r="S70" s="201" t="e">
        <v>#VALUE!</v>
      </c>
      <c r="T70" s="201" t="e">
        <v>#VALUE!</v>
      </c>
      <c r="U70" s="201" t="e">
        <v>#VALUE!</v>
      </c>
      <c r="V70" s="201" t="e">
        <v>#VALUE!</v>
      </c>
    </row>
    <row r="71" spans="1:22">
      <c r="A71" s="195" t="e">
        <f t="shared" si="0"/>
        <v>#VALUE!</v>
      </c>
      <c r="B71" s="195" t="e">
        <f t="shared" si="1"/>
        <v>#VALUE!</v>
      </c>
      <c r="C71" s="196">
        <f t="shared" si="2"/>
        <v>0.3000000000000001</v>
      </c>
      <c r="D71" s="195" t="e">
        <f t="shared" si="2"/>
        <v>#VALUE!</v>
      </c>
      <c r="E71" s="195" t="e">
        <f t="shared" si="3"/>
        <v>#VALUE!</v>
      </c>
      <c r="F71" s="195" t="e">
        <f t="shared" si="3"/>
        <v>#VALUE!</v>
      </c>
      <c r="G71" s="195" t="e">
        <f t="shared" si="3"/>
        <v>#VALUE!</v>
      </c>
      <c r="Q71" s="196">
        <f t="shared" si="4"/>
        <v>0.29000000000000009</v>
      </c>
      <c r="R71" s="201" t="e">
        <v>#VALUE!</v>
      </c>
      <c r="S71" s="201" t="e">
        <v>#VALUE!</v>
      </c>
      <c r="T71" s="201" t="e">
        <v>#VALUE!</v>
      </c>
      <c r="U71" s="201" t="e">
        <v>#VALUE!</v>
      </c>
      <c r="V71" s="201" t="e">
        <v>#VALUE!</v>
      </c>
    </row>
    <row r="72" spans="1:22">
      <c r="A72" s="195" t="e">
        <f t="shared" si="0"/>
        <v>#VALUE!</v>
      </c>
      <c r="B72" s="195" t="e">
        <f t="shared" si="1"/>
        <v>#VALUE!</v>
      </c>
      <c r="C72" s="196">
        <f t="shared" si="2"/>
        <v>0.31000000000000011</v>
      </c>
      <c r="D72" s="195" t="e">
        <f t="shared" si="2"/>
        <v>#VALUE!</v>
      </c>
      <c r="E72" s="195" t="e">
        <f t="shared" si="3"/>
        <v>#VALUE!</v>
      </c>
      <c r="F72" s="195" t="e">
        <f t="shared" si="3"/>
        <v>#VALUE!</v>
      </c>
      <c r="G72" s="195" t="e">
        <f t="shared" si="3"/>
        <v>#VALUE!</v>
      </c>
      <c r="Q72" s="196">
        <f t="shared" si="4"/>
        <v>0.3000000000000001</v>
      </c>
      <c r="R72" s="201" t="e">
        <v>#VALUE!</v>
      </c>
      <c r="S72" s="201" t="e">
        <v>#VALUE!</v>
      </c>
      <c r="T72" s="201" t="e">
        <v>#VALUE!</v>
      </c>
      <c r="U72" s="201" t="e">
        <v>#VALUE!</v>
      </c>
      <c r="V72" s="201" t="e">
        <v>#VALUE!</v>
      </c>
    </row>
    <row r="73" spans="1:22">
      <c r="A73" s="195" t="e">
        <f t="shared" si="0"/>
        <v>#VALUE!</v>
      </c>
      <c r="B73" s="195" t="e">
        <f t="shared" si="1"/>
        <v>#VALUE!</v>
      </c>
      <c r="C73" s="196">
        <f t="shared" si="2"/>
        <v>0.32000000000000012</v>
      </c>
      <c r="D73" s="195" t="e">
        <f t="shared" si="2"/>
        <v>#VALUE!</v>
      </c>
      <c r="E73" s="195" t="e">
        <f t="shared" si="3"/>
        <v>#VALUE!</v>
      </c>
      <c r="F73" s="195" t="e">
        <f t="shared" si="3"/>
        <v>#VALUE!</v>
      </c>
      <c r="G73" s="195" t="e">
        <f t="shared" si="3"/>
        <v>#VALUE!</v>
      </c>
      <c r="Q73" s="196">
        <f t="shared" si="4"/>
        <v>0.31000000000000011</v>
      </c>
      <c r="R73" s="201" t="e">
        <v>#VALUE!</v>
      </c>
      <c r="S73" s="201" t="e">
        <v>#VALUE!</v>
      </c>
      <c r="T73" s="201" t="e">
        <v>#VALUE!</v>
      </c>
      <c r="U73" s="201" t="e">
        <v>#VALUE!</v>
      </c>
      <c r="V73" s="201" t="e">
        <v>#VALUE!</v>
      </c>
    </row>
    <row r="74" spans="1:22">
      <c r="A74" s="195" t="e">
        <f t="shared" si="0"/>
        <v>#VALUE!</v>
      </c>
      <c r="B74" s="195" t="e">
        <f t="shared" si="1"/>
        <v>#VALUE!</v>
      </c>
      <c r="C74" s="196">
        <f t="shared" si="2"/>
        <v>0.33000000000000013</v>
      </c>
      <c r="D74" s="195" t="e">
        <f t="shared" si="2"/>
        <v>#VALUE!</v>
      </c>
      <c r="E74" s="195" t="e">
        <f t="shared" si="3"/>
        <v>#VALUE!</v>
      </c>
      <c r="F74" s="195" t="e">
        <f t="shared" si="3"/>
        <v>#VALUE!</v>
      </c>
      <c r="G74" s="195" t="e">
        <f t="shared" si="3"/>
        <v>#VALUE!</v>
      </c>
      <c r="Q74" s="196">
        <f t="shared" si="4"/>
        <v>0.32000000000000012</v>
      </c>
      <c r="R74" s="201" t="e">
        <v>#VALUE!</v>
      </c>
      <c r="S74" s="201" t="e">
        <v>#VALUE!</v>
      </c>
      <c r="T74" s="201" t="e">
        <v>#VALUE!</v>
      </c>
      <c r="U74" s="201" t="e">
        <v>#VALUE!</v>
      </c>
      <c r="V74" s="201" t="e">
        <v>#VALUE!</v>
      </c>
    </row>
    <row r="75" spans="1:22">
      <c r="A75" s="195" t="e">
        <f t="shared" si="0"/>
        <v>#VALUE!</v>
      </c>
      <c r="B75" s="195" t="e">
        <f t="shared" si="1"/>
        <v>#VALUE!</v>
      </c>
      <c r="C75" s="196">
        <f t="shared" si="2"/>
        <v>0.34000000000000014</v>
      </c>
      <c r="D75" s="195" t="e">
        <f t="shared" si="2"/>
        <v>#VALUE!</v>
      </c>
      <c r="E75" s="195" t="e">
        <f t="shared" si="3"/>
        <v>#VALUE!</v>
      </c>
      <c r="F75" s="195" t="e">
        <f t="shared" si="3"/>
        <v>#VALUE!</v>
      </c>
      <c r="G75" s="195" t="e">
        <f t="shared" si="3"/>
        <v>#VALUE!</v>
      </c>
      <c r="Q75" s="196">
        <f t="shared" si="4"/>
        <v>0.33000000000000013</v>
      </c>
      <c r="R75" s="201" t="e">
        <v>#VALUE!</v>
      </c>
      <c r="S75" s="201" t="e">
        <v>#VALUE!</v>
      </c>
      <c r="T75" s="201" t="e">
        <v>#VALUE!</v>
      </c>
      <c r="U75" s="201" t="e">
        <v>#VALUE!</v>
      </c>
      <c r="V75" s="201" t="e">
        <v>#VALUE!</v>
      </c>
    </row>
    <row r="76" spans="1:22">
      <c r="A76" s="195" t="e">
        <f t="shared" si="0"/>
        <v>#VALUE!</v>
      </c>
      <c r="B76" s="195" t="e">
        <f t="shared" si="1"/>
        <v>#VALUE!</v>
      </c>
      <c r="C76" s="196">
        <f t="shared" si="2"/>
        <v>0.35000000000000014</v>
      </c>
      <c r="D76" s="195" t="e">
        <f t="shared" si="2"/>
        <v>#VALUE!</v>
      </c>
      <c r="E76" s="195" t="e">
        <f t="shared" si="3"/>
        <v>#VALUE!</v>
      </c>
      <c r="F76" s="195" t="e">
        <f t="shared" si="3"/>
        <v>#VALUE!</v>
      </c>
      <c r="G76" s="195" t="e">
        <f t="shared" si="3"/>
        <v>#VALUE!</v>
      </c>
      <c r="Q76" s="196">
        <f t="shared" si="4"/>
        <v>0.34000000000000014</v>
      </c>
      <c r="R76" s="201" t="e">
        <v>#VALUE!</v>
      </c>
      <c r="S76" s="201" t="e">
        <v>#VALUE!</v>
      </c>
      <c r="T76" s="201" t="e">
        <v>#VALUE!</v>
      </c>
      <c r="U76" s="201" t="e">
        <v>#VALUE!</v>
      </c>
      <c r="V76" s="201" t="e">
        <v>#VALUE!</v>
      </c>
    </row>
    <row r="77" spans="1:22">
      <c r="A77" s="195" t="e">
        <f t="shared" si="0"/>
        <v>#VALUE!</v>
      </c>
      <c r="B77" s="195" t="e">
        <f t="shared" si="1"/>
        <v>#VALUE!</v>
      </c>
      <c r="C77" s="196">
        <f t="shared" si="2"/>
        <v>0.36000000000000015</v>
      </c>
      <c r="D77" s="195" t="e">
        <f t="shared" si="2"/>
        <v>#VALUE!</v>
      </c>
      <c r="E77" s="195" t="e">
        <f t="shared" si="3"/>
        <v>#VALUE!</v>
      </c>
      <c r="F77" s="195" t="e">
        <f t="shared" si="3"/>
        <v>#VALUE!</v>
      </c>
      <c r="G77" s="195" t="e">
        <f t="shared" si="3"/>
        <v>#VALUE!</v>
      </c>
      <c r="Q77" s="196">
        <f t="shared" si="4"/>
        <v>0.35000000000000014</v>
      </c>
      <c r="R77" s="201" t="e">
        <v>#VALUE!</v>
      </c>
      <c r="S77" s="201" t="e">
        <v>#VALUE!</v>
      </c>
      <c r="T77" s="201" t="e">
        <v>#VALUE!</v>
      </c>
      <c r="U77" s="201" t="e">
        <v>#VALUE!</v>
      </c>
      <c r="V77" s="201" t="e">
        <v>#VALUE!</v>
      </c>
    </row>
    <row r="78" spans="1:22">
      <c r="A78" s="195" t="e">
        <f t="shared" si="0"/>
        <v>#VALUE!</v>
      </c>
      <c r="B78" s="195" t="e">
        <f t="shared" si="1"/>
        <v>#VALUE!</v>
      </c>
      <c r="C78" s="196">
        <f t="shared" si="2"/>
        <v>0.37000000000000016</v>
      </c>
      <c r="D78" s="195" t="e">
        <f t="shared" si="2"/>
        <v>#VALUE!</v>
      </c>
      <c r="E78" s="195" t="e">
        <f t="shared" si="3"/>
        <v>#VALUE!</v>
      </c>
      <c r="F78" s="195" t="e">
        <f t="shared" si="3"/>
        <v>#VALUE!</v>
      </c>
      <c r="G78" s="195" t="e">
        <f t="shared" si="3"/>
        <v>#VALUE!</v>
      </c>
      <c r="Q78" s="196">
        <f t="shared" si="4"/>
        <v>0.36000000000000015</v>
      </c>
      <c r="R78" s="201" t="e">
        <v>#VALUE!</v>
      </c>
      <c r="S78" s="201" t="e">
        <v>#VALUE!</v>
      </c>
      <c r="T78" s="201" t="e">
        <v>#VALUE!</v>
      </c>
      <c r="U78" s="201" t="e">
        <v>#VALUE!</v>
      </c>
      <c r="V78" s="201" t="e">
        <v>#VALUE!</v>
      </c>
    </row>
    <row r="79" spans="1:22">
      <c r="A79" s="195" t="e">
        <f t="shared" si="0"/>
        <v>#VALUE!</v>
      </c>
      <c r="B79" s="195" t="e">
        <f t="shared" si="1"/>
        <v>#VALUE!</v>
      </c>
      <c r="C79" s="196">
        <f t="shared" si="2"/>
        <v>0.38000000000000017</v>
      </c>
      <c r="D79" s="195" t="e">
        <f t="shared" si="2"/>
        <v>#VALUE!</v>
      </c>
      <c r="E79" s="195" t="e">
        <f t="shared" si="3"/>
        <v>#VALUE!</v>
      </c>
      <c r="F79" s="195" t="e">
        <f t="shared" si="3"/>
        <v>#VALUE!</v>
      </c>
      <c r="G79" s="195" t="e">
        <f t="shared" si="3"/>
        <v>#VALUE!</v>
      </c>
      <c r="Q79" s="196">
        <f t="shared" si="4"/>
        <v>0.37000000000000016</v>
      </c>
      <c r="R79" s="201" t="e">
        <v>#VALUE!</v>
      </c>
      <c r="S79" s="201" t="e">
        <v>#VALUE!</v>
      </c>
      <c r="T79" s="201" t="e">
        <v>#VALUE!</v>
      </c>
      <c r="U79" s="201" t="e">
        <v>#VALUE!</v>
      </c>
      <c r="V79" s="201" t="e">
        <v>#VALUE!</v>
      </c>
    </row>
    <row r="80" spans="1:22">
      <c r="A80" s="195" t="e">
        <f t="shared" si="0"/>
        <v>#VALUE!</v>
      </c>
      <c r="B80" s="195" t="e">
        <f t="shared" si="1"/>
        <v>#VALUE!</v>
      </c>
      <c r="C80" s="196">
        <f t="shared" si="2"/>
        <v>0.39000000000000018</v>
      </c>
      <c r="D80" s="195" t="e">
        <f t="shared" si="2"/>
        <v>#VALUE!</v>
      </c>
      <c r="E80" s="195" t="e">
        <f t="shared" si="3"/>
        <v>#VALUE!</v>
      </c>
      <c r="F80" s="195" t="e">
        <f t="shared" si="3"/>
        <v>#VALUE!</v>
      </c>
      <c r="G80" s="195" t="e">
        <f t="shared" si="3"/>
        <v>#VALUE!</v>
      </c>
      <c r="Q80" s="196">
        <f t="shared" si="4"/>
        <v>0.38000000000000017</v>
      </c>
      <c r="R80" s="201" t="e">
        <v>#VALUE!</v>
      </c>
      <c r="S80" s="201" t="e">
        <v>#VALUE!</v>
      </c>
      <c r="T80" s="201" t="e">
        <v>#VALUE!</v>
      </c>
      <c r="U80" s="201" t="e">
        <v>#VALUE!</v>
      </c>
      <c r="V80" s="201" t="e">
        <v>#VALUE!</v>
      </c>
    </row>
    <row r="81" spans="1:22">
      <c r="A81" s="195" t="e">
        <f t="shared" si="0"/>
        <v>#VALUE!</v>
      </c>
      <c r="B81" s="195" t="e">
        <f t="shared" si="1"/>
        <v>#VALUE!</v>
      </c>
      <c r="C81" s="196">
        <f t="shared" si="2"/>
        <v>0.40000000000000019</v>
      </c>
      <c r="D81" s="195" t="e">
        <f t="shared" si="2"/>
        <v>#VALUE!</v>
      </c>
      <c r="E81" s="195" t="e">
        <f t="shared" si="3"/>
        <v>#VALUE!</v>
      </c>
      <c r="F81" s="195" t="e">
        <f t="shared" si="3"/>
        <v>#VALUE!</v>
      </c>
      <c r="G81" s="195" t="e">
        <f t="shared" si="3"/>
        <v>#VALUE!</v>
      </c>
      <c r="Q81" s="196">
        <f t="shared" si="4"/>
        <v>0.39000000000000018</v>
      </c>
      <c r="R81" s="201" t="e">
        <v>#VALUE!</v>
      </c>
      <c r="S81" s="201" t="e">
        <v>#VALUE!</v>
      </c>
      <c r="T81" s="201" t="e">
        <v>#VALUE!</v>
      </c>
      <c r="U81" s="201" t="e">
        <v>#VALUE!</v>
      </c>
      <c r="V81" s="201" t="e">
        <v>#VALUE!</v>
      </c>
    </row>
    <row r="82" spans="1:22">
      <c r="A82" s="195" t="e">
        <f t="shared" si="0"/>
        <v>#VALUE!</v>
      </c>
      <c r="B82" s="195" t="e">
        <f t="shared" si="1"/>
        <v>#VALUE!</v>
      </c>
      <c r="C82" s="196">
        <f t="shared" si="2"/>
        <v>0.4100000000000002</v>
      </c>
      <c r="D82" s="195" t="e">
        <f t="shared" si="2"/>
        <v>#VALUE!</v>
      </c>
      <c r="E82" s="195" t="e">
        <f t="shared" si="3"/>
        <v>#VALUE!</v>
      </c>
      <c r="F82" s="195" t="e">
        <f t="shared" si="3"/>
        <v>#VALUE!</v>
      </c>
      <c r="G82" s="195" t="e">
        <f t="shared" si="3"/>
        <v>#VALUE!</v>
      </c>
      <c r="Q82" s="196">
        <f t="shared" si="4"/>
        <v>0.40000000000000019</v>
      </c>
      <c r="R82" s="201" t="e">
        <v>#VALUE!</v>
      </c>
      <c r="S82" s="201" t="e">
        <v>#VALUE!</v>
      </c>
      <c r="T82" s="201" t="e">
        <v>#VALUE!</v>
      </c>
      <c r="U82" s="201" t="e">
        <v>#VALUE!</v>
      </c>
      <c r="V82" s="201" t="e">
        <v>#VALUE!</v>
      </c>
    </row>
    <row r="83" spans="1:22">
      <c r="A83" s="195" t="e">
        <f t="shared" si="0"/>
        <v>#VALUE!</v>
      </c>
      <c r="B83" s="195" t="e">
        <f t="shared" si="1"/>
        <v>#VALUE!</v>
      </c>
      <c r="C83" s="196">
        <f t="shared" si="2"/>
        <v>0.42000000000000021</v>
      </c>
      <c r="D83" s="195" t="e">
        <f t="shared" si="2"/>
        <v>#VALUE!</v>
      </c>
      <c r="E83" s="195" t="e">
        <f t="shared" si="3"/>
        <v>#VALUE!</v>
      </c>
      <c r="F83" s="195" t="e">
        <f t="shared" si="3"/>
        <v>#VALUE!</v>
      </c>
      <c r="G83" s="195" t="e">
        <f t="shared" si="3"/>
        <v>#VALUE!</v>
      </c>
      <c r="Q83" s="196">
        <f t="shared" si="4"/>
        <v>0.4100000000000002</v>
      </c>
      <c r="R83" s="201" t="e">
        <v>#VALUE!</v>
      </c>
      <c r="S83" s="201" t="e">
        <v>#VALUE!</v>
      </c>
      <c r="T83" s="201" t="e">
        <v>#VALUE!</v>
      </c>
      <c r="U83" s="201" t="e">
        <v>#VALUE!</v>
      </c>
      <c r="V83" s="201" t="e">
        <v>#VALUE!</v>
      </c>
    </row>
    <row r="84" spans="1:22">
      <c r="A84" s="195" t="e">
        <f t="shared" si="0"/>
        <v>#VALUE!</v>
      </c>
      <c r="B84" s="195" t="e">
        <f t="shared" si="1"/>
        <v>#VALUE!</v>
      </c>
      <c r="C84" s="196">
        <f t="shared" si="2"/>
        <v>0.43000000000000022</v>
      </c>
      <c r="D84" s="195" t="e">
        <f t="shared" si="2"/>
        <v>#VALUE!</v>
      </c>
      <c r="E84" s="195" t="e">
        <f t="shared" si="3"/>
        <v>#VALUE!</v>
      </c>
      <c r="F84" s="195" t="e">
        <f t="shared" si="3"/>
        <v>#VALUE!</v>
      </c>
      <c r="G84" s="195" t="e">
        <f t="shared" si="3"/>
        <v>#VALUE!</v>
      </c>
      <c r="Q84" s="196">
        <f t="shared" si="4"/>
        <v>0.42000000000000021</v>
      </c>
      <c r="R84" s="201" t="e">
        <v>#VALUE!</v>
      </c>
      <c r="S84" s="201" t="e">
        <v>#VALUE!</v>
      </c>
      <c r="T84" s="201" t="e">
        <v>#VALUE!</v>
      </c>
      <c r="U84" s="201" t="e">
        <v>#VALUE!</v>
      </c>
      <c r="V84" s="201" t="e">
        <v>#VALUE!</v>
      </c>
    </row>
    <row r="85" spans="1:22">
      <c r="A85" s="195" t="e">
        <f t="shared" si="0"/>
        <v>#VALUE!</v>
      </c>
      <c r="B85" s="195" t="e">
        <f t="shared" si="1"/>
        <v>#VALUE!</v>
      </c>
      <c r="C85" s="196">
        <f t="shared" si="2"/>
        <v>0.44000000000000022</v>
      </c>
      <c r="D85" s="195" t="e">
        <f t="shared" si="2"/>
        <v>#VALUE!</v>
      </c>
      <c r="E85" s="195" t="e">
        <f t="shared" si="3"/>
        <v>#VALUE!</v>
      </c>
      <c r="F85" s="195" t="e">
        <f t="shared" si="3"/>
        <v>#VALUE!</v>
      </c>
      <c r="G85" s="195" t="e">
        <f t="shared" si="3"/>
        <v>#VALUE!</v>
      </c>
      <c r="Q85" s="196">
        <f t="shared" si="4"/>
        <v>0.43000000000000022</v>
      </c>
      <c r="R85" s="201" t="e">
        <v>#VALUE!</v>
      </c>
      <c r="S85" s="201" t="e">
        <v>#VALUE!</v>
      </c>
      <c r="T85" s="201" t="e">
        <v>#VALUE!</v>
      </c>
      <c r="U85" s="201" t="e">
        <v>#VALUE!</v>
      </c>
      <c r="V85" s="201" t="e">
        <v>#VALUE!</v>
      </c>
    </row>
    <row r="86" spans="1:22">
      <c r="A86" s="195" t="e">
        <f t="shared" si="0"/>
        <v>#VALUE!</v>
      </c>
      <c r="B86" s="195" t="e">
        <f t="shared" si="1"/>
        <v>#VALUE!</v>
      </c>
      <c r="C86" s="196">
        <f t="shared" si="2"/>
        <v>0.45000000000000023</v>
      </c>
      <c r="D86" s="195" t="e">
        <f t="shared" si="2"/>
        <v>#VALUE!</v>
      </c>
      <c r="E86" s="195" t="e">
        <f t="shared" si="3"/>
        <v>#VALUE!</v>
      </c>
      <c r="F86" s="195" t="e">
        <f t="shared" si="3"/>
        <v>#VALUE!</v>
      </c>
      <c r="G86" s="195" t="e">
        <f t="shared" si="3"/>
        <v>#VALUE!</v>
      </c>
      <c r="Q86" s="196">
        <f t="shared" si="4"/>
        <v>0.44000000000000022</v>
      </c>
      <c r="R86" s="201" t="e">
        <v>#VALUE!</v>
      </c>
      <c r="S86" s="201" t="e">
        <v>#VALUE!</v>
      </c>
      <c r="T86" s="201" t="e">
        <v>#VALUE!</v>
      </c>
      <c r="U86" s="201" t="e">
        <v>#VALUE!</v>
      </c>
      <c r="V86" s="201" t="e">
        <v>#VALUE!</v>
      </c>
    </row>
    <row r="87" spans="1:22">
      <c r="A87" s="195" t="e">
        <f t="shared" si="0"/>
        <v>#VALUE!</v>
      </c>
      <c r="B87" s="195" t="e">
        <f t="shared" si="1"/>
        <v>#VALUE!</v>
      </c>
      <c r="C87" s="196">
        <f t="shared" si="2"/>
        <v>0.46000000000000024</v>
      </c>
      <c r="D87" s="195" t="e">
        <f t="shared" si="2"/>
        <v>#VALUE!</v>
      </c>
      <c r="E87" s="195" t="e">
        <f t="shared" si="3"/>
        <v>#VALUE!</v>
      </c>
      <c r="F87" s="195" t="e">
        <f t="shared" si="3"/>
        <v>#VALUE!</v>
      </c>
      <c r="G87" s="195" t="e">
        <f t="shared" si="3"/>
        <v>#VALUE!</v>
      </c>
      <c r="Q87" s="196">
        <f t="shared" si="4"/>
        <v>0.45000000000000023</v>
      </c>
      <c r="R87" s="201" t="e">
        <v>#VALUE!</v>
      </c>
      <c r="S87" s="201" t="e">
        <v>#VALUE!</v>
      </c>
      <c r="T87" s="201" t="e">
        <v>#VALUE!</v>
      </c>
      <c r="U87" s="201" t="e">
        <v>#VALUE!</v>
      </c>
      <c r="V87" s="201" t="e">
        <v>#VALUE!</v>
      </c>
    </row>
    <row r="88" spans="1:22">
      <c r="A88" s="195" t="e">
        <f t="shared" si="0"/>
        <v>#VALUE!</v>
      </c>
      <c r="B88" s="195" t="e">
        <f t="shared" si="1"/>
        <v>#VALUE!</v>
      </c>
      <c r="C88" s="196">
        <f t="shared" si="2"/>
        <v>0.47000000000000025</v>
      </c>
      <c r="D88" s="195" t="e">
        <f t="shared" si="2"/>
        <v>#VALUE!</v>
      </c>
      <c r="E88" s="195" t="e">
        <f t="shared" si="3"/>
        <v>#VALUE!</v>
      </c>
      <c r="F88" s="195" t="e">
        <f t="shared" si="3"/>
        <v>#VALUE!</v>
      </c>
      <c r="G88" s="195" t="e">
        <f t="shared" si="3"/>
        <v>#VALUE!</v>
      </c>
      <c r="Q88" s="196">
        <f t="shared" si="4"/>
        <v>0.46000000000000024</v>
      </c>
      <c r="R88" s="201" t="e">
        <v>#VALUE!</v>
      </c>
      <c r="S88" s="201" t="e">
        <v>#VALUE!</v>
      </c>
      <c r="T88" s="201" t="e">
        <v>#VALUE!</v>
      </c>
      <c r="U88" s="201" t="e">
        <v>#VALUE!</v>
      </c>
      <c r="V88" s="201" t="e">
        <v>#VALUE!</v>
      </c>
    </row>
    <row r="89" spans="1:22">
      <c r="A89" s="195" t="e">
        <f t="shared" si="0"/>
        <v>#VALUE!</v>
      </c>
      <c r="B89" s="195" t="e">
        <f t="shared" si="1"/>
        <v>#VALUE!</v>
      </c>
      <c r="C89" s="196">
        <f t="shared" si="2"/>
        <v>0.48000000000000026</v>
      </c>
      <c r="D89" s="195" t="e">
        <f t="shared" si="2"/>
        <v>#VALUE!</v>
      </c>
      <c r="E89" s="195" t="e">
        <f t="shared" si="3"/>
        <v>#VALUE!</v>
      </c>
      <c r="F89" s="195" t="e">
        <f t="shared" si="3"/>
        <v>#VALUE!</v>
      </c>
      <c r="G89" s="195" t="e">
        <f t="shared" si="3"/>
        <v>#VALUE!</v>
      </c>
      <c r="Q89" s="196">
        <f t="shared" si="4"/>
        <v>0.47000000000000025</v>
      </c>
      <c r="R89" s="201" t="e">
        <v>#VALUE!</v>
      </c>
      <c r="S89" s="201" t="e">
        <v>#VALUE!</v>
      </c>
      <c r="T89" s="201" t="e">
        <v>#VALUE!</v>
      </c>
      <c r="U89" s="201" t="e">
        <v>#VALUE!</v>
      </c>
      <c r="V89" s="201" t="e">
        <v>#VALUE!</v>
      </c>
    </row>
    <row r="90" spans="1:22">
      <c r="A90" s="195" t="e">
        <f t="shared" si="0"/>
        <v>#VALUE!</v>
      </c>
      <c r="B90" s="195" t="e">
        <f t="shared" si="1"/>
        <v>#VALUE!</v>
      </c>
      <c r="C90" s="196">
        <f t="shared" si="2"/>
        <v>0.49000000000000027</v>
      </c>
      <c r="D90" s="195" t="e">
        <f t="shared" si="2"/>
        <v>#VALUE!</v>
      </c>
      <c r="E90" s="195" t="e">
        <f t="shared" si="3"/>
        <v>#VALUE!</v>
      </c>
      <c r="F90" s="195" t="e">
        <f t="shared" si="3"/>
        <v>#VALUE!</v>
      </c>
      <c r="G90" s="195" t="e">
        <f t="shared" si="3"/>
        <v>#VALUE!</v>
      </c>
      <c r="Q90" s="196">
        <f t="shared" si="4"/>
        <v>0.48000000000000026</v>
      </c>
      <c r="R90" s="201" t="e">
        <v>#VALUE!</v>
      </c>
      <c r="S90" s="201" t="e">
        <v>#VALUE!</v>
      </c>
      <c r="T90" s="201" t="e">
        <v>#VALUE!</v>
      </c>
      <c r="U90" s="201" t="e">
        <v>#VALUE!</v>
      </c>
      <c r="V90" s="201" t="e">
        <v>#VALUE!</v>
      </c>
    </row>
    <row r="91" spans="1:22">
      <c r="A91" s="195" t="e">
        <f t="shared" si="0"/>
        <v>#VALUE!</v>
      </c>
      <c r="B91" s="195" t="e">
        <f t="shared" si="1"/>
        <v>#VALUE!</v>
      </c>
      <c r="C91" s="196">
        <f t="shared" si="2"/>
        <v>0.50000000000000022</v>
      </c>
      <c r="D91" s="195" t="e">
        <f t="shared" si="2"/>
        <v>#VALUE!</v>
      </c>
      <c r="E91" s="195" t="e">
        <f t="shared" si="3"/>
        <v>#VALUE!</v>
      </c>
      <c r="F91" s="195" t="e">
        <f t="shared" si="3"/>
        <v>#VALUE!</v>
      </c>
      <c r="G91" s="195" t="e">
        <f t="shared" si="3"/>
        <v>#VALUE!</v>
      </c>
      <c r="Q91" s="196">
        <f t="shared" si="4"/>
        <v>0.49000000000000027</v>
      </c>
      <c r="R91" s="201" t="e">
        <v>#VALUE!</v>
      </c>
      <c r="S91" s="201" t="e">
        <v>#VALUE!</v>
      </c>
      <c r="T91" s="201" t="e">
        <v>#VALUE!</v>
      </c>
      <c r="U91" s="201" t="e">
        <v>#VALUE!</v>
      </c>
      <c r="V91" s="201" t="e">
        <v>#VALUE!</v>
      </c>
    </row>
    <row r="92" spans="1:22">
      <c r="A92" s="195" t="e">
        <f t="shared" si="0"/>
        <v>#VALUE!</v>
      </c>
      <c r="B92" s="195" t="e">
        <f t="shared" si="1"/>
        <v>#VALUE!</v>
      </c>
      <c r="C92" s="196">
        <f t="shared" si="2"/>
        <v>0.51000000000000023</v>
      </c>
      <c r="D92" s="195" t="e">
        <f t="shared" si="2"/>
        <v>#VALUE!</v>
      </c>
      <c r="E92" s="195" t="e">
        <f t="shared" si="3"/>
        <v>#VALUE!</v>
      </c>
      <c r="F92" s="195" t="e">
        <f t="shared" si="3"/>
        <v>#VALUE!</v>
      </c>
      <c r="G92" s="195" t="e">
        <f t="shared" si="3"/>
        <v>#VALUE!</v>
      </c>
      <c r="Q92" s="196">
        <f t="shared" si="4"/>
        <v>0.50000000000000022</v>
      </c>
      <c r="R92" s="201" t="e">
        <v>#VALUE!</v>
      </c>
      <c r="S92" s="201" t="e">
        <v>#VALUE!</v>
      </c>
      <c r="T92" s="201" t="e">
        <v>#VALUE!</v>
      </c>
      <c r="U92" s="201" t="e">
        <v>#VALUE!</v>
      </c>
      <c r="V92" s="201" t="e">
        <v>#VALUE!</v>
      </c>
    </row>
    <row r="93" spans="1:22">
      <c r="A93" s="195" t="e">
        <f t="shared" si="0"/>
        <v>#VALUE!</v>
      </c>
      <c r="B93" s="195" t="e">
        <f t="shared" si="1"/>
        <v>#VALUE!</v>
      </c>
      <c r="C93" s="196">
        <f t="shared" si="2"/>
        <v>0.52000000000000024</v>
      </c>
      <c r="D93" s="195" t="e">
        <f t="shared" si="2"/>
        <v>#VALUE!</v>
      </c>
      <c r="E93" s="195" t="e">
        <f t="shared" si="3"/>
        <v>#VALUE!</v>
      </c>
      <c r="F93" s="195" t="e">
        <f t="shared" si="3"/>
        <v>#VALUE!</v>
      </c>
      <c r="G93" s="195" t="e">
        <f t="shared" si="3"/>
        <v>#VALUE!</v>
      </c>
      <c r="Q93" s="196">
        <f t="shared" si="4"/>
        <v>0.51000000000000023</v>
      </c>
      <c r="R93" s="201" t="e">
        <v>#VALUE!</v>
      </c>
      <c r="S93" s="201" t="e">
        <v>#VALUE!</v>
      </c>
      <c r="T93" s="201" t="e">
        <v>#VALUE!</v>
      </c>
      <c r="U93" s="201" t="e">
        <v>#VALUE!</v>
      </c>
      <c r="V93" s="201" t="e">
        <v>#VALUE!</v>
      </c>
    </row>
    <row r="94" spans="1:22">
      <c r="A94" s="195" t="e">
        <f t="shared" si="0"/>
        <v>#VALUE!</v>
      </c>
      <c r="B94" s="195" t="e">
        <f t="shared" si="1"/>
        <v>#VALUE!</v>
      </c>
      <c r="C94" s="196">
        <f t="shared" si="2"/>
        <v>0.53000000000000025</v>
      </c>
      <c r="D94" s="195" t="e">
        <f t="shared" si="2"/>
        <v>#VALUE!</v>
      </c>
      <c r="E94" s="195" t="e">
        <f t="shared" si="3"/>
        <v>#VALUE!</v>
      </c>
      <c r="F94" s="195" t="e">
        <f t="shared" si="3"/>
        <v>#VALUE!</v>
      </c>
      <c r="G94" s="195" t="e">
        <f t="shared" si="3"/>
        <v>#VALUE!</v>
      </c>
      <c r="Q94" s="196">
        <f t="shared" si="4"/>
        <v>0.52000000000000024</v>
      </c>
      <c r="R94" s="201" t="e">
        <v>#VALUE!</v>
      </c>
      <c r="S94" s="201" t="e">
        <v>#VALUE!</v>
      </c>
      <c r="T94" s="201" t="e">
        <v>#VALUE!</v>
      </c>
      <c r="U94" s="201" t="e">
        <v>#VALUE!</v>
      </c>
      <c r="V94" s="201" t="e">
        <v>#VALUE!</v>
      </c>
    </row>
    <row r="95" spans="1:22">
      <c r="A95" s="195" t="e">
        <f t="shared" si="0"/>
        <v>#VALUE!</v>
      </c>
      <c r="B95" s="195" t="e">
        <f t="shared" si="1"/>
        <v>#VALUE!</v>
      </c>
      <c r="C95" s="196">
        <f t="shared" si="2"/>
        <v>0.54000000000000026</v>
      </c>
      <c r="D95" s="195" t="e">
        <f t="shared" si="2"/>
        <v>#VALUE!</v>
      </c>
      <c r="E95" s="195" t="e">
        <f t="shared" si="3"/>
        <v>#VALUE!</v>
      </c>
      <c r="F95" s="195" t="e">
        <f t="shared" si="3"/>
        <v>#VALUE!</v>
      </c>
      <c r="G95" s="195" t="e">
        <f t="shared" si="3"/>
        <v>#VALUE!</v>
      </c>
      <c r="Q95" s="196">
        <f t="shared" si="4"/>
        <v>0.53000000000000025</v>
      </c>
      <c r="R95" s="201" t="e">
        <v>#VALUE!</v>
      </c>
      <c r="S95" s="201" t="e">
        <v>#VALUE!</v>
      </c>
      <c r="T95" s="201" t="e">
        <v>#VALUE!</v>
      </c>
      <c r="U95" s="201" t="e">
        <v>#VALUE!</v>
      </c>
      <c r="V95" s="201" t="e">
        <v>#VALUE!</v>
      </c>
    </row>
    <row r="96" spans="1:22">
      <c r="A96" s="195" t="e">
        <f t="shared" si="0"/>
        <v>#VALUE!</v>
      </c>
      <c r="B96" s="195" t="e">
        <f t="shared" si="1"/>
        <v>#VALUE!</v>
      </c>
      <c r="C96" s="196">
        <f t="shared" si="2"/>
        <v>0.55000000000000027</v>
      </c>
      <c r="D96" s="195" t="e">
        <f t="shared" si="2"/>
        <v>#VALUE!</v>
      </c>
      <c r="E96" s="195" t="e">
        <f t="shared" si="3"/>
        <v>#VALUE!</v>
      </c>
      <c r="F96" s="195" t="e">
        <f t="shared" si="3"/>
        <v>#VALUE!</v>
      </c>
      <c r="G96" s="195" t="e">
        <f t="shared" si="3"/>
        <v>#VALUE!</v>
      </c>
      <c r="Q96" s="196">
        <f t="shared" si="4"/>
        <v>0.54000000000000026</v>
      </c>
      <c r="R96" s="201" t="e">
        <v>#VALUE!</v>
      </c>
      <c r="S96" s="201" t="e">
        <v>#VALUE!</v>
      </c>
      <c r="T96" s="201" t="e">
        <v>#VALUE!</v>
      </c>
      <c r="U96" s="201" t="e">
        <v>#VALUE!</v>
      </c>
      <c r="V96" s="201" t="e">
        <v>#VALUE!</v>
      </c>
    </row>
    <row r="97" spans="1:22">
      <c r="A97" s="195" t="e">
        <f t="shared" si="0"/>
        <v>#VALUE!</v>
      </c>
      <c r="B97" s="195" t="e">
        <f t="shared" si="1"/>
        <v>#VALUE!</v>
      </c>
      <c r="C97" s="196">
        <f t="shared" si="2"/>
        <v>0.56000000000000028</v>
      </c>
      <c r="D97" s="195" t="e">
        <f t="shared" si="2"/>
        <v>#VALUE!</v>
      </c>
      <c r="E97" s="195" t="e">
        <f t="shared" si="3"/>
        <v>#VALUE!</v>
      </c>
      <c r="F97" s="195" t="e">
        <f t="shared" si="3"/>
        <v>#VALUE!</v>
      </c>
      <c r="G97" s="195" t="e">
        <f t="shared" si="3"/>
        <v>#VALUE!</v>
      </c>
      <c r="Q97" s="196">
        <f t="shared" si="4"/>
        <v>0.55000000000000027</v>
      </c>
      <c r="R97" s="201" t="e">
        <v>#VALUE!</v>
      </c>
      <c r="S97" s="201" t="e">
        <v>#VALUE!</v>
      </c>
      <c r="T97" s="201" t="e">
        <v>#VALUE!</v>
      </c>
      <c r="U97" s="201" t="e">
        <v>#VALUE!</v>
      </c>
      <c r="V97" s="201" t="e">
        <v>#VALUE!</v>
      </c>
    </row>
    <row r="98" spans="1:22">
      <c r="A98" s="195" t="e">
        <f t="shared" si="0"/>
        <v>#VALUE!</v>
      </c>
      <c r="B98" s="195" t="e">
        <f t="shared" si="1"/>
        <v>#VALUE!</v>
      </c>
      <c r="C98" s="196">
        <f t="shared" si="2"/>
        <v>0.57000000000000028</v>
      </c>
      <c r="D98" s="195" t="e">
        <f t="shared" si="2"/>
        <v>#VALUE!</v>
      </c>
      <c r="E98" s="195" t="e">
        <f t="shared" si="3"/>
        <v>#VALUE!</v>
      </c>
      <c r="F98" s="195" t="e">
        <f t="shared" si="3"/>
        <v>#VALUE!</v>
      </c>
      <c r="G98" s="195" t="e">
        <f t="shared" si="3"/>
        <v>#VALUE!</v>
      </c>
      <c r="Q98" s="196">
        <f t="shared" si="4"/>
        <v>0.56000000000000028</v>
      </c>
      <c r="R98" s="201" t="e">
        <v>#VALUE!</v>
      </c>
      <c r="S98" s="201" t="e">
        <v>#VALUE!</v>
      </c>
      <c r="T98" s="201" t="e">
        <v>#VALUE!</v>
      </c>
      <c r="U98" s="201" t="e">
        <v>#VALUE!</v>
      </c>
      <c r="V98" s="201" t="e">
        <v>#VALUE!</v>
      </c>
    </row>
    <row r="99" spans="1:22">
      <c r="A99" s="195" t="e">
        <f t="shared" si="0"/>
        <v>#VALUE!</v>
      </c>
      <c r="B99" s="195" t="e">
        <f t="shared" si="1"/>
        <v>#VALUE!</v>
      </c>
      <c r="C99" s="196">
        <f t="shared" si="2"/>
        <v>0.58000000000000029</v>
      </c>
      <c r="D99" s="195" t="e">
        <f t="shared" si="2"/>
        <v>#VALUE!</v>
      </c>
      <c r="E99" s="195" t="e">
        <f t="shared" si="3"/>
        <v>#VALUE!</v>
      </c>
      <c r="F99" s="195" t="e">
        <f t="shared" si="3"/>
        <v>#VALUE!</v>
      </c>
      <c r="G99" s="195" t="e">
        <f t="shared" si="3"/>
        <v>#VALUE!</v>
      </c>
      <c r="Q99" s="196">
        <f t="shared" si="4"/>
        <v>0.57000000000000028</v>
      </c>
      <c r="R99" s="201" t="e">
        <v>#VALUE!</v>
      </c>
      <c r="S99" s="201" t="e">
        <v>#VALUE!</v>
      </c>
      <c r="T99" s="201" t="e">
        <v>#VALUE!</v>
      </c>
      <c r="U99" s="201" t="e">
        <v>#VALUE!</v>
      </c>
      <c r="V99" s="201" t="e">
        <v>#VALUE!</v>
      </c>
    </row>
    <row r="100" spans="1:22">
      <c r="A100" s="195" t="e">
        <f t="shared" si="0"/>
        <v>#VALUE!</v>
      </c>
      <c r="B100" s="195" t="e">
        <f t="shared" si="1"/>
        <v>#VALUE!</v>
      </c>
      <c r="C100" s="196">
        <f t="shared" si="2"/>
        <v>0.5900000000000003</v>
      </c>
      <c r="D100" s="195" t="e">
        <f t="shared" si="2"/>
        <v>#VALUE!</v>
      </c>
      <c r="E100" s="195" t="e">
        <f t="shared" si="3"/>
        <v>#VALUE!</v>
      </c>
      <c r="F100" s="195" t="e">
        <f t="shared" si="3"/>
        <v>#VALUE!</v>
      </c>
      <c r="G100" s="195" t="e">
        <f t="shared" si="3"/>
        <v>#VALUE!</v>
      </c>
      <c r="Q100" s="196">
        <f t="shared" si="4"/>
        <v>0.58000000000000029</v>
      </c>
      <c r="R100" s="201" t="e">
        <v>#VALUE!</v>
      </c>
      <c r="S100" s="201" t="e">
        <v>#VALUE!</v>
      </c>
      <c r="T100" s="201" t="e">
        <v>#VALUE!</v>
      </c>
      <c r="U100" s="201" t="e">
        <v>#VALUE!</v>
      </c>
      <c r="V100" s="201" t="e">
        <v>#VALUE!</v>
      </c>
    </row>
    <row r="101" spans="1:22">
      <c r="A101" s="195" t="e">
        <f t="shared" si="0"/>
        <v>#VALUE!</v>
      </c>
      <c r="B101" s="195" t="e">
        <f t="shared" si="1"/>
        <v>#VALUE!</v>
      </c>
      <c r="C101" s="196">
        <f t="shared" si="2"/>
        <v>0.60000000000000031</v>
      </c>
      <c r="D101" s="195" t="e">
        <f t="shared" si="2"/>
        <v>#VALUE!</v>
      </c>
      <c r="E101" s="195" t="e">
        <f t="shared" si="3"/>
        <v>#VALUE!</v>
      </c>
      <c r="F101" s="195" t="e">
        <f t="shared" si="3"/>
        <v>#VALUE!</v>
      </c>
      <c r="G101" s="195" t="e">
        <f t="shared" si="3"/>
        <v>#VALUE!</v>
      </c>
      <c r="Q101" s="196">
        <f t="shared" si="4"/>
        <v>0.5900000000000003</v>
      </c>
      <c r="R101" s="201" t="e">
        <v>#VALUE!</v>
      </c>
      <c r="S101" s="201" t="e">
        <v>#VALUE!</v>
      </c>
      <c r="T101" s="201" t="e">
        <v>#VALUE!</v>
      </c>
      <c r="U101" s="201" t="e">
        <v>#VALUE!</v>
      </c>
      <c r="V101" s="201" t="e">
        <v>#VALUE!</v>
      </c>
    </row>
    <row r="102" spans="1:22">
      <c r="A102" s="195" t="e">
        <f t="shared" si="0"/>
        <v>#VALUE!</v>
      </c>
      <c r="B102" s="195" t="e">
        <f t="shared" si="1"/>
        <v>#VALUE!</v>
      </c>
      <c r="C102" s="196">
        <f t="shared" si="2"/>
        <v>0.61000000000000032</v>
      </c>
      <c r="D102" s="195" t="e">
        <f t="shared" si="2"/>
        <v>#VALUE!</v>
      </c>
      <c r="E102" s="195" t="e">
        <f t="shared" si="3"/>
        <v>#VALUE!</v>
      </c>
      <c r="F102" s="195" t="e">
        <f t="shared" si="3"/>
        <v>#VALUE!</v>
      </c>
      <c r="G102" s="195" t="e">
        <f t="shared" si="3"/>
        <v>#VALUE!</v>
      </c>
      <c r="Q102" s="196">
        <f t="shared" si="4"/>
        <v>0.60000000000000031</v>
      </c>
      <c r="R102" s="201" t="e">
        <v>#VALUE!</v>
      </c>
      <c r="S102" s="201" t="e">
        <v>#VALUE!</v>
      </c>
      <c r="T102" s="201" t="e">
        <v>#VALUE!</v>
      </c>
      <c r="U102" s="201" t="e">
        <v>#VALUE!</v>
      </c>
      <c r="V102" s="201" t="e">
        <v>#VALUE!</v>
      </c>
    </row>
    <row r="103" spans="1:22">
      <c r="A103" s="195" t="e">
        <f t="shared" si="0"/>
        <v>#VALUE!</v>
      </c>
      <c r="B103" s="195" t="e">
        <f t="shared" si="1"/>
        <v>#VALUE!</v>
      </c>
      <c r="C103" s="196">
        <f t="shared" si="2"/>
        <v>0.62000000000000033</v>
      </c>
      <c r="D103" s="195" t="e">
        <f t="shared" si="2"/>
        <v>#VALUE!</v>
      </c>
      <c r="E103" s="195" t="e">
        <f t="shared" si="3"/>
        <v>#VALUE!</v>
      </c>
      <c r="F103" s="195" t="e">
        <f t="shared" si="3"/>
        <v>#VALUE!</v>
      </c>
      <c r="G103" s="195" t="e">
        <f t="shared" si="3"/>
        <v>#VALUE!</v>
      </c>
      <c r="Q103" s="196">
        <f t="shared" si="4"/>
        <v>0.61000000000000032</v>
      </c>
      <c r="R103" s="201" t="e">
        <v>#VALUE!</v>
      </c>
      <c r="S103" s="201" t="e">
        <v>#VALUE!</v>
      </c>
      <c r="T103" s="201" t="e">
        <v>#VALUE!</v>
      </c>
      <c r="U103" s="201" t="e">
        <v>#VALUE!</v>
      </c>
      <c r="V103" s="201" t="e">
        <v>#VALUE!</v>
      </c>
    </row>
    <row r="104" spans="1:22">
      <c r="A104" s="195" t="e">
        <f t="shared" si="0"/>
        <v>#VALUE!</v>
      </c>
      <c r="B104" s="195" t="e">
        <f t="shared" si="1"/>
        <v>#VALUE!</v>
      </c>
      <c r="C104" s="196">
        <f t="shared" si="2"/>
        <v>0.63000000000000034</v>
      </c>
      <c r="D104" s="195" t="e">
        <f t="shared" si="2"/>
        <v>#VALUE!</v>
      </c>
      <c r="E104" s="195" t="e">
        <f t="shared" si="3"/>
        <v>#VALUE!</v>
      </c>
      <c r="F104" s="195" t="e">
        <f t="shared" si="3"/>
        <v>#VALUE!</v>
      </c>
      <c r="G104" s="195" t="e">
        <f t="shared" si="3"/>
        <v>#VALUE!</v>
      </c>
      <c r="Q104" s="196">
        <f t="shared" si="4"/>
        <v>0.62000000000000033</v>
      </c>
      <c r="R104" s="201" t="e">
        <v>#VALUE!</v>
      </c>
      <c r="S104" s="201" t="e">
        <v>#VALUE!</v>
      </c>
      <c r="T104" s="201" t="e">
        <v>#VALUE!</v>
      </c>
      <c r="U104" s="201" t="e">
        <v>#VALUE!</v>
      </c>
      <c r="V104" s="201" t="e">
        <v>#VALUE!</v>
      </c>
    </row>
    <row r="105" spans="1:22">
      <c r="A105" s="195" t="e">
        <f t="shared" ref="A105:A168" si="5">S106</f>
        <v>#VALUE!</v>
      </c>
      <c r="B105" s="195" t="e">
        <f t="shared" ref="B105:B168" si="6">S106</f>
        <v>#VALUE!</v>
      </c>
      <c r="C105" s="196">
        <f t="shared" ref="C105:D168" si="7">Q106</f>
        <v>0.64000000000000035</v>
      </c>
      <c r="D105" s="195" t="e">
        <f t="shared" si="7"/>
        <v>#VALUE!</v>
      </c>
      <c r="E105" s="195" t="e">
        <f t="shared" ref="E105:G168" si="8">T106</f>
        <v>#VALUE!</v>
      </c>
      <c r="F105" s="195" t="e">
        <f t="shared" si="8"/>
        <v>#VALUE!</v>
      </c>
      <c r="G105" s="195" t="e">
        <f t="shared" si="8"/>
        <v>#VALUE!</v>
      </c>
      <c r="Q105" s="196">
        <f t="shared" si="4"/>
        <v>0.63000000000000034</v>
      </c>
      <c r="R105" s="201" t="e">
        <v>#VALUE!</v>
      </c>
      <c r="S105" s="201" t="e">
        <v>#VALUE!</v>
      </c>
      <c r="T105" s="201" t="e">
        <v>#VALUE!</v>
      </c>
      <c r="U105" s="201" t="e">
        <v>#VALUE!</v>
      </c>
      <c r="V105" s="201" t="e">
        <v>#VALUE!</v>
      </c>
    </row>
    <row r="106" spans="1:22">
      <c r="A106" s="195" t="e">
        <f t="shared" si="5"/>
        <v>#VALUE!</v>
      </c>
      <c r="B106" s="195" t="e">
        <f t="shared" si="6"/>
        <v>#VALUE!</v>
      </c>
      <c r="C106" s="196">
        <f t="shared" si="7"/>
        <v>0.65000000000000036</v>
      </c>
      <c r="D106" s="195" t="e">
        <f t="shared" si="7"/>
        <v>#VALUE!</v>
      </c>
      <c r="E106" s="195" t="e">
        <f t="shared" si="8"/>
        <v>#VALUE!</v>
      </c>
      <c r="F106" s="195" t="e">
        <f t="shared" si="8"/>
        <v>#VALUE!</v>
      </c>
      <c r="G106" s="195" t="e">
        <f t="shared" si="8"/>
        <v>#VALUE!</v>
      </c>
      <c r="Q106" s="196">
        <f t="shared" si="4"/>
        <v>0.64000000000000035</v>
      </c>
      <c r="R106" s="201" t="e">
        <v>#VALUE!</v>
      </c>
      <c r="S106" s="201" t="e">
        <v>#VALUE!</v>
      </c>
      <c r="T106" s="201" t="e">
        <v>#VALUE!</v>
      </c>
      <c r="U106" s="201" t="e">
        <v>#VALUE!</v>
      </c>
      <c r="V106" s="201" t="e">
        <v>#VALUE!</v>
      </c>
    </row>
    <row r="107" spans="1:22">
      <c r="A107" s="195" t="e">
        <f t="shared" si="5"/>
        <v>#VALUE!</v>
      </c>
      <c r="B107" s="195" t="e">
        <f t="shared" si="6"/>
        <v>#VALUE!</v>
      </c>
      <c r="C107" s="196">
        <f t="shared" si="7"/>
        <v>0.66000000000000036</v>
      </c>
      <c r="D107" s="195" t="e">
        <f t="shared" si="7"/>
        <v>#VALUE!</v>
      </c>
      <c r="E107" s="195" t="e">
        <f t="shared" si="8"/>
        <v>#VALUE!</v>
      </c>
      <c r="F107" s="195" t="e">
        <f t="shared" si="8"/>
        <v>#VALUE!</v>
      </c>
      <c r="G107" s="195" t="e">
        <f t="shared" si="8"/>
        <v>#VALUE!</v>
      </c>
      <c r="Q107" s="196">
        <f t="shared" si="4"/>
        <v>0.65000000000000036</v>
      </c>
      <c r="R107" s="201" t="e">
        <v>#VALUE!</v>
      </c>
      <c r="S107" s="201" t="e">
        <v>#VALUE!</v>
      </c>
      <c r="T107" s="201" t="e">
        <v>#VALUE!</v>
      </c>
      <c r="U107" s="201" t="e">
        <v>#VALUE!</v>
      </c>
      <c r="V107" s="201" t="e">
        <v>#VALUE!</v>
      </c>
    </row>
    <row r="108" spans="1:22">
      <c r="A108" s="195" t="e">
        <f t="shared" si="5"/>
        <v>#VALUE!</v>
      </c>
      <c r="B108" s="195" t="e">
        <f t="shared" si="6"/>
        <v>#VALUE!</v>
      </c>
      <c r="C108" s="196">
        <f t="shared" si="7"/>
        <v>0.67000000000000037</v>
      </c>
      <c r="D108" s="195" t="e">
        <f t="shared" si="7"/>
        <v>#VALUE!</v>
      </c>
      <c r="E108" s="195" t="e">
        <f t="shared" si="8"/>
        <v>#VALUE!</v>
      </c>
      <c r="F108" s="195" t="e">
        <f t="shared" si="8"/>
        <v>#VALUE!</v>
      </c>
      <c r="G108" s="195" t="e">
        <f t="shared" si="8"/>
        <v>#VALUE!</v>
      </c>
      <c r="Q108" s="196">
        <f t="shared" ref="Q108:Q171" si="9">Q107+0.01</f>
        <v>0.66000000000000036</v>
      </c>
      <c r="R108" s="201" t="e">
        <v>#VALUE!</v>
      </c>
      <c r="S108" s="201" t="e">
        <v>#VALUE!</v>
      </c>
      <c r="T108" s="201" t="e">
        <v>#VALUE!</v>
      </c>
      <c r="U108" s="201" t="e">
        <v>#VALUE!</v>
      </c>
      <c r="V108" s="201" t="e">
        <v>#VALUE!</v>
      </c>
    </row>
    <row r="109" spans="1:22">
      <c r="A109" s="195" t="e">
        <f t="shared" si="5"/>
        <v>#VALUE!</v>
      </c>
      <c r="B109" s="195" t="e">
        <f t="shared" si="6"/>
        <v>#VALUE!</v>
      </c>
      <c r="C109" s="196">
        <f t="shared" si="7"/>
        <v>0.68000000000000038</v>
      </c>
      <c r="D109" s="195" t="e">
        <f t="shared" si="7"/>
        <v>#VALUE!</v>
      </c>
      <c r="E109" s="195" t="e">
        <f t="shared" si="8"/>
        <v>#VALUE!</v>
      </c>
      <c r="F109" s="195" t="e">
        <f t="shared" si="8"/>
        <v>#VALUE!</v>
      </c>
      <c r="G109" s="195" t="e">
        <f t="shared" si="8"/>
        <v>#VALUE!</v>
      </c>
      <c r="Q109" s="196">
        <f t="shared" si="9"/>
        <v>0.67000000000000037</v>
      </c>
      <c r="R109" s="201" t="e">
        <v>#VALUE!</v>
      </c>
      <c r="S109" s="201" t="e">
        <v>#VALUE!</v>
      </c>
      <c r="T109" s="201" t="e">
        <v>#VALUE!</v>
      </c>
      <c r="U109" s="201" t="e">
        <v>#VALUE!</v>
      </c>
      <c r="V109" s="201" t="e">
        <v>#VALUE!</v>
      </c>
    </row>
    <row r="110" spans="1:22">
      <c r="A110" s="195" t="e">
        <f t="shared" si="5"/>
        <v>#VALUE!</v>
      </c>
      <c r="B110" s="195" t="e">
        <f t="shared" si="6"/>
        <v>#VALUE!</v>
      </c>
      <c r="C110" s="196">
        <f t="shared" si="7"/>
        <v>0.69000000000000039</v>
      </c>
      <c r="D110" s="195" t="e">
        <f t="shared" si="7"/>
        <v>#VALUE!</v>
      </c>
      <c r="E110" s="195" t="e">
        <f t="shared" si="8"/>
        <v>#VALUE!</v>
      </c>
      <c r="F110" s="195" t="e">
        <f t="shared" si="8"/>
        <v>#VALUE!</v>
      </c>
      <c r="G110" s="195" t="e">
        <f t="shared" si="8"/>
        <v>#VALUE!</v>
      </c>
      <c r="Q110" s="196">
        <f t="shared" si="9"/>
        <v>0.68000000000000038</v>
      </c>
      <c r="R110" s="201" t="e">
        <v>#VALUE!</v>
      </c>
      <c r="S110" s="201" t="e">
        <v>#VALUE!</v>
      </c>
      <c r="T110" s="201" t="e">
        <v>#VALUE!</v>
      </c>
      <c r="U110" s="201" t="e">
        <v>#VALUE!</v>
      </c>
      <c r="V110" s="201" t="e">
        <v>#VALUE!</v>
      </c>
    </row>
    <row r="111" spans="1:22">
      <c r="A111" s="195" t="e">
        <f t="shared" si="5"/>
        <v>#VALUE!</v>
      </c>
      <c r="B111" s="195" t="e">
        <f t="shared" si="6"/>
        <v>#VALUE!</v>
      </c>
      <c r="C111" s="196">
        <f t="shared" si="7"/>
        <v>0.7000000000000004</v>
      </c>
      <c r="D111" s="195" t="e">
        <f t="shared" si="7"/>
        <v>#VALUE!</v>
      </c>
      <c r="E111" s="195" t="e">
        <f t="shared" si="8"/>
        <v>#VALUE!</v>
      </c>
      <c r="F111" s="195" t="e">
        <f t="shared" si="8"/>
        <v>#VALUE!</v>
      </c>
      <c r="G111" s="195" t="e">
        <f t="shared" si="8"/>
        <v>#VALUE!</v>
      </c>
      <c r="Q111" s="196">
        <f t="shared" si="9"/>
        <v>0.69000000000000039</v>
      </c>
      <c r="R111" s="201" t="e">
        <v>#VALUE!</v>
      </c>
      <c r="S111" s="201" t="e">
        <v>#VALUE!</v>
      </c>
      <c r="T111" s="201" t="e">
        <v>#VALUE!</v>
      </c>
      <c r="U111" s="201" t="e">
        <v>#VALUE!</v>
      </c>
      <c r="V111" s="201" t="e">
        <v>#VALUE!</v>
      </c>
    </row>
    <row r="112" spans="1:22">
      <c r="A112" s="195" t="e">
        <f t="shared" si="5"/>
        <v>#VALUE!</v>
      </c>
      <c r="B112" s="195" t="e">
        <f t="shared" si="6"/>
        <v>#VALUE!</v>
      </c>
      <c r="C112" s="196">
        <f t="shared" si="7"/>
        <v>0.71000000000000041</v>
      </c>
      <c r="D112" s="195" t="e">
        <f t="shared" si="7"/>
        <v>#VALUE!</v>
      </c>
      <c r="E112" s="195" t="e">
        <f t="shared" si="8"/>
        <v>#VALUE!</v>
      </c>
      <c r="F112" s="195" t="e">
        <f t="shared" si="8"/>
        <v>#VALUE!</v>
      </c>
      <c r="G112" s="195" t="e">
        <f t="shared" si="8"/>
        <v>#VALUE!</v>
      </c>
      <c r="Q112" s="196">
        <f t="shared" si="9"/>
        <v>0.7000000000000004</v>
      </c>
      <c r="R112" s="201" t="e">
        <v>#VALUE!</v>
      </c>
      <c r="S112" s="201" t="e">
        <v>#VALUE!</v>
      </c>
      <c r="T112" s="201" t="e">
        <v>#VALUE!</v>
      </c>
      <c r="U112" s="201" t="e">
        <v>#VALUE!</v>
      </c>
      <c r="V112" s="201" t="e">
        <v>#VALUE!</v>
      </c>
    </row>
    <row r="113" spans="1:22">
      <c r="A113" s="195" t="e">
        <f t="shared" si="5"/>
        <v>#VALUE!</v>
      </c>
      <c r="B113" s="195" t="e">
        <f t="shared" si="6"/>
        <v>#VALUE!</v>
      </c>
      <c r="C113" s="196">
        <f t="shared" si="7"/>
        <v>0.72000000000000042</v>
      </c>
      <c r="D113" s="195" t="e">
        <f t="shared" si="7"/>
        <v>#VALUE!</v>
      </c>
      <c r="E113" s="195" t="e">
        <f t="shared" si="8"/>
        <v>#VALUE!</v>
      </c>
      <c r="F113" s="195" t="e">
        <f t="shared" si="8"/>
        <v>#VALUE!</v>
      </c>
      <c r="G113" s="195" t="e">
        <f t="shared" si="8"/>
        <v>#VALUE!</v>
      </c>
      <c r="Q113" s="196">
        <f t="shared" si="9"/>
        <v>0.71000000000000041</v>
      </c>
      <c r="R113" s="201" t="e">
        <v>#VALUE!</v>
      </c>
      <c r="S113" s="201" t="e">
        <v>#VALUE!</v>
      </c>
      <c r="T113" s="201" t="e">
        <v>#VALUE!</v>
      </c>
      <c r="U113" s="201" t="e">
        <v>#VALUE!</v>
      </c>
      <c r="V113" s="201" t="e">
        <v>#VALUE!</v>
      </c>
    </row>
    <row r="114" spans="1:22">
      <c r="A114" s="195" t="e">
        <f t="shared" si="5"/>
        <v>#VALUE!</v>
      </c>
      <c r="B114" s="195" t="e">
        <f t="shared" si="6"/>
        <v>#VALUE!</v>
      </c>
      <c r="C114" s="196">
        <f t="shared" si="7"/>
        <v>0.73000000000000043</v>
      </c>
      <c r="D114" s="195" t="e">
        <f t="shared" si="7"/>
        <v>#VALUE!</v>
      </c>
      <c r="E114" s="195" t="e">
        <f t="shared" si="8"/>
        <v>#VALUE!</v>
      </c>
      <c r="F114" s="195" t="e">
        <f t="shared" si="8"/>
        <v>#VALUE!</v>
      </c>
      <c r="G114" s="195" t="e">
        <f t="shared" si="8"/>
        <v>#VALUE!</v>
      </c>
      <c r="Q114" s="196">
        <f t="shared" si="9"/>
        <v>0.72000000000000042</v>
      </c>
      <c r="R114" s="201" t="e">
        <v>#VALUE!</v>
      </c>
      <c r="S114" s="201" t="e">
        <v>#VALUE!</v>
      </c>
      <c r="T114" s="201" t="e">
        <v>#VALUE!</v>
      </c>
      <c r="U114" s="201" t="e">
        <v>#VALUE!</v>
      </c>
      <c r="V114" s="201" t="e">
        <v>#VALUE!</v>
      </c>
    </row>
    <row r="115" spans="1:22">
      <c r="A115" s="195" t="e">
        <f t="shared" si="5"/>
        <v>#VALUE!</v>
      </c>
      <c r="B115" s="195" t="e">
        <f t="shared" si="6"/>
        <v>#VALUE!</v>
      </c>
      <c r="C115" s="196">
        <f t="shared" si="7"/>
        <v>0.74000000000000044</v>
      </c>
      <c r="D115" s="195" t="e">
        <f t="shared" si="7"/>
        <v>#VALUE!</v>
      </c>
      <c r="E115" s="195" t="e">
        <f t="shared" si="8"/>
        <v>#VALUE!</v>
      </c>
      <c r="F115" s="195" t="e">
        <f t="shared" si="8"/>
        <v>#VALUE!</v>
      </c>
      <c r="G115" s="195" t="e">
        <f t="shared" si="8"/>
        <v>#VALUE!</v>
      </c>
      <c r="Q115" s="196">
        <f t="shared" si="9"/>
        <v>0.73000000000000043</v>
      </c>
      <c r="R115" s="201" t="e">
        <v>#VALUE!</v>
      </c>
      <c r="S115" s="201" t="e">
        <v>#VALUE!</v>
      </c>
      <c r="T115" s="201" t="e">
        <v>#VALUE!</v>
      </c>
      <c r="U115" s="201" t="e">
        <v>#VALUE!</v>
      </c>
      <c r="V115" s="201" t="e">
        <v>#VALUE!</v>
      </c>
    </row>
    <row r="116" spans="1:22">
      <c r="A116" s="195" t="e">
        <f t="shared" si="5"/>
        <v>#VALUE!</v>
      </c>
      <c r="B116" s="195" t="e">
        <f t="shared" si="6"/>
        <v>#VALUE!</v>
      </c>
      <c r="C116" s="196">
        <f t="shared" si="7"/>
        <v>0.75000000000000044</v>
      </c>
      <c r="D116" s="195" t="e">
        <f t="shared" si="7"/>
        <v>#VALUE!</v>
      </c>
      <c r="E116" s="195" t="e">
        <f t="shared" si="8"/>
        <v>#VALUE!</v>
      </c>
      <c r="F116" s="195" t="e">
        <f t="shared" si="8"/>
        <v>#VALUE!</v>
      </c>
      <c r="G116" s="195" t="e">
        <f t="shared" si="8"/>
        <v>#VALUE!</v>
      </c>
      <c r="Q116" s="196">
        <f t="shared" si="9"/>
        <v>0.74000000000000044</v>
      </c>
      <c r="R116" s="201" t="e">
        <v>#VALUE!</v>
      </c>
      <c r="S116" s="201" t="e">
        <v>#VALUE!</v>
      </c>
      <c r="T116" s="201" t="e">
        <v>#VALUE!</v>
      </c>
      <c r="U116" s="201" t="e">
        <v>#VALUE!</v>
      </c>
      <c r="V116" s="201" t="e">
        <v>#VALUE!</v>
      </c>
    </row>
    <row r="117" spans="1:22">
      <c r="A117" s="195" t="e">
        <f t="shared" si="5"/>
        <v>#VALUE!</v>
      </c>
      <c r="B117" s="195" t="e">
        <f t="shared" si="6"/>
        <v>#VALUE!</v>
      </c>
      <c r="C117" s="196">
        <f t="shared" si="7"/>
        <v>0.76000000000000045</v>
      </c>
      <c r="D117" s="195" t="e">
        <f t="shared" si="7"/>
        <v>#VALUE!</v>
      </c>
      <c r="E117" s="195" t="e">
        <f t="shared" si="8"/>
        <v>#VALUE!</v>
      </c>
      <c r="F117" s="195" t="e">
        <f t="shared" si="8"/>
        <v>#VALUE!</v>
      </c>
      <c r="G117" s="195" t="e">
        <f t="shared" si="8"/>
        <v>#VALUE!</v>
      </c>
      <c r="Q117" s="196">
        <f t="shared" si="9"/>
        <v>0.75000000000000044</v>
      </c>
      <c r="R117" s="201" t="e">
        <v>#VALUE!</v>
      </c>
      <c r="S117" s="201" t="e">
        <v>#VALUE!</v>
      </c>
      <c r="T117" s="201" t="e">
        <v>#VALUE!</v>
      </c>
      <c r="U117" s="201" t="e">
        <v>#VALUE!</v>
      </c>
      <c r="V117" s="201" t="e">
        <v>#VALUE!</v>
      </c>
    </row>
    <row r="118" spans="1:22">
      <c r="A118" s="195" t="e">
        <f t="shared" si="5"/>
        <v>#VALUE!</v>
      </c>
      <c r="B118" s="195" t="e">
        <f t="shared" si="6"/>
        <v>#VALUE!</v>
      </c>
      <c r="C118" s="196">
        <f t="shared" si="7"/>
        <v>0.77000000000000046</v>
      </c>
      <c r="D118" s="195" t="e">
        <f t="shared" si="7"/>
        <v>#VALUE!</v>
      </c>
      <c r="E118" s="195" t="e">
        <f t="shared" si="8"/>
        <v>#VALUE!</v>
      </c>
      <c r="F118" s="195" t="e">
        <f t="shared" si="8"/>
        <v>#VALUE!</v>
      </c>
      <c r="G118" s="195" t="e">
        <f t="shared" si="8"/>
        <v>#VALUE!</v>
      </c>
      <c r="Q118" s="196">
        <f t="shared" si="9"/>
        <v>0.76000000000000045</v>
      </c>
      <c r="R118" s="201" t="e">
        <v>#VALUE!</v>
      </c>
      <c r="S118" s="201" t="e">
        <v>#VALUE!</v>
      </c>
      <c r="T118" s="201" t="e">
        <v>#VALUE!</v>
      </c>
      <c r="U118" s="201" t="e">
        <v>#VALUE!</v>
      </c>
      <c r="V118" s="201" t="e">
        <v>#VALUE!</v>
      </c>
    </row>
    <row r="119" spans="1:22">
      <c r="A119" s="195" t="e">
        <f t="shared" si="5"/>
        <v>#VALUE!</v>
      </c>
      <c r="B119" s="195" t="e">
        <f t="shared" si="6"/>
        <v>#VALUE!</v>
      </c>
      <c r="C119" s="196">
        <f t="shared" si="7"/>
        <v>0.78000000000000047</v>
      </c>
      <c r="D119" s="195" t="e">
        <f t="shared" si="7"/>
        <v>#VALUE!</v>
      </c>
      <c r="E119" s="195" t="e">
        <f t="shared" si="8"/>
        <v>#VALUE!</v>
      </c>
      <c r="F119" s="195" t="e">
        <f t="shared" si="8"/>
        <v>#VALUE!</v>
      </c>
      <c r="G119" s="195" t="e">
        <f t="shared" si="8"/>
        <v>#VALUE!</v>
      </c>
      <c r="Q119" s="196">
        <f t="shared" si="9"/>
        <v>0.77000000000000046</v>
      </c>
      <c r="R119" s="201" t="e">
        <v>#VALUE!</v>
      </c>
      <c r="S119" s="201" t="e">
        <v>#VALUE!</v>
      </c>
      <c r="T119" s="201" t="e">
        <v>#VALUE!</v>
      </c>
      <c r="U119" s="201" t="e">
        <v>#VALUE!</v>
      </c>
      <c r="V119" s="201" t="e">
        <v>#VALUE!</v>
      </c>
    </row>
    <row r="120" spans="1:22">
      <c r="A120" s="195" t="e">
        <f t="shared" si="5"/>
        <v>#VALUE!</v>
      </c>
      <c r="B120" s="195" t="e">
        <f t="shared" si="6"/>
        <v>#VALUE!</v>
      </c>
      <c r="C120" s="196">
        <f t="shared" si="7"/>
        <v>0.79000000000000048</v>
      </c>
      <c r="D120" s="195" t="e">
        <f t="shared" si="7"/>
        <v>#VALUE!</v>
      </c>
      <c r="E120" s="195" t="e">
        <f t="shared" si="8"/>
        <v>#VALUE!</v>
      </c>
      <c r="F120" s="195" t="e">
        <f t="shared" si="8"/>
        <v>#VALUE!</v>
      </c>
      <c r="G120" s="195" t="e">
        <f t="shared" si="8"/>
        <v>#VALUE!</v>
      </c>
      <c r="Q120" s="196">
        <f t="shared" si="9"/>
        <v>0.78000000000000047</v>
      </c>
      <c r="R120" s="201" t="e">
        <v>#VALUE!</v>
      </c>
      <c r="S120" s="201" t="e">
        <v>#VALUE!</v>
      </c>
      <c r="T120" s="201" t="e">
        <v>#VALUE!</v>
      </c>
      <c r="U120" s="201" t="e">
        <v>#VALUE!</v>
      </c>
      <c r="V120" s="201" t="e">
        <v>#VALUE!</v>
      </c>
    </row>
    <row r="121" spans="1:22">
      <c r="A121" s="195" t="e">
        <f t="shared" si="5"/>
        <v>#VALUE!</v>
      </c>
      <c r="B121" s="195" t="e">
        <f t="shared" si="6"/>
        <v>#VALUE!</v>
      </c>
      <c r="C121" s="196">
        <f t="shared" si="7"/>
        <v>0.80000000000000049</v>
      </c>
      <c r="D121" s="195" t="e">
        <f t="shared" si="7"/>
        <v>#VALUE!</v>
      </c>
      <c r="E121" s="195" t="e">
        <f t="shared" si="8"/>
        <v>#VALUE!</v>
      </c>
      <c r="F121" s="195" t="e">
        <f t="shared" si="8"/>
        <v>#VALUE!</v>
      </c>
      <c r="G121" s="195" t="e">
        <f t="shared" si="8"/>
        <v>#VALUE!</v>
      </c>
      <c r="Q121" s="196">
        <f t="shared" si="9"/>
        <v>0.79000000000000048</v>
      </c>
      <c r="R121" s="201" t="e">
        <v>#VALUE!</v>
      </c>
      <c r="S121" s="201" t="e">
        <v>#VALUE!</v>
      </c>
      <c r="T121" s="201" t="e">
        <v>#VALUE!</v>
      </c>
      <c r="U121" s="201" t="e">
        <v>#VALUE!</v>
      </c>
      <c r="V121" s="201" t="e">
        <v>#VALUE!</v>
      </c>
    </row>
    <row r="122" spans="1:22">
      <c r="A122" s="195" t="e">
        <f t="shared" si="5"/>
        <v>#VALUE!</v>
      </c>
      <c r="B122" s="195" t="e">
        <f t="shared" si="6"/>
        <v>#VALUE!</v>
      </c>
      <c r="C122" s="196">
        <f t="shared" si="7"/>
        <v>0.8100000000000005</v>
      </c>
      <c r="D122" s="195" t="e">
        <f t="shared" si="7"/>
        <v>#VALUE!</v>
      </c>
      <c r="E122" s="195" t="e">
        <f t="shared" si="8"/>
        <v>#VALUE!</v>
      </c>
      <c r="F122" s="195" t="e">
        <f t="shared" si="8"/>
        <v>#VALUE!</v>
      </c>
      <c r="G122" s="195" t="e">
        <f t="shared" si="8"/>
        <v>#VALUE!</v>
      </c>
      <c r="Q122" s="196">
        <f t="shared" si="9"/>
        <v>0.80000000000000049</v>
      </c>
      <c r="R122" s="201" t="e">
        <v>#VALUE!</v>
      </c>
      <c r="S122" s="201" t="e">
        <v>#VALUE!</v>
      </c>
      <c r="T122" s="201" t="e">
        <v>#VALUE!</v>
      </c>
      <c r="U122" s="201" t="e">
        <v>#VALUE!</v>
      </c>
      <c r="V122" s="201" t="e">
        <v>#VALUE!</v>
      </c>
    </row>
    <row r="123" spans="1:22">
      <c r="A123" s="195" t="e">
        <f t="shared" si="5"/>
        <v>#VALUE!</v>
      </c>
      <c r="B123" s="195" t="e">
        <f t="shared" si="6"/>
        <v>#VALUE!</v>
      </c>
      <c r="C123" s="196">
        <f t="shared" si="7"/>
        <v>0.82000000000000051</v>
      </c>
      <c r="D123" s="195" t="e">
        <f t="shared" si="7"/>
        <v>#VALUE!</v>
      </c>
      <c r="E123" s="195" t="e">
        <f t="shared" si="8"/>
        <v>#VALUE!</v>
      </c>
      <c r="F123" s="195" t="e">
        <f t="shared" si="8"/>
        <v>#VALUE!</v>
      </c>
      <c r="G123" s="195" t="e">
        <f t="shared" si="8"/>
        <v>#VALUE!</v>
      </c>
      <c r="Q123" s="196">
        <f t="shared" si="9"/>
        <v>0.8100000000000005</v>
      </c>
      <c r="R123" s="201" t="e">
        <v>#VALUE!</v>
      </c>
      <c r="S123" s="201" t="e">
        <v>#VALUE!</v>
      </c>
      <c r="T123" s="201" t="e">
        <v>#VALUE!</v>
      </c>
      <c r="U123" s="201" t="e">
        <v>#VALUE!</v>
      </c>
      <c r="V123" s="201" t="e">
        <v>#VALUE!</v>
      </c>
    </row>
    <row r="124" spans="1:22">
      <c r="A124" s="195" t="e">
        <f t="shared" si="5"/>
        <v>#VALUE!</v>
      </c>
      <c r="B124" s="195" t="e">
        <f t="shared" si="6"/>
        <v>#VALUE!</v>
      </c>
      <c r="C124" s="196">
        <f t="shared" si="7"/>
        <v>0.83000000000000052</v>
      </c>
      <c r="D124" s="195" t="e">
        <f t="shared" si="7"/>
        <v>#VALUE!</v>
      </c>
      <c r="E124" s="195" t="e">
        <f t="shared" si="8"/>
        <v>#VALUE!</v>
      </c>
      <c r="F124" s="195" t="e">
        <f t="shared" si="8"/>
        <v>#VALUE!</v>
      </c>
      <c r="G124" s="195" t="e">
        <f t="shared" si="8"/>
        <v>#VALUE!</v>
      </c>
      <c r="Q124" s="196">
        <f t="shared" si="9"/>
        <v>0.82000000000000051</v>
      </c>
      <c r="R124" s="201" t="e">
        <v>#VALUE!</v>
      </c>
      <c r="S124" s="201" t="e">
        <v>#VALUE!</v>
      </c>
      <c r="T124" s="201" t="e">
        <v>#VALUE!</v>
      </c>
      <c r="U124" s="201" t="e">
        <v>#VALUE!</v>
      </c>
      <c r="V124" s="201" t="e">
        <v>#VALUE!</v>
      </c>
    </row>
    <row r="125" spans="1:22">
      <c r="A125" s="195" t="e">
        <f t="shared" si="5"/>
        <v>#VALUE!</v>
      </c>
      <c r="B125" s="195" t="e">
        <f t="shared" si="6"/>
        <v>#VALUE!</v>
      </c>
      <c r="C125" s="196">
        <f t="shared" si="7"/>
        <v>0.84000000000000052</v>
      </c>
      <c r="D125" s="195" t="e">
        <f t="shared" si="7"/>
        <v>#VALUE!</v>
      </c>
      <c r="E125" s="195" t="e">
        <f t="shared" si="8"/>
        <v>#VALUE!</v>
      </c>
      <c r="F125" s="195" t="e">
        <f t="shared" si="8"/>
        <v>#VALUE!</v>
      </c>
      <c r="G125" s="195" t="e">
        <f t="shared" si="8"/>
        <v>#VALUE!</v>
      </c>
      <c r="Q125" s="196">
        <f t="shared" si="9"/>
        <v>0.83000000000000052</v>
      </c>
      <c r="R125" s="201" t="e">
        <v>#VALUE!</v>
      </c>
      <c r="S125" s="201" t="e">
        <v>#VALUE!</v>
      </c>
      <c r="T125" s="201" t="e">
        <v>#VALUE!</v>
      </c>
      <c r="U125" s="201" t="e">
        <v>#VALUE!</v>
      </c>
      <c r="V125" s="201" t="e">
        <v>#VALUE!</v>
      </c>
    </row>
    <row r="126" spans="1:22">
      <c r="A126" s="195" t="e">
        <f t="shared" si="5"/>
        <v>#VALUE!</v>
      </c>
      <c r="B126" s="195" t="e">
        <f t="shared" si="6"/>
        <v>#VALUE!</v>
      </c>
      <c r="C126" s="196">
        <f t="shared" si="7"/>
        <v>0.85000000000000053</v>
      </c>
      <c r="D126" s="195" t="e">
        <f t="shared" si="7"/>
        <v>#VALUE!</v>
      </c>
      <c r="E126" s="195" t="e">
        <f t="shared" si="8"/>
        <v>#VALUE!</v>
      </c>
      <c r="F126" s="195" t="e">
        <f t="shared" si="8"/>
        <v>#VALUE!</v>
      </c>
      <c r="G126" s="195" t="e">
        <f t="shared" si="8"/>
        <v>#VALUE!</v>
      </c>
      <c r="Q126" s="196">
        <f t="shared" si="9"/>
        <v>0.84000000000000052</v>
      </c>
      <c r="R126" s="201" t="e">
        <v>#VALUE!</v>
      </c>
      <c r="S126" s="201" t="e">
        <v>#VALUE!</v>
      </c>
      <c r="T126" s="201" t="e">
        <v>#VALUE!</v>
      </c>
      <c r="U126" s="201" t="e">
        <v>#VALUE!</v>
      </c>
      <c r="V126" s="201" t="e">
        <v>#VALUE!</v>
      </c>
    </row>
    <row r="127" spans="1:22">
      <c r="A127" s="195" t="e">
        <f t="shared" si="5"/>
        <v>#VALUE!</v>
      </c>
      <c r="B127" s="195" t="e">
        <f t="shared" si="6"/>
        <v>#VALUE!</v>
      </c>
      <c r="C127" s="196">
        <f t="shared" si="7"/>
        <v>0.86000000000000054</v>
      </c>
      <c r="D127" s="195" t="e">
        <f t="shared" si="7"/>
        <v>#VALUE!</v>
      </c>
      <c r="E127" s="195" t="e">
        <f t="shared" si="8"/>
        <v>#VALUE!</v>
      </c>
      <c r="F127" s="195" t="e">
        <f t="shared" si="8"/>
        <v>#VALUE!</v>
      </c>
      <c r="G127" s="195" t="e">
        <f t="shared" si="8"/>
        <v>#VALUE!</v>
      </c>
      <c r="Q127" s="196">
        <f t="shared" si="9"/>
        <v>0.85000000000000053</v>
      </c>
      <c r="R127" s="201" t="e">
        <v>#VALUE!</v>
      </c>
      <c r="S127" s="201" t="e">
        <v>#VALUE!</v>
      </c>
      <c r="T127" s="201" t="e">
        <v>#VALUE!</v>
      </c>
      <c r="U127" s="201" t="e">
        <v>#VALUE!</v>
      </c>
      <c r="V127" s="201" t="e">
        <v>#VALUE!</v>
      </c>
    </row>
    <row r="128" spans="1:22">
      <c r="A128" s="195" t="e">
        <f t="shared" si="5"/>
        <v>#VALUE!</v>
      </c>
      <c r="B128" s="195" t="e">
        <f t="shared" si="6"/>
        <v>#VALUE!</v>
      </c>
      <c r="C128" s="196">
        <f t="shared" si="7"/>
        <v>0.87000000000000055</v>
      </c>
      <c r="D128" s="195" t="e">
        <f t="shared" si="7"/>
        <v>#VALUE!</v>
      </c>
      <c r="E128" s="195" t="e">
        <f t="shared" si="8"/>
        <v>#VALUE!</v>
      </c>
      <c r="F128" s="195" t="e">
        <f t="shared" si="8"/>
        <v>#VALUE!</v>
      </c>
      <c r="G128" s="195" t="e">
        <f t="shared" si="8"/>
        <v>#VALUE!</v>
      </c>
      <c r="Q128" s="196">
        <f t="shared" si="9"/>
        <v>0.86000000000000054</v>
      </c>
      <c r="R128" s="201" t="e">
        <v>#VALUE!</v>
      </c>
      <c r="S128" s="201" t="e">
        <v>#VALUE!</v>
      </c>
      <c r="T128" s="201" t="e">
        <v>#VALUE!</v>
      </c>
      <c r="U128" s="201" t="e">
        <v>#VALUE!</v>
      </c>
      <c r="V128" s="201" t="e">
        <v>#VALUE!</v>
      </c>
    </row>
    <row r="129" spans="1:22">
      <c r="A129" s="195" t="e">
        <f t="shared" si="5"/>
        <v>#VALUE!</v>
      </c>
      <c r="B129" s="195" t="e">
        <f t="shared" si="6"/>
        <v>#VALUE!</v>
      </c>
      <c r="C129" s="196">
        <f t="shared" si="7"/>
        <v>0.88000000000000056</v>
      </c>
      <c r="D129" s="195" t="e">
        <f t="shared" si="7"/>
        <v>#VALUE!</v>
      </c>
      <c r="E129" s="195" t="e">
        <f t="shared" si="8"/>
        <v>#VALUE!</v>
      </c>
      <c r="F129" s="195" t="e">
        <f t="shared" si="8"/>
        <v>#VALUE!</v>
      </c>
      <c r="G129" s="195" t="e">
        <f t="shared" si="8"/>
        <v>#VALUE!</v>
      </c>
      <c r="Q129" s="196">
        <f t="shared" si="9"/>
        <v>0.87000000000000055</v>
      </c>
      <c r="R129" s="201" t="e">
        <v>#VALUE!</v>
      </c>
      <c r="S129" s="201" t="e">
        <v>#VALUE!</v>
      </c>
      <c r="T129" s="201" t="e">
        <v>#VALUE!</v>
      </c>
      <c r="U129" s="201" t="e">
        <v>#VALUE!</v>
      </c>
      <c r="V129" s="201" t="e">
        <v>#VALUE!</v>
      </c>
    </row>
    <row r="130" spans="1:22">
      <c r="A130" s="195" t="e">
        <f t="shared" si="5"/>
        <v>#VALUE!</v>
      </c>
      <c r="B130" s="195" t="e">
        <f t="shared" si="6"/>
        <v>#VALUE!</v>
      </c>
      <c r="C130" s="196">
        <f t="shared" si="7"/>
        <v>0.89000000000000057</v>
      </c>
      <c r="D130" s="195" t="e">
        <f t="shared" si="7"/>
        <v>#VALUE!</v>
      </c>
      <c r="E130" s="195" t="e">
        <f t="shared" si="8"/>
        <v>#VALUE!</v>
      </c>
      <c r="F130" s="195" t="e">
        <f t="shared" si="8"/>
        <v>#VALUE!</v>
      </c>
      <c r="G130" s="195" t="e">
        <f t="shared" si="8"/>
        <v>#VALUE!</v>
      </c>
      <c r="Q130" s="196">
        <f t="shared" si="9"/>
        <v>0.88000000000000056</v>
      </c>
      <c r="R130" s="201" t="e">
        <v>#VALUE!</v>
      </c>
      <c r="S130" s="201" t="e">
        <v>#VALUE!</v>
      </c>
      <c r="T130" s="201" t="e">
        <v>#VALUE!</v>
      </c>
      <c r="U130" s="201" t="e">
        <v>#VALUE!</v>
      </c>
      <c r="V130" s="201" t="e">
        <v>#VALUE!</v>
      </c>
    </row>
    <row r="131" spans="1:22">
      <c r="A131" s="195" t="e">
        <f t="shared" si="5"/>
        <v>#VALUE!</v>
      </c>
      <c r="B131" s="195" t="e">
        <f t="shared" si="6"/>
        <v>#VALUE!</v>
      </c>
      <c r="C131" s="196">
        <f t="shared" si="7"/>
        <v>0.90000000000000058</v>
      </c>
      <c r="D131" s="195" t="e">
        <f t="shared" si="7"/>
        <v>#VALUE!</v>
      </c>
      <c r="E131" s="195" t="e">
        <f t="shared" si="8"/>
        <v>#VALUE!</v>
      </c>
      <c r="F131" s="195" t="e">
        <f t="shared" si="8"/>
        <v>#VALUE!</v>
      </c>
      <c r="G131" s="195" t="e">
        <f t="shared" si="8"/>
        <v>#VALUE!</v>
      </c>
      <c r="Q131" s="196">
        <f t="shared" si="9"/>
        <v>0.89000000000000057</v>
      </c>
      <c r="R131" s="201" t="e">
        <v>#VALUE!</v>
      </c>
      <c r="S131" s="201" t="e">
        <v>#VALUE!</v>
      </c>
      <c r="T131" s="201" t="e">
        <v>#VALUE!</v>
      </c>
      <c r="U131" s="201" t="e">
        <v>#VALUE!</v>
      </c>
      <c r="V131" s="201" t="e">
        <v>#VALUE!</v>
      </c>
    </row>
    <row r="132" spans="1:22">
      <c r="A132" s="195" t="e">
        <f t="shared" si="5"/>
        <v>#VALUE!</v>
      </c>
      <c r="B132" s="195" t="e">
        <f t="shared" si="6"/>
        <v>#VALUE!</v>
      </c>
      <c r="C132" s="196">
        <f t="shared" si="7"/>
        <v>0.91000000000000059</v>
      </c>
      <c r="D132" s="195" t="e">
        <f t="shared" si="7"/>
        <v>#VALUE!</v>
      </c>
      <c r="E132" s="195" t="e">
        <f t="shared" si="8"/>
        <v>#VALUE!</v>
      </c>
      <c r="F132" s="195" t="e">
        <f t="shared" si="8"/>
        <v>#VALUE!</v>
      </c>
      <c r="G132" s="195" t="e">
        <f t="shared" si="8"/>
        <v>#VALUE!</v>
      </c>
      <c r="Q132" s="196">
        <f t="shared" si="9"/>
        <v>0.90000000000000058</v>
      </c>
      <c r="R132" s="201" t="e">
        <v>#VALUE!</v>
      </c>
      <c r="S132" s="201" t="e">
        <v>#VALUE!</v>
      </c>
      <c r="T132" s="201" t="e">
        <v>#VALUE!</v>
      </c>
      <c r="U132" s="201" t="e">
        <v>#VALUE!</v>
      </c>
      <c r="V132" s="201" t="e">
        <v>#VALUE!</v>
      </c>
    </row>
    <row r="133" spans="1:22">
      <c r="A133" s="195" t="e">
        <f t="shared" si="5"/>
        <v>#VALUE!</v>
      </c>
      <c r="B133" s="195" t="e">
        <f t="shared" si="6"/>
        <v>#VALUE!</v>
      </c>
      <c r="C133" s="196">
        <f t="shared" si="7"/>
        <v>0.9200000000000006</v>
      </c>
      <c r="D133" s="195" t="e">
        <f t="shared" si="7"/>
        <v>#VALUE!</v>
      </c>
      <c r="E133" s="195" t="e">
        <f t="shared" si="8"/>
        <v>#VALUE!</v>
      </c>
      <c r="F133" s="195" t="e">
        <f t="shared" si="8"/>
        <v>#VALUE!</v>
      </c>
      <c r="G133" s="195" t="e">
        <f t="shared" si="8"/>
        <v>#VALUE!</v>
      </c>
      <c r="Q133" s="196">
        <f t="shared" si="9"/>
        <v>0.91000000000000059</v>
      </c>
      <c r="R133" s="201" t="e">
        <v>#VALUE!</v>
      </c>
      <c r="S133" s="201" t="e">
        <v>#VALUE!</v>
      </c>
      <c r="T133" s="201" t="e">
        <v>#VALUE!</v>
      </c>
      <c r="U133" s="201" t="e">
        <v>#VALUE!</v>
      </c>
      <c r="V133" s="201" t="e">
        <v>#VALUE!</v>
      </c>
    </row>
    <row r="134" spans="1:22">
      <c r="A134" s="195" t="e">
        <f t="shared" si="5"/>
        <v>#VALUE!</v>
      </c>
      <c r="B134" s="195" t="e">
        <f t="shared" si="6"/>
        <v>#VALUE!</v>
      </c>
      <c r="C134" s="196">
        <f t="shared" si="7"/>
        <v>0.9300000000000006</v>
      </c>
      <c r="D134" s="195" t="e">
        <f t="shared" si="7"/>
        <v>#VALUE!</v>
      </c>
      <c r="E134" s="195" t="e">
        <f t="shared" si="8"/>
        <v>#VALUE!</v>
      </c>
      <c r="F134" s="195" t="e">
        <f t="shared" si="8"/>
        <v>#VALUE!</v>
      </c>
      <c r="G134" s="195" t="e">
        <f t="shared" si="8"/>
        <v>#VALUE!</v>
      </c>
      <c r="Q134" s="196">
        <f t="shared" si="9"/>
        <v>0.9200000000000006</v>
      </c>
      <c r="R134" s="201" t="e">
        <v>#VALUE!</v>
      </c>
      <c r="S134" s="201" t="e">
        <v>#VALUE!</v>
      </c>
      <c r="T134" s="201" t="e">
        <v>#VALUE!</v>
      </c>
      <c r="U134" s="201" t="e">
        <v>#VALUE!</v>
      </c>
      <c r="V134" s="201" t="e">
        <v>#VALUE!</v>
      </c>
    </row>
    <row r="135" spans="1:22">
      <c r="A135" s="195" t="e">
        <f t="shared" si="5"/>
        <v>#VALUE!</v>
      </c>
      <c r="B135" s="195" t="e">
        <f t="shared" si="6"/>
        <v>#VALUE!</v>
      </c>
      <c r="C135" s="196">
        <f t="shared" si="7"/>
        <v>0.94000000000000061</v>
      </c>
      <c r="D135" s="195" t="e">
        <f t="shared" si="7"/>
        <v>#VALUE!</v>
      </c>
      <c r="E135" s="195" t="e">
        <f t="shared" si="8"/>
        <v>#VALUE!</v>
      </c>
      <c r="F135" s="195" t="e">
        <f t="shared" si="8"/>
        <v>#VALUE!</v>
      </c>
      <c r="G135" s="195" t="e">
        <f t="shared" si="8"/>
        <v>#VALUE!</v>
      </c>
      <c r="Q135" s="196">
        <f t="shared" si="9"/>
        <v>0.9300000000000006</v>
      </c>
      <c r="R135" s="201" t="e">
        <v>#VALUE!</v>
      </c>
      <c r="S135" s="201" t="e">
        <v>#VALUE!</v>
      </c>
      <c r="T135" s="201" t="e">
        <v>#VALUE!</v>
      </c>
      <c r="U135" s="201" t="e">
        <v>#VALUE!</v>
      </c>
      <c r="V135" s="201" t="e">
        <v>#VALUE!</v>
      </c>
    </row>
    <row r="136" spans="1:22">
      <c r="A136" s="195" t="e">
        <f t="shared" si="5"/>
        <v>#VALUE!</v>
      </c>
      <c r="B136" s="195" t="e">
        <f t="shared" si="6"/>
        <v>#VALUE!</v>
      </c>
      <c r="C136" s="196">
        <f t="shared" si="7"/>
        <v>0.95000000000000062</v>
      </c>
      <c r="D136" s="195" t="e">
        <f t="shared" si="7"/>
        <v>#VALUE!</v>
      </c>
      <c r="E136" s="195" t="e">
        <f t="shared" si="8"/>
        <v>#VALUE!</v>
      </c>
      <c r="F136" s="195" t="e">
        <f t="shared" si="8"/>
        <v>#VALUE!</v>
      </c>
      <c r="G136" s="195" t="e">
        <f t="shared" si="8"/>
        <v>#VALUE!</v>
      </c>
      <c r="Q136" s="196">
        <f t="shared" si="9"/>
        <v>0.94000000000000061</v>
      </c>
      <c r="R136" s="201" t="e">
        <v>#VALUE!</v>
      </c>
      <c r="S136" s="201" t="e">
        <v>#VALUE!</v>
      </c>
      <c r="T136" s="201" t="e">
        <v>#VALUE!</v>
      </c>
      <c r="U136" s="201" t="e">
        <v>#VALUE!</v>
      </c>
      <c r="V136" s="201" t="e">
        <v>#VALUE!</v>
      </c>
    </row>
    <row r="137" spans="1:22">
      <c r="A137" s="195" t="e">
        <f t="shared" si="5"/>
        <v>#VALUE!</v>
      </c>
      <c r="B137" s="195" t="e">
        <f t="shared" si="6"/>
        <v>#VALUE!</v>
      </c>
      <c r="C137" s="196">
        <f t="shared" si="7"/>
        <v>0.96000000000000063</v>
      </c>
      <c r="D137" s="195" t="e">
        <f t="shared" si="7"/>
        <v>#VALUE!</v>
      </c>
      <c r="E137" s="195" t="e">
        <f t="shared" si="8"/>
        <v>#VALUE!</v>
      </c>
      <c r="F137" s="195" t="e">
        <f t="shared" si="8"/>
        <v>#VALUE!</v>
      </c>
      <c r="G137" s="195" t="e">
        <f t="shared" si="8"/>
        <v>#VALUE!</v>
      </c>
      <c r="Q137" s="196">
        <f t="shared" si="9"/>
        <v>0.95000000000000062</v>
      </c>
      <c r="R137" s="201" t="e">
        <v>#VALUE!</v>
      </c>
      <c r="S137" s="201" t="e">
        <v>#VALUE!</v>
      </c>
      <c r="T137" s="201" t="e">
        <v>#VALUE!</v>
      </c>
      <c r="U137" s="201" t="e">
        <v>#VALUE!</v>
      </c>
      <c r="V137" s="201" t="e">
        <v>#VALUE!</v>
      </c>
    </row>
    <row r="138" spans="1:22">
      <c r="A138" s="195" t="e">
        <f t="shared" si="5"/>
        <v>#VALUE!</v>
      </c>
      <c r="B138" s="195" t="e">
        <f t="shared" si="6"/>
        <v>#VALUE!</v>
      </c>
      <c r="C138" s="196">
        <f t="shared" si="7"/>
        <v>0.97000000000000064</v>
      </c>
      <c r="D138" s="195" t="e">
        <f t="shared" si="7"/>
        <v>#VALUE!</v>
      </c>
      <c r="E138" s="195" t="e">
        <f t="shared" si="8"/>
        <v>#VALUE!</v>
      </c>
      <c r="F138" s="195" t="e">
        <f t="shared" si="8"/>
        <v>#VALUE!</v>
      </c>
      <c r="G138" s="195" t="e">
        <f t="shared" si="8"/>
        <v>#VALUE!</v>
      </c>
      <c r="Q138" s="196">
        <f t="shared" si="9"/>
        <v>0.96000000000000063</v>
      </c>
      <c r="R138" s="201" t="e">
        <v>#VALUE!</v>
      </c>
      <c r="S138" s="201" t="e">
        <v>#VALUE!</v>
      </c>
      <c r="T138" s="201" t="e">
        <v>#VALUE!</v>
      </c>
      <c r="U138" s="201" t="e">
        <v>#VALUE!</v>
      </c>
      <c r="V138" s="201" t="e">
        <v>#VALUE!</v>
      </c>
    </row>
    <row r="139" spans="1:22">
      <c r="A139" s="195" t="e">
        <f t="shared" si="5"/>
        <v>#VALUE!</v>
      </c>
      <c r="B139" s="195" t="e">
        <f t="shared" si="6"/>
        <v>#VALUE!</v>
      </c>
      <c r="C139" s="196">
        <f t="shared" si="7"/>
        <v>0.98000000000000065</v>
      </c>
      <c r="D139" s="195" t="e">
        <f t="shared" si="7"/>
        <v>#VALUE!</v>
      </c>
      <c r="E139" s="195" t="e">
        <f t="shared" si="8"/>
        <v>#VALUE!</v>
      </c>
      <c r="F139" s="195" t="e">
        <f t="shared" si="8"/>
        <v>#VALUE!</v>
      </c>
      <c r="G139" s="195" t="e">
        <f t="shared" si="8"/>
        <v>#VALUE!</v>
      </c>
      <c r="Q139" s="196">
        <f t="shared" si="9"/>
        <v>0.97000000000000064</v>
      </c>
      <c r="R139" s="201" t="e">
        <v>#VALUE!</v>
      </c>
      <c r="S139" s="201" t="e">
        <v>#VALUE!</v>
      </c>
      <c r="T139" s="201" t="e">
        <v>#VALUE!</v>
      </c>
      <c r="U139" s="201" t="e">
        <v>#VALUE!</v>
      </c>
      <c r="V139" s="201" t="e">
        <v>#VALUE!</v>
      </c>
    </row>
    <row r="140" spans="1:22">
      <c r="A140" s="195" t="e">
        <f t="shared" si="5"/>
        <v>#VALUE!</v>
      </c>
      <c r="B140" s="195" t="e">
        <f t="shared" si="6"/>
        <v>#VALUE!</v>
      </c>
      <c r="C140" s="196">
        <f t="shared" si="7"/>
        <v>0.99000000000000066</v>
      </c>
      <c r="D140" s="195" t="e">
        <f t="shared" si="7"/>
        <v>#VALUE!</v>
      </c>
      <c r="E140" s="195" t="e">
        <f t="shared" si="8"/>
        <v>#VALUE!</v>
      </c>
      <c r="F140" s="195" t="e">
        <f t="shared" si="8"/>
        <v>#VALUE!</v>
      </c>
      <c r="G140" s="195" t="e">
        <f t="shared" si="8"/>
        <v>#VALUE!</v>
      </c>
      <c r="Q140" s="196">
        <f t="shared" si="9"/>
        <v>0.98000000000000065</v>
      </c>
      <c r="R140" s="201" t="e">
        <v>#VALUE!</v>
      </c>
      <c r="S140" s="201" t="e">
        <v>#VALUE!</v>
      </c>
      <c r="T140" s="201" t="e">
        <v>#VALUE!</v>
      </c>
      <c r="U140" s="201" t="e">
        <v>#VALUE!</v>
      </c>
      <c r="V140" s="201" t="e">
        <v>#VALUE!</v>
      </c>
    </row>
    <row r="141" spans="1:22">
      <c r="A141" s="195" t="e">
        <f t="shared" si="5"/>
        <v>#VALUE!</v>
      </c>
      <c r="B141" s="195" t="e">
        <f t="shared" si="6"/>
        <v>#VALUE!</v>
      </c>
      <c r="C141" s="196">
        <f t="shared" si="7"/>
        <v>1.0000000000000007</v>
      </c>
      <c r="D141" s="195" t="e">
        <f t="shared" si="7"/>
        <v>#VALUE!</v>
      </c>
      <c r="E141" s="195" t="e">
        <f t="shared" si="8"/>
        <v>#VALUE!</v>
      </c>
      <c r="F141" s="195" t="e">
        <f t="shared" si="8"/>
        <v>#VALUE!</v>
      </c>
      <c r="G141" s="195" t="e">
        <f t="shared" si="8"/>
        <v>#VALUE!</v>
      </c>
      <c r="Q141" s="196">
        <f t="shared" si="9"/>
        <v>0.99000000000000066</v>
      </c>
      <c r="R141" s="201" t="e">
        <v>#VALUE!</v>
      </c>
      <c r="S141" s="201" t="e">
        <v>#VALUE!</v>
      </c>
      <c r="T141" s="201" t="e">
        <v>#VALUE!</v>
      </c>
      <c r="U141" s="201" t="e">
        <v>#VALUE!</v>
      </c>
      <c r="V141" s="201" t="e">
        <v>#VALUE!</v>
      </c>
    </row>
    <row r="142" spans="1:22">
      <c r="A142" s="195" t="e">
        <f t="shared" si="5"/>
        <v>#VALUE!</v>
      </c>
      <c r="B142" s="195" t="e">
        <f t="shared" si="6"/>
        <v>#VALUE!</v>
      </c>
      <c r="C142" s="196">
        <f t="shared" si="7"/>
        <v>1.0100000000000007</v>
      </c>
      <c r="D142" s="195" t="e">
        <f t="shared" si="7"/>
        <v>#VALUE!</v>
      </c>
      <c r="E142" s="195" t="e">
        <f t="shared" si="8"/>
        <v>#VALUE!</v>
      </c>
      <c r="F142" s="204" t="e">
        <f t="shared" si="8"/>
        <v>#VALUE!</v>
      </c>
      <c r="G142" s="204" t="e">
        <f t="shared" si="8"/>
        <v>#VALUE!</v>
      </c>
      <c r="Q142" s="196">
        <f t="shared" si="9"/>
        <v>1.0000000000000007</v>
      </c>
      <c r="R142" s="201" t="e">
        <v>#VALUE!</v>
      </c>
      <c r="S142" s="201" t="e">
        <v>#VALUE!</v>
      </c>
      <c r="T142" s="201" t="e">
        <v>#VALUE!</v>
      </c>
      <c r="U142" s="201" t="e">
        <v>#VALUE!</v>
      </c>
      <c r="V142" s="201" t="e">
        <v>#VALUE!</v>
      </c>
    </row>
    <row r="143" spans="1:22">
      <c r="A143" s="195" t="e">
        <f t="shared" si="5"/>
        <v>#VALUE!</v>
      </c>
      <c r="B143" s="195" t="e">
        <f t="shared" si="6"/>
        <v>#VALUE!</v>
      </c>
      <c r="C143" s="196">
        <f t="shared" si="7"/>
        <v>1.0200000000000007</v>
      </c>
      <c r="D143" s="195" t="e">
        <f t="shared" si="7"/>
        <v>#VALUE!</v>
      </c>
      <c r="E143" s="195" t="e">
        <f t="shared" si="8"/>
        <v>#VALUE!</v>
      </c>
      <c r="F143" s="204" t="e">
        <f t="shared" si="8"/>
        <v>#VALUE!</v>
      </c>
      <c r="G143" s="204" t="e">
        <f t="shared" si="8"/>
        <v>#VALUE!</v>
      </c>
      <c r="Q143" s="196">
        <f t="shared" si="9"/>
        <v>1.0100000000000007</v>
      </c>
      <c r="R143" s="201" t="e">
        <v>#VALUE!</v>
      </c>
      <c r="S143" s="201" t="e">
        <v>#VALUE!</v>
      </c>
      <c r="T143" s="201" t="e">
        <v>#VALUE!</v>
      </c>
      <c r="U143" s="201" t="e">
        <v>#VALUE!</v>
      </c>
      <c r="V143" s="201" t="e">
        <v>#VALUE!</v>
      </c>
    </row>
    <row r="144" spans="1:22">
      <c r="A144" s="195" t="e">
        <f t="shared" si="5"/>
        <v>#VALUE!</v>
      </c>
      <c r="B144" s="195" t="e">
        <f t="shared" si="6"/>
        <v>#VALUE!</v>
      </c>
      <c r="C144" s="196">
        <f t="shared" si="7"/>
        <v>1.0300000000000007</v>
      </c>
      <c r="D144" s="195" t="e">
        <f t="shared" si="7"/>
        <v>#VALUE!</v>
      </c>
      <c r="E144" s="195" t="e">
        <f t="shared" si="8"/>
        <v>#VALUE!</v>
      </c>
      <c r="F144" s="204" t="e">
        <f t="shared" si="8"/>
        <v>#VALUE!</v>
      </c>
      <c r="G144" s="204" t="e">
        <f t="shared" si="8"/>
        <v>#VALUE!</v>
      </c>
      <c r="Q144" s="196">
        <f t="shared" si="9"/>
        <v>1.0200000000000007</v>
      </c>
      <c r="R144" s="201" t="e">
        <v>#VALUE!</v>
      </c>
      <c r="S144" s="201" t="e">
        <v>#VALUE!</v>
      </c>
      <c r="T144" s="201" t="e">
        <v>#VALUE!</v>
      </c>
      <c r="U144" s="201" t="e">
        <v>#VALUE!</v>
      </c>
      <c r="V144" s="201" t="e">
        <v>#VALUE!</v>
      </c>
    </row>
    <row r="145" spans="1:22">
      <c r="A145" s="195" t="e">
        <f t="shared" si="5"/>
        <v>#VALUE!</v>
      </c>
      <c r="B145" s="195" t="e">
        <f t="shared" si="6"/>
        <v>#VALUE!</v>
      </c>
      <c r="C145" s="196">
        <f t="shared" si="7"/>
        <v>1.0400000000000007</v>
      </c>
      <c r="D145" s="195" t="e">
        <f t="shared" si="7"/>
        <v>#VALUE!</v>
      </c>
      <c r="E145" s="195" t="e">
        <f t="shared" si="8"/>
        <v>#VALUE!</v>
      </c>
      <c r="F145" s="204" t="e">
        <f t="shared" si="8"/>
        <v>#VALUE!</v>
      </c>
      <c r="G145" s="204" t="e">
        <f t="shared" si="8"/>
        <v>#VALUE!</v>
      </c>
      <c r="Q145" s="196">
        <f t="shared" si="9"/>
        <v>1.0300000000000007</v>
      </c>
      <c r="R145" s="201" t="e">
        <v>#VALUE!</v>
      </c>
      <c r="S145" s="201" t="e">
        <v>#VALUE!</v>
      </c>
      <c r="T145" s="201" t="e">
        <v>#VALUE!</v>
      </c>
      <c r="U145" s="201" t="e">
        <v>#VALUE!</v>
      </c>
      <c r="V145" s="201" t="e">
        <v>#VALUE!</v>
      </c>
    </row>
    <row r="146" spans="1:22">
      <c r="A146" s="195" t="e">
        <f t="shared" si="5"/>
        <v>#VALUE!</v>
      </c>
      <c r="B146" s="195" t="e">
        <f t="shared" si="6"/>
        <v>#VALUE!</v>
      </c>
      <c r="C146" s="196">
        <f t="shared" si="7"/>
        <v>1.0500000000000007</v>
      </c>
      <c r="D146" s="195" t="e">
        <f t="shared" si="7"/>
        <v>#VALUE!</v>
      </c>
      <c r="E146" s="195" t="e">
        <f t="shared" si="8"/>
        <v>#VALUE!</v>
      </c>
      <c r="F146" s="204" t="e">
        <f t="shared" si="8"/>
        <v>#VALUE!</v>
      </c>
      <c r="G146" s="204" t="e">
        <f t="shared" si="8"/>
        <v>#VALUE!</v>
      </c>
      <c r="Q146" s="196">
        <f t="shared" si="9"/>
        <v>1.0400000000000007</v>
      </c>
      <c r="R146" s="201" t="e">
        <v>#VALUE!</v>
      </c>
      <c r="S146" s="201" t="e">
        <v>#VALUE!</v>
      </c>
      <c r="T146" s="201" t="e">
        <v>#VALUE!</v>
      </c>
      <c r="U146" s="201" t="e">
        <v>#VALUE!</v>
      </c>
      <c r="V146" s="201" t="e">
        <v>#VALUE!</v>
      </c>
    </row>
    <row r="147" spans="1:22">
      <c r="A147" s="195" t="e">
        <f t="shared" si="5"/>
        <v>#VALUE!</v>
      </c>
      <c r="B147" s="195" t="e">
        <f t="shared" si="6"/>
        <v>#VALUE!</v>
      </c>
      <c r="C147" s="196">
        <f t="shared" si="7"/>
        <v>1.0600000000000007</v>
      </c>
      <c r="D147" s="195" t="e">
        <f t="shared" si="7"/>
        <v>#VALUE!</v>
      </c>
      <c r="E147" s="195" t="e">
        <f t="shared" si="8"/>
        <v>#VALUE!</v>
      </c>
      <c r="F147" s="195" t="e">
        <f t="shared" si="8"/>
        <v>#VALUE!</v>
      </c>
      <c r="G147" s="195" t="e">
        <f t="shared" si="8"/>
        <v>#VALUE!</v>
      </c>
      <c r="Q147" s="196">
        <f t="shared" si="9"/>
        <v>1.0500000000000007</v>
      </c>
      <c r="R147" s="201" t="e">
        <v>#VALUE!</v>
      </c>
      <c r="S147" s="201" t="e">
        <v>#VALUE!</v>
      </c>
      <c r="T147" s="201" t="e">
        <v>#VALUE!</v>
      </c>
      <c r="U147" s="201" t="e">
        <v>#VALUE!</v>
      </c>
      <c r="V147" s="201" t="e">
        <v>#VALUE!</v>
      </c>
    </row>
    <row r="148" spans="1:22">
      <c r="A148" s="195" t="e">
        <f t="shared" si="5"/>
        <v>#VALUE!</v>
      </c>
      <c r="B148" s="195" t="e">
        <f t="shared" si="6"/>
        <v>#VALUE!</v>
      </c>
      <c r="C148" s="196">
        <f t="shared" si="7"/>
        <v>1.0700000000000007</v>
      </c>
      <c r="D148" s="195" t="e">
        <f t="shared" si="7"/>
        <v>#VALUE!</v>
      </c>
      <c r="E148" s="195" t="e">
        <f t="shared" si="8"/>
        <v>#VALUE!</v>
      </c>
      <c r="F148" s="195" t="e">
        <f t="shared" si="8"/>
        <v>#VALUE!</v>
      </c>
      <c r="G148" s="195" t="e">
        <f t="shared" si="8"/>
        <v>#VALUE!</v>
      </c>
      <c r="Q148" s="196">
        <f t="shared" si="9"/>
        <v>1.0600000000000007</v>
      </c>
      <c r="R148" s="201" t="e">
        <v>#VALUE!</v>
      </c>
      <c r="S148" s="201" t="e">
        <v>#VALUE!</v>
      </c>
      <c r="T148" s="201" t="e">
        <v>#VALUE!</v>
      </c>
      <c r="U148" s="201" t="e">
        <v>#VALUE!</v>
      </c>
      <c r="V148" s="201" t="e">
        <v>#VALUE!</v>
      </c>
    </row>
    <row r="149" spans="1:22">
      <c r="A149" s="195" t="e">
        <f t="shared" si="5"/>
        <v>#VALUE!</v>
      </c>
      <c r="B149" s="195" t="e">
        <f t="shared" si="6"/>
        <v>#VALUE!</v>
      </c>
      <c r="C149" s="196">
        <f t="shared" si="7"/>
        <v>1.0800000000000007</v>
      </c>
      <c r="D149" s="195" t="e">
        <f t="shared" si="7"/>
        <v>#VALUE!</v>
      </c>
      <c r="E149" s="195" t="e">
        <f t="shared" si="8"/>
        <v>#VALUE!</v>
      </c>
      <c r="F149" s="195" t="e">
        <f t="shared" si="8"/>
        <v>#VALUE!</v>
      </c>
      <c r="G149" s="195" t="e">
        <f t="shared" si="8"/>
        <v>#VALUE!</v>
      </c>
      <c r="Q149" s="196">
        <f t="shared" si="9"/>
        <v>1.0700000000000007</v>
      </c>
      <c r="R149" s="201" t="e">
        <v>#VALUE!</v>
      </c>
      <c r="S149" s="201" t="e">
        <v>#VALUE!</v>
      </c>
      <c r="T149" s="201" t="e">
        <v>#VALUE!</v>
      </c>
      <c r="U149" s="201" t="e">
        <v>#VALUE!</v>
      </c>
      <c r="V149" s="201" t="e">
        <v>#VALUE!</v>
      </c>
    </row>
    <row r="150" spans="1:22">
      <c r="A150" s="195" t="e">
        <f t="shared" si="5"/>
        <v>#VALUE!</v>
      </c>
      <c r="B150" s="195" t="e">
        <f t="shared" si="6"/>
        <v>#VALUE!</v>
      </c>
      <c r="C150" s="196">
        <f t="shared" si="7"/>
        <v>1.0900000000000007</v>
      </c>
      <c r="D150" s="195" t="e">
        <f t="shared" si="7"/>
        <v>#VALUE!</v>
      </c>
      <c r="E150" s="195" t="e">
        <f t="shared" si="8"/>
        <v>#VALUE!</v>
      </c>
      <c r="F150" s="195" t="e">
        <f t="shared" si="8"/>
        <v>#VALUE!</v>
      </c>
      <c r="G150" s="195" t="e">
        <f t="shared" si="8"/>
        <v>#VALUE!</v>
      </c>
      <c r="Q150" s="196">
        <f t="shared" si="9"/>
        <v>1.0800000000000007</v>
      </c>
      <c r="R150" s="201" t="e">
        <v>#VALUE!</v>
      </c>
      <c r="S150" s="201" t="e">
        <v>#VALUE!</v>
      </c>
      <c r="T150" s="201" t="e">
        <v>#VALUE!</v>
      </c>
      <c r="U150" s="201" t="e">
        <v>#VALUE!</v>
      </c>
      <c r="V150" s="201" t="e">
        <v>#VALUE!</v>
      </c>
    </row>
    <row r="151" spans="1:22">
      <c r="A151" s="195" t="e">
        <f t="shared" si="5"/>
        <v>#VALUE!</v>
      </c>
      <c r="B151" s="195" t="e">
        <f t="shared" si="6"/>
        <v>#VALUE!</v>
      </c>
      <c r="C151" s="196">
        <f t="shared" si="7"/>
        <v>1.1000000000000008</v>
      </c>
      <c r="D151" s="195" t="e">
        <f t="shared" si="7"/>
        <v>#VALUE!</v>
      </c>
      <c r="E151" s="195" t="e">
        <f t="shared" si="8"/>
        <v>#VALUE!</v>
      </c>
      <c r="F151" s="195" t="e">
        <f t="shared" si="8"/>
        <v>#VALUE!</v>
      </c>
      <c r="G151" s="195" t="e">
        <f t="shared" si="8"/>
        <v>#VALUE!</v>
      </c>
      <c r="Q151" s="196">
        <f t="shared" si="9"/>
        <v>1.0900000000000007</v>
      </c>
      <c r="R151" s="201" t="e">
        <v>#VALUE!</v>
      </c>
      <c r="S151" s="201" t="e">
        <v>#VALUE!</v>
      </c>
      <c r="T151" s="201" t="e">
        <v>#VALUE!</v>
      </c>
      <c r="U151" s="201" t="e">
        <v>#VALUE!</v>
      </c>
      <c r="V151" s="201" t="e">
        <v>#VALUE!</v>
      </c>
    </row>
    <row r="152" spans="1:22">
      <c r="A152" s="195" t="e">
        <f t="shared" si="5"/>
        <v>#VALUE!</v>
      </c>
      <c r="B152" s="195" t="e">
        <f t="shared" si="6"/>
        <v>#VALUE!</v>
      </c>
      <c r="C152" s="196">
        <f t="shared" si="7"/>
        <v>1.1100000000000008</v>
      </c>
      <c r="D152" s="195" t="e">
        <f t="shared" si="7"/>
        <v>#VALUE!</v>
      </c>
      <c r="E152" s="195" t="e">
        <f t="shared" si="8"/>
        <v>#VALUE!</v>
      </c>
      <c r="F152" s="195" t="e">
        <f t="shared" si="8"/>
        <v>#VALUE!</v>
      </c>
      <c r="G152" s="195" t="e">
        <f t="shared" si="8"/>
        <v>#VALUE!</v>
      </c>
      <c r="Q152" s="196">
        <f t="shared" si="9"/>
        <v>1.1000000000000008</v>
      </c>
      <c r="R152" s="201" t="e">
        <v>#VALUE!</v>
      </c>
      <c r="S152" s="201" t="e">
        <v>#VALUE!</v>
      </c>
      <c r="T152" s="201" t="e">
        <v>#VALUE!</v>
      </c>
      <c r="U152" s="201" t="e">
        <v>#VALUE!</v>
      </c>
      <c r="V152" s="201" t="e">
        <v>#VALUE!</v>
      </c>
    </row>
    <row r="153" spans="1:22">
      <c r="A153" s="195" t="e">
        <f t="shared" si="5"/>
        <v>#VALUE!</v>
      </c>
      <c r="B153" s="195" t="e">
        <f t="shared" si="6"/>
        <v>#VALUE!</v>
      </c>
      <c r="C153" s="196">
        <f t="shared" si="7"/>
        <v>1.1200000000000008</v>
      </c>
      <c r="D153" s="195" t="e">
        <f t="shared" si="7"/>
        <v>#VALUE!</v>
      </c>
      <c r="E153" s="195" t="e">
        <f t="shared" si="8"/>
        <v>#VALUE!</v>
      </c>
      <c r="F153" s="195" t="e">
        <f t="shared" si="8"/>
        <v>#VALUE!</v>
      </c>
      <c r="G153" s="195" t="e">
        <f t="shared" si="8"/>
        <v>#VALUE!</v>
      </c>
      <c r="Q153" s="196">
        <f t="shared" si="9"/>
        <v>1.1100000000000008</v>
      </c>
      <c r="R153" s="201" t="e">
        <v>#VALUE!</v>
      </c>
      <c r="S153" s="201" t="e">
        <v>#VALUE!</v>
      </c>
      <c r="T153" s="201" t="e">
        <v>#VALUE!</v>
      </c>
      <c r="U153" s="201" t="e">
        <v>#VALUE!</v>
      </c>
      <c r="V153" s="201" t="e">
        <v>#VALUE!</v>
      </c>
    </row>
    <row r="154" spans="1:22">
      <c r="A154" s="195" t="e">
        <f t="shared" si="5"/>
        <v>#VALUE!</v>
      </c>
      <c r="B154" s="195" t="e">
        <f t="shared" si="6"/>
        <v>#VALUE!</v>
      </c>
      <c r="C154" s="196">
        <f t="shared" si="7"/>
        <v>1.1300000000000008</v>
      </c>
      <c r="D154" s="195" t="e">
        <f t="shared" si="7"/>
        <v>#VALUE!</v>
      </c>
      <c r="E154" s="195" t="e">
        <f t="shared" si="8"/>
        <v>#VALUE!</v>
      </c>
      <c r="F154" s="195" t="e">
        <f t="shared" si="8"/>
        <v>#VALUE!</v>
      </c>
      <c r="G154" s="195" t="e">
        <f t="shared" si="8"/>
        <v>#VALUE!</v>
      </c>
      <c r="Q154" s="196">
        <f t="shared" si="9"/>
        <v>1.1200000000000008</v>
      </c>
      <c r="R154" s="201" t="e">
        <v>#VALUE!</v>
      </c>
      <c r="S154" s="201" t="e">
        <v>#VALUE!</v>
      </c>
      <c r="T154" s="201" t="e">
        <v>#VALUE!</v>
      </c>
      <c r="U154" s="201" t="e">
        <v>#VALUE!</v>
      </c>
      <c r="V154" s="201" t="e">
        <v>#VALUE!</v>
      </c>
    </row>
    <row r="155" spans="1:22">
      <c r="A155" s="195" t="e">
        <f t="shared" si="5"/>
        <v>#VALUE!</v>
      </c>
      <c r="B155" s="195" t="e">
        <f t="shared" si="6"/>
        <v>#VALUE!</v>
      </c>
      <c r="C155" s="196">
        <f t="shared" si="7"/>
        <v>1.1400000000000008</v>
      </c>
      <c r="D155" s="195" t="e">
        <f t="shared" si="7"/>
        <v>#VALUE!</v>
      </c>
      <c r="E155" s="195" t="e">
        <f t="shared" si="8"/>
        <v>#VALUE!</v>
      </c>
      <c r="F155" s="195" t="e">
        <f t="shared" si="8"/>
        <v>#VALUE!</v>
      </c>
      <c r="G155" s="195" t="e">
        <f t="shared" si="8"/>
        <v>#VALUE!</v>
      </c>
      <c r="Q155" s="196">
        <f t="shared" si="9"/>
        <v>1.1300000000000008</v>
      </c>
      <c r="R155" s="201" t="e">
        <v>#VALUE!</v>
      </c>
      <c r="S155" s="201" t="e">
        <v>#VALUE!</v>
      </c>
      <c r="T155" s="201" t="e">
        <v>#VALUE!</v>
      </c>
      <c r="U155" s="201" t="e">
        <v>#VALUE!</v>
      </c>
      <c r="V155" s="201" t="e">
        <v>#VALUE!</v>
      </c>
    </row>
    <row r="156" spans="1:22">
      <c r="A156" s="195" t="e">
        <f t="shared" si="5"/>
        <v>#VALUE!</v>
      </c>
      <c r="B156" s="195" t="e">
        <f t="shared" si="6"/>
        <v>#VALUE!</v>
      </c>
      <c r="C156" s="196">
        <f t="shared" si="7"/>
        <v>1.1500000000000008</v>
      </c>
      <c r="D156" s="195" t="e">
        <f t="shared" si="7"/>
        <v>#VALUE!</v>
      </c>
      <c r="E156" s="195" t="e">
        <f t="shared" si="8"/>
        <v>#VALUE!</v>
      </c>
      <c r="F156" s="195" t="e">
        <f t="shared" si="8"/>
        <v>#VALUE!</v>
      </c>
      <c r="G156" s="195" t="e">
        <f t="shared" si="8"/>
        <v>#VALUE!</v>
      </c>
      <c r="Q156" s="196">
        <f t="shared" si="9"/>
        <v>1.1400000000000008</v>
      </c>
      <c r="R156" s="201" t="e">
        <v>#VALUE!</v>
      </c>
      <c r="S156" s="201" t="e">
        <v>#VALUE!</v>
      </c>
      <c r="T156" s="201" t="e">
        <v>#VALUE!</v>
      </c>
      <c r="U156" s="201" t="e">
        <v>#VALUE!</v>
      </c>
      <c r="V156" s="201" t="e">
        <v>#VALUE!</v>
      </c>
    </row>
    <row r="157" spans="1:22">
      <c r="A157" s="195" t="e">
        <f t="shared" si="5"/>
        <v>#VALUE!</v>
      </c>
      <c r="B157" s="195" t="e">
        <f t="shared" si="6"/>
        <v>#VALUE!</v>
      </c>
      <c r="C157" s="196">
        <f t="shared" si="7"/>
        <v>1.1600000000000008</v>
      </c>
      <c r="D157" s="195" t="e">
        <f t="shared" si="7"/>
        <v>#VALUE!</v>
      </c>
      <c r="E157" s="195" t="e">
        <f t="shared" si="8"/>
        <v>#VALUE!</v>
      </c>
      <c r="F157" s="195" t="e">
        <f t="shared" si="8"/>
        <v>#VALUE!</v>
      </c>
      <c r="G157" s="195" t="e">
        <f t="shared" si="8"/>
        <v>#VALUE!</v>
      </c>
      <c r="Q157" s="196">
        <f t="shared" si="9"/>
        <v>1.1500000000000008</v>
      </c>
      <c r="R157" s="201" t="e">
        <v>#VALUE!</v>
      </c>
      <c r="S157" s="201" t="e">
        <v>#VALUE!</v>
      </c>
      <c r="T157" s="201" t="e">
        <v>#VALUE!</v>
      </c>
      <c r="U157" s="201" t="e">
        <v>#VALUE!</v>
      </c>
      <c r="V157" s="201" t="e">
        <v>#VALUE!</v>
      </c>
    </row>
    <row r="158" spans="1:22">
      <c r="A158" s="195" t="e">
        <f t="shared" si="5"/>
        <v>#VALUE!</v>
      </c>
      <c r="B158" s="195" t="e">
        <f t="shared" si="6"/>
        <v>#VALUE!</v>
      </c>
      <c r="C158" s="196">
        <f t="shared" si="7"/>
        <v>1.1700000000000008</v>
      </c>
      <c r="D158" s="195" t="e">
        <f t="shared" si="7"/>
        <v>#VALUE!</v>
      </c>
      <c r="E158" s="195" t="e">
        <f t="shared" si="8"/>
        <v>#VALUE!</v>
      </c>
      <c r="F158" s="195" t="e">
        <f t="shared" si="8"/>
        <v>#VALUE!</v>
      </c>
      <c r="G158" s="195" t="e">
        <f t="shared" si="8"/>
        <v>#VALUE!</v>
      </c>
      <c r="Q158" s="196">
        <f t="shared" si="9"/>
        <v>1.1600000000000008</v>
      </c>
      <c r="R158" s="201" t="e">
        <v>#VALUE!</v>
      </c>
      <c r="S158" s="201" t="e">
        <v>#VALUE!</v>
      </c>
      <c r="T158" s="201" t="e">
        <v>#VALUE!</v>
      </c>
      <c r="U158" s="201" t="e">
        <v>#VALUE!</v>
      </c>
      <c r="V158" s="201" t="e">
        <v>#VALUE!</v>
      </c>
    </row>
    <row r="159" spans="1:22">
      <c r="A159" s="195" t="e">
        <f t="shared" si="5"/>
        <v>#VALUE!</v>
      </c>
      <c r="B159" s="195" t="e">
        <f t="shared" si="6"/>
        <v>#VALUE!</v>
      </c>
      <c r="C159" s="196">
        <f t="shared" si="7"/>
        <v>1.1800000000000008</v>
      </c>
      <c r="D159" s="195" t="e">
        <f t="shared" si="7"/>
        <v>#VALUE!</v>
      </c>
      <c r="E159" s="195" t="e">
        <f t="shared" si="8"/>
        <v>#VALUE!</v>
      </c>
      <c r="F159" s="195" t="e">
        <f t="shared" si="8"/>
        <v>#VALUE!</v>
      </c>
      <c r="G159" s="195" t="e">
        <f t="shared" si="8"/>
        <v>#VALUE!</v>
      </c>
      <c r="Q159" s="196">
        <f t="shared" si="9"/>
        <v>1.1700000000000008</v>
      </c>
      <c r="R159" s="201" t="e">
        <v>#VALUE!</v>
      </c>
      <c r="S159" s="201" t="e">
        <v>#VALUE!</v>
      </c>
      <c r="T159" s="201" t="e">
        <v>#VALUE!</v>
      </c>
      <c r="U159" s="201" t="e">
        <v>#VALUE!</v>
      </c>
      <c r="V159" s="201" t="e">
        <v>#VALUE!</v>
      </c>
    </row>
    <row r="160" spans="1:22">
      <c r="A160" s="195" t="e">
        <f t="shared" si="5"/>
        <v>#VALUE!</v>
      </c>
      <c r="B160" s="195" t="e">
        <f t="shared" si="6"/>
        <v>#VALUE!</v>
      </c>
      <c r="C160" s="196">
        <f t="shared" si="7"/>
        <v>1.1900000000000008</v>
      </c>
      <c r="D160" s="195" t="e">
        <f t="shared" si="7"/>
        <v>#VALUE!</v>
      </c>
      <c r="E160" s="195" t="e">
        <f t="shared" si="8"/>
        <v>#VALUE!</v>
      </c>
      <c r="F160" s="195" t="e">
        <f t="shared" si="8"/>
        <v>#VALUE!</v>
      </c>
      <c r="G160" s="195" t="e">
        <f t="shared" si="8"/>
        <v>#VALUE!</v>
      </c>
      <c r="Q160" s="196">
        <f t="shared" si="9"/>
        <v>1.1800000000000008</v>
      </c>
      <c r="R160" s="201" t="e">
        <v>#VALUE!</v>
      </c>
      <c r="S160" s="201" t="e">
        <v>#VALUE!</v>
      </c>
      <c r="T160" s="201" t="e">
        <v>#VALUE!</v>
      </c>
      <c r="U160" s="201" t="e">
        <v>#VALUE!</v>
      </c>
      <c r="V160" s="201" t="e">
        <v>#VALUE!</v>
      </c>
    </row>
    <row r="161" spans="1:22">
      <c r="A161" s="195" t="e">
        <f t="shared" si="5"/>
        <v>#VALUE!</v>
      </c>
      <c r="B161" s="195" t="e">
        <f t="shared" si="6"/>
        <v>#VALUE!</v>
      </c>
      <c r="C161" s="196">
        <f t="shared" si="7"/>
        <v>1.2000000000000008</v>
      </c>
      <c r="D161" s="195" t="e">
        <f t="shared" si="7"/>
        <v>#VALUE!</v>
      </c>
      <c r="E161" s="195" t="e">
        <f t="shared" si="8"/>
        <v>#VALUE!</v>
      </c>
      <c r="F161" s="195" t="e">
        <f t="shared" si="8"/>
        <v>#VALUE!</v>
      </c>
      <c r="G161" s="195" t="e">
        <f t="shared" si="8"/>
        <v>#VALUE!</v>
      </c>
      <c r="Q161" s="196">
        <f t="shared" si="9"/>
        <v>1.1900000000000008</v>
      </c>
      <c r="R161" s="201" t="e">
        <v>#VALUE!</v>
      </c>
      <c r="S161" s="201" t="e">
        <v>#VALUE!</v>
      </c>
      <c r="T161" s="201" t="e">
        <v>#VALUE!</v>
      </c>
      <c r="U161" s="201" t="e">
        <v>#VALUE!</v>
      </c>
      <c r="V161" s="201" t="e">
        <v>#VALUE!</v>
      </c>
    </row>
    <row r="162" spans="1:22">
      <c r="A162" s="195" t="e">
        <f t="shared" si="5"/>
        <v>#VALUE!</v>
      </c>
      <c r="B162" s="195" t="e">
        <f t="shared" si="6"/>
        <v>#VALUE!</v>
      </c>
      <c r="C162" s="196">
        <f t="shared" si="7"/>
        <v>1.2100000000000009</v>
      </c>
      <c r="D162" s="195" t="e">
        <f t="shared" si="7"/>
        <v>#VALUE!</v>
      </c>
      <c r="E162" s="195" t="e">
        <f t="shared" si="8"/>
        <v>#VALUE!</v>
      </c>
      <c r="F162" s="204" t="e">
        <f t="shared" si="8"/>
        <v>#VALUE!</v>
      </c>
      <c r="G162" s="204" t="e">
        <f t="shared" si="8"/>
        <v>#VALUE!</v>
      </c>
      <c r="Q162" s="196">
        <f t="shared" si="9"/>
        <v>1.2000000000000008</v>
      </c>
      <c r="R162" s="201" t="e">
        <v>#VALUE!</v>
      </c>
      <c r="S162" s="201" t="e">
        <v>#VALUE!</v>
      </c>
      <c r="T162" s="201" t="e">
        <v>#VALUE!</v>
      </c>
      <c r="U162" s="201" t="e">
        <v>#VALUE!</v>
      </c>
      <c r="V162" s="201" t="e">
        <v>#VALUE!</v>
      </c>
    </row>
    <row r="163" spans="1:22">
      <c r="A163" s="195" t="e">
        <f t="shared" si="5"/>
        <v>#VALUE!</v>
      </c>
      <c r="B163" s="195" t="e">
        <f t="shared" si="6"/>
        <v>#VALUE!</v>
      </c>
      <c r="C163" s="196">
        <f t="shared" si="7"/>
        <v>1.2200000000000009</v>
      </c>
      <c r="D163" s="195" t="e">
        <f t="shared" si="7"/>
        <v>#VALUE!</v>
      </c>
      <c r="E163" s="195" t="e">
        <f t="shared" si="8"/>
        <v>#VALUE!</v>
      </c>
      <c r="F163" s="204" t="e">
        <f t="shared" si="8"/>
        <v>#VALUE!</v>
      </c>
      <c r="G163" s="204" t="e">
        <f t="shared" si="8"/>
        <v>#VALUE!</v>
      </c>
      <c r="Q163" s="196">
        <f t="shared" si="9"/>
        <v>1.2100000000000009</v>
      </c>
      <c r="R163" s="201" t="e">
        <v>#VALUE!</v>
      </c>
      <c r="S163" s="201" t="e">
        <v>#VALUE!</v>
      </c>
      <c r="T163" s="201" t="e">
        <v>#VALUE!</v>
      </c>
      <c r="U163" s="201" t="e">
        <v>#VALUE!</v>
      </c>
      <c r="V163" s="201" t="e">
        <v>#VALUE!</v>
      </c>
    </row>
    <row r="164" spans="1:22">
      <c r="A164" s="195" t="e">
        <f t="shared" si="5"/>
        <v>#VALUE!</v>
      </c>
      <c r="B164" s="195" t="e">
        <f t="shared" si="6"/>
        <v>#VALUE!</v>
      </c>
      <c r="C164" s="196">
        <f t="shared" si="7"/>
        <v>1.2300000000000009</v>
      </c>
      <c r="D164" s="195" t="e">
        <f t="shared" si="7"/>
        <v>#VALUE!</v>
      </c>
      <c r="E164" s="195" t="e">
        <f t="shared" si="8"/>
        <v>#VALUE!</v>
      </c>
      <c r="F164" s="204" t="e">
        <f t="shared" si="8"/>
        <v>#VALUE!</v>
      </c>
      <c r="G164" s="204" t="e">
        <f t="shared" si="8"/>
        <v>#VALUE!</v>
      </c>
      <c r="Q164" s="196">
        <f t="shared" si="9"/>
        <v>1.2200000000000009</v>
      </c>
      <c r="R164" s="201" t="e">
        <v>#VALUE!</v>
      </c>
      <c r="S164" s="201" t="e">
        <v>#VALUE!</v>
      </c>
      <c r="T164" s="201" t="e">
        <v>#VALUE!</v>
      </c>
      <c r="U164" s="201" t="e">
        <v>#VALUE!</v>
      </c>
      <c r="V164" s="201" t="e">
        <v>#VALUE!</v>
      </c>
    </row>
    <row r="165" spans="1:22">
      <c r="A165" s="195" t="e">
        <f t="shared" si="5"/>
        <v>#VALUE!</v>
      </c>
      <c r="B165" s="195" t="e">
        <f t="shared" si="6"/>
        <v>#VALUE!</v>
      </c>
      <c r="C165" s="196">
        <f t="shared" si="7"/>
        <v>1.2400000000000009</v>
      </c>
      <c r="D165" s="195" t="e">
        <f t="shared" si="7"/>
        <v>#VALUE!</v>
      </c>
      <c r="E165" s="195" t="e">
        <f t="shared" si="8"/>
        <v>#VALUE!</v>
      </c>
      <c r="F165" s="204" t="e">
        <f t="shared" si="8"/>
        <v>#VALUE!</v>
      </c>
      <c r="G165" s="204" t="e">
        <f t="shared" si="8"/>
        <v>#VALUE!</v>
      </c>
      <c r="Q165" s="196">
        <f t="shared" si="9"/>
        <v>1.2300000000000009</v>
      </c>
      <c r="R165" s="201" t="e">
        <v>#VALUE!</v>
      </c>
      <c r="S165" s="201" t="e">
        <v>#VALUE!</v>
      </c>
      <c r="T165" s="201" t="e">
        <v>#VALUE!</v>
      </c>
      <c r="U165" s="201" t="e">
        <v>#VALUE!</v>
      </c>
      <c r="V165" s="201" t="e">
        <v>#VALUE!</v>
      </c>
    </row>
    <row r="166" spans="1:22">
      <c r="A166" s="195" t="e">
        <f t="shared" si="5"/>
        <v>#VALUE!</v>
      </c>
      <c r="B166" s="195" t="e">
        <f t="shared" si="6"/>
        <v>#VALUE!</v>
      </c>
      <c r="C166" s="196">
        <f t="shared" si="7"/>
        <v>1.2500000000000009</v>
      </c>
      <c r="D166" s="195" t="e">
        <f t="shared" si="7"/>
        <v>#VALUE!</v>
      </c>
      <c r="E166" s="195" t="e">
        <f t="shared" si="8"/>
        <v>#VALUE!</v>
      </c>
      <c r="F166" s="195" t="e">
        <f t="shared" si="8"/>
        <v>#VALUE!</v>
      </c>
      <c r="G166" s="195" t="e">
        <f t="shared" si="8"/>
        <v>#VALUE!</v>
      </c>
      <c r="Q166" s="196">
        <f t="shared" si="9"/>
        <v>1.2400000000000009</v>
      </c>
      <c r="R166" s="201" t="e">
        <v>#VALUE!</v>
      </c>
      <c r="S166" s="201" t="e">
        <v>#VALUE!</v>
      </c>
      <c r="T166" s="201" t="e">
        <v>#VALUE!</v>
      </c>
      <c r="U166" s="201" t="e">
        <v>#VALUE!</v>
      </c>
      <c r="V166" s="201" t="e">
        <v>#VALUE!</v>
      </c>
    </row>
    <row r="167" spans="1:22">
      <c r="A167" s="195" t="e">
        <f t="shared" si="5"/>
        <v>#VALUE!</v>
      </c>
      <c r="B167" s="195" t="e">
        <f t="shared" si="6"/>
        <v>#VALUE!</v>
      </c>
      <c r="C167" s="196">
        <f t="shared" si="7"/>
        <v>1.2600000000000009</v>
      </c>
      <c r="D167" s="195" t="e">
        <f t="shared" si="7"/>
        <v>#VALUE!</v>
      </c>
      <c r="E167" s="195" t="e">
        <f t="shared" si="8"/>
        <v>#VALUE!</v>
      </c>
      <c r="F167" s="195" t="e">
        <f t="shared" si="8"/>
        <v>#VALUE!</v>
      </c>
      <c r="G167" s="195" t="e">
        <f t="shared" si="8"/>
        <v>#VALUE!</v>
      </c>
      <c r="Q167" s="196">
        <f t="shared" si="9"/>
        <v>1.2500000000000009</v>
      </c>
      <c r="R167" s="201" t="e">
        <v>#VALUE!</v>
      </c>
      <c r="S167" s="201" t="e">
        <v>#VALUE!</v>
      </c>
      <c r="T167" s="201" t="e">
        <v>#VALUE!</v>
      </c>
      <c r="U167" s="201" t="e">
        <v>#VALUE!</v>
      </c>
      <c r="V167" s="201" t="e">
        <v>#VALUE!</v>
      </c>
    </row>
    <row r="168" spans="1:22">
      <c r="A168" s="195" t="e">
        <f t="shared" si="5"/>
        <v>#VALUE!</v>
      </c>
      <c r="B168" s="195" t="e">
        <f t="shared" si="6"/>
        <v>#VALUE!</v>
      </c>
      <c r="C168" s="196">
        <f t="shared" si="7"/>
        <v>1.2700000000000009</v>
      </c>
      <c r="D168" s="195" t="e">
        <f t="shared" si="7"/>
        <v>#VALUE!</v>
      </c>
      <c r="E168" s="195" t="e">
        <f t="shared" si="8"/>
        <v>#VALUE!</v>
      </c>
      <c r="F168" s="195" t="e">
        <f t="shared" si="8"/>
        <v>#VALUE!</v>
      </c>
      <c r="G168" s="195" t="e">
        <f t="shared" si="8"/>
        <v>#VALUE!</v>
      </c>
      <c r="Q168" s="196">
        <f t="shared" si="9"/>
        <v>1.2600000000000009</v>
      </c>
      <c r="R168" s="201" t="e">
        <v>#VALUE!</v>
      </c>
      <c r="S168" s="201" t="e">
        <v>#VALUE!</v>
      </c>
      <c r="T168" s="201" t="e">
        <v>#VALUE!</v>
      </c>
      <c r="U168" s="201" t="e">
        <v>#VALUE!</v>
      </c>
      <c r="V168" s="201" t="e">
        <v>#VALUE!</v>
      </c>
    </row>
    <row r="169" spans="1:22">
      <c r="A169" s="195" t="e">
        <f t="shared" ref="A169:A232" si="10">S170</f>
        <v>#VALUE!</v>
      </c>
      <c r="B169" s="195" t="e">
        <f t="shared" ref="B169:B232" si="11">S170</f>
        <v>#VALUE!</v>
      </c>
      <c r="C169" s="196">
        <f t="shared" ref="C169:D232" si="12">Q170</f>
        <v>1.2800000000000009</v>
      </c>
      <c r="D169" s="195" t="e">
        <f t="shared" si="12"/>
        <v>#VALUE!</v>
      </c>
      <c r="E169" s="195" t="e">
        <f t="shared" ref="E169:G232" si="13">T170</f>
        <v>#VALUE!</v>
      </c>
      <c r="F169" s="195" t="e">
        <f t="shared" si="13"/>
        <v>#VALUE!</v>
      </c>
      <c r="G169" s="195" t="e">
        <f t="shared" si="13"/>
        <v>#VALUE!</v>
      </c>
      <c r="Q169" s="196">
        <f t="shared" si="9"/>
        <v>1.2700000000000009</v>
      </c>
      <c r="R169" s="201" t="e">
        <v>#VALUE!</v>
      </c>
      <c r="S169" s="201" t="e">
        <v>#VALUE!</v>
      </c>
      <c r="T169" s="201" t="e">
        <v>#VALUE!</v>
      </c>
      <c r="U169" s="201" t="e">
        <v>#VALUE!</v>
      </c>
      <c r="V169" s="201" t="e">
        <v>#VALUE!</v>
      </c>
    </row>
    <row r="170" spans="1:22">
      <c r="A170" s="195" t="e">
        <f t="shared" si="10"/>
        <v>#VALUE!</v>
      </c>
      <c r="B170" s="195" t="e">
        <f t="shared" si="11"/>
        <v>#VALUE!</v>
      </c>
      <c r="C170" s="196">
        <f t="shared" si="12"/>
        <v>1.2900000000000009</v>
      </c>
      <c r="D170" s="195" t="e">
        <f t="shared" si="12"/>
        <v>#VALUE!</v>
      </c>
      <c r="E170" s="195" t="e">
        <f t="shared" si="13"/>
        <v>#VALUE!</v>
      </c>
      <c r="F170" s="195" t="e">
        <f t="shared" si="13"/>
        <v>#VALUE!</v>
      </c>
      <c r="G170" s="195" t="e">
        <f t="shared" si="13"/>
        <v>#VALUE!</v>
      </c>
      <c r="Q170" s="196">
        <f t="shared" si="9"/>
        <v>1.2800000000000009</v>
      </c>
      <c r="R170" s="201" t="e">
        <v>#VALUE!</v>
      </c>
      <c r="S170" s="201" t="e">
        <v>#VALUE!</v>
      </c>
      <c r="T170" s="201" t="e">
        <v>#VALUE!</v>
      </c>
      <c r="U170" s="201" t="e">
        <v>#VALUE!</v>
      </c>
      <c r="V170" s="201" t="e">
        <v>#VALUE!</v>
      </c>
    </row>
    <row r="171" spans="1:22">
      <c r="A171" s="195" t="e">
        <f t="shared" si="10"/>
        <v>#VALUE!</v>
      </c>
      <c r="B171" s="195" t="e">
        <f t="shared" si="11"/>
        <v>#VALUE!</v>
      </c>
      <c r="C171" s="196">
        <f t="shared" si="12"/>
        <v>1.3000000000000009</v>
      </c>
      <c r="D171" s="195" t="e">
        <f t="shared" si="12"/>
        <v>#VALUE!</v>
      </c>
      <c r="E171" s="195" t="e">
        <f t="shared" si="13"/>
        <v>#VALUE!</v>
      </c>
      <c r="F171" s="195" t="e">
        <f t="shared" si="13"/>
        <v>#VALUE!</v>
      </c>
      <c r="G171" s="195" t="e">
        <f t="shared" si="13"/>
        <v>#VALUE!</v>
      </c>
      <c r="Q171" s="196">
        <f t="shared" si="9"/>
        <v>1.2900000000000009</v>
      </c>
      <c r="R171" s="201" t="e">
        <v>#VALUE!</v>
      </c>
      <c r="S171" s="201" t="e">
        <v>#VALUE!</v>
      </c>
      <c r="T171" s="201" t="e">
        <v>#VALUE!</v>
      </c>
      <c r="U171" s="201" t="e">
        <v>#VALUE!</v>
      </c>
      <c r="V171" s="201" t="e">
        <v>#VALUE!</v>
      </c>
    </row>
    <row r="172" spans="1:22">
      <c r="A172" s="195" t="e">
        <f t="shared" si="10"/>
        <v>#VALUE!</v>
      </c>
      <c r="B172" s="195" t="e">
        <f t="shared" si="11"/>
        <v>#VALUE!</v>
      </c>
      <c r="C172" s="196">
        <f t="shared" si="12"/>
        <v>1.3100000000000009</v>
      </c>
      <c r="D172" s="195" t="e">
        <f t="shared" si="12"/>
        <v>#VALUE!</v>
      </c>
      <c r="E172" s="195" t="e">
        <f t="shared" si="13"/>
        <v>#VALUE!</v>
      </c>
      <c r="F172" s="195" t="e">
        <f t="shared" si="13"/>
        <v>#VALUE!</v>
      </c>
      <c r="G172" s="195" t="e">
        <f t="shared" si="13"/>
        <v>#VALUE!</v>
      </c>
      <c r="Q172" s="196">
        <f t="shared" ref="Q172:Q235" si="14">Q171+0.01</f>
        <v>1.3000000000000009</v>
      </c>
      <c r="R172" s="201" t="e">
        <v>#VALUE!</v>
      </c>
      <c r="S172" s="201" t="e">
        <v>#VALUE!</v>
      </c>
      <c r="T172" s="201" t="e">
        <v>#VALUE!</v>
      </c>
      <c r="U172" s="201" t="e">
        <v>#VALUE!</v>
      </c>
      <c r="V172" s="201" t="e">
        <v>#VALUE!</v>
      </c>
    </row>
    <row r="173" spans="1:22">
      <c r="A173" s="195" t="e">
        <f t="shared" si="10"/>
        <v>#VALUE!</v>
      </c>
      <c r="B173" s="195" t="e">
        <f t="shared" si="11"/>
        <v>#VALUE!</v>
      </c>
      <c r="C173" s="196">
        <f t="shared" si="12"/>
        <v>1.320000000000001</v>
      </c>
      <c r="D173" s="195" t="e">
        <f t="shared" si="12"/>
        <v>#VALUE!</v>
      </c>
      <c r="E173" s="195" t="e">
        <f t="shared" si="13"/>
        <v>#VALUE!</v>
      </c>
      <c r="F173" s="195" t="e">
        <f t="shared" si="13"/>
        <v>#VALUE!</v>
      </c>
      <c r="G173" s="195" t="e">
        <f t="shared" si="13"/>
        <v>#VALUE!</v>
      </c>
      <c r="Q173" s="196">
        <f t="shared" si="14"/>
        <v>1.3100000000000009</v>
      </c>
      <c r="R173" s="201" t="e">
        <v>#VALUE!</v>
      </c>
      <c r="S173" s="201" t="e">
        <v>#VALUE!</v>
      </c>
      <c r="T173" s="201" t="e">
        <v>#VALUE!</v>
      </c>
      <c r="U173" s="201" t="e">
        <v>#VALUE!</v>
      </c>
      <c r="V173" s="201" t="e">
        <v>#VALUE!</v>
      </c>
    </row>
    <row r="174" spans="1:22">
      <c r="A174" s="195" t="e">
        <f t="shared" si="10"/>
        <v>#VALUE!</v>
      </c>
      <c r="B174" s="195" t="e">
        <f t="shared" si="11"/>
        <v>#VALUE!</v>
      </c>
      <c r="C174" s="196">
        <f t="shared" si="12"/>
        <v>1.330000000000001</v>
      </c>
      <c r="D174" s="195" t="e">
        <f t="shared" si="12"/>
        <v>#VALUE!</v>
      </c>
      <c r="E174" s="195" t="e">
        <f t="shared" si="13"/>
        <v>#VALUE!</v>
      </c>
      <c r="F174" s="195" t="e">
        <f t="shared" si="13"/>
        <v>#VALUE!</v>
      </c>
      <c r="G174" s="195" t="e">
        <f t="shared" si="13"/>
        <v>#VALUE!</v>
      </c>
      <c r="Q174" s="196">
        <f t="shared" si="14"/>
        <v>1.320000000000001</v>
      </c>
      <c r="R174" s="201" t="e">
        <v>#VALUE!</v>
      </c>
      <c r="S174" s="201" t="e">
        <v>#VALUE!</v>
      </c>
      <c r="T174" s="201" t="e">
        <v>#VALUE!</v>
      </c>
      <c r="U174" s="201" t="e">
        <v>#VALUE!</v>
      </c>
      <c r="V174" s="201" t="e">
        <v>#VALUE!</v>
      </c>
    </row>
    <row r="175" spans="1:22">
      <c r="A175" s="195" t="e">
        <f t="shared" si="10"/>
        <v>#VALUE!</v>
      </c>
      <c r="B175" s="195" t="e">
        <f t="shared" si="11"/>
        <v>#VALUE!</v>
      </c>
      <c r="C175" s="196">
        <f t="shared" si="12"/>
        <v>1.340000000000001</v>
      </c>
      <c r="D175" s="195" t="e">
        <f t="shared" si="12"/>
        <v>#VALUE!</v>
      </c>
      <c r="E175" s="195" t="e">
        <f t="shared" si="13"/>
        <v>#VALUE!</v>
      </c>
      <c r="F175" s="195" t="e">
        <f t="shared" si="13"/>
        <v>#VALUE!</v>
      </c>
      <c r="G175" s="195" t="e">
        <f t="shared" si="13"/>
        <v>#VALUE!</v>
      </c>
      <c r="Q175" s="196">
        <f t="shared" si="14"/>
        <v>1.330000000000001</v>
      </c>
      <c r="R175" s="201" t="e">
        <v>#VALUE!</v>
      </c>
      <c r="S175" s="201" t="e">
        <v>#VALUE!</v>
      </c>
      <c r="T175" s="201" t="e">
        <v>#VALUE!</v>
      </c>
      <c r="U175" s="201" t="e">
        <v>#VALUE!</v>
      </c>
      <c r="V175" s="201" t="e">
        <v>#VALUE!</v>
      </c>
    </row>
    <row r="176" spans="1:22">
      <c r="A176" s="195" t="e">
        <f t="shared" si="10"/>
        <v>#VALUE!</v>
      </c>
      <c r="B176" s="195" t="e">
        <f t="shared" si="11"/>
        <v>#VALUE!</v>
      </c>
      <c r="C176" s="196">
        <f t="shared" si="12"/>
        <v>1.350000000000001</v>
      </c>
      <c r="D176" s="195" t="e">
        <f t="shared" si="12"/>
        <v>#VALUE!</v>
      </c>
      <c r="E176" s="195" t="e">
        <f t="shared" si="13"/>
        <v>#VALUE!</v>
      </c>
      <c r="F176" s="195" t="e">
        <f t="shared" si="13"/>
        <v>#VALUE!</v>
      </c>
      <c r="G176" s="195" t="e">
        <f t="shared" si="13"/>
        <v>#VALUE!</v>
      </c>
      <c r="Q176" s="196">
        <f t="shared" si="14"/>
        <v>1.340000000000001</v>
      </c>
      <c r="R176" s="201" t="e">
        <v>#VALUE!</v>
      </c>
      <c r="S176" s="201" t="e">
        <v>#VALUE!</v>
      </c>
      <c r="T176" s="201" t="e">
        <v>#VALUE!</v>
      </c>
      <c r="U176" s="201" t="e">
        <v>#VALUE!</v>
      </c>
      <c r="V176" s="201" t="e">
        <v>#VALUE!</v>
      </c>
    </row>
    <row r="177" spans="1:22">
      <c r="A177" s="195" t="e">
        <f t="shared" si="10"/>
        <v>#VALUE!</v>
      </c>
      <c r="B177" s="195" t="e">
        <f t="shared" si="11"/>
        <v>#VALUE!</v>
      </c>
      <c r="C177" s="196">
        <f t="shared" si="12"/>
        <v>1.360000000000001</v>
      </c>
      <c r="D177" s="195" t="e">
        <f t="shared" si="12"/>
        <v>#VALUE!</v>
      </c>
      <c r="E177" s="195" t="e">
        <f t="shared" si="13"/>
        <v>#VALUE!</v>
      </c>
      <c r="F177" s="195" t="e">
        <f t="shared" si="13"/>
        <v>#VALUE!</v>
      </c>
      <c r="G177" s="195" t="e">
        <f t="shared" si="13"/>
        <v>#VALUE!</v>
      </c>
      <c r="Q177" s="196">
        <f t="shared" si="14"/>
        <v>1.350000000000001</v>
      </c>
      <c r="R177" s="201" t="e">
        <v>#VALUE!</v>
      </c>
      <c r="S177" s="201" t="e">
        <v>#VALUE!</v>
      </c>
      <c r="T177" s="201" t="e">
        <v>#VALUE!</v>
      </c>
      <c r="U177" s="201" t="e">
        <v>#VALUE!</v>
      </c>
      <c r="V177" s="201" t="e">
        <v>#VALUE!</v>
      </c>
    </row>
    <row r="178" spans="1:22">
      <c r="A178" s="195" t="e">
        <f t="shared" si="10"/>
        <v>#VALUE!</v>
      </c>
      <c r="B178" s="195" t="e">
        <f t="shared" si="11"/>
        <v>#VALUE!</v>
      </c>
      <c r="C178" s="196">
        <f t="shared" si="12"/>
        <v>1.370000000000001</v>
      </c>
      <c r="D178" s="195" t="e">
        <f t="shared" si="12"/>
        <v>#VALUE!</v>
      </c>
      <c r="E178" s="195" t="e">
        <f t="shared" si="13"/>
        <v>#VALUE!</v>
      </c>
      <c r="F178" s="195" t="e">
        <f t="shared" si="13"/>
        <v>#VALUE!</v>
      </c>
      <c r="G178" s="195" t="e">
        <f t="shared" si="13"/>
        <v>#VALUE!</v>
      </c>
      <c r="Q178" s="196">
        <f t="shared" si="14"/>
        <v>1.360000000000001</v>
      </c>
      <c r="R178" s="201" t="e">
        <v>#VALUE!</v>
      </c>
      <c r="S178" s="201" t="e">
        <v>#VALUE!</v>
      </c>
      <c r="T178" s="201" t="e">
        <v>#VALUE!</v>
      </c>
      <c r="U178" s="201" t="e">
        <v>#VALUE!</v>
      </c>
      <c r="V178" s="201" t="e">
        <v>#VALUE!</v>
      </c>
    </row>
    <row r="179" spans="1:22">
      <c r="A179" s="195" t="e">
        <f t="shared" si="10"/>
        <v>#VALUE!</v>
      </c>
      <c r="B179" s="195" t="e">
        <f t="shared" si="11"/>
        <v>#VALUE!</v>
      </c>
      <c r="C179" s="196">
        <f t="shared" si="12"/>
        <v>1.380000000000001</v>
      </c>
      <c r="D179" s="195" t="e">
        <f t="shared" si="12"/>
        <v>#VALUE!</v>
      </c>
      <c r="E179" s="195" t="e">
        <f t="shared" si="13"/>
        <v>#VALUE!</v>
      </c>
      <c r="F179" s="195" t="e">
        <f t="shared" si="13"/>
        <v>#VALUE!</v>
      </c>
      <c r="G179" s="195" t="e">
        <f t="shared" si="13"/>
        <v>#VALUE!</v>
      </c>
      <c r="Q179" s="196">
        <f t="shared" si="14"/>
        <v>1.370000000000001</v>
      </c>
      <c r="R179" s="201" t="e">
        <v>#VALUE!</v>
      </c>
      <c r="S179" s="201" t="e">
        <v>#VALUE!</v>
      </c>
      <c r="T179" s="201" t="e">
        <v>#VALUE!</v>
      </c>
      <c r="U179" s="201" t="e">
        <v>#VALUE!</v>
      </c>
      <c r="V179" s="201" t="e">
        <v>#VALUE!</v>
      </c>
    </row>
    <row r="180" spans="1:22">
      <c r="A180" s="195" t="e">
        <f t="shared" si="10"/>
        <v>#VALUE!</v>
      </c>
      <c r="B180" s="195" t="e">
        <f t="shared" si="11"/>
        <v>#VALUE!</v>
      </c>
      <c r="C180" s="196">
        <f t="shared" si="12"/>
        <v>1.390000000000001</v>
      </c>
      <c r="D180" s="195" t="e">
        <f t="shared" si="12"/>
        <v>#VALUE!</v>
      </c>
      <c r="E180" s="195" t="e">
        <f t="shared" si="13"/>
        <v>#VALUE!</v>
      </c>
      <c r="F180" s="195" t="e">
        <f t="shared" si="13"/>
        <v>#VALUE!</v>
      </c>
      <c r="G180" s="195" t="e">
        <f t="shared" si="13"/>
        <v>#VALUE!</v>
      </c>
      <c r="Q180" s="196">
        <f t="shared" si="14"/>
        <v>1.380000000000001</v>
      </c>
      <c r="R180" s="201" t="e">
        <v>#VALUE!</v>
      </c>
      <c r="S180" s="201" t="e">
        <v>#VALUE!</v>
      </c>
      <c r="T180" s="201" t="e">
        <v>#VALUE!</v>
      </c>
      <c r="U180" s="201" t="e">
        <v>#VALUE!</v>
      </c>
      <c r="V180" s="201" t="e">
        <v>#VALUE!</v>
      </c>
    </row>
    <row r="181" spans="1:22">
      <c r="A181" s="195" t="e">
        <f t="shared" si="10"/>
        <v>#VALUE!</v>
      </c>
      <c r="B181" s="195" t="e">
        <f t="shared" si="11"/>
        <v>#VALUE!</v>
      </c>
      <c r="C181" s="196">
        <f t="shared" si="12"/>
        <v>1.400000000000001</v>
      </c>
      <c r="D181" s="195" t="e">
        <f t="shared" si="12"/>
        <v>#VALUE!</v>
      </c>
      <c r="E181" s="195" t="e">
        <f t="shared" si="13"/>
        <v>#VALUE!</v>
      </c>
      <c r="F181" s="195" t="e">
        <f t="shared" si="13"/>
        <v>#VALUE!</v>
      </c>
      <c r="G181" s="195" t="e">
        <f t="shared" si="13"/>
        <v>#VALUE!</v>
      </c>
      <c r="Q181" s="196">
        <f t="shared" si="14"/>
        <v>1.390000000000001</v>
      </c>
      <c r="R181" s="201" t="e">
        <v>#VALUE!</v>
      </c>
      <c r="S181" s="201" t="e">
        <v>#VALUE!</v>
      </c>
      <c r="T181" s="201" t="e">
        <v>#VALUE!</v>
      </c>
      <c r="U181" s="201" t="e">
        <v>#VALUE!</v>
      </c>
      <c r="V181" s="201" t="e">
        <v>#VALUE!</v>
      </c>
    </row>
    <row r="182" spans="1:22">
      <c r="A182" s="195" t="e">
        <f t="shared" si="10"/>
        <v>#VALUE!</v>
      </c>
      <c r="B182" s="195" t="e">
        <f t="shared" si="11"/>
        <v>#VALUE!</v>
      </c>
      <c r="C182" s="196">
        <f t="shared" si="12"/>
        <v>1.410000000000001</v>
      </c>
      <c r="D182" s="195" t="e">
        <f t="shared" si="12"/>
        <v>#VALUE!</v>
      </c>
      <c r="E182" s="195" t="e">
        <f t="shared" si="13"/>
        <v>#VALUE!</v>
      </c>
      <c r="F182" s="195" t="e">
        <f t="shared" si="13"/>
        <v>#VALUE!</v>
      </c>
      <c r="G182" s="195" t="e">
        <f t="shared" si="13"/>
        <v>#VALUE!</v>
      </c>
      <c r="Q182" s="196">
        <f t="shared" si="14"/>
        <v>1.400000000000001</v>
      </c>
      <c r="R182" s="201" t="e">
        <v>#VALUE!</v>
      </c>
      <c r="S182" s="201" t="e">
        <v>#VALUE!</v>
      </c>
      <c r="T182" s="201" t="e">
        <v>#VALUE!</v>
      </c>
      <c r="U182" s="201" t="e">
        <v>#VALUE!</v>
      </c>
      <c r="V182" s="201" t="e">
        <v>#VALUE!</v>
      </c>
    </row>
    <row r="183" spans="1:22">
      <c r="A183" s="195" t="e">
        <f t="shared" si="10"/>
        <v>#VALUE!</v>
      </c>
      <c r="B183" s="195" t="e">
        <f t="shared" si="11"/>
        <v>#VALUE!</v>
      </c>
      <c r="C183" s="196">
        <f t="shared" si="12"/>
        <v>1.420000000000001</v>
      </c>
      <c r="D183" s="195" t="e">
        <f t="shared" si="12"/>
        <v>#VALUE!</v>
      </c>
      <c r="E183" s="195" t="e">
        <f t="shared" si="13"/>
        <v>#VALUE!</v>
      </c>
      <c r="F183" s="195" t="e">
        <f t="shared" si="13"/>
        <v>#VALUE!</v>
      </c>
      <c r="G183" s="195" t="e">
        <f t="shared" si="13"/>
        <v>#VALUE!</v>
      </c>
      <c r="Q183" s="196">
        <f t="shared" si="14"/>
        <v>1.410000000000001</v>
      </c>
      <c r="R183" s="201" t="e">
        <v>#VALUE!</v>
      </c>
      <c r="S183" s="201" t="e">
        <v>#VALUE!</v>
      </c>
      <c r="T183" s="201" t="e">
        <v>#VALUE!</v>
      </c>
      <c r="U183" s="201" t="e">
        <v>#VALUE!</v>
      </c>
      <c r="V183" s="201" t="e">
        <v>#VALUE!</v>
      </c>
    </row>
    <row r="184" spans="1:22">
      <c r="A184" s="195" t="e">
        <f t="shared" si="10"/>
        <v>#VALUE!</v>
      </c>
      <c r="B184" s="195" t="e">
        <f t="shared" si="11"/>
        <v>#VALUE!</v>
      </c>
      <c r="C184" s="196">
        <f t="shared" si="12"/>
        <v>1.430000000000001</v>
      </c>
      <c r="D184" s="195" t="e">
        <f t="shared" si="12"/>
        <v>#VALUE!</v>
      </c>
      <c r="E184" s="195" t="e">
        <f t="shared" si="13"/>
        <v>#VALUE!</v>
      </c>
      <c r="F184" s="195" t="e">
        <f t="shared" si="13"/>
        <v>#VALUE!</v>
      </c>
      <c r="G184" s="195" t="e">
        <f t="shared" si="13"/>
        <v>#VALUE!</v>
      </c>
      <c r="Q184" s="196">
        <f t="shared" si="14"/>
        <v>1.420000000000001</v>
      </c>
      <c r="R184" s="201" t="e">
        <v>#VALUE!</v>
      </c>
      <c r="S184" s="201" t="e">
        <v>#VALUE!</v>
      </c>
      <c r="T184" s="201" t="e">
        <v>#VALUE!</v>
      </c>
      <c r="U184" s="201" t="e">
        <v>#VALUE!</v>
      </c>
      <c r="V184" s="201" t="e">
        <v>#VALUE!</v>
      </c>
    </row>
    <row r="185" spans="1:22">
      <c r="A185" s="195" t="e">
        <f t="shared" si="10"/>
        <v>#VALUE!</v>
      </c>
      <c r="B185" s="195" t="e">
        <f t="shared" si="11"/>
        <v>#VALUE!</v>
      </c>
      <c r="C185" s="196">
        <f t="shared" si="12"/>
        <v>1.4400000000000011</v>
      </c>
      <c r="D185" s="195" t="e">
        <f t="shared" si="12"/>
        <v>#VALUE!</v>
      </c>
      <c r="E185" s="195" t="e">
        <f t="shared" si="13"/>
        <v>#VALUE!</v>
      </c>
      <c r="F185" s="195" t="e">
        <f t="shared" si="13"/>
        <v>#VALUE!</v>
      </c>
      <c r="G185" s="195" t="e">
        <f t="shared" si="13"/>
        <v>#VALUE!</v>
      </c>
      <c r="Q185" s="196">
        <f t="shared" si="14"/>
        <v>1.430000000000001</v>
      </c>
      <c r="R185" s="201" t="e">
        <v>#VALUE!</v>
      </c>
      <c r="S185" s="201" t="e">
        <v>#VALUE!</v>
      </c>
      <c r="T185" s="201" t="e">
        <v>#VALUE!</v>
      </c>
      <c r="U185" s="201" t="e">
        <v>#VALUE!</v>
      </c>
      <c r="V185" s="201" t="e">
        <v>#VALUE!</v>
      </c>
    </row>
    <row r="186" spans="1:22">
      <c r="A186" s="195" t="e">
        <f t="shared" si="10"/>
        <v>#VALUE!</v>
      </c>
      <c r="B186" s="195" t="e">
        <f t="shared" si="11"/>
        <v>#VALUE!</v>
      </c>
      <c r="C186" s="196">
        <f t="shared" si="12"/>
        <v>1.4500000000000011</v>
      </c>
      <c r="D186" s="195" t="e">
        <f t="shared" si="12"/>
        <v>#VALUE!</v>
      </c>
      <c r="E186" s="195" t="e">
        <f t="shared" si="13"/>
        <v>#VALUE!</v>
      </c>
      <c r="F186" s="195" t="e">
        <f t="shared" si="13"/>
        <v>#VALUE!</v>
      </c>
      <c r="G186" s="195" t="e">
        <f t="shared" si="13"/>
        <v>#VALUE!</v>
      </c>
      <c r="Q186" s="196">
        <f t="shared" si="14"/>
        <v>1.4400000000000011</v>
      </c>
      <c r="R186" s="201" t="e">
        <v>#VALUE!</v>
      </c>
      <c r="S186" s="201" t="e">
        <v>#VALUE!</v>
      </c>
      <c r="T186" s="201" t="e">
        <v>#VALUE!</v>
      </c>
      <c r="U186" s="201" t="e">
        <v>#VALUE!</v>
      </c>
      <c r="V186" s="201" t="e">
        <v>#VALUE!</v>
      </c>
    </row>
    <row r="187" spans="1:22">
      <c r="A187" s="195" t="e">
        <f t="shared" si="10"/>
        <v>#VALUE!</v>
      </c>
      <c r="B187" s="195" t="e">
        <f t="shared" si="11"/>
        <v>#VALUE!</v>
      </c>
      <c r="C187" s="196">
        <f t="shared" si="12"/>
        <v>1.4600000000000011</v>
      </c>
      <c r="D187" s="195" t="e">
        <f t="shared" si="12"/>
        <v>#VALUE!</v>
      </c>
      <c r="E187" s="195" t="e">
        <f t="shared" si="13"/>
        <v>#VALUE!</v>
      </c>
      <c r="F187" s="195" t="e">
        <f t="shared" si="13"/>
        <v>#VALUE!</v>
      </c>
      <c r="G187" s="195" t="e">
        <f t="shared" si="13"/>
        <v>#VALUE!</v>
      </c>
      <c r="Q187" s="196">
        <f t="shared" si="14"/>
        <v>1.4500000000000011</v>
      </c>
      <c r="R187" s="201" t="e">
        <v>#VALUE!</v>
      </c>
      <c r="S187" s="201" t="e">
        <v>#VALUE!</v>
      </c>
      <c r="T187" s="201" t="e">
        <v>#VALUE!</v>
      </c>
      <c r="U187" s="201" t="e">
        <v>#VALUE!</v>
      </c>
      <c r="V187" s="201" t="e">
        <v>#VALUE!</v>
      </c>
    </row>
    <row r="188" spans="1:22">
      <c r="A188" s="195" t="e">
        <f t="shared" si="10"/>
        <v>#VALUE!</v>
      </c>
      <c r="B188" s="195" t="e">
        <f t="shared" si="11"/>
        <v>#VALUE!</v>
      </c>
      <c r="C188" s="196">
        <f t="shared" si="12"/>
        <v>1.4700000000000011</v>
      </c>
      <c r="D188" s="195" t="e">
        <f t="shared" si="12"/>
        <v>#VALUE!</v>
      </c>
      <c r="E188" s="195" t="e">
        <f t="shared" si="13"/>
        <v>#VALUE!</v>
      </c>
      <c r="F188" s="195" t="e">
        <f t="shared" si="13"/>
        <v>#VALUE!</v>
      </c>
      <c r="G188" s="195" t="e">
        <f t="shared" si="13"/>
        <v>#VALUE!</v>
      </c>
      <c r="Q188" s="196">
        <f t="shared" si="14"/>
        <v>1.4600000000000011</v>
      </c>
      <c r="R188" s="201" t="e">
        <v>#VALUE!</v>
      </c>
      <c r="S188" s="201" t="e">
        <v>#VALUE!</v>
      </c>
      <c r="T188" s="201" t="e">
        <v>#VALUE!</v>
      </c>
      <c r="U188" s="201" t="e">
        <v>#VALUE!</v>
      </c>
      <c r="V188" s="201" t="e">
        <v>#VALUE!</v>
      </c>
    </row>
    <row r="189" spans="1:22">
      <c r="A189" s="195" t="e">
        <f t="shared" si="10"/>
        <v>#VALUE!</v>
      </c>
      <c r="B189" s="195" t="e">
        <f t="shared" si="11"/>
        <v>#VALUE!</v>
      </c>
      <c r="C189" s="196">
        <f t="shared" si="12"/>
        <v>1.4800000000000011</v>
      </c>
      <c r="D189" s="195" t="e">
        <f t="shared" si="12"/>
        <v>#VALUE!</v>
      </c>
      <c r="E189" s="195" t="e">
        <f t="shared" si="13"/>
        <v>#VALUE!</v>
      </c>
      <c r="F189" s="195" t="e">
        <f t="shared" si="13"/>
        <v>#VALUE!</v>
      </c>
      <c r="G189" s="195" t="e">
        <f t="shared" si="13"/>
        <v>#VALUE!</v>
      </c>
      <c r="Q189" s="196">
        <f t="shared" si="14"/>
        <v>1.4700000000000011</v>
      </c>
      <c r="R189" s="201" t="e">
        <v>#VALUE!</v>
      </c>
      <c r="S189" s="201" t="e">
        <v>#VALUE!</v>
      </c>
      <c r="T189" s="201" t="e">
        <v>#VALUE!</v>
      </c>
      <c r="U189" s="201" t="e">
        <v>#VALUE!</v>
      </c>
      <c r="V189" s="201" t="e">
        <v>#VALUE!</v>
      </c>
    </row>
    <row r="190" spans="1:22">
      <c r="A190" s="195" t="e">
        <f t="shared" si="10"/>
        <v>#VALUE!</v>
      </c>
      <c r="B190" s="195" t="e">
        <f t="shared" si="11"/>
        <v>#VALUE!</v>
      </c>
      <c r="C190" s="196">
        <f t="shared" si="12"/>
        <v>1.4900000000000011</v>
      </c>
      <c r="D190" s="195" t="e">
        <f t="shared" si="12"/>
        <v>#VALUE!</v>
      </c>
      <c r="E190" s="195" t="e">
        <f t="shared" si="13"/>
        <v>#VALUE!</v>
      </c>
      <c r="F190" s="195" t="e">
        <f t="shared" si="13"/>
        <v>#VALUE!</v>
      </c>
      <c r="G190" s="195" t="e">
        <f t="shared" si="13"/>
        <v>#VALUE!</v>
      </c>
      <c r="Q190" s="196">
        <f t="shared" si="14"/>
        <v>1.4800000000000011</v>
      </c>
      <c r="R190" s="201" t="e">
        <v>#VALUE!</v>
      </c>
      <c r="S190" s="201" t="e">
        <v>#VALUE!</v>
      </c>
      <c r="T190" s="201" t="e">
        <v>#VALUE!</v>
      </c>
      <c r="U190" s="201" t="e">
        <v>#VALUE!</v>
      </c>
      <c r="V190" s="201" t="e">
        <v>#VALUE!</v>
      </c>
    </row>
    <row r="191" spans="1:22">
      <c r="A191" s="195" t="e">
        <f t="shared" si="10"/>
        <v>#VALUE!</v>
      </c>
      <c r="B191" s="195" t="e">
        <f t="shared" si="11"/>
        <v>#VALUE!</v>
      </c>
      <c r="C191" s="196">
        <f t="shared" si="12"/>
        <v>1.5000000000000011</v>
      </c>
      <c r="D191" s="195" t="e">
        <f t="shared" si="12"/>
        <v>#VALUE!</v>
      </c>
      <c r="E191" s="195" t="e">
        <f t="shared" si="13"/>
        <v>#VALUE!</v>
      </c>
      <c r="F191" s="195" t="e">
        <f t="shared" si="13"/>
        <v>#VALUE!</v>
      </c>
      <c r="G191" s="195" t="e">
        <f t="shared" si="13"/>
        <v>#VALUE!</v>
      </c>
      <c r="Q191" s="196">
        <f t="shared" si="14"/>
        <v>1.4900000000000011</v>
      </c>
      <c r="R191" s="201" t="e">
        <v>#VALUE!</v>
      </c>
      <c r="S191" s="201" t="e">
        <v>#VALUE!</v>
      </c>
      <c r="T191" s="201" t="e">
        <v>#VALUE!</v>
      </c>
      <c r="U191" s="201" t="e">
        <v>#VALUE!</v>
      </c>
      <c r="V191" s="201" t="e">
        <v>#VALUE!</v>
      </c>
    </row>
    <row r="192" spans="1:22">
      <c r="A192" s="195" t="e">
        <f t="shared" si="10"/>
        <v>#VALUE!</v>
      </c>
      <c r="B192" s="195" t="e">
        <f t="shared" si="11"/>
        <v>#VALUE!</v>
      </c>
      <c r="C192" s="196">
        <f t="shared" si="12"/>
        <v>1.5100000000000011</v>
      </c>
      <c r="D192" s="195" t="e">
        <f t="shared" si="12"/>
        <v>#VALUE!</v>
      </c>
      <c r="E192" s="195" t="e">
        <f t="shared" si="13"/>
        <v>#VALUE!</v>
      </c>
      <c r="F192" s="195" t="e">
        <f t="shared" si="13"/>
        <v>#VALUE!</v>
      </c>
      <c r="G192" s="195" t="e">
        <f t="shared" si="13"/>
        <v>#VALUE!</v>
      </c>
      <c r="Q192" s="196">
        <f t="shared" si="14"/>
        <v>1.5000000000000011</v>
      </c>
      <c r="R192" s="201" t="e">
        <v>#VALUE!</v>
      </c>
      <c r="S192" s="201" t="e">
        <v>#VALUE!</v>
      </c>
      <c r="T192" s="201" t="e">
        <v>#VALUE!</v>
      </c>
      <c r="U192" s="201" t="e">
        <v>#VALUE!</v>
      </c>
      <c r="V192" s="201" t="e">
        <v>#VALUE!</v>
      </c>
    </row>
    <row r="193" spans="1:22">
      <c r="A193" s="195" t="e">
        <f t="shared" si="10"/>
        <v>#VALUE!</v>
      </c>
      <c r="B193" s="195" t="e">
        <f t="shared" si="11"/>
        <v>#VALUE!</v>
      </c>
      <c r="C193" s="196">
        <f t="shared" si="12"/>
        <v>1.5200000000000011</v>
      </c>
      <c r="D193" s="195" t="e">
        <f t="shared" si="12"/>
        <v>#VALUE!</v>
      </c>
      <c r="E193" s="195" t="e">
        <f t="shared" si="13"/>
        <v>#VALUE!</v>
      </c>
      <c r="F193" s="195" t="e">
        <f t="shared" si="13"/>
        <v>#VALUE!</v>
      </c>
      <c r="G193" s="195" t="e">
        <f t="shared" si="13"/>
        <v>#VALUE!</v>
      </c>
      <c r="Q193" s="196">
        <f t="shared" si="14"/>
        <v>1.5100000000000011</v>
      </c>
      <c r="R193" s="201" t="e">
        <v>#VALUE!</v>
      </c>
      <c r="S193" s="201" t="e">
        <v>#VALUE!</v>
      </c>
      <c r="T193" s="201" t="e">
        <v>#VALUE!</v>
      </c>
      <c r="U193" s="201" t="e">
        <v>#VALUE!</v>
      </c>
      <c r="V193" s="201" t="e">
        <v>#VALUE!</v>
      </c>
    </row>
    <row r="194" spans="1:22">
      <c r="A194" s="195" t="e">
        <f t="shared" si="10"/>
        <v>#VALUE!</v>
      </c>
      <c r="B194" s="195" t="e">
        <f t="shared" si="11"/>
        <v>#VALUE!</v>
      </c>
      <c r="C194" s="196">
        <f t="shared" si="12"/>
        <v>1.5300000000000011</v>
      </c>
      <c r="D194" s="195" t="e">
        <f t="shared" si="12"/>
        <v>#VALUE!</v>
      </c>
      <c r="E194" s="195" t="e">
        <f t="shared" si="13"/>
        <v>#VALUE!</v>
      </c>
      <c r="F194" s="204" t="e">
        <f t="shared" si="13"/>
        <v>#VALUE!</v>
      </c>
      <c r="G194" s="204" t="e">
        <f t="shared" si="13"/>
        <v>#VALUE!</v>
      </c>
      <c r="Q194" s="196">
        <f t="shared" si="14"/>
        <v>1.5200000000000011</v>
      </c>
      <c r="R194" s="201" t="e">
        <v>#VALUE!</v>
      </c>
      <c r="S194" s="201" t="e">
        <v>#VALUE!</v>
      </c>
      <c r="T194" s="201" t="e">
        <v>#VALUE!</v>
      </c>
      <c r="U194" s="201" t="e">
        <v>#VALUE!</v>
      </c>
      <c r="V194" s="201" t="e">
        <v>#VALUE!</v>
      </c>
    </row>
    <row r="195" spans="1:22">
      <c r="A195" s="195" t="e">
        <f t="shared" si="10"/>
        <v>#VALUE!</v>
      </c>
      <c r="B195" s="195" t="e">
        <f t="shared" si="11"/>
        <v>#VALUE!</v>
      </c>
      <c r="C195" s="196">
        <f t="shared" si="12"/>
        <v>1.5400000000000011</v>
      </c>
      <c r="D195" s="195" t="e">
        <f t="shared" si="12"/>
        <v>#VALUE!</v>
      </c>
      <c r="E195" s="195" t="e">
        <f t="shared" si="13"/>
        <v>#VALUE!</v>
      </c>
      <c r="F195" s="204" t="e">
        <f t="shared" si="13"/>
        <v>#VALUE!</v>
      </c>
      <c r="G195" s="204" t="e">
        <f t="shared" si="13"/>
        <v>#VALUE!</v>
      </c>
      <c r="Q195" s="196">
        <f t="shared" si="14"/>
        <v>1.5300000000000011</v>
      </c>
      <c r="R195" s="201" t="e">
        <v>#VALUE!</v>
      </c>
      <c r="S195" s="201" t="e">
        <v>#VALUE!</v>
      </c>
      <c r="T195" s="201" t="e">
        <v>#VALUE!</v>
      </c>
      <c r="U195" s="201" t="e">
        <v>#VALUE!</v>
      </c>
      <c r="V195" s="201" t="e">
        <v>#VALUE!</v>
      </c>
    </row>
    <row r="196" spans="1:22">
      <c r="A196" s="195" t="e">
        <f t="shared" si="10"/>
        <v>#VALUE!</v>
      </c>
      <c r="B196" s="195" t="e">
        <f t="shared" si="11"/>
        <v>#VALUE!</v>
      </c>
      <c r="C196" s="196">
        <f t="shared" si="12"/>
        <v>1.5500000000000012</v>
      </c>
      <c r="D196" s="195" t="e">
        <f t="shared" si="12"/>
        <v>#VALUE!</v>
      </c>
      <c r="E196" s="195" t="e">
        <f t="shared" si="13"/>
        <v>#VALUE!</v>
      </c>
      <c r="F196" s="195" t="e">
        <f t="shared" si="13"/>
        <v>#VALUE!</v>
      </c>
      <c r="G196" s="195" t="e">
        <f t="shared" si="13"/>
        <v>#VALUE!</v>
      </c>
      <c r="Q196" s="196">
        <f t="shared" si="14"/>
        <v>1.5400000000000011</v>
      </c>
      <c r="R196" s="201" t="e">
        <v>#VALUE!</v>
      </c>
      <c r="S196" s="201" t="e">
        <v>#VALUE!</v>
      </c>
      <c r="T196" s="201" t="e">
        <v>#VALUE!</v>
      </c>
      <c r="U196" s="201" t="e">
        <v>#VALUE!</v>
      </c>
      <c r="V196" s="201" t="e">
        <v>#VALUE!</v>
      </c>
    </row>
    <row r="197" spans="1:22">
      <c r="A197" s="195" t="e">
        <f t="shared" si="10"/>
        <v>#VALUE!</v>
      </c>
      <c r="B197" s="195" t="e">
        <f t="shared" si="11"/>
        <v>#VALUE!</v>
      </c>
      <c r="C197" s="196">
        <f t="shared" si="12"/>
        <v>1.5600000000000012</v>
      </c>
      <c r="D197" s="195" t="e">
        <f t="shared" si="12"/>
        <v>#VALUE!</v>
      </c>
      <c r="E197" s="195" t="e">
        <f t="shared" si="13"/>
        <v>#VALUE!</v>
      </c>
      <c r="F197" s="195" t="e">
        <f t="shared" si="13"/>
        <v>#VALUE!</v>
      </c>
      <c r="G197" s="195" t="e">
        <f t="shared" si="13"/>
        <v>#VALUE!</v>
      </c>
      <c r="Q197" s="196">
        <f t="shared" si="14"/>
        <v>1.5500000000000012</v>
      </c>
      <c r="R197" s="201" t="e">
        <v>#VALUE!</v>
      </c>
      <c r="S197" s="201" t="e">
        <v>#VALUE!</v>
      </c>
      <c r="T197" s="201" t="e">
        <v>#VALUE!</v>
      </c>
      <c r="U197" s="201" t="e">
        <v>#VALUE!</v>
      </c>
      <c r="V197" s="201" t="e">
        <v>#VALUE!</v>
      </c>
    </row>
    <row r="198" spans="1:22">
      <c r="A198" s="195" t="e">
        <f t="shared" si="10"/>
        <v>#VALUE!</v>
      </c>
      <c r="B198" s="195" t="e">
        <f t="shared" si="11"/>
        <v>#VALUE!</v>
      </c>
      <c r="C198" s="196">
        <f t="shared" si="12"/>
        <v>1.5700000000000012</v>
      </c>
      <c r="D198" s="195" t="e">
        <f t="shared" si="12"/>
        <v>#VALUE!</v>
      </c>
      <c r="E198" s="195" t="e">
        <f t="shared" si="13"/>
        <v>#VALUE!</v>
      </c>
      <c r="F198" s="195" t="e">
        <f t="shared" si="13"/>
        <v>#VALUE!</v>
      </c>
      <c r="G198" s="195" t="e">
        <f t="shared" si="13"/>
        <v>#VALUE!</v>
      </c>
      <c r="Q198" s="196">
        <f t="shared" si="14"/>
        <v>1.5600000000000012</v>
      </c>
      <c r="R198" s="201" t="e">
        <v>#VALUE!</v>
      </c>
      <c r="S198" s="201" t="e">
        <v>#VALUE!</v>
      </c>
      <c r="T198" s="201" t="e">
        <v>#VALUE!</v>
      </c>
      <c r="U198" s="201" t="e">
        <v>#VALUE!</v>
      </c>
      <c r="V198" s="201" t="e">
        <v>#VALUE!</v>
      </c>
    </row>
    <row r="199" spans="1:22">
      <c r="A199" s="195" t="e">
        <f t="shared" si="10"/>
        <v>#VALUE!</v>
      </c>
      <c r="B199" s="195" t="e">
        <f t="shared" si="11"/>
        <v>#VALUE!</v>
      </c>
      <c r="C199" s="196">
        <f t="shared" si="12"/>
        <v>1.5800000000000012</v>
      </c>
      <c r="D199" s="195" t="e">
        <f t="shared" si="12"/>
        <v>#VALUE!</v>
      </c>
      <c r="E199" s="195" t="e">
        <f t="shared" si="13"/>
        <v>#VALUE!</v>
      </c>
      <c r="F199" s="195" t="e">
        <f t="shared" si="13"/>
        <v>#VALUE!</v>
      </c>
      <c r="G199" s="195" t="e">
        <f t="shared" si="13"/>
        <v>#VALUE!</v>
      </c>
      <c r="Q199" s="196">
        <f t="shared" si="14"/>
        <v>1.5700000000000012</v>
      </c>
      <c r="R199" s="201" t="e">
        <v>#VALUE!</v>
      </c>
      <c r="S199" s="201" t="e">
        <v>#VALUE!</v>
      </c>
      <c r="T199" s="201" t="e">
        <v>#VALUE!</v>
      </c>
      <c r="U199" s="201" t="e">
        <v>#VALUE!</v>
      </c>
      <c r="V199" s="201" t="e">
        <v>#VALUE!</v>
      </c>
    </row>
    <row r="200" spans="1:22">
      <c r="A200" s="195" t="e">
        <f t="shared" si="10"/>
        <v>#VALUE!</v>
      </c>
      <c r="B200" s="195" t="e">
        <f t="shared" si="11"/>
        <v>#VALUE!</v>
      </c>
      <c r="C200" s="196">
        <f t="shared" si="12"/>
        <v>1.5900000000000012</v>
      </c>
      <c r="D200" s="195" t="e">
        <f t="shared" si="12"/>
        <v>#VALUE!</v>
      </c>
      <c r="E200" s="195" t="e">
        <f t="shared" si="13"/>
        <v>#VALUE!</v>
      </c>
      <c r="F200" s="195" t="e">
        <f t="shared" si="13"/>
        <v>#VALUE!</v>
      </c>
      <c r="G200" s="195" t="e">
        <f t="shared" si="13"/>
        <v>#VALUE!</v>
      </c>
      <c r="Q200" s="196">
        <f t="shared" si="14"/>
        <v>1.5800000000000012</v>
      </c>
      <c r="R200" s="201" t="e">
        <v>#VALUE!</v>
      </c>
      <c r="S200" s="201" t="e">
        <v>#VALUE!</v>
      </c>
      <c r="T200" s="201" t="e">
        <v>#VALUE!</v>
      </c>
      <c r="U200" s="201" t="e">
        <v>#VALUE!</v>
      </c>
      <c r="V200" s="201" t="e">
        <v>#VALUE!</v>
      </c>
    </row>
    <row r="201" spans="1:22">
      <c r="A201" s="195" t="e">
        <f t="shared" si="10"/>
        <v>#VALUE!</v>
      </c>
      <c r="B201" s="195" t="e">
        <f t="shared" si="11"/>
        <v>#VALUE!</v>
      </c>
      <c r="C201" s="196">
        <f t="shared" si="12"/>
        <v>1.6000000000000012</v>
      </c>
      <c r="D201" s="195" t="e">
        <f t="shared" si="12"/>
        <v>#VALUE!</v>
      </c>
      <c r="E201" s="195" t="e">
        <f t="shared" si="13"/>
        <v>#VALUE!</v>
      </c>
      <c r="F201" s="195" t="e">
        <f t="shared" si="13"/>
        <v>#VALUE!</v>
      </c>
      <c r="G201" s="195" t="e">
        <f t="shared" si="13"/>
        <v>#VALUE!</v>
      </c>
      <c r="Q201" s="196">
        <f t="shared" si="14"/>
        <v>1.5900000000000012</v>
      </c>
      <c r="R201" s="201" t="e">
        <v>#VALUE!</v>
      </c>
      <c r="S201" s="201" t="e">
        <v>#VALUE!</v>
      </c>
      <c r="T201" s="201" t="e">
        <v>#VALUE!</v>
      </c>
      <c r="U201" s="201" t="e">
        <v>#VALUE!</v>
      </c>
      <c r="V201" s="201" t="e">
        <v>#VALUE!</v>
      </c>
    </row>
    <row r="202" spans="1:22">
      <c r="A202" s="195" t="e">
        <f t="shared" si="10"/>
        <v>#VALUE!</v>
      </c>
      <c r="B202" s="195" t="e">
        <f t="shared" si="11"/>
        <v>#VALUE!</v>
      </c>
      <c r="C202" s="196">
        <f t="shared" si="12"/>
        <v>1.6100000000000012</v>
      </c>
      <c r="D202" s="195" t="e">
        <f t="shared" si="12"/>
        <v>#VALUE!</v>
      </c>
      <c r="E202" s="195" t="e">
        <f t="shared" si="13"/>
        <v>#VALUE!</v>
      </c>
      <c r="F202" s="195" t="e">
        <f t="shared" si="13"/>
        <v>#VALUE!</v>
      </c>
      <c r="G202" s="195" t="e">
        <f t="shared" si="13"/>
        <v>#VALUE!</v>
      </c>
      <c r="Q202" s="196">
        <f t="shared" si="14"/>
        <v>1.6000000000000012</v>
      </c>
      <c r="R202" s="201" t="e">
        <v>#VALUE!</v>
      </c>
      <c r="S202" s="201" t="e">
        <v>#VALUE!</v>
      </c>
      <c r="T202" s="201" t="e">
        <v>#VALUE!</v>
      </c>
      <c r="U202" s="201" t="e">
        <v>#VALUE!</v>
      </c>
      <c r="V202" s="201" t="e">
        <v>#VALUE!</v>
      </c>
    </row>
    <row r="203" spans="1:22">
      <c r="A203" s="195" t="e">
        <f t="shared" si="10"/>
        <v>#VALUE!</v>
      </c>
      <c r="B203" s="195" t="e">
        <f t="shared" si="11"/>
        <v>#VALUE!</v>
      </c>
      <c r="C203" s="196">
        <f t="shared" si="12"/>
        <v>1.6200000000000012</v>
      </c>
      <c r="D203" s="195" t="e">
        <f t="shared" si="12"/>
        <v>#VALUE!</v>
      </c>
      <c r="E203" s="195" t="e">
        <f t="shared" si="13"/>
        <v>#VALUE!</v>
      </c>
      <c r="F203" s="195" t="e">
        <f t="shared" si="13"/>
        <v>#VALUE!</v>
      </c>
      <c r="G203" s="195" t="e">
        <f t="shared" si="13"/>
        <v>#VALUE!</v>
      </c>
      <c r="Q203" s="196">
        <f t="shared" si="14"/>
        <v>1.6100000000000012</v>
      </c>
      <c r="R203" s="201" t="e">
        <v>#VALUE!</v>
      </c>
      <c r="S203" s="201" t="e">
        <v>#VALUE!</v>
      </c>
      <c r="T203" s="201" t="e">
        <v>#VALUE!</v>
      </c>
      <c r="U203" s="201" t="e">
        <v>#VALUE!</v>
      </c>
      <c r="V203" s="201" t="e">
        <v>#VALUE!</v>
      </c>
    </row>
    <row r="204" spans="1:22">
      <c r="A204" s="195" t="e">
        <f t="shared" si="10"/>
        <v>#VALUE!</v>
      </c>
      <c r="B204" s="195" t="e">
        <f t="shared" si="11"/>
        <v>#VALUE!</v>
      </c>
      <c r="C204" s="196">
        <f t="shared" si="12"/>
        <v>1.6300000000000012</v>
      </c>
      <c r="D204" s="195" t="e">
        <f t="shared" si="12"/>
        <v>#VALUE!</v>
      </c>
      <c r="E204" s="195" t="e">
        <f t="shared" si="13"/>
        <v>#VALUE!</v>
      </c>
      <c r="F204" s="195" t="e">
        <f t="shared" si="13"/>
        <v>#VALUE!</v>
      </c>
      <c r="G204" s="195" t="e">
        <f t="shared" si="13"/>
        <v>#VALUE!</v>
      </c>
      <c r="Q204" s="196">
        <f t="shared" si="14"/>
        <v>1.6200000000000012</v>
      </c>
      <c r="R204" s="201" t="e">
        <v>#VALUE!</v>
      </c>
      <c r="S204" s="201" t="e">
        <v>#VALUE!</v>
      </c>
      <c r="T204" s="201" t="e">
        <v>#VALUE!</v>
      </c>
      <c r="U204" s="201" t="e">
        <v>#VALUE!</v>
      </c>
      <c r="V204" s="201" t="e">
        <v>#VALUE!</v>
      </c>
    </row>
    <row r="205" spans="1:22">
      <c r="A205" s="195" t="e">
        <f t="shared" si="10"/>
        <v>#VALUE!</v>
      </c>
      <c r="B205" s="195" t="e">
        <f t="shared" si="11"/>
        <v>#VALUE!</v>
      </c>
      <c r="C205" s="196">
        <f t="shared" si="12"/>
        <v>1.6400000000000012</v>
      </c>
      <c r="D205" s="195" t="e">
        <f t="shared" si="12"/>
        <v>#VALUE!</v>
      </c>
      <c r="E205" s="195" t="e">
        <f t="shared" si="13"/>
        <v>#VALUE!</v>
      </c>
      <c r="F205" s="195" t="e">
        <f t="shared" si="13"/>
        <v>#VALUE!</v>
      </c>
      <c r="G205" s="195" t="e">
        <f t="shared" si="13"/>
        <v>#VALUE!</v>
      </c>
      <c r="Q205" s="196">
        <f t="shared" si="14"/>
        <v>1.6300000000000012</v>
      </c>
      <c r="R205" s="201" t="e">
        <v>#VALUE!</v>
      </c>
      <c r="S205" s="201" t="e">
        <v>#VALUE!</v>
      </c>
      <c r="T205" s="201" t="e">
        <v>#VALUE!</v>
      </c>
      <c r="U205" s="201" t="e">
        <v>#VALUE!</v>
      </c>
      <c r="V205" s="201" t="e">
        <v>#VALUE!</v>
      </c>
    </row>
    <row r="206" spans="1:22">
      <c r="A206" s="195" t="e">
        <f t="shared" si="10"/>
        <v>#VALUE!</v>
      </c>
      <c r="B206" s="195" t="e">
        <f t="shared" si="11"/>
        <v>#VALUE!</v>
      </c>
      <c r="C206" s="196">
        <f t="shared" si="12"/>
        <v>1.6500000000000012</v>
      </c>
      <c r="D206" s="195" t="e">
        <f t="shared" si="12"/>
        <v>#VALUE!</v>
      </c>
      <c r="E206" s="195" t="e">
        <f t="shared" si="13"/>
        <v>#VALUE!</v>
      </c>
      <c r="F206" s="204" t="e">
        <f t="shared" si="13"/>
        <v>#VALUE!</v>
      </c>
      <c r="G206" s="204" t="e">
        <f t="shared" si="13"/>
        <v>#VALUE!</v>
      </c>
      <c r="Q206" s="196">
        <f t="shared" si="14"/>
        <v>1.6400000000000012</v>
      </c>
      <c r="R206" s="201" t="e">
        <v>#VALUE!</v>
      </c>
      <c r="S206" s="201" t="e">
        <v>#VALUE!</v>
      </c>
      <c r="T206" s="201" t="e">
        <v>#VALUE!</v>
      </c>
      <c r="U206" s="201" t="e">
        <v>#VALUE!</v>
      </c>
      <c r="V206" s="201" t="e">
        <v>#VALUE!</v>
      </c>
    </row>
    <row r="207" spans="1:22">
      <c r="A207" s="195" t="e">
        <f t="shared" si="10"/>
        <v>#VALUE!</v>
      </c>
      <c r="B207" s="195" t="e">
        <f t="shared" si="11"/>
        <v>#VALUE!</v>
      </c>
      <c r="C207" s="196">
        <f t="shared" si="12"/>
        <v>1.6600000000000013</v>
      </c>
      <c r="D207" s="195" t="e">
        <f t="shared" si="12"/>
        <v>#VALUE!</v>
      </c>
      <c r="E207" s="195" t="e">
        <f t="shared" si="13"/>
        <v>#VALUE!</v>
      </c>
      <c r="F207" s="204" t="e">
        <f t="shared" si="13"/>
        <v>#VALUE!</v>
      </c>
      <c r="G207" s="204" t="e">
        <f t="shared" si="13"/>
        <v>#VALUE!</v>
      </c>
      <c r="Q207" s="196">
        <f t="shared" si="14"/>
        <v>1.6500000000000012</v>
      </c>
      <c r="R207" s="201" t="e">
        <v>#VALUE!</v>
      </c>
      <c r="S207" s="201" t="e">
        <v>#VALUE!</v>
      </c>
      <c r="T207" s="201" t="e">
        <v>#VALUE!</v>
      </c>
      <c r="U207" s="201" t="e">
        <v>#VALUE!</v>
      </c>
      <c r="V207" s="201" t="e">
        <v>#VALUE!</v>
      </c>
    </row>
    <row r="208" spans="1:22">
      <c r="A208" s="195" t="e">
        <f t="shared" si="10"/>
        <v>#VALUE!</v>
      </c>
      <c r="B208" s="195" t="e">
        <f t="shared" si="11"/>
        <v>#VALUE!</v>
      </c>
      <c r="C208" s="196">
        <f t="shared" si="12"/>
        <v>1.6700000000000013</v>
      </c>
      <c r="D208" s="195" t="e">
        <f t="shared" si="12"/>
        <v>#VALUE!</v>
      </c>
      <c r="E208" s="195" t="e">
        <f t="shared" si="13"/>
        <v>#VALUE!</v>
      </c>
      <c r="F208" s="195" t="e">
        <f t="shared" si="13"/>
        <v>#VALUE!</v>
      </c>
      <c r="G208" s="195" t="e">
        <f t="shared" si="13"/>
        <v>#VALUE!</v>
      </c>
      <c r="Q208" s="196">
        <f t="shared" si="14"/>
        <v>1.6600000000000013</v>
      </c>
      <c r="R208" s="201" t="e">
        <v>#VALUE!</v>
      </c>
      <c r="S208" s="201" t="e">
        <v>#VALUE!</v>
      </c>
      <c r="T208" s="201" t="e">
        <v>#VALUE!</v>
      </c>
      <c r="U208" s="201" t="e">
        <v>#VALUE!</v>
      </c>
      <c r="V208" s="201" t="e">
        <v>#VALUE!</v>
      </c>
    </row>
    <row r="209" spans="1:22">
      <c r="A209" s="195" t="e">
        <f t="shared" si="10"/>
        <v>#VALUE!</v>
      </c>
      <c r="B209" s="195" t="e">
        <f t="shared" si="11"/>
        <v>#VALUE!</v>
      </c>
      <c r="C209" s="196">
        <f t="shared" si="12"/>
        <v>1.6800000000000013</v>
      </c>
      <c r="D209" s="195" t="e">
        <f t="shared" si="12"/>
        <v>#VALUE!</v>
      </c>
      <c r="E209" s="195" t="e">
        <f t="shared" si="13"/>
        <v>#VALUE!</v>
      </c>
      <c r="F209" s="195" t="e">
        <f t="shared" si="13"/>
        <v>#VALUE!</v>
      </c>
      <c r="G209" s="195" t="e">
        <f t="shared" si="13"/>
        <v>#VALUE!</v>
      </c>
      <c r="Q209" s="196">
        <f t="shared" si="14"/>
        <v>1.6700000000000013</v>
      </c>
      <c r="R209" s="201" t="e">
        <v>#VALUE!</v>
      </c>
      <c r="S209" s="201" t="e">
        <v>#VALUE!</v>
      </c>
      <c r="T209" s="201" t="e">
        <v>#VALUE!</v>
      </c>
      <c r="U209" s="201" t="e">
        <v>#VALUE!</v>
      </c>
      <c r="V209" s="201" t="e">
        <v>#VALUE!</v>
      </c>
    </row>
    <row r="210" spans="1:22">
      <c r="A210" s="195" t="e">
        <f t="shared" si="10"/>
        <v>#VALUE!</v>
      </c>
      <c r="B210" s="195" t="e">
        <f t="shared" si="11"/>
        <v>#VALUE!</v>
      </c>
      <c r="C210" s="196">
        <f t="shared" si="12"/>
        <v>1.6900000000000013</v>
      </c>
      <c r="D210" s="195" t="e">
        <f t="shared" si="12"/>
        <v>#VALUE!</v>
      </c>
      <c r="E210" s="195" t="e">
        <f t="shared" si="13"/>
        <v>#VALUE!</v>
      </c>
      <c r="F210" s="195" t="e">
        <f t="shared" si="13"/>
        <v>#VALUE!</v>
      </c>
      <c r="G210" s="195" t="e">
        <f t="shared" si="13"/>
        <v>#VALUE!</v>
      </c>
      <c r="Q210" s="196">
        <f t="shared" si="14"/>
        <v>1.6800000000000013</v>
      </c>
      <c r="R210" s="201" t="e">
        <v>#VALUE!</v>
      </c>
      <c r="S210" s="201" t="e">
        <v>#VALUE!</v>
      </c>
      <c r="T210" s="201" t="e">
        <v>#VALUE!</v>
      </c>
      <c r="U210" s="201" t="e">
        <v>#VALUE!</v>
      </c>
      <c r="V210" s="201" t="e">
        <v>#VALUE!</v>
      </c>
    </row>
    <row r="211" spans="1:22">
      <c r="A211" s="195" t="e">
        <f t="shared" si="10"/>
        <v>#VALUE!</v>
      </c>
      <c r="B211" s="195" t="e">
        <f t="shared" si="11"/>
        <v>#VALUE!</v>
      </c>
      <c r="C211" s="196">
        <f t="shared" si="12"/>
        <v>1.7000000000000013</v>
      </c>
      <c r="D211" s="195" t="e">
        <f t="shared" si="12"/>
        <v>#VALUE!</v>
      </c>
      <c r="E211" s="195" t="e">
        <f t="shared" si="13"/>
        <v>#VALUE!</v>
      </c>
      <c r="F211" s="195" t="e">
        <f t="shared" si="13"/>
        <v>#VALUE!</v>
      </c>
      <c r="G211" s="195" t="e">
        <f t="shared" si="13"/>
        <v>#VALUE!</v>
      </c>
      <c r="Q211" s="196">
        <f t="shared" si="14"/>
        <v>1.6900000000000013</v>
      </c>
      <c r="R211" s="201" t="e">
        <v>#VALUE!</v>
      </c>
      <c r="S211" s="201" t="e">
        <v>#VALUE!</v>
      </c>
      <c r="T211" s="201" t="e">
        <v>#VALUE!</v>
      </c>
      <c r="U211" s="201" t="e">
        <v>#VALUE!</v>
      </c>
      <c r="V211" s="201" t="e">
        <v>#VALUE!</v>
      </c>
    </row>
    <row r="212" spans="1:22">
      <c r="A212" s="195" t="e">
        <f t="shared" si="10"/>
        <v>#VALUE!</v>
      </c>
      <c r="B212" s="195" t="e">
        <f t="shared" si="11"/>
        <v>#VALUE!</v>
      </c>
      <c r="C212" s="196">
        <f t="shared" si="12"/>
        <v>1.7100000000000013</v>
      </c>
      <c r="D212" s="195" t="e">
        <f t="shared" si="12"/>
        <v>#VALUE!</v>
      </c>
      <c r="E212" s="195" t="e">
        <f t="shared" si="13"/>
        <v>#VALUE!</v>
      </c>
      <c r="F212" s="195" t="e">
        <f t="shared" si="13"/>
        <v>#VALUE!</v>
      </c>
      <c r="G212" s="195" t="e">
        <f t="shared" si="13"/>
        <v>#VALUE!</v>
      </c>
      <c r="Q212" s="196">
        <f t="shared" si="14"/>
        <v>1.7000000000000013</v>
      </c>
      <c r="R212" s="201" t="e">
        <v>#VALUE!</v>
      </c>
      <c r="S212" s="201" t="e">
        <v>#VALUE!</v>
      </c>
      <c r="T212" s="201" t="e">
        <v>#VALUE!</v>
      </c>
      <c r="U212" s="201" t="e">
        <v>#VALUE!</v>
      </c>
      <c r="V212" s="201" t="e">
        <v>#VALUE!</v>
      </c>
    </row>
    <row r="213" spans="1:22">
      <c r="A213" s="195" t="e">
        <f t="shared" si="10"/>
        <v>#VALUE!</v>
      </c>
      <c r="B213" s="195" t="e">
        <f t="shared" si="11"/>
        <v>#VALUE!</v>
      </c>
      <c r="C213" s="196">
        <f t="shared" si="12"/>
        <v>1.7200000000000013</v>
      </c>
      <c r="D213" s="195" t="e">
        <f t="shared" si="12"/>
        <v>#VALUE!</v>
      </c>
      <c r="E213" s="195" t="e">
        <f t="shared" si="13"/>
        <v>#VALUE!</v>
      </c>
      <c r="F213" s="195" t="e">
        <f t="shared" si="13"/>
        <v>#VALUE!</v>
      </c>
      <c r="G213" s="195" t="e">
        <f t="shared" si="13"/>
        <v>#VALUE!</v>
      </c>
      <c r="Q213" s="196">
        <f t="shared" si="14"/>
        <v>1.7100000000000013</v>
      </c>
      <c r="R213" s="201" t="e">
        <v>#VALUE!</v>
      </c>
      <c r="S213" s="201" t="e">
        <v>#VALUE!</v>
      </c>
      <c r="T213" s="201" t="e">
        <v>#VALUE!</v>
      </c>
      <c r="U213" s="201" t="e">
        <v>#VALUE!</v>
      </c>
      <c r="V213" s="201" t="e">
        <v>#VALUE!</v>
      </c>
    </row>
    <row r="214" spans="1:22">
      <c r="A214" s="195" t="e">
        <f t="shared" si="10"/>
        <v>#VALUE!</v>
      </c>
      <c r="B214" s="195" t="e">
        <f t="shared" si="11"/>
        <v>#VALUE!</v>
      </c>
      <c r="C214" s="196">
        <f t="shared" si="12"/>
        <v>1.7300000000000013</v>
      </c>
      <c r="D214" s="195" t="e">
        <f t="shared" si="12"/>
        <v>#VALUE!</v>
      </c>
      <c r="E214" s="195" t="e">
        <f t="shared" si="13"/>
        <v>#VALUE!</v>
      </c>
      <c r="F214" s="195" t="e">
        <f t="shared" si="13"/>
        <v>#VALUE!</v>
      </c>
      <c r="G214" s="195" t="e">
        <f t="shared" si="13"/>
        <v>#VALUE!</v>
      </c>
      <c r="Q214" s="196">
        <f t="shared" si="14"/>
        <v>1.7200000000000013</v>
      </c>
      <c r="R214" s="201" t="e">
        <v>#VALUE!</v>
      </c>
      <c r="S214" s="201" t="e">
        <v>#VALUE!</v>
      </c>
      <c r="T214" s="201" t="e">
        <v>#VALUE!</v>
      </c>
      <c r="U214" s="201" t="e">
        <v>#VALUE!</v>
      </c>
      <c r="V214" s="201" t="e">
        <v>#VALUE!</v>
      </c>
    </row>
    <row r="215" spans="1:22">
      <c r="A215" s="195" t="e">
        <f t="shared" si="10"/>
        <v>#VALUE!</v>
      </c>
      <c r="B215" s="195" t="e">
        <f t="shared" si="11"/>
        <v>#VALUE!</v>
      </c>
      <c r="C215" s="196">
        <f t="shared" si="12"/>
        <v>1.7400000000000013</v>
      </c>
      <c r="D215" s="195" t="e">
        <f t="shared" si="12"/>
        <v>#VALUE!</v>
      </c>
      <c r="E215" s="195" t="e">
        <f t="shared" si="13"/>
        <v>#VALUE!</v>
      </c>
      <c r="F215" s="195" t="e">
        <f t="shared" si="13"/>
        <v>#VALUE!</v>
      </c>
      <c r="G215" s="195" t="e">
        <f t="shared" si="13"/>
        <v>#VALUE!</v>
      </c>
      <c r="Q215" s="196">
        <f t="shared" si="14"/>
        <v>1.7300000000000013</v>
      </c>
      <c r="R215" s="201" t="e">
        <v>#VALUE!</v>
      </c>
      <c r="S215" s="201" t="e">
        <v>#VALUE!</v>
      </c>
      <c r="T215" s="201" t="e">
        <v>#VALUE!</v>
      </c>
      <c r="U215" s="201" t="e">
        <v>#VALUE!</v>
      </c>
      <c r="V215" s="201" t="e">
        <v>#VALUE!</v>
      </c>
    </row>
    <row r="216" spans="1:22">
      <c r="A216" s="195" t="e">
        <f t="shared" si="10"/>
        <v>#VALUE!</v>
      </c>
      <c r="B216" s="195" t="e">
        <f t="shared" si="11"/>
        <v>#VALUE!</v>
      </c>
      <c r="C216" s="196">
        <f t="shared" si="12"/>
        <v>1.7500000000000013</v>
      </c>
      <c r="D216" s="195" t="e">
        <f t="shared" si="12"/>
        <v>#VALUE!</v>
      </c>
      <c r="E216" s="195" t="e">
        <f t="shared" si="13"/>
        <v>#VALUE!</v>
      </c>
      <c r="F216" s="195" t="e">
        <f t="shared" si="13"/>
        <v>#VALUE!</v>
      </c>
      <c r="G216" s="195" t="e">
        <f t="shared" si="13"/>
        <v>#VALUE!</v>
      </c>
      <c r="Q216" s="196">
        <f t="shared" si="14"/>
        <v>1.7400000000000013</v>
      </c>
      <c r="R216" s="201" t="e">
        <v>#VALUE!</v>
      </c>
      <c r="S216" s="201" t="e">
        <v>#VALUE!</v>
      </c>
      <c r="T216" s="201" t="e">
        <v>#VALUE!</v>
      </c>
      <c r="U216" s="201" t="e">
        <v>#VALUE!</v>
      </c>
      <c r="V216" s="201" t="e">
        <v>#VALUE!</v>
      </c>
    </row>
    <row r="217" spans="1:22">
      <c r="A217" s="195" t="e">
        <f t="shared" si="10"/>
        <v>#VALUE!</v>
      </c>
      <c r="B217" s="195" t="e">
        <f t="shared" si="11"/>
        <v>#VALUE!</v>
      </c>
      <c r="C217" s="196">
        <f t="shared" si="12"/>
        <v>1.7600000000000013</v>
      </c>
      <c r="D217" s="195" t="e">
        <f t="shared" si="12"/>
        <v>#VALUE!</v>
      </c>
      <c r="E217" s="195" t="e">
        <f t="shared" si="13"/>
        <v>#VALUE!</v>
      </c>
      <c r="F217" s="195" t="e">
        <f t="shared" si="13"/>
        <v>#VALUE!</v>
      </c>
      <c r="G217" s="195" t="e">
        <f t="shared" si="13"/>
        <v>#VALUE!</v>
      </c>
      <c r="Q217" s="196">
        <f t="shared" si="14"/>
        <v>1.7500000000000013</v>
      </c>
      <c r="R217" s="201" t="e">
        <v>#VALUE!</v>
      </c>
      <c r="S217" s="201" t="e">
        <v>#VALUE!</v>
      </c>
      <c r="T217" s="201" t="e">
        <v>#VALUE!</v>
      </c>
      <c r="U217" s="201" t="e">
        <v>#VALUE!</v>
      </c>
      <c r="V217" s="201" t="e">
        <v>#VALUE!</v>
      </c>
    </row>
    <row r="218" spans="1:22">
      <c r="A218" s="195" t="e">
        <f t="shared" si="10"/>
        <v>#VALUE!</v>
      </c>
      <c r="B218" s="195" t="e">
        <f t="shared" si="11"/>
        <v>#VALUE!</v>
      </c>
      <c r="C218" s="196">
        <f t="shared" si="12"/>
        <v>1.7700000000000014</v>
      </c>
      <c r="D218" s="195" t="e">
        <f t="shared" si="12"/>
        <v>#VALUE!</v>
      </c>
      <c r="E218" s="195" t="e">
        <f t="shared" si="13"/>
        <v>#VALUE!</v>
      </c>
      <c r="F218" s="195" t="e">
        <f t="shared" si="13"/>
        <v>#VALUE!</v>
      </c>
      <c r="G218" s="195" t="e">
        <f t="shared" si="13"/>
        <v>#VALUE!</v>
      </c>
      <c r="Q218" s="196">
        <f t="shared" si="14"/>
        <v>1.7600000000000013</v>
      </c>
      <c r="R218" s="201" t="e">
        <v>#VALUE!</v>
      </c>
      <c r="S218" s="201" t="e">
        <v>#VALUE!</v>
      </c>
      <c r="T218" s="201" t="e">
        <v>#VALUE!</v>
      </c>
      <c r="U218" s="201" t="e">
        <v>#VALUE!</v>
      </c>
      <c r="V218" s="201" t="e">
        <v>#VALUE!</v>
      </c>
    </row>
    <row r="219" spans="1:22">
      <c r="A219" s="195" t="e">
        <f t="shared" si="10"/>
        <v>#VALUE!</v>
      </c>
      <c r="B219" s="195" t="e">
        <f t="shared" si="11"/>
        <v>#VALUE!</v>
      </c>
      <c r="C219" s="196">
        <f t="shared" si="12"/>
        <v>1.7800000000000014</v>
      </c>
      <c r="D219" s="195" t="e">
        <f t="shared" si="12"/>
        <v>#VALUE!</v>
      </c>
      <c r="E219" s="195" t="e">
        <f t="shared" si="13"/>
        <v>#VALUE!</v>
      </c>
      <c r="F219" s="195" t="e">
        <f t="shared" si="13"/>
        <v>#VALUE!</v>
      </c>
      <c r="G219" s="195" t="e">
        <f t="shared" si="13"/>
        <v>#VALUE!</v>
      </c>
      <c r="Q219" s="196">
        <f t="shared" si="14"/>
        <v>1.7700000000000014</v>
      </c>
      <c r="R219" s="201" t="e">
        <v>#VALUE!</v>
      </c>
      <c r="S219" s="201" t="e">
        <v>#VALUE!</v>
      </c>
      <c r="T219" s="201" t="e">
        <v>#VALUE!</v>
      </c>
      <c r="U219" s="201" t="e">
        <v>#VALUE!</v>
      </c>
      <c r="V219" s="201" t="e">
        <v>#VALUE!</v>
      </c>
    </row>
    <row r="220" spans="1:22">
      <c r="A220" s="195" t="e">
        <f t="shared" si="10"/>
        <v>#VALUE!</v>
      </c>
      <c r="B220" s="195" t="e">
        <f t="shared" si="11"/>
        <v>#VALUE!</v>
      </c>
      <c r="C220" s="196">
        <f t="shared" si="12"/>
        <v>1.7900000000000014</v>
      </c>
      <c r="D220" s="195" t="e">
        <f t="shared" si="12"/>
        <v>#VALUE!</v>
      </c>
      <c r="E220" s="195" t="e">
        <f t="shared" si="13"/>
        <v>#VALUE!</v>
      </c>
      <c r="F220" s="195" t="e">
        <f t="shared" si="13"/>
        <v>#VALUE!</v>
      </c>
      <c r="G220" s="195" t="e">
        <f t="shared" si="13"/>
        <v>#VALUE!</v>
      </c>
      <c r="Q220" s="196">
        <f t="shared" si="14"/>
        <v>1.7800000000000014</v>
      </c>
      <c r="R220" s="201" t="e">
        <v>#VALUE!</v>
      </c>
      <c r="S220" s="201" t="e">
        <v>#VALUE!</v>
      </c>
      <c r="T220" s="201" t="e">
        <v>#VALUE!</v>
      </c>
      <c r="U220" s="201" t="e">
        <v>#VALUE!</v>
      </c>
      <c r="V220" s="201" t="e">
        <v>#VALUE!</v>
      </c>
    </row>
    <row r="221" spans="1:22">
      <c r="A221" s="195" t="e">
        <f t="shared" si="10"/>
        <v>#VALUE!</v>
      </c>
      <c r="B221" s="195" t="e">
        <f t="shared" si="11"/>
        <v>#VALUE!</v>
      </c>
      <c r="C221" s="196">
        <f t="shared" si="12"/>
        <v>1.8000000000000014</v>
      </c>
      <c r="D221" s="195" t="e">
        <f t="shared" si="12"/>
        <v>#VALUE!</v>
      </c>
      <c r="E221" s="195" t="e">
        <f t="shared" si="13"/>
        <v>#VALUE!</v>
      </c>
      <c r="F221" s="195" t="e">
        <f t="shared" si="13"/>
        <v>#VALUE!</v>
      </c>
      <c r="G221" s="195" t="e">
        <f t="shared" si="13"/>
        <v>#VALUE!</v>
      </c>
      <c r="Q221" s="196">
        <f t="shared" si="14"/>
        <v>1.7900000000000014</v>
      </c>
      <c r="R221" s="201" t="e">
        <v>#VALUE!</v>
      </c>
      <c r="S221" s="201" t="e">
        <v>#VALUE!</v>
      </c>
      <c r="T221" s="201" t="e">
        <v>#VALUE!</v>
      </c>
      <c r="U221" s="201" t="e">
        <v>#VALUE!</v>
      </c>
      <c r="V221" s="201" t="e">
        <v>#VALUE!</v>
      </c>
    </row>
    <row r="222" spans="1:22">
      <c r="A222" s="195" t="e">
        <f t="shared" si="10"/>
        <v>#VALUE!</v>
      </c>
      <c r="B222" s="195" t="e">
        <f t="shared" si="11"/>
        <v>#VALUE!</v>
      </c>
      <c r="C222" s="196">
        <f t="shared" si="12"/>
        <v>1.8100000000000014</v>
      </c>
      <c r="D222" s="195" t="e">
        <f t="shared" si="12"/>
        <v>#VALUE!</v>
      </c>
      <c r="E222" s="195" t="e">
        <f t="shared" si="13"/>
        <v>#VALUE!</v>
      </c>
      <c r="F222" s="195" t="e">
        <f t="shared" si="13"/>
        <v>#VALUE!</v>
      </c>
      <c r="G222" s="195" t="e">
        <f t="shared" si="13"/>
        <v>#VALUE!</v>
      </c>
      <c r="Q222" s="196">
        <f t="shared" si="14"/>
        <v>1.8000000000000014</v>
      </c>
      <c r="R222" s="201" t="e">
        <v>#VALUE!</v>
      </c>
      <c r="S222" s="201" t="e">
        <v>#VALUE!</v>
      </c>
      <c r="T222" s="201" t="e">
        <v>#VALUE!</v>
      </c>
      <c r="U222" s="201" t="e">
        <v>#VALUE!</v>
      </c>
      <c r="V222" s="201" t="e">
        <v>#VALUE!</v>
      </c>
    </row>
    <row r="223" spans="1:22">
      <c r="A223" s="195" t="e">
        <f t="shared" si="10"/>
        <v>#VALUE!</v>
      </c>
      <c r="B223" s="195" t="e">
        <f t="shared" si="11"/>
        <v>#VALUE!</v>
      </c>
      <c r="C223" s="196">
        <f t="shared" si="12"/>
        <v>1.8200000000000014</v>
      </c>
      <c r="D223" s="195" t="e">
        <f t="shared" si="12"/>
        <v>#VALUE!</v>
      </c>
      <c r="E223" s="195" t="e">
        <f t="shared" si="13"/>
        <v>#VALUE!</v>
      </c>
      <c r="F223" s="195" t="e">
        <f t="shared" si="13"/>
        <v>#VALUE!</v>
      </c>
      <c r="G223" s="195" t="e">
        <f t="shared" si="13"/>
        <v>#VALUE!</v>
      </c>
      <c r="Q223" s="196">
        <f t="shared" si="14"/>
        <v>1.8100000000000014</v>
      </c>
      <c r="R223" s="201" t="e">
        <v>#VALUE!</v>
      </c>
      <c r="S223" s="201" t="e">
        <v>#VALUE!</v>
      </c>
      <c r="T223" s="201" t="e">
        <v>#VALUE!</v>
      </c>
      <c r="U223" s="201" t="e">
        <v>#VALUE!</v>
      </c>
      <c r="V223" s="201" t="e">
        <v>#VALUE!</v>
      </c>
    </row>
    <row r="224" spans="1:22">
      <c r="A224" s="195" t="e">
        <f t="shared" si="10"/>
        <v>#VALUE!</v>
      </c>
      <c r="B224" s="195" t="e">
        <f t="shared" si="11"/>
        <v>#VALUE!</v>
      </c>
      <c r="C224" s="196">
        <f t="shared" si="12"/>
        <v>1.8300000000000014</v>
      </c>
      <c r="D224" s="195" t="e">
        <f t="shared" si="12"/>
        <v>#VALUE!</v>
      </c>
      <c r="E224" s="195" t="e">
        <f t="shared" si="13"/>
        <v>#VALUE!</v>
      </c>
      <c r="F224" s="195" t="e">
        <f t="shared" si="13"/>
        <v>#VALUE!</v>
      </c>
      <c r="G224" s="195" t="e">
        <f t="shared" si="13"/>
        <v>#VALUE!</v>
      </c>
      <c r="Q224" s="196">
        <f t="shared" si="14"/>
        <v>1.8200000000000014</v>
      </c>
      <c r="R224" s="201" t="e">
        <v>#VALUE!</v>
      </c>
      <c r="S224" s="201" t="e">
        <v>#VALUE!</v>
      </c>
      <c r="T224" s="201" t="e">
        <v>#VALUE!</v>
      </c>
      <c r="U224" s="201" t="e">
        <v>#VALUE!</v>
      </c>
      <c r="V224" s="201" t="e">
        <v>#VALUE!</v>
      </c>
    </row>
    <row r="225" spans="1:22">
      <c r="A225" s="195" t="e">
        <f t="shared" si="10"/>
        <v>#VALUE!</v>
      </c>
      <c r="B225" s="195" t="e">
        <f t="shared" si="11"/>
        <v>#VALUE!</v>
      </c>
      <c r="C225" s="196">
        <f t="shared" si="12"/>
        <v>1.8400000000000014</v>
      </c>
      <c r="D225" s="195" t="e">
        <f t="shared" si="12"/>
        <v>#VALUE!</v>
      </c>
      <c r="E225" s="195" t="e">
        <f t="shared" si="13"/>
        <v>#VALUE!</v>
      </c>
      <c r="F225" s="195" t="e">
        <f t="shared" si="13"/>
        <v>#VALUE!</v>
      </c>
      <c r="G225" s="195" t="e">
        <f t="shared" si="13"/>
        <v>#VALUE!</v>
      </c>
      <c r="Q225" s="196">
        <f t="shared" si="14"/>
        <v>1.8300000000000014</v>
      </c>
      <c r="R225" s="201" t="e">
        <v>#VALUE!</v>
      </c>
      <c r="S225" s="201" t="e">
        <v>#VALUE!</v>
      </c>
      <c r="T225" s="201" t="e">
        <v>#VALUE!</v>
      </c>
      <c r="U225" s="201" t="e">
        <v>#VALUE!</v>
      </c>
      <c r="V225" s="201" t="e">
        <v>#VALUE!</v>
      </c>
    </row>
    <row r="226" spans="1:22">
      <c r="A226" s="195" t="e">
        <f t="shared" si="10"/>
        <v>#VALUE!</v>
      </c>
      <c r="B226" s="195" t="e">
        <f t="shared" si="11"/>
        <v>#VALUE!</v>
      </c>
      <c r="C226" s="196">
        <f t="shared" si="12"/>
        <v>1.8500000000000014</v>
      </c>
      <c r="D226" s="195" t="e">
        <f t="shared" si="12"/>
        <v>#VALUE!</v>
      </c>
      <c r="E226" s="195" t="e">
        <f t="shared" si="13"/>
        <v>#VALUE!</v>
      </c>
      <c r="F226" s="195" t="e">
        <f t="shared" si="13"/>
        <v>#VALUE!</v>
      </c>
      <c r="G226" s="195" t="e">
        <f t="shared" si="13"/>
        <v>#VALUE!</v>
      </c>
      <c r="Q226" s="196">
        <f t="shared" si="14"/>
        <v>1.8400000000000014</v>
      </c>
      <c r="R226" s="201" t="e">
        <v>#VALUE!</v>
      </c>
      <c r="S226" s="201" t="e">
        <v>#VALUE!</v>
      </c>
      <c r="T226" s="201" t="e">
        <v>#VALUE!</v>
      </c>
      <c r="U226" s="201" t="e">
        <v>#VALUE!</v>
      </c>
      <c r="V226" s="201" t="e">
        <v>#VALUE!</v>
      </c>
    </row>
    <row r="227" spans="1:22">
      <c r="A227" s="195" t="e">
        <f t="shared" si="10"/>
        <v>#VALUE!</v>
      </c>
      <c r="B227" s="195" t="e">
        <f t="shared" si="11"/>
        <v>#VALUE!</v>
      </c>
      <c r="C227" s="196">
        <f t="shared" si="12"/>
        <v>1.8600000000000014</v>
      </c>
      <c r="D227" s="195" t="e">
        <f t="shared" si="12"/>
        <v>#VALUE!</v>
      </c>
      <c r="E227" s="195" t="e">
        <f t="shared" si="13"/>
        <v>#VALUE!</v>
      </c>
      <c r="F227" s="195" t="e">
        <f t="shared" si="13"/>
        <v>#VALUE!</v>
      </c>
      <c r="G227" s="195" t="e">
        <f t="shared" si="13"/>
        <v>#VALUE!</v>
      </c>
      <c r="Q227" s="196">
        <f t="shared" si="14"/>
        <v>1.8500000000000014</v>
      </c>
      <c r="R227" s="201" t="e">
        <v>#VALUE!</v>
      </c>
      <c r="S227" s="201" t="e">
        <v>#VALUE!</v>
      </c>
      <c r="T227" s="201" t="e">
        <v>#VALUE!</v>
      </c>
      <c r="U227" s="201" t="e">
        <v>#VALUE!</v>
      </c>
      <c r="V227" s="201" t="e">
        <v>#VALUE!</v>
      </c>
    </row>
    <row r="228" spans="1:22">
      <c r="A228" s="195" t="e">
        <f t="shared" si="10"/>
        <v>#VALUE!</v>
      </c>
      <c r="B228" s="195" t="e">
        <f t="shared" si="11"/>
        <v>#VALUE!</v>
      </c>
      <c r="C228" s="196">
        <f t="shared" si="12"/>
        <v>1.8700000000000014</v>
      </c>
      <c r="D228" s="195" t="e">
        <f t="shared" si="12"/>
        <v>#VALUE!</v>
      </c>
      <c r="E228" s="195" t="e">
        <f t="shared" si="13"/>
        <v>#VALUE!</v>
      </c>
      <c r="F228" s="195" t="e">
        <f t="shared" si="13"/>
        <v>#VALUE!</v>
      </c>
      <c r="G228" s="195" t="e">
        <f t="shared" si="13"/>
        <v>#VALUE!</v>
      </c>
      <c r="Q228" s="196">
        <f t="shared" si="14"/>
        <v>1.8600000000000014</v>
      </c>
      <c r="R228" s="201" t="e">
        <v>#VALUE!</v>
      </c>
      <c r="S228" s="201" t="e">
        <v>#VALUE!</v>
      </c>
      <c r="T228" s="201" t="e">
        <v>#VALUE!</v>
      </c>
      <c r="U228" s="201" t="e">
        <v>#VALUE!</v>
      </c>
      <c r="V228" s="201" t="e">
        <v>#VALUE!</v>
      </c>
    </row>
    <row r="229" spans="1:22">
      <c r="A229" s="195" t="e">
        <f t="shared" si="10"/>
        <v>#VALUE!</v>
      </c>
      <c r="B229" s="195" t="e">
        <f t="shared" si="11"/>
        <v>#VALUE!</v>
      </c>
      <c r="C229" s="196">
        <f t="shared" si="12"/>
        <v>1.8800000000000014</v>
      </c>
      <c r="D229" s="195" t="e">
        <f t="shared" si="12"/>
        <v>#VALUE!</v>
      </c>
      <c r="E229" s="195" t="e">
        <f t="shared" si="13"/>
        <v>#VALUE!</v>
      </c>
      <c r="F229" s="195" t="e">
        <f t="shared" si="13"/>
        <v>#VALUE!</v>
      </c>
      <c r="G229" s="195" t="e">
        <f t="shared" si="13"/>
        <v>#VALUE!</v>
      </c>
      <c r="Q229" s="196">
        <f t="shared" si="14"/>
        <v>1.8700000000000014</v>
      </c>
      <c r="R229" s="201" t="e">
        <v>#VALUE!</v>
      </c>
      <c r="S229" s="201" t="e">
        <v>#VALUE!</v>
      </c>
      <c r="T229" s="201" t="e">
        <v>#VALUE!</v>
      </c>
      <c r="U229" s="201" t="e">
        <v>#VALUE!</v>
      </c>
      <c r="V229" s="201" t="e">
        <v>#VALUE!</v>
      </c>
    </row>
    <row r="230" spans="1:22">
      <c r="A230" s="195" t="e">
        <f t="shared" si="10"/>
        <v>#VALUE!</v>
      </c>
      <c r="B230" s="195" t="e">
        <f t="shared" si="11"/>
        <v>#VALUE!</v>
      </c>
      <c r="C230" s="196">
        <f t="shared" si="12"/>
        <v>1.8900000000000015</v>
      </c>
      <c r="D230" s="195" t="e">
        <f t="shared" si="12"/>
        <v>#VALUE!</v>
      </c>
      <c r="E230" s="195" t="e">
        <f t="shared" si="13"/>
        <v>#VALUE!</v>
      </c>
      <c r="F230" s="195" t="e">
        <f t="shared" si="13"/>
        <v>#VALUE!</v>
      </c>
      <c r="G230" s="195" t="e">
        <f t="shared" si="13"/>
        <v>#VALUE!</v>
      </c>
      <c r="Q230" s="196">
        <f t="shared" si="14"/>
        <v>1.8800000000000014</v>
      </c>
      <c r="R230" s="201" t="e">
        <v>#VALUE!</v>
      </c>
      <c r="S230" s="201" t="e">
        <v>#VALUE!</v>
      </c>
      <c r="T230" s="201" t="e">
        <v>#VALUE!</v>
      </c>
      <c r="U230" s="201" t="e">
        <v>#VALUE!</v>
      </c>
      <c r="V230" s="201" t="e">
        <v>#VALUE!</v>
      </c>
    </row>
    <row r="231" spans="1:22">
      <c r="A231" s="195" t="e">
        <f t="shared" si="10"/>
        <v>#VALUE!</v>
      </c>
      <c r="B231" s="195" t="e">
        <f t="shared" si="11"/>
        <v>#VALUE!</v>
      </c>
      <c r="C231" s="196">
        <f t="shared" si="12"/>
        <v>1.9000000000000015</v>
      </c>
      <c r="D231" s="195" t="e">
        <f t="shared" si="12"/>
        <v>#VALUE!</v>
      </c>
      <c r="E231" s="195" t="e">
        <f t="shared" si="13"/>
        <v>#VALUE!</v>
      </c>
      <c r="F231" s="195" t="e">
        <f t="shared" si="13"/>
        <v>#VALUE!</v>
      </c>
      <c r="G231" s="195" t="e">
        <f t="shared" si="13"/>
        <v>#VALUE!</v>
      </c>
      <c r="Q231" s="196">
        <f t="shared" si="14"/>
        <v>1.8900000000000015</v>
      </c>
      <c r="R231" s="201" t="e">
        <v>#VALUE!</v>
      </c>
      <c r="S231" s="201" t="e">
        <v>#VALUE!</v>
      </c>
      <c r="T231" s="201" t="e">
        <v>#VALUE!</v>
      </c>
      <c r="U231" s="201" t="e">
        <v>#VALUE!</v>
      </c>
      <c r="V231" s="201" t="e">
        <v>#VALUE!</v>
      </c>
    </row>
    <row r="232" spans="1:22">
      <c r="A232" s="195" t="e">
        <f t="shared" si="10"/>
        <v>#VALUE!</v>
      </c>
      <c r="B232" s="195" t="e">
        <f t="shared" si="11"/>
        <v>#VALUE!</v>
      </c>
      <c r="C232" s="196">
        <f t="shared" si="12"/>
        <v>1.9100000000000015</v>
      </c>
      <c r="D232" s="195" t="e">
        <f t="shared" si="12"/>
        <v>#VALUE!</v>
      </c>
      <c r="E232" s="195" t="e">
        <f t="shared" si="13"/>
        <v>#VALUE!</v>
      </c>
      <c r="F232" s="195" t="e">
        <f t="shared" si="13"/>
        <v>#VALUE!</v>
      </c>
      <c r="G232" s="195" t="e">
        <f t="shared" si="13"/>
        <v>#VALUE!</v>
      </c>
      <c r="Q232" s="196">
        <f t="shared" si="14"/>
        <v>1.9000000000000015</v>
      </c>
      <c r="R232" s="201" t="e">
        <v>#VALUE!</v>
      </c>
      <c r="S232" s="201" t="e">
        <v>#VALUE!</v>
      </c>
      <c r="T232" s="201" t="e">
        <v>#VALUE!</v>
      </c>
      <c r="U232" s="201" t="e">
        <v>#VALUE!</v>
      </c>
      <c r="V232" s="201" t="e">
        <v>#VALUE!</v>
      </c>
    </row>
    <row r="233" spans="1:22">
      <c r="A233" s="195" t="e">
        <f t="shared" ref="A233:A296" si="15">S234</f>
        <v>#VALUE!</v>
      </c>
      <c r="B233" s="195" t="e">
        <f t="shared" ref="B233:B296" si="16">S234</f>
        <v>#VALUE!</v>
      </c>
      <c r="C233" s="196">
        <f t="shared" ref="C233:D296" si="17">Q234</f>
        <v>1.9200000000000015</v>
      </c>
      <c r="D233" s="195" t="e">
        <f t="shared" si="17"/>
        <v>#VALUE!</v>
      </c>
      <c r="E233" s="195" t="e">
        <f t="shared" ref="E233:G296" si="18">T234</f>
        <v>#VALUE!</v>
      </c>
      <c r="F233" s="195" t="e">
        <f t="shared" si="18"/>
        <v>#VALUE!</v>
      </c>
      <c r="G233" s="195" t="e">
        <f t="shared" si="18"/>
        <v>#VALUE!</v>
      </c>
      <c r="Q233" s="196">
        <f t="shared" si="14"/>
        <v>1.9100000000000015</v>
      </c>
      <c r="R233" s="201" t="e">
        <v>#VALUE!</v>
      </c>
      <c r="S233" s="201" t="e">
        <v>#VALUE!</v>
      </c>
      <c r="T233" s="201" t="e">
        <v>#VALUE!</v>
      </c>
      <c r="U233" s="201" t="e">
        <v>#VALUE!</v>
      </c>
      <c r="V233" s="201" t="e">
        <v>#VALUE!</v>
      </c>
    </row>
    <row r="234" spans="1:22">
      <c r="A234" s="195" t="e">
        <f t="shared" si="15"/>
        <v>#VALUE!</v>
      </c>
      <c r="B234" s="195" t="e">
        <f t="shared" si="16"/>
        <v>#VALUE!</v>
      </c>
      <c r="C234" s="196">
        <f t="shared" si="17"/>
        <v>1.9300000000000015</v>
      </c>
      <c r="D234" s="195" t="e">
        <f t="shared" si="17"/>
        <v>#VALUE!</v>
      </c>
      <c r="E234" s="195" t="e">
        <f t="shared" si="18"/>
        <v>#VALUE!</v>
      </c>
      <c r="F234" s="195" t="e">
        <f t="shared" si="18"/>
        <v>#VALUE!</v>
      </c>
      <c r="G234" s="195" t="e">
        <f t="shared" si="18"/>
        <v>#VALUE!</v>
      </c>
      <c r="Q234" s="196">
        <f t="shared" si="14"/>
        <v>1.9200000000000015</v>
      </c>
      <c r="R234" s="201" t="e">
        <v>#VALUE!</v>
      </c>
      <c r="S234" s="201" t="e">
        <v>#VALUE!</v>
      </c>
      <c r="T234" s="201" t="e">
        <v>#VALUE!</v>
      </c>
      <c r="U234" s="201" t="e">
        <v>#VALUE!</v>
      </c>
      <c r="V234" s="201" t="e">
        <v>#VALUE!</v>
      </c>
    </row>
    <row r="235" spans="1:22">
      <c r="A235" s="195" t="e">
        <f t="shared" si="15"/>
        <v>#VALUE!</v>
      </c>
      <c r="B235" s="195" t="e">
        <f t="shared" si="16"/>
        <v>#VALUE!</v>
      </c>
      <c r="C235" s="196">
        <f t="shared" si="17"/>
        <v>1.9400000000000015</v>
      </c>
      <c r="D235" s="195" t="e">
        <f t="shared" si="17"/>
        <v>#VALUE!</v>
      </c>
      <c r="E235" s="195" t="e">
        <f t="shared" si="18"/>
        <v>#VALUE!</v>
      </c>
      <c r="F235" s="195" t="e">
        <f t="shared" si="18"/>
        <v>#VALUE!</v>
      </c>
      <c r="G235" s="195" t="e">
        <f t="shared" si="18"/>
        <v>#VALUE!</v>
      </c>
      <c r="Q235" s="196">
        <f t="shared" si="14"/>
        <v>1.9300000000000015</v>
      </c>
      <c r="R235" s="201" t="e">
        <v>#VALUE!</v>
      </c>
      <c r="S235" s="201" t="e">
        <v>#VALUE!</v>
      </c>
      <c r="T235" s="201" t="e">
        <v>#VALUE!</v>
      </c>
      <c r="U235" s="201" t="e">
        <v>#VALUE!</v>
      </c>
      <c r="V235" s="201" t="e">
        <v>#VALUE!</v>
      </c>
    </row>
    <row r="236" spans="1:22">
      <c r="A236" s="195" t="e">
        <f t="shared" si="15"/>
        <v>#VALUE!</v>
      </c>
      <c r="B236" s="195" t="e">
        <f t="shared" si="16"/>
        <v>#VALUE!</v>
      </c>
      <c r="C236" s="196">
        <f t="shared" si="17"/>
        <v>1.9500000000000015</v>
      </c>
      <c r="D236" s="195" t="e">
        <f t="shared" si="17"/>
        <v>#VALUE!</v>
      </c>
      <c r="E236" s="195" t="e">
        <f t="shared" si="18"/>
        <v>#VALUE!</v>
      </c>
      <c r="F236" s="195" t="e">
        <f t="shared" si="18"/>
        <v>#VALUE!</v>
      </c>
      <c r="G236" s="195" t="e">
        <f t="shared" si="18"/>
        <v>#VALUE!</v>
      </c>
      <c r="Q236" s="196">
        <f t="shared" ref="Q236:Q299" si="19">Q235+0.01</f>
        <v>1.9400000000000015</v>
      </c>
      <c r="R236" s="201" t="e">
        <v>#VALUE!</v>
      </c>
      <c r="S236" s="201" t="e">
        <v>#VALUE!</v>
      </c>
      <c r="T236" s="201" t="e">
        <v>#VALUE!</v>
      </c>
      <c r="U236" s="201" t="e">
        <v>#VALUE!</v>
      </c>
      <c r="V236" s="201" t="e">
        <v>#VALUE!</v>
      </c>
    </row>
    <row r="237" spans="1:22">
      <c r="A237" s="195" t="e">
        <f t="shared" si="15"/>
        <v>#VALUE!</v>
      </c>
      <c r="B237" s="195" t="e">
        <f t="shared" si="16"/>
        <v>#VALUE!</v>
      </c>
      <c r="C237" s="196">
        <f t="shared" si="17"/>
        <v>1.9600000000000015</v>
      </c>
      <c r="D237" s="195" t="e">
        <f t="shared" si="17"/>
        <v>#VALUE!</v>
      </c>
      <c r="E237" s="195" t="e">
        <f t="shared" si="18"/>
        <v>#VALUE!</v>
      </c>
      <c r="F237" s="195" t="e">
        <f t="shared" si="18"/>
        <v>#VALUE!</v>
      </c>
      <c r="G237" s="195" t="e">
        <f t="shared" si="18"/>
        <v>#VALUE!</v>
      </c>
      <c r="Q237" s="196">
        <f t="shared" si="19"/>
        <v>1.9500000000000015</v>
      </c>
      <c r="R237" s="201" t="e">
        <v>#VALUE!</v>
      </c>
      <c r="S237" s="201" t="e">
        <v>#VALUE!</v>
      </c>
      <c r="T237" s="201" t="e">
        <v>#VALUE!</v>
      </c>
      <c r="U237" s="201" t="e">
        <v>#VALUE!</v>
      </c>
      <c r="V237" s="201" t="e">
        <v>#VALUE!</v>
      </c>
    </row>
    <row r="238" spans="1:22">
      <c r="A238" s="195" t="e">
        <f t="shared" si="15"/>
        <v>#VALUE!</v>
      </c>
      <c r="B238" s="195" t="e">
        <f t="shared" si="16"/>
        <v>#VALUE!</v>
      </c>
      <c r="C238" s="196">
        <f t="shared" si="17"/>
        <v>1.9700000000000015</v>
      </c>
      <c r="D238" s="195" t="e">
        <f t="shared" si="17"/>
        <v>#VALUE!</v>
      </c>
      <c r="E238" s="195" t="e">
        <f t="shared" si="18"/>
        <v>#VALUE!</v>
      </c>
      <c r="F238" s="195" t="e">
        <f t="shared" si="18"/>
        <v>#VALUE!</v>
      </c>
      <c r="G238" s="195" t="e">
        <f t="shared" si="18"/>
        <v>#VALUE!</v>
      </c>
      <c r="Q238" s="196">
        <f t="shared" si="19"/>
        <v>1.9600000000000015</v>
      </c>
      <c r="R238" s="201" t="e">
        <v>#VALUE!</v>
      </c>
      <c r="S238" s="201" t="e">
        <v>#VALUE!</v>
      </c>
      <c r="T238" s="201" t="e">
        <v>#VALUE!</v>
      </c>
      <c r="U238" s="201" t="e">
        <v>#VALUE!</v>
      </c>
      <c r="V238" s="201" t="e">
        <v>#VALUE!</v>
      </c>
    </row>
    <row r="239" spans="1:22">
      <c r="A239" s="195" t="e">
        <f t="shared" si="15"/>
        <v>#VALUE!</v>
      </c>
      <c r="B239" s="195" t="e">
        <f t="shared" si="16"/>
        <v>#VALUE!</v>
      </c>
      <c r="C239" s="196">
        <f t="shared" si="17"/>
        <v>1.9800000000000015</v>
      </c>
      <c r="D239" s="195" t="e">
        <f t="shared" si="17"/>
        <v>#VALUE!</v>
      </c>
      <c r="E239" s="195" t="e">
        <f t="shared" si="18"/>
        <v>#VALUE!</v>
      </c>
      <c r="F239" s="195" t="e">
        <f t="shared" si="18"/>
        <v>#VALUE!</v>
      </c>
      <c r="G239" s="195" t="e">
        <f t="shared" si="18"/>
        <v>#VALUE!</v>
      </c>
      <c r="Q239" s="196">
        <f t="shared" si="19"/>
        <v>1.9700000000000015</v>
      </c>
      <c r="R239" s="201" t="e">
        <v>#VALUE!</v>
      </c>
      <c r="S239" s="201" t="e">
        <v>#VALUE!</v>
      </c>
      <c r="T239" s="201" t="e">
        <v>#VALUE!</v>
      </c>
      <c r="U239" s="201" t="e">
        <v>#VALUE!</v>
      </c>
      <c r="V239" s="201" t="e">
        <v>#VALUE!</v>
      </c>
    </row>
    <row r="240" spans="1:22">
      <c r="A240" s="195" t="e">
        <f t="shared" si="15"/>
        <v>#VALUE!</v>
      </c>
      <c r="B240" s="195" t="e">
        <f t="shared" si="16"/>
        <v>#VALUE!</v>
      </c>
      <c r="C240" s="196">
        <f t="shared" si="17"/>
        <v>1.9900000000000015</v>
      </c>
      <c r="D240" s="195" t="e">
        <f t="shared" si="17"/>
        <v>#VALUE!</v>
      </c>
      <c r="E240" s="195" t="e">
        <f t="shared" si="18"/>
        <v>#VALUE!</v>
      </c>
      <c r="F240" s="195" t="e">
        <f t="shared" si="18"/>
        <v>#VALUE!</v>
      </c>
      <c r="G240" s="195" t="e">
        <f t="shared" si="18"/>
        <v>#VALUE!</v>
      </c>
      <c r="Q240" s="196">
        <f t="shared" si="19"/>
        <v>1.9800000000000015</v>
      </c>
      <c r="R240" s="201" t="e">
        <v>#VALUE!</v>
      </c>
      <c r="S240" s="201" t="e">
        <v>#VALUE!</v>
      </c>
      <c r="T240" s="201" t="e">
        <v>#VALUE!</v>
      </c>
      <c r="U240" s="201" t="e">
        <v>#VALUE!</v>
      </c>
      <c r="V240" s="201" t="e">
        <v>#VALUE!</v>
      </c>
    </row>
    <row r="241" spans="1:22">
      <c r="A241" s="195" t="e">
        <f t="shared" si="15"/>
        <v>#VALUE!</v>
      </c>
      <c r="B241" s="195" t="e">
        <f t="shared" si="16"/>
        <v>#VALUE!</v>
      </c>
      <c r="C241" s="196">
        <f t="shared" si="17"/>
        <v>2.0000000000000013</v>
      </c>
      <c r="D241" s="195" t="e">
        <f t="shared" si="17"/>
        <v>#VALUE!</v>
      </c>
      <c r="E241" s="195" t="e">
        <f t="shared" si="18"/>
        <v>#VALUE!</v>
      </c>
      <c r="F241" s="195" t="e">
        <f t="shared" si="18"/>
        <v>#VALUE!</v>
      </c>
      <c r="G241" s="195" t="e">
        <f t="shared" si="18"/>
        <v>#VALUE!</v>
      </c>
      <c r="Q241" s="196">
        <f t="shared" si="19"/>
        <v>1.9900000000000015</v>
      </c>
      <c r="R241" s="201" t="e">
        <v>#VALUE!</v>
      </c>
      <c r="S241" s="201" t="e">
        <v>#VALUE!</v>
      </c>
      <c r="T241" s="201" t="e">
        <v>#VALUE!</v>
      </c>
      <c r="U241" s="201" t="e">
        <v>#VALUE!</v>
      </c>
      <c r="V241" s="201" t="e">
        <v>#VALUE!</v>
      </c>
    </row>
    <row r="242" spans="1:22">
      <c r="A242" s="195" t="e">
        <f t="shared" si="15"/>
        <v>#VALUE!</v>
      </c>
      <c r="B242" s="195" t="e">
        <f t="shared" si="16"/>
        <v>#VALUE!</v>
      </c>
      <c r="C242" s="196">
        <f t="shared" si="17"/>
        <v>2.0100000000000011</v>
      </c>
      <c r="D242" s="195" t="e">
        <f t="shared" si="17"/>
        <v>#VALUE!</v>
      </c>
      <c r="E242" s="195" t="e">
        <f t="shared" si="18"/>
        <v>#VALUE!</v>
      </c>
      <c r="F242" s="195" t="e">
        <f t="shared" si="18"/>
        <v>#VALUE!</v>
      </c>
      <c r="G242" s="195" t="e">
        <f t="shared" si="18"/>
        <v>#VALUE!</v>
      </c>
      <c r="Q242" s="196">
        <f t="shared" si="19"/>
        <v>2.0000000000000013</v>
      </c>
      <c r="R242" s="201" t="e">
        <v>#VALUE!</v>
      </c>
      <c r="S242" s="201" t="e">
        <v>#VALUE!</v>
      </c>
      <c r="T242" s="201" t="e">
        <v>#VALUE!</v>
      </c>
      <c r="U242" s="201" t="e">
        <v>#VALUE!</v>
      </c>
      <c r="V242" s="201" t="e">
        <v>#VALUE!</v>
      </c>
    </row>
    <row r="243" spans="1:22">
      <c r="A243" s="195" t="e">
        <f t="shared" si="15"/>
        <v>#VALUE!</v>
      </c>
      <c r="B243" s="195" t="e">
        <f t="shared" si="16"/>
        <v>#VALUE!</v>
      </c>
      <c r="C243" s="196">
        <f t="shared" si="17"/>
        <v>2.0200000000000009</v>
      </c>
      <c r="D243" s="195" t="e">
        <f t="shared" si="17"/>
        <v>#VALUE!</v>
      </c>
      <c r="E243" s="195" t="e">
        <f t="shared" si="18"/>
        <v>#VALUE!</v>
      </c>
      <c r="F243" s="195" t="e">
        <f t="shared" si="18"/>
        <v>#VALUE!</v>
      </c>
      <c r="G243" s="195" t="e">
        <f t="shared" si="18"/>
        <v>#VALUE!</v>
      </c>
      <c r="Q243" s="196">
        <f t="shared" si="19"/>
        <v>2.0100000000000011</v>
      </c>
      <c r="R243" s="201" t="e">
        <v>#VALUE!</v>
      </c>
      <c r="S243" s="201" t="e">
        <v>#VALUE!</v>
      </c>
      <c r="T243" s="201" t="e">
        <v>#VALUE!</v>
      </c>
      <c r="U243" s="201" t="e">
        <v>#VALUE!</v>
      </c>
      <c r="V243" s="201" t="e">
        <v>#VALUE!</v>
      </c>
    </row>
    <row r="244" spans="1:22">
      <c r="A244" s="195" t="e">
        <f t="shared" si="15"/>
        <v>#VALUE!</v>
      </c>
      <c r="B244" s="195" t="e">
        <f t="shared" si="16"/>
        <v>#VALUE!</v>
      </c>
      <c r="C244" s="196">
        <f t="shared" si="17"/>
        <v>2.0300000000000007</v>
      </c>
      <c r="D244" s="195" t="e">
        <f t="shared" si="17"/>
        <v>#VALUE!</v>
      </c>
      <c r="E244" s="195" t="e">
        <f t="shared" si="18"/>
        <v>#VALUE!</v>
      </c>
      <c r="F244" s="195" t="e">
        <f t="shared" si="18"/>
        <v>#VALUE!</v>
      </c>
      <c r="G244" s="195" t="e">
        <f t="shared" si="18"/>
        <v>#VALUE!</v>
      </c>
      <c r="Q244" s="196">
        <f t="shared" si="19"/>
        <v>2.0200000000000009</v>
      </c>
      <c r="R244" s="201" t="e">
        <v>#VALUE!</v>
      </c>
      <c r="S244" s="201" t="e">
        <v>#VALUE!</v>
      </c>
      <c r="T244" s="201" t="e">
        <v>#VALUE!</v>
      </c>
      <c r="U244" s="201" t="e">
        <v>#VALUE!</v>
      </c>
      <c r="V244" s="201" t="e">
        <v>#VALUE!</v>
      </c>
    </row>
    <row r="245" spans="1:22">
      <c r="A245" s="195" t="e">
        <f t="shared" si="15"/>
        <v>#VALUE!</v>
      </c>
      <c r="B245" s="195" t="e">
        <f t="shared" si="16"/>
        <v>#VALUE!</v>
      </c>
      <c r="C245" s="196">
        <f t="shared" si="17"/>
        <v>2.0400000000000005</v>
      </c>
      <c r="D245" s="195" t="e">
        <f t="shared" si="17"/>
        <v>#VALUE!</v>
      </c>
      <c r="E245" s="195" t="e">
        <f t="shared" si="18"/>
        <v>#VALUE!</v>
      </c>
      <c r="F245" s="195" t="e">
        <f t="shared" si="18"/>
        <v>#VALUE!</v>
      </c>
      <c r="G245" s="195" t="e">
        <f t="shared" si="18"/>
        <v>#VALUE!</v>
      </c>
      <c r="Q245" s="196">
        <f t="shared" si="19"/>
        <v>2.0300000000000007</v>
      </c>
      <c r="R245" s="201" t="e">
        <v>#VALUE!</v>
      </c>
      <c r="S245" s="201" t="e">
        <v>#VALUE!</v>
      </c>
      <c r="T245" s="201" t="e">
        <v>#VALUE!</v>
      </c>
      <c r="U245" s="201" t="e">
        <v>#VALUE!</v>
      </c>
      <c r="V245" s="201" t="e">
        <v>#VALUE!</v>
      </c>
    </row>
    <row r="246" spans="1:22">
      <c r="A246" s="195" t="e">
        <f t="shared" si="15"/>
        <v>#VALUE!</v>
      </c>
      <c r="B246" s="195" t="e">
        <f t="shared" si="16"/>
        <v>#VALUE!</v>
      </c>
      <c r="C246" s="196">
        <f t="shared" si="17"/>
        <v>2.0500000000000003</v>
      </c>
      <c r="D246" s="195" t="e">
        <f t="shared" si="17"/>
        <v>#VALUE!</v>
      </c>
      <c r="E246" s="195" t="e">
        <f t="shared" si="18"/>
        <v>#VALUE!</v>
      </c>
      <c r="F246" s="195" t="e">
        <f t="shared" si="18"/>
        <v>#VALUE!</v>
      </c>
      <c r="G246" s="195" t="e">
        <f t="shared" si="18"/>
        <v>#VALUE!</v>
      </c>
      <c r="Q246" s="196">
        <f t="shared" si="19"/>
        <v>2.0400000000000005</v>
      </c>
      <c r="R246" s="201" t="e">
        <v>#VALUE!</v>
      </c>
      <c r="S246" s="201" t="e">
        <v>#VALUE!</v>
      </c>
      <c r="T246" s="201" t="e">
        <v>#VALUE!</v>
      </c>
      <c r="U246" s="201" t="e">
        <v>#VALUE!</v>
      </c>
      <c r="V246" s="201" t="e">
        <v>#VALUE!</v>
      </c>
    </row>
    <row r="247" spans="1:22">
      <c r="A247" s="195" t="e">
        <f t="shared" si="15"/>
        <v>#VALUE!</v>
      </c>
      <c r="B247" s="195" t="e">
        <f t="shared" si="16"/>
        <v>#VALUE!</v>
      </c>
      <c r="C247" s="196">
        <f t="shared" si="17"/>
        <v>2.06</v>
      </c>
      <c r="D247" s="195" t="e">
        <f t="shared" si="17"/>
        <v>#VALUE!</v>
      </c>
      <c r="E247" s="195" t="e">
        <f t="shared" si="18"/>
        <v>#VALUE!</v>
      </c>
      <c r="F247" s="195" t="e">
        <f t="shared" si="18"/>
        <v>#VALUE!</v>
      </c>
      <c r="G247" s="195" t="e">
        <f t="shared" si="18"/>
        <v>#VALUE!</v>
      </c>
      <c r="Q247" s="196">
        <f t="shared" si="19"/>
        <v>2.0500000000000003</v>
      </c>
      <c r="R247" s="201" t="e">
        <v>#VALUE!</v>
      </c>
      <c r="S247" s="201" t="e">
        <v>#VALUE!</v>
      </c>
      <c r="T247" s="201" t="e">
        <v>#VALUE!</v>
      </c>
      <c r="U247" s="201" t="e">
        <v>#VALUE!</v>
      </c>
      <c r="V247" s="201" t="e">
        <v>#VALUE!</v>
      </c>
    </row>
    <row r="248" spans="1:22">
      <c r="A248" s="195" t="e">
        <f t="shared" si="15"/>
        <v>#VALUE!</v>
      </c>
      <c r="B248" s="195" t="e">
        <f t="shared" si="16"/>
        <v>#VALUE!</v>
      </c>
      <c r="C248" s="196">
        <f t="shared" si="17"/>
        <v>2.0699999999999998</v>
      </c>
      <c r="D248" s="195" t="e">
        <f t="shared" si="17"/>
        <v>#VALUE!</v>
      </c>
      <c r="E248" s="195" t="e">
        <f t="shared" si="18"/>
        <v>#VALUE!</v>
      </c>
      <c r="F248" s="195" t="e">
        <f t="shared" si="18"/>
        <v>#VALUE!</v>
      </c>
      <c r="G248" s="195" t="e">
        <f t="shared" si="18"/>
        <v>#VALUE!</v>
      </c>
      <c r="Q248" s="196">
        <f t="shared" si="19"/>
        <v>2.06</v>
      </c>
      <c r="R248" s="201" t="e">
        <v>#VALUE!</v>
      </c>
      <c r="S248" s="201" t="e">
        <v>#VALUE!</v>
      </c>
      <c r="T248" s="201" t="e">
        <v>#VALUE!</v>
      </c>
      <c r="U248" s="201" t="e">
        <v>#VALUE!</v>
      </c>
      <c r="V248" s="201" t="e">
        <v>#VALUE!</v>
      </c>
    </row>
    <row r="249" spans="1:22">
      <c r="A249" s="195" t="e">
        <f t="shared" si="15"/>
        <v>#VALUE!</v>
      </c>
      <c r="B249" s="195" t="e">
        <f t="shared" si="16"/>
        <v>#VALUE!</v>
      </c>
      <c r="C249" s="196">
        <f t="shared" si="17"/>
        <v>2.0799999999999996</v>
      </c>
      <c r="D249" s="195" t="e">
        <f t="shared" si="17"/>
        <v>#VALUE!</v>
      </c>
      <c r="E249" s="195" t="e">
        <f t="shared" si="18"/>
        <v>#VALUE!</v>
      </c>
      <c r="F249" s="195" t="e">
        <f t="shared" si="18"/>
        <v>#VALUE!</v>
      </c>
      <c r="G249" s="195" t="e">
        <f t="shared" si="18"/>
        <v>#VALUE!</v>
      </c>
      <c r="Q249" s="196">
        <f t="shared" si="19"/>
        <v>2.0699999999999998</v>
      </c>
      <c r="R249" s="201" t="e">
        <v>#VALUE!</v>
      </c>
      <c r="S249" s="201" t="e">
        <v>#VALUE!</v>
      </c>
      <c r="T249" s="201" t="e">
        <v>#VALUE!</v>
      </c>
      <c r="U249" s="201" t="e">
        <v>#VALUE!</v>
      </c>
      <c r="V249" s="201" t="e">
        <v>#VALUE!</v>
      </c>
    </row>
    <row r="250" spans="1:22">
      <c r="A250" s="195" t="e">
        <f t="shared" si="15"/>
        <v>#VALUE!</v>
      </c>
      <c r="B250" s="195" t="e">
        <f t="shared" si="16"/>
        <v>#VALUE!</v>
      </c>
      <c r="C250" s="196">
        <f t="shared" si="17"/>
        <v>2.0899999999999994</v>
      </c>
      <c r="D250" s="195" t="e">
        <f t="shared" si="17"/>
        <v>#VALUE!</v>
      </c>
      <c r="E250" s="195" t="e">
        <f t="shared" si="18"/>
        <v>#VALUE!</v>
      </c>
      <c r="F250" s="195" t="e">
        <f t="shared" si="18"/>
        <v>#VALUE!</v>
      </c>
      <c r="G250" s="195" t="e">
        <f t="shared" si="18"/>
        <v>#VALUE!</v>
      </c>
      <c r="Q250" s="196">
        <f t="shared" si="19"/>
        <v>2.0799999999999996</v>
      </c>
      <c r="R250" s="201" t="e">
        <v>#VALUE!</v>
      </c>
      <c r="S250" s="201" t="e">
        <v>#VALUE!</v>
      </c>
      <c r="T250" s="201" t="e">
        <v>#VALUE!</v>
      </c>
      <c r="U250" s="201" t="e">
        <v>#VALUE!</v>
      </c>
      <c r="V250" s="201" t="e">
        <v>#VALUE!</v>
      </c>
    </row>
    <row r="251" spans="1:22">
      <c r="A251" s="195" t="e">
        <f t="shared" si="15"/>
        <v>#VALUE!</v>
      </c>
      <c r="B251" s="195" t="e">
        <f t="shared" si="16"/>
        <v>#VALUE!</v>
      </c>
      <c r="C251" s="196">
        <f t="shared" si="17"/>
        <v>2.0999999999999992</v>
      </c>
      <c r="D251" s="195" t="e">
        <f t="shared" si="17"/>
        <v>#VALUE!</v>
      </c>
      <c r="E251" s="195" t="e">
        <f t="shared" si="18"/>
        <v>#VALUE!</v>
      </c>
      <c r="F251" s="195" t="e">
        <f t="shared" si="18"/>
        <v>#VALUE!</v>
      </c>
      <c r="G251" s="195" t="e">
        <f t="shared" si="18"/>
        <v>#VALUE!</v>
      </c>
      <c r="Q251" s="196">
        <f t="shared" si="19"/>
        <v>2.0899999999999994</v>
      </c>
      <c r="R251" s="201" t="e">
        <v>#VALUE!</v>
      </c>
      <c r="S251" s="201" t="e">
        <v>#VALUE!</v>
      </c>
      <c r="T251" s="201" t="e">
        <v>#VALUE!</v>
      </c>
      <c r="U251" s="201" t="e">
        <v>#VALUE!</v>
      </c>
      <c r="V251" s="201" t="e">
        <v>#VALUE!</v>
      </c>
    </row>
    <row r="252" spans="1:22">
      <c r="A252" s="195" t="e">
        <f t="shared" si="15"/>
        <v>#VALUE!</v>
      </c>
      <c r="B252" s="195" t="e">
        <f t="shared" si="16"/>
        <v>#VALUE!</v>
      </c>
      <c r="C252" s="196">
        <f t="shared" si="17"/>
        <v>2.109999999999999</v>
      </c>
      <c r="D252" s="195" t="e">
        <f t="shared" si="17"/>
        <v>#VALUE!</v>
      </c>
      <c r="E252" s="195" t="e">
        <f t="shared" si="18"/>
        <v>#VALUE!</v>
      </c>
      <c r="F252" s="195" t="e">
        <f t="shared" si="18"/>
        <v>#VALUE!</v>
      </c>
      <c r="G252" s="195" t="e">
        <f t="shared" si="18"/>
        <v>#VALUE!</v>
      </c>
      <c r="Q252" s="196">
        <f t="shared" si="19"/>
        <v>2.0999999999999992</v>
      </c>
      <c r="R252" s="201" t="e">
        <v>#VALUE!</v>
      </c>
      <c r="S252" s="201" t="e">
        <v>#VALUE!</v>
      </c>
      <c r="T252" s="201" t="e">
        <v>#VALUE!</v>
      </c>
      <c r="U252" s="201" t="e">
        <v>#VALUE!</v>
      </c>
      <c r="V252" s="201" t="e">
        <v>#VALUE!</v>
      </c>
    </row>
    <row r="253" spans="1:22">
      <c r="A253" s="195" t="e">
        <f t="shared" si="15"/>
        <v>#VALUE!</v>
      </c>
      <c r="B253" s="195" t="e">
        <f t="shared" si="16"/>
        <v>#VALUE!</v>
      </c>
      <c r="C253" s="196">
        <f t="shared" si="17"/>
        <v>2.1199999999999988</v>
      </c>
      <c r="D253" s="195" t="e">
        <f t="shared" si="17"/>
        <v>#VALUE!</v>
      </c>
      <c r="E253" s="195" t="e">
        <f t="shared" si="18"/>
        <v>#VALUE!</v>
      </c>
      <c r="F253" s="195" t="e">
        <f t="shared" si="18"/>
        <v>#VALUE!</v>
      </c>
      <c r="G253" s="195" t="e">
        <f t="shared" si="18"/>
        <v>#VALUE!</v>
      </c>
      <c r="Q253" s="196">
        <f t="shared" si="19"/>
        <v>2.109999999999999</v>
      </c>
      <c r="R253" s="201" t="e">
        <v>#VALUE!</v>
      </c>
      <c r="S253" s="201" t="e">
        <v>#VALUE!</v>
      </c>
      <c r="T253" s="201" t="e">
        <v>#VALUE!</v>
      </c>
      <c r="U253" s="201" t="e">
        <v>#VALUE!</v>
      </c>
      <c r="V253" s="201" t="e">
        <v>#VALUE!</v>
      </c>
    </row>
    <row r="254" spans="1:22">
      <c r="A254" s="195" t="e">
        <f t="shared" si="15"/>
        <v>#VALUE!</v>
      </c>
      <c r="B254" s="195" t="e">
        <f t="shared" si="16"/>
        <v>#VALUE!</v>
      </c>
      <c r="C254" s="196">
        <f t="shared" si="17"/>
        <v>2.1299999999999986</v>
      </c>
      <c r="D254" s="195" t="e">
        <f t="shared" si="17"/>
        <v>#VALUE!</v>
      </c>
      <c r="E254" s="195" t="e">
        <f t="shared" si="18"/>
        <v>#VALUE!</v>
      </c>
      <c r="F254" s="195" t="e">
        <f t="shared" si="18"/>
        <v>#VALUE!</v>
      </c>
      <c r="G254" s="195" t="e">
        <f t="shared" si="18"/>
        <v>#VALUE!</v>
      </c>
      <c r="Q254" s="196">
        <f t="shared" si="19"/>
        <v>2.1199999999999988</v>
      </c>
      <c r="R254" s="201" t="e">
        <v>#VALUE!</v>
      </c>
      <c r="S254" s="201" t="e">
        <v>#VALUE!</v>
      </c>
      <c r="T254" s="201" t="e">
        <v>#VALUE!</v>
      </c>
      <c r="U254" s="201" t="e">
        <v>#VALUE!</v>
      </c>
      <c r="V254" s="201" t="e">
        <v>#VALUE!</v>
      </c>
    </row>
    <row r="255" spans="1:22">
      <c r="A255" s="195" t="e">
        <f t="shared" si="15"/>
        <v>#VALUE!</v>
      </c>
      <c r="B255" s="195" t="e">
        <f t="shared" si="16"/>
        <v>#VALUE!</v>
      </c>
      <c r="C255" s="196">
        <f t="shared" si="17"/>
        <v>2.1399999999999983</v>
      </c>
      <c r="D255" s="195" t="e">
        <f t="shared" si="17"/>
        <v>#VALUE!</v>
      </c>
      <c r="E255" s="195" t="e">
        <f t="shared" si="18"/>
        <v>#VALUE!</v>
      </c>
      <c r="F255" s="195" t="e">
        <f t="shared" si="18"/>
        <v>#VALUE!</v>
      </c>
      <c r="G255" s="195" t="e">
        <f t="shared" si="18"/>
        <v>#VALUE!</v>
      </c>
      <c r="Q255" s="196">
        <f t="shared" si="19"/>
        <v>2.1299999999999986</v>
      </c>
      <c r="R255" s="201" t="e">
        <v>#VALUE!</v>
      </c>
      <c r="S255" s="201" t="e">
        <v>#VALUE!</v>
      </c>
      <c r="T255" s="201" t="e">
        <v>#VALUE!</v>
      </c>
      <c r="U255" s="201" t="e">
        <v>#VALUE!</v>
      </c>
      <c r="V255" s="201" t="e">
        <v>#VALUE!</v>
      </c>
    </row>
    <row r="256" spans="1:22">
      <c r="A256" s="195" t="e">
        <f t="shared" si="15"/>
        <v>#VALUE!</v>
      </c>
      <c r="B256" s="195" t="e">
        <f t="shared" si="16"/>
        <v>#VALUE!</v>
      </c>
      <c r="C256" s="196">
        <f t="shared" si="17"/>
        <v>2.1499999999999981</v>
      </c>
      <c r="D256" s="195" t="e">
        <f t="shared" si="17"/>
        <v>#VALUE!</v>
      </c>
      <c r="E256" s="195" t="e">
        <f t="shared" si="18"/>
        <v>#VALUE!</v>
      </c>
      <c r="F256" s="195" t="e">
        <f t="shared" si="18"/>
        <v>#VALUE!</v>
      </c>
      <c r="G256" s="195" t="e">
        <f t="shared" si="18"/>
        <v>#VALUE!</v>
      </c>
      <c r="Q256" s="196">
        <f t="shared" si="19"/>
        <v>2.1399999999999983</v>
      </c>
      <c r="R256" s="201" t="e">
        <v>#VALUE!</v>
      </c>
      <c r="S256" s="201" t="e">
        <v>#VALUE!</v>
      </c>
      <c r="T256" s="201" t="e">
        <v>#VALUE!</v>
      </c>
      <c r="U256" s="201" t="e">
        <v>#VALUE!</v>
      </c>
      <c r="V256" s="201" t="e">
        <v>#VALUE!</v>
      </c>
    </row>
    <row r="257" spans="1:22">
      <c r="A257" s="195" t="e">
        <f t="shared" si="15"/>
        <v>#VALUE!</v>
      </c>
      <c r="B257" s="195" t="e">
        <f t="shared" si="16"/>
        <v>#VALUE!</v>
      </c>
      <c r="C257" s="196">
        <f t="shared" si="17"/>
        <v>2.1599999999999979</v>
      </c>
      <c r="D257" s="195" t="e">
        <f t="shared" si="17"/>
        <v>#VALUE!</v>
      </c>
      <c r="E257" s="195" t="e">
        <f t="shared" si="18"/>
        <v>#VALUE!</v>
      </c>
      <c r="F257" s="195" t="e">
        <f t="shared" si="18"/>
        <v>#VALUE!</v>
      </c>
      <c r="G257" s="195" t="e">
        <f t="shared" si="18"/>
        <v>#VALUE!</v>
      </c>
      <c r="Q257" s="196">
        <f t="shared" si="19"/>
        <v>2.1499999999999981</v>
      </c>
      <c r="R257" s="201" t="e">
        <v>#VALUE!</v>
      </c>
      <c r="S257" s="201" t="e">
        <v>#VALUE!</v>
      </c>
      <c r="T257" s="201" t="e">
        <v>#VALUE!</v>
      </c>
      <c r="U257" s="201" t="e">
        <v>#VALUE!</v>
      </c>
      <c r="V257" s="201" t="e">
        <v>#VALUE!</v>
      </c>
    </row>
    <row r="258" spans="1:22">
      <c r="A258" s="195" t="e">
        <f t="shared" si="15"/>
        <v>#VALUE!</v>
      </c>
      <c r="B258" s="195" t="e">
        <f t="shared" si="16"/>
        <v>#VALUE!</v>
      </c>
      <c r="C258" s="196">
        <f t="shared" si="17"/>
        <v>2.1699999999999977</v>
      </c>
      <c r="D258" s="195" t="e">
        <f t="shared" si="17"/>
        <v>#VALUE!</v>
      </c>
      <c r="E258" s="195" t="e">
        <f t="shared" si="18"/>
        <v>#VALUE!</v>
      </c>
      <c r="F258" s="195" t="e">
        <f t="shared" si="18"/>
        <v>#VALUE!</v>
      </c>
      <c r="G258" s="195" t="e">
        <f t="shared" si="18"/>
        <v>#VALUE!</v>
      </c>
      <c r="Q258" s="196">
        <f t="shared" si="19"/>
        <v>2.1599999999999979</v>
      </c>
      <c r="R258" s="201" t="e">
        <v>#VALUE!</v>
      </c>
      <c r="S258" s="201" t="e">
        <v>#VALUE!</v>
      </c>
      <c r="T258" s="201" t="e">
        <v>#VALUE!</v>
      </c>
      <c r="U258" s="201" t="e">
        <v>#VALUE!</v>
      </c>
      <c r="V258" s="201" t="e">
        <v>#VALUE!</v>
      </c>
    </row>
    <row r="259" spans="1:22">
      <c r="A259" s="195" t="e">
        <f t="shared" si="15"/>
        <v>#VALUE!</v>
      </c>
      <c r="B259" s="195" t="e">
        <f t="shared" si="16"/>
        <v>#VALUE!</v>
      </c>
      <c r="C259" s="196">
        <f t="shared" si="17"/>
        <v>2.1799999999999975</v>
      </c>
      <c r="D259" s="195" t="e">
        <f t="shared" si="17"/>
        <v>#VALUE!</v>
      </c>
      <c r="E259" s="195" t="e">
        <f t="shared" si="18"/>
        <v>#VALUE!</v>
      </c>
      <c r="F259" s="195" t="e">
        <f t="shared" si="18"/>
        <v>#VALUE!</v>
      </c>
      <c r="G259" s="195" t="e">
        <f t="shared" si="18"/>
        <v>#VALUE!</v>
      </c>
      <c r="Q259" s="196">
        <f t="shared" si="19"/>
        <v>2.1699999999999977</v>
      </c>
      <c r="R259" s="201" t="e">
        <v>#VALUE!</v>
      </c>
      <c r="S259" s="201" t="e">
        <v>#VALUE!</v>
      </c>
      <c r="T259" s="201" t="e">
        <v>#VALUE!</v>
      </c>
      <c r="U259" s="201" t="e">
        <v>#VALUE!</v>
      </c>
      <c r="V259" s="201" t="e">
        <v>#VALUE!</v>
      </c>
    </row>
    <row r="260" spans="1:22">
      <c r="A260" s="195" t="e">
        <f t="shared" si="15"/>
        <v>#VALUE!</v>
      </c>
      <c r="B260" s="195" t="e">
        <f t="shared" si="16"/>
        <v>#VALUE!</v>
      </c>
      <c r="C260" s="196">
        <f t="shared" si="17"/>
        <v>2.1899999999999973</v>
      </c>
      <c r="D260" s="195" t="e">
        <f t="shared" si="17"/>
        <v>#VALUE!</v>
      </c>
      <c r="E260" s="195" t="e">
        <f t="shared" si="18"/>
        <v>#VALUE!</v>
      </c>
      <c r="F260" s="195" t="e">
        <f t="shared" si="18"/>
        <v>#VALUE!</v>
      </c>
      <c r="G260" s="195" t="e">
        <f t="shared" si="18"/>
        <v>#VALUE!</v>
      </c>
      <c r="Q260" s="196">
        <f t="shared" si="19"/>
        <v>2.1799999999999975</v>
      </c>
      <c r="R260" s="201" t="e">
        <v>#VALUE!</v>
      </c>
      <c r="S260" s="201" t="e">
        <v>#VALUE!</v>
      </c>
      <c r="T260" s="201" t="e">
        <v>#VALUE!</v>
      </c>
      <c r="U260" s="201" t="e">
        <v>#VALUE!</v>
      </c>
      <c r="V260" s="201" t="e">
        <v>#VALUE!</v>
      </c>
    </row>
    <row r="261" spans="1:22">
      <c r="A261" s="195" t="e">
        <f t="shared" si="15"/>
        <v>#VALUE!</v>
      </c>
      <c r="B261" s="195" t="e">
        <f t="shared" si="16"/>
        <v>#VALUE!</v>
      </c>
      <c r="C261" s="196">
        <f t="shared" si="17"/>
        <v>2.1999999999999971</v>
      </c>
      <c r="D261" s="195" t="e">
        <f t="shared" si="17"/>
        <v>#VALUE!</v>
      </c>
      <c r="E261" s="195" t="e">
        <f t="shared" si="18"/>
        <v>#VALUE!</v>
      </c>
      <c r="F261" s="195" t="e">
        <f t="shared" si="18"/>
        <v>#VALUE!</v>
      </c>
      <c r="G261" s="195" t="e">
        <f t="shared" si="18"/>
        <v>#VALUE!</v>
      </c>
      <c r="Q261" s="196">
        <f t="shared" si="19"/>
        <v>2.1899999999999973</v>
      </c>
      <c r="R261" s="201" t="e">
        <v>#VALUE!</v>
      </c>
      <c r="S261" s="201" t="e">
        <v>#VALUE!</v>
      </c>
      <c r="T261" s="201" t="e">
        <v>#VALUE!</v>
      </c>
      <c r="U261" s="201" t="e">
        <v>#VALUE!</v>
      </c>
      <c r="V261" s="201" t="e">
        <v>#VALUE!</v>
      </c>
    </row>
    <row r="262" spans="1:22">
      <c r="A262" s="195" t="e">
        <f t="shared" si="15"/>
        <v>#VALUE!</v>
      </c>
      <c r="B262" s="195" t="e">
        <f t="shared" si="16"/>
        <v>#VALUE!</v>
      </c>
      <c r="C262" s="196">
        <f t="shared" si="17"/>
        <v>2.2099999999999969</v>
      </c>
      <c r="D262" s="195" t="e">
        <f t="shared" si="17"/>
        <v>#VALUE!</v>
      </c>
      <c r="E262" s="195" t="e">
        <f t="shared" si="18"/>
        <v>#VALUE!</v>
      </c>
      <c r="F262" s="195" t="e">
        <f t="shared" si="18"/>
        <v>#VALUE!</v>
      </c>
      <c r="G262" s="195" t="e">
        <f t="shared" si="18"/>
        <v>#VALUE!</v>
      </c>
      <c r="Q262" s="196">
        <f t="shared" si="19"/>
        <v>2.1999999999999971</v>
      </c>
      <c r="R262" s="201" t="e">
        <v>#VALUE!</v>
      </c>
      <c r="S262" s="201" t="e">
        <v>#VALUE!</v>
      </c>
      <c r="T262" s="201" t="e">
        <v>#VALUE!</v>
      </c>
      <c r="U262" s="201" t="e">
        <v>#VALUE!</v>
      </c>
      <c r="V262" s="201" t="e">
        <v>#VALUE!</v>
      </c>
    </row>
    <row r="263" spans="1:22">
      <c r="A263" s="195" t="e">
        <f t="shared" si="15"/>
        <v>#VALUE!</v>
      </c>
      <c r="B263" s="195" t="e">
        <f t="shared" si="16"/>
        <v>#VALUE!</v>
      </c>
      <c r="C263" s="196">
        <f t="shared" si="17"/>
        <v>2.2199999999999966</v>
      </c>
      <c r="D263" s="195" t="e">
        <f t="shared" si="17"/>
        <v>#VALUE!</v>
      </c>
      <c r="E263" s="195" t="e">
        <f t="shared" si="18"/>
        <v>#VALUE!</v>
      </c>
      <c r="F263" s="195" t="e">
        <f t="shared" si="18"/>
        <v>#VALUE!</v>
      </c>
      <c r="G263" s="195" t="e">
        <f t="shared" si="18"/>
        <v>#VALUE!</v>
      </c>
      <c r="Q263" s="196">
        <f t="shared" si="19"/>
        <v>2.2099999999999969</v>
      </c>
      <c r="R263" s="201" t="e">
        <v>#VALUE!</v>
      </c>
      <c r="S263" s="201" t="e">
        <v>#VALUE!</v>
      </c>
      <c r="T263" s="201" t="e">
        <v>#VALUE!</v>
      </c>
      <c r="U263" s="201" t="e">
        <v>#VALUE!</v>
      </c>
      <c r="V263" s="201" t="e">
        <v>#VALUE!</v>
      </c>
    </row>
    <row r="264" spans="1:22">
      <c r="A264" s="195" t="e">
        <f t="shared" si="15"/>
        <v>#VALUE!</v>
      </c>
      <c r="B264" s="195" t="e">
        <f t="shared" si="16"/>
        <v>#VALUE!</v>
      </c>
      <c r="C264" s="196">
        <f t="shared" si="17"/>
        <v>2.2299999999999964</v>
      </c>
      <c r="D264" s="195" t="e">
        <f t="shared" si="17"/>
        <v>#VALUE!</v>
      </c>
      <c r="E264" s="195" t="e">
        <f t="shared" si="18"/>
        <v>#VALUE!</v>
      </c>
      <c r="F264" s="195" t="e">
        <f t="shared" si="18"/>
        <v>#VALUE!</v>
      </c>
      <c r="G264" s="195" t="e">
        <f t="shared" si="18"/>
        <v>#VALUE!</v>
      </c>
      <c r="Q264" s="196">
        <f t="shared" si="19"/>
        <v>2.2199999999999966</v>
      </c>
      <c r="R264" s="201" t="e">
        <v>#VALUE!</v>
      </c>
      <c r="S264" s="201" t="e">
        <v>#VALUE!</v>
      </c>
      <c r="T264" s="201" t="e">
        <v>#VALUE!</v>
      </c>
      <c r="U264" s="201" t="e">
        <v>#VALUE!</v>
      </c>
      <c r="V264" s="201" t="e">
        <v>#VALUE!</v>
      </c>
    </row>
    <row r="265" spans="1:22">
      <c r="A265" s="195" t="e">
        <f t="shared" si="15"/>
        <v>#VALUE!</v>
      </c>
      <c r="B265" s="195" t="e">
        <f t="shared" si="16"/>
        <v>#VALUE!</v>
      </c>
      <c r="C265" s="196">
        <f t="shared" si="17"/>
        <v>2.2399999999999962</v>
      </c>
      <c r="D265" s="195" t="e">
        <f t="shared" si="17"/>
        <v>#VALUE!</v>
      </c>
      <c r="E265" s="195" t="e">
        <f t="shared" si="18"/>
        <v>#VALUE!</v>
      </c>
      <c r="F265" s="195" t="e">
        <f t="shared" si="18"/>
        <v>#VALUE!</v>
      </c>
      <c r="G265" s="195" t="e">
        <f t="shared" si="18"/>
        <v>#VALUE!</v>
      </c>
      <c r="Q265" s="196">
        <f t="shared" si="19"/>
        <v>2.2299999999999964</v>
      </c>
      <c r="R265" s="201" t="e">
        <v>#VALUE!</v>
      </c>
      <c r="S265" s="201" t="e">
        <v>#VALUE!</v>
      </c>
      <c r="T265" s="201" t="e">
        <v>#VALUE!</v>
      </c>
      <c r="U265" s="201" t="e">
        <v>#VALUE!</v>
      </c>
      <c r="V265" s="201" t="e">
        <v>#VALUE!</v>
      </c>
    </row>
    <row r="266" spans="1:22">
      <c r="A266" s="195" t="e">
        <f t="shared" si="15"/>
        <v>#VALUE!</v>
      </c>
      <c r="B266" s="195" t="e">
        <f t="shared" si="16"/>
        <v>#VALUE!</v>
      </c>
      <c r="C266" s="196">
        <f t="shared" si="17"/>
        <v>2.249999999999996</v>
      </c>
      <c r="D266" s="195" t="e">
        <f t="shared" si="17"/>
        <v>#VALUE!</v>
      </c>
      <c r="E266" s="195" t="e">
        <f t="shared" si="18"/>
        <v>#VALUE!</v>
      </c>
      <c r="F266" s="195" t="e">
        <f t="shared" si="18"/>
        <v>#VALUE!</v>
      </c>
      <c r="G266" s="195" t="e">
        <f t="shared" si="18"/>
        <v>#VALUE!</v>
      </c>
      <c r="Q266" s="196">
        <f t="shared" si="19"/>
        <v>2.2399999999999962</v>
      </c>
      <c r="R266" s="201" t="e">
        <v>#VALUE!</v>
      </c>
      <c r="S266" s="201" t="e">
        <v>#VALUE!</v>
      </c>
      <c r="T266" s="201" t="e">
        <v>#VALUE!</v>
      </c>
      <c r="U266" s="201" t="e">
        <v>#VALUE!</v>
      </c>
      <c r="V266" s="201" t="e">
        <v>#VALUE!</v>
      </c>
    </row>
    <row r="267" spans="1:22">
      <c r="A267" s="195" t="e">
        <f t="shared" si="15"/>
        <v>#VALUE!</v>
      </c>
      <c r="B267" s="195" t="e">
        <f t="shared" si="16"/>
        <v>#VALUE!</v>
      </c>
      <c r="C267" s="196">
        <f t="shared" si="17"/>
        <v>2.2599999999999958</v>
      </c>
      <c r="D267" s="195" t="e">
        <f t="shared" si="17"/>
        <v>#VALUE!</v>
      </c>
      <c r="E267" s="195" t="e">
        <f t="shared" si="18"/>
        <v>#VALUE!</v>
      </c>
      <c r="F267" s="195" t="e">
        <f t="shared" si="18"/>
        <v>#VALUE!</v>
      </c>
      <c r="G267" s="195" t="e">
        <f t="shared" si="18"/>
        <v>#VALUE!</v>
      </c>
      <c r="Q267" s="196">
        <f t="shared" si="19"/>
        <v>2.249999999999996</v>
      </c>
      <c r="R267" s="201" t="e">
        <v>#VALUE!</v>
      </c>
      <c r="S267" s="201" t="e">
        <v>#VALUE!</v>
      </c>
      <c r="T267" s="201" t="e">
        <v>#VALUE!</v>
      </c>
      <c r="U267" s="201" t="e">
        <v>#VALUE!</v>
      </c>
      <c r="V267" s="201" t="e">
        <v>#VALUE!</v>
      </c>
    </row>
    <row r="268" spans="1:22">
      <c r="A268" s="195" t="e">
        <f t="shared" si="15"/>
        <v>#VALUE!</v>
      </c>
      <c r="B268" s="195" t="e">
        <f t="shared" si="16"/>
        <v>#VALUE!</v>
      </c>
      <c r="C268" s="196">
        <f t="shared" si="17"/>
        <v>2.2699999999999956</v>
      </c>
      <c r="D268" s="195" t="e">
        <f t="shared" si="17"/>
        <v>#VALUE!</v>
      </c>
      <c r="E268" s="195" t="e">
        <f t="shared" si="18"/>
        <v>#VALUE!</v>
      </c>
      <c r="F268" s="195" t="e">
        <f t="shared" si="18"/>
        <v>#VALUE!</v>
      </c>
      <c r="G268" s="195" t="e">
        <f t="shared" si="18"/>
        <v>#VALUE!</v>
      </c>
      <c r="Q268" s="196">
        <f t="shared" si="19"/>
        <v>2.2599999999999958</v>
      </c>
      <c r="R268" s="201" t="e">
        <v>#VALUE!</v>
      </c>
      <c r="S268" s="201" t="e">
        <v>#VALUE!</v>
      </c>
      <c r="T268" s="201" t="e">
        <v>#VALUE!</v>
      </c>
      <c r="U268" s="201" t="e">
        <v>#VALUE!</v>
      </c>
      <c r="V268" s="201" t="e">
        <v>#VALUE!</v>
      </c>
    </row>
    <row r="269" spans="1:22">
      <c r="A269" s="195" t="e">
        <f t="shared" si="15"/>
        <v>#VALUE!</v>
      </c>
      <c r="B269" s="195" t="e">
        <f t="shared" si="16"/>
        <v>#VALUE!</v>
      </c>
      <c r="C269" s="196">
        <f t="shared" si="17"/>
        <v>2.2799999999999954</v>
      </c>
      <c r="D269" s="195" t="e">
        <f t="shared" si="17"/>
        <v>#VALUE!</v>
      </c>
      <c r="E269" s="195" t="e">
        <f t="shared" si="18"/>
        <v>#VALUE!</v>
      </c>
      <c r="F269" s="195" t="e">
        <f t="shared" si="18"/>
        <v>#VALUE!</v>
      </c>
      <c r="G269" s="195" t="e">
        <f t="shared" si="18"/>
        <v>#VALUE!</v>
      </c>
      <c r="Q269" s="196">
        <f t="shared" si="19"/>
        <v>2.2699999999999956</v>
      </c>
      <c r="R269" s="201" t="e">
        <v>#VALUE!</v>
      </c>
      <c r="S269" s="201" t="e">
        <v>#VALUE!</v>
      </c>
      <c r="T269" s="201" t="e">
        <v>#VALUE!</v>
      </c>
      <c r="U269" s="201" t="e">
        <v>#VALUE!</v>
      </c>
      <c r="V269" s="201" t="e">
        <v>#VALUE!</v>
      </c>
    </row>
    <row r="270" spans="1:22">
      <c r="A270" s="195" t="e">
        <f t="shared" si="15"/>
        <v>#VALUE!</v>
      </c>
      <c r="B270" s="195" t="e">
        <f t="shared" si="16"/>
        <v>#VALUE!</v>
      </c>
      <c r="C270" s="196">
        <f t="shared" si="17"/>
        <v>2.2899999999999952</v>
      </c>
      <c r="D270" s="195" t="e">
        <f t="shared" si="17"/>
        <v>#VALUE!</v>
      </c>
      <c r="E270" s="195" t="e">
        <f t="shared" si="18"/>
        <v>#VALUE!</v>
      </c>
      <c r="F270" s="195" t="e">
        <f t="shared" si="18"/>
        <v>#VALUE!</v>
      </c>
      <c r="G270" s="195" t="e">
        <f t="shared" si="18"/>
        <v>#VALUE!</v>
      </c>
      <c r="Q270" s="196">
        <f t="shared" si="19"/>
        <v>2.2799999999999954</v>
      </c>
      <c r="R270" s="201" t="e">
        <v>#VALUE!</v>
      </c>
      <c r="S270" s="201" t="e">
        <v>#VALUE!</v>
      </c>
      <c r="T270" s="201" t="e">
        <v>#VALUE!</v>
      </c>
      <c r="U270" s="201" t="e">
        <v>#VALUE!</v>
      </c>
      <c r="V270" s="201" t="e">
        <v>#VALUE!</v>
      </c>
    </row>
    <row r="271" spans="1:22">
      <c r="A271" s="195" t="e">
        <f t="shared" si="15"/>
        <v>#VALUE!</v>
      </c>
      <c r="B271" s="195" t="e">
        <f t="shared" si="16"/>
        <v>#VALUE!</v>
      </c>
      <c r="C271" s="196">
        <f t="shared" si="17"/>
        <v>2.2999999999999949</v>
      </c>
      <c r="D271" s="195" t="e">
        <f t="shared" si="17"/>
        <v>#VALUE!</v>
      </c>
      <c r="E271" s="195" t="e">
        <f t="shared" si="18"/>
        <v>#VALUE!</v>
      </c>
      <c r="F271" s="195" t="e">
        <f t="shared" si="18"/>
        <v>#VALUE!</v>
      </c>
      <c r="G271" s="195" t="e">
        <f t="shared" si="18"/>
        <v>#VALUE!</v>
      </c>
      <c r="Q271" s="196">
        <f t="shared" si="19"/>
        <v>2.2899999999999952</v>
      </c>
      <c r="R271" s="201" t="e">
        <v>#VALUE!</v>
      </c>
      <c r="S271" s="201" t="e">
        <v>#VALUE!</v>
      </c>
      <c r="T271" s="201" t="e">
        <v>#VALUE!</v>
      </c>
      <c r="U271" s="201" t="e">
        <v>#VALUE!</v>
      </c>
      <c r="V271" s="201" t="e">
        <v>#VALUE!</v>
      </c>
    </row>
    <row r="272" spans="1:22">
      <c r="A272" s="195" t="e">
        <f t="shared" si="15"/>
        <v>#VALUE!</v>
      </c>
      <c r="B272" s="195" t="e">
        <f t="shared" si="16"/>
        <v>#VALUE!</v>
      </c>
      <c r="C272" s="196">
        <f t="shared" si="17"/>
        <v>2.3099999999999947</v>
      </c>
      <c r="D272" s="195" t="e">
        <f t="shared" si="17"/>
        <v>#VALUE!</v>
      </c>
      <c r="E272" s="195" t="e">
        <f t="shared" si="18"/>
        <v>#VALUE!</v>
      </c>
      <c r="F272" s="195" t="e">
        <f t="shared" si="18"/>
        <v>#VALUE!</v>
      </c>
      <c r="G272" s="195" t="e">
        <f t="shared" si="18"/>
        <v>#VALUE!</v>
      </c>
      <c r="Q272" s="196">
        <f t="shared" si="19"/>
        <v>2.2999999999999949</v>
      </c>
      <c r="R272" s="201" t="e">
        <v>#VALUE!</v>
      </c>
      <c r="S272" s="201" t="e">
        <v>#VALUE!</v>
      </c>
      <c r="T272" s="201" t="e">
        <v>#VALUE!</v>
      </c>
      <c r="U272" s="201" t="e">
        <v>#VALUE!</v>
      </c>
      <c r="V272" s="201" t="e">
        <v>#VALUE!</v>
      </c>
    </row>
    <row r="273" spans="1:22">
      <c r="A273" s="195" t="e">
        <f t="shared" si="15"/>
        <v>#VALUE!</v>
      </c>
      <c r="B273" s="195" t="e">
        <f t="shared" si="16"/>
        <v>#VALUE!</v>
      </c>
      <c r="C273" s="196">
        <f t="shared" si="17"/>
        <v>2.3199999999999945</v>
      </c>
      <c r="D273" s="195" t="e">
        <f t="shared" si="17"/>
        <v>#VALUE!</v>
      </c>
      <c r="E273" s="195" t="e">
        <f t="shared" si="18"/>
        <v>#VALUE!</v>
      </c>
      <c r="F273" s="195" t="e">
        <f t="shared" si="18"/>
        <v>#VALUE!</v>
      </c>
      <c r="G273" s="195" t="e">
        <f t="shared" si="18"/>
        <v>#VALUE!</v>
      </c>
      <c r="Q273" s="196">
        <f t="shared" si="19"/>
        <v>2.3099999999999947</v>
      </c>
      <c r="R273" s="201" t="e">
        <v>#VALUE!</v>
      </c>
      <c r="S273" s="201" t="e">
        <v>#VALUE!</v>
      </c>
      <c r="T273" s="201" t="e">
        <v>#VALUE!</v>
      </c>
      <c r="U273" s="201" t="e">
        <v>#VALUE!</v>
      </c>
      <c r="V273" s="201" t="e">
        <v>#VALUE!</v>
      </c>
    </row>
    <row r="274" spans="1:22">
      <c r="A274" s="195" t="e">
        <f t="shared" si="15"/>
        <v>#VALUE!</v>
      </c>
      <c r="B274" s="195" t="e">
        <f t="shared" si="16"/>
        <v>#VALUE!</v>
      </c>
      <c r="C274" s="196">
        <f t="shared" si="17"/>
        <v>2.3299999999999943</v>
      </c>
      <c r="D274" s="195" t="e">
        <f t="shared" si="17"/>
        <v>#VALUE!</v>
      </c>
      <c r="E274" s="195" t="e">
        <f t="shared" si="18"/>
        <v>#VALUE!</v>
      </c>
      <c r="F274" s="195" t="e">
        <f t="shared" si="18"/>
        <v>#VALUE!</v>
      </c>
      <c r="G274" s="195" t="e">
        <f t="shared" si="18"/>
        <v>#VALUE!</v>
      </c>
      <c r="Q274" s="196">
        <f t="shared" si="19"/>
        <v>2.3199999999999945</v>
      </c>
      <c r="R274" s="201" t="e">
        <v>#VALUE!</v>
      </c>
      <c r="S274" s="201" t="e">
        <v>#VALUE!</v>
      </c>
      <c r="T274" s="201" t="e">
        <v>#VALUE!</v>
      </c>
      <c r="U274" s="201" t="e">
        <v>#VALUE!</v>
      </c>
      <c r="V274" s="201" t="e">
        <v>#VALUE!</v>
      </c>
    </row>
    <row r="275" spans="1:22">
      <c r="A275" s="195" t="e">
        <f t="shared" si="15"/>
        <v>#VALUE!</v>
      </c>
      <c r="B275" s="195" t="e">
        <f t="shared" si="16"/>
        <v>#VALUE!</v>
      </c>
      <c r="C275" s="196">
        <f t="shared" si="17"/>
        <v>2.3399999999999941</v>
      </c>
      <c r="D275" s="195" t="e">
        <f t="shared" si="17"/>
        <v>#VALUE!</v>
      </c>
      <c r="E275" s="195" t="e">
        <f t="shared" si="18"/>
        <v>#VALUE!</v>
      </c>
      <c r="F275" s="195" t="e">
        <f t="shared" si="18"/>
        <v>#VALUE!</v>
      </c>
      <c r="G275" s="195" t="e">
        <f t="shared" si="18"/>
        <v>#VALUE!</v>
      </c>
      <c r="Q275" s="196">
        <f t="shared" si="19"/>
        <v>2.3299999999999943</v>
      </c>
      <c r="R275" s="201" t="e">
        <v>#VALUE!</v>
      </c>
      <c r="S275" s="201" t="e">
        <v>#VALUE!</v>
      </c>
      <c r="T275" s="201" t="e">
        <v>#VALUE!</v>
      </c>
      <c r="U275" s="201" t="e">
        <v>#VALUE!</v>
      </c>
      <c r="V275" s="201" t="e">
        <v>#VALUE!</v>
      </c>
    </row>
    <row r="276" spans="1:22">
      <c r="A276" s="195" t="e">
        <f t="shared" si="15"/>
        <v>#VALUE!</v>
      </c>
      <c r="B276" s="195" t="e">
        <f t="shared" si="16"/>
        <v>#VALUE!</v>
      </c>
      <c r="C276" s="196">
        <f t="shared" si="17"/>
        <v>2.3499999999999939</v>
      </c>
      <c r="D276" s="195" t="e">
        <f t="shared" si="17"/>
        <v>#VALUE!</v>
      </c>
      <c r="E276" s="195" t="e">
        <f t="shared" si="18"/>
        <v>#VALUE!</v>
      </c>
      <c r="F276" s="195" t="e">
        <f t="shared" si="18"/>
        <v>#VALUE!</v>
      </c>
      <c r="G276" s="195" t="e">
        <f t="shared" si="18"/>
        <v>#VALUE!</v>
      </c>
      <c r="Q276" s="196">
        <f t="shared" si="19"/>
        <v>2.3399999999999941</v>
      </c>
      <c r="R276" s="201" t="e">
        <v>#VALUE!</v>
      </c>
      <c r="S276" s="201" t="e">
        <v>#VALUE!</v>
      </c>
      <c r="T276" s="201" t="e">
        <v>#VALUE!</v>
      </c>
      <c r="U276" s="201" t="e">
        <v>#VALUE!</v>
      </c>
      <c r="V276" s="201" t="e">
        <v>#VALUE!</v>
      </c>
    </row>
    <row r="277" spans="1:22">
      <c r="A277" s="195" t="e">
        <f t="shared" si="15"/>
        <v>#VALUE!</v>
      </c>
      <c r="B277" s="195" t="e">
        <f t="shared" si="16"/>
        <v>#VALUE!</v>
      </c>
      <c r="C277" s="196">
        <f t="shared" si="17"/>
        <v>2.3599999999999937</v>
      </c>
      <c r="D277" s="195" t="e">
        <f t="shared" si="17"/>
        <v>#VALUE!</v>
      </c>
      <c r="E277" s="195" t="e">
        <f t="shared" si="18"/>
        <v>#VALUE!</v>
      </c>
      <c r="F277" s="195" t="e">
        <f t="shared" si="18"/>
        <v>#VALUE!</v>
      </c>
      <c r="G277" s="195" t="e">
        <f t="shared" si="18"/>
        <v>#VALUE!</v>
      </c>
      <c r="Q277" s="196">
        <f t="shared" si="19"/>
        <v>2.3499999999999939</v>
      </c>
      <c r="R277" s="201" t="e">
        <v>#VALUE!</v>
      </c>
      <c r="S277" s="201" t="e">
        <v>#VALUE!</v>
      </c>
      <c r="T277" s="201" t="e">
        <v>#VALUE!</v>
      </c>
      <c r="U277" s="201" t="e">
        <v>#VALUE!</v>
      </c>
      <c r="V277" s="201" t="e">
        <v>#VALUE!</v>
      </c>
    </row>
    <row r="278" spans="1:22">
      <c r="A278" s="195" t="e">
        <f t="shared" si="15"/>
        <v>#VALUE!</v>
      </c>
      <c r="B278" s="195" t="e">
        <f t="shared" si="16"/>
        <v>#VALUE!</v>
      </c>
      <c r="C278" s="196">
        <f t="shared" si="17"/>
        <v>2.3699999999999934</v>
      </c>
      <c r="D278" s="195" t="e">
        <f t="shared" si="17"/>
        <v>#VALUE!</v>
      </c>
      <c r="E278" s="195" t="e">
        <f t="shared" si="18"/>
        <v>#VALUE!</v>
      </c>
      <c r="F278" s="195" t="e">
        <f t="shared" si="18"/>
        <v>#VALUE!</v>
      </c>
      <c r="G278" s="195" t="e">
        <f t="shared" si="18"/>
        <v>#VALUE!</v>
      </c>
      <c r="Q278" s="196">
        <f t="shared" si="19"/>
        <v>2.3599999999999937</v>
      </c>
      <c r="R278" s="201" t="e">
        <v>#VALUE!</v>
      </c>
      <c r="S278" s="201" t="e">
        <v>#VALUE!</v>
      </c>
      <c r="T278" s="201" t="e">
        <v>#VALUE!</v>
      </c>
      <c r="U278" s="201" t="e">
        <v>#VALUE!</v>
      </c>
      <c r="V278" s="201" t="e">
        <v>#VALUE!</v>
      </c>
    </row>
    <row r="279" spans="1:22">
      <c r="A279" s="195" t="e">
        <f t="shared" si="15"/>
        <v>#VALUE!</v>
      </c>
      <c r="B279" s="195" t="e">
        <f t="shared" si="16"/>
        <v>#VALUE!</v>
      </c>
      <c r="C279" s="196">
        <f t="shared" si="17"/>
        <v>2.3799999999999932</v>
      </c>
      <c r="D279" s="195" t="e">
        <f t="shared" si="17"/>
        <v>#VALUE!</v>
      </c>
      <c r="E279" s="195" t="e">
        <f t="shared" si="18"/>
        <v>#VALUE!</v>
      </c>
      <c r="F279" s="195" t="e">
        <f t="shared" si="18"/>
        <v>#VALUE!</v>
      </c>
      <c r="G279" s="195" t="e">
        <f t="shared" si="18"/>
        <v>#VALUE!</v>
      </c>
      <c r="Q279" s="196">
        <f t="shared" si="19"/>
        <v>2.3699999999999934</v>
      </c>
      <c r="R279" s="201" t="e">
        <v>#VALUE!</v>
      </c>
      <c r="S279" s="201" t="e">
        <v>#VALUE!</v>
      </c>
      <c r="T279" s="201" t="e">
        <v>#VALUE!</v>
      </c>
      <c r="U279" s="201" t="e">
        <v>#VALUE!</v>
      </c>
      <c r="V279" s="201" t="e">
        <v>#VALUE!</v>
      </c>
    </row>
    <row r="280" spans="1:22">
      <c r="A280" s="195" t="e">
        <f t="shared" si="15"/>
        <v>#VALUE!</v>
      </c>
      <c r="B280" s="195" t="e">
        <f t="shared" si="16"/>
        <v>#VALUE!</v>
      </c>
      <c r="C280" s="196">
        <f t="shared" si="17"/>
        <v>2.389999999999993</v>
      </c>
      <c r="D280" s="195" t="e">
        <f t="shared" si="17"/>
        <v>#VALUE!</v>
      </c>
      <c r="E280" s="195" t="e">
        <f t="shared" si="18"/>
        <v>#VALUE!</v>
      </c>
      <c r="F280" s="195" t="e">
        <f t="shared" si="18"/>
        <v>#VALUE!</v>
      </c>
      <c r="G280" s="195" t="e">
        <f t="shared" si="18"/>
        <v>#VALUE!</v>
      </c>
      <c r="Q280" s="196">
        <f t="shared" si="19"/>
        <v>2.3799999999999932</v>
      </c>
      <c r="R280" s="201" t="e">
        <v>#VALUE!</v>
      </c>
      <c r="S280" s="201" t="e">
        <v>#VALUE!</v>
      </c>
      <c r="T280" s="201" t="e">
        <v>#VALUE!</v>
      </c>
      <c r="U280" s="201" t="e">
        <v>#VALUE!</v>
      </c>
      <c r="V280" s="201" t="e">
        <v>#VALUE!</v>
      </c>
    </row>
    <row r="281" spans="1:22">
      <c r="A281" s="195" t="e">
        <f t="shared" si="15"/>
        <v>#VALUE!</v>
      </c>
      <c r="B281" s="195" t="e">
        <f t="shared" si="16"/>
        <v>#VALUE!</v>
      </c>
      <c r="C281" s="196">
        <f t="shared" si="17"/>
        <v>2.3999999999999928</v>
      </c>
      <c r="D281" s="195" t="e">
        <f t="shared" si="17"/>
        <v>#VALUE!</v>
      </c>
      <c r="E281" s="195" t="e">
        <f t="shared" si="18"/>
        <v>#VALUE!</v>
      </c>
      <c r="F281" s="195" t="e">
        <f t="shared" si="18"/>
        <v>#VALUE!</v>
      </c>
      <c r="G281" s="195" t="e">
        <f t="shared" si="18"/>
        <v>#VALUE!</v>
      </c>
      <c r="Q281" s="196">
        <f t="shared" si="19"/>
        <v>2.389999999999993</v>
      </c>
      <c r="R281" s="201" t="e">
        <v>#VALUE!</v>
      </c>
      <c r="S281" s="201" t="e">
        <v>#VALUE!</v>
      </c>
      <c r="T281" s="201" t="e">
        <v>#VALUE!</v>
      </c>
      <c r="U281" s="201" t="e">
        <v>#VALUE!</v>
      </c>
      <c r="V281" s="201" t="e">
        <v>#VALUE!</v>
      </c>
    </row>
    <row r="282" spans="1:22">
      <c r="A282" s="195" t="e">
        <f t="shared" si="15"/>
        <v>#VALUE!</v>
      </c>
      <c r="B282" s="195" t="e">
        <f t="shared" si="16"/>
        <v>#VALUE!</v>
      </c>
      <c r="C282" s="196">
        <f t="shared" si="17"/>
        <v>2.4099999999999926</v>
      </c>
      <c r="D282" s="195" t="e">
        <f t="shared" si="17"/>
        <v>#VALUE!</v>
      </c>
      <c r="E282" s="195" t="e">
        <f t="shared" si="18"/>
        <v>#VALUE!</v>
      </c>
      <c r="F282" s="195" t="e">
        <f t="shared" si="18"/>
        <v>#VALUE!</v>
      </c>
      <c r="G282" s="195" t="e">
        <f t="shared" si="18"/>
        <v>#VALUE!</v>
      </c>
      <c r="Q282" s="196">
        <f t="shared" si="19"/>
        <v>2.3999999999999928</v>
      </c>
      <c r="R282" s="201" t="e">
        <v>#VALUE!</v>
      </c>
      <c r="S282" s="201" t="e">
        <v>#VALUE!</v>
      </c>
      <c r="T282" s="201" t="e">
        <v>#VALUE!</v>
      </c>
      <c r="U282" s="201" t="e">
        <v>#VALUE!</v>
      </c>
      <c r="V282" s="201" t="e">
        <v>#VALUE!</v>
      </c>
    </row>
    <row r="283" spans="1:22">
      <c r="A283" s="195" t="e">
        <f t="shared" si="15"/>
        <v>#VALUE!</v>
      </c>
      <c r="B283" s="195" t="e">
        <f t="shared" si="16"/>
        <v>#VALUE!</v>
      </c>
      <c r="C283" s="196">
        <f t="shared" si="17"/>
        <v>2.4199999999999924</v>
      </c>
      <c r="D283" s="195" t="e">
        <f t="shared" si="17"/>
        <v>#VALUE!</v>
      </c>
      <c r="E283" s="195" t="e">
        <f t="shared" si="18"/>
        <v>#VALUE!</v>
      </c>
      <c r="F283" s="195" t="e">
        <f t="shared" si="18"/>
        <v>#VALUE!</v>
      </c>
      <c r="G283" s="195" t="e">
        <f t="shared" si="18"/>
        <v>#VALUE!</v>
      </c>
      <c r="Q283" s="196">
        <f t="shared" si="19"/>
        <v>2.4099999999999926</v>
      </c>
      <c r="R283" s="201" t="e">
        <v>#VALUE!</v>
      </c>
      <c r="S283" s="201" t="e">
        <v>#VALUE!</v>
      </c>
      <c r="T283" s="201" t="e">
        <v>#VALUE!</v>
      </c>
      <c r="U283" s="201" t="e">
        <v>#VALUE!</v>
      </c>
      <c r="V283" s="201" t="e">
        <v>#VALUE!</v>
      </c>
    </row>
    <row r="284" spans="1:22">
      <c r="A284" s="195" t="e">
        <f t="shared" si="15"/>
        <v>#VALUE!</v>
      </c>
      <c r="B284" s="195" t="e">
        <f t="shared" si="16"/>
        <v>#VALUE!</v>
      </c>
      <c r="C284" s="196">
        <f t="shared" si="17"/>
        <v>2.4299999999999922</v>
      </c>
      <c r="D284" s="195" t="e">
        <f t="shared" si="17"/>
        <v>#VALUE!</v>
      </c>
      <c r="E284" s="195" t="e">
        <f t="shared" si="18"/>
        <v>#VALUE!</v>
      </c>
      <c r="F284" s="195" t="e">
        <f t="shared" si="18"/>
        <v>#VALUE!</v>
      </c>
      <c r="G284" s="195" t="e">
        <f t="shared" si="18"/>
        <v>#VALUE!</v>
      </c>
      <c r="Q284" s="196">
        <f t="shared" si="19"/>
        <v>2.4199999999999924</v>
      </c>
      <c r="R284" s="201" t="e">
        <v>#VALUE!</v>
      </c>
      <c r="S284" s="201" t="e">
        <v>#VALUE!</v>
      </c>
      <c r="T284" s="201" t="e">
        <v>#VALUE!</v>
      </c>
      <c r="U284" s="201" t="e">
        <v>#VALUE!</v>
      </c>
      <c r="V284" s="201" t="e">
        <v>#VALUE!</v>
      </c>
    </row>
    <row r="285" spans="1:22">
      <c r="A285" s="195" t="e">
        <f t="shared" si="15"/>
        <v>#VALUE!</v>
      </c>
      <c r="B285" s="195" t="e">
        <f t="shared" si="16"/>
        <v>#VALUE!</v>
      </c>
      <c r="C285" s="196">
        <f t="shared" si="17"/>
        <v>2.439999999999992</v>
      </c>
      <c r="D285" s="195" t="e">
        <f t="shared" si="17"/>
        <v>#VALUE!</v>
      </c>
      <c r="E285" s="195" t="e">
        <f t="shared" si="18"/>
        <v>#VALUE!</v>
      </c>
      <c r="F285" s="195" t="e">
        <f t="shared" si="18"/>
        <v>#VALUE!</v>
      </c>
      <c r="G285" s="195" t="e">
        <f t="shared" si="18"/>
        <v>#VALUE!</v>
      </c>
      <c r="Q285" s="196">
        <f t="shared" si="19"/>
        <v>2.4299999999999922</v>
      </c>
      <c r="R285" s="201" t="e">
        <v>#VALUE!</v>
      </c>
      <c r="S285" s="201" t="e">
        <v>#VALUE!</v>
      </c>
      <c r="T285" s="201" t="e">
        <v>#VALUE!</v>
      </c>
      <c r="U285" s="201" t="e">
        <v>#VALUE!</v>
      </c>
      <c r="V285" s="201" t="e">
        <v>#VALUE!</v>
      </c>
    </row>
    <row r="286" spans="1:22">
      <c r="A286" s="195" t="e">
        <f t="shared" si="15"/>
        <v>#VALUE!</v>
      </c>
      <c r="B286" s="195" t="e">
        <f t="shared" si="16"/>
        <v>#VALUE!</v>
      </c>
      <c r="C286" s="196">
        <f t="shared" si="17"/>
        <v>2.4499999999999917</v>
      </c>
      <c r="D286" s="195" t="e">
        <f t="shared" si="17"/>
        <v>#VALUE!</v>
      </c>
      <c r="E286" s="195" t="e">
        <f t="shared" si="18"/>
        <v>#VALUE!</v>
      </c>
      <c r="F286" s="195" t="e">
        <f t="shared" si="18"/>
        <v>#VALUE!</v>
      </c>
      <c r="G286" s="195" t="e">
        <f t="shared" si="18"/>
        <v>#VALUE!</v>
      </c>
      <c r="Q286" s="196">
        <f t="shared" si="19"/>
        <v>2.439999999999992</v>
      </c>
      <c r="R286" s="201" t="e">
        <v>#VALUE!</v>
      </c>
      <c r="S286" s="201" t="e">
        <v>#VALUE!</v>
      </c>
      <c r="T286" s="201" t="e">
        <v>#VALUE!</v>
      </c>
      <c r="U286" s="201" t="e">
        <v>#VALUE!</v>
      </c>
      <c r="V286" s="201" t="e">
        <v>#VALUE!</v>
      </c>
    </row>
    <row r="287" spans="1:22">
      <c r="A287" s="195" t="e">
        <f t="shared" si="15"/>
        <v>#VALUE!</v>
      </c>
      <c r="B287" s="195" t="e">
        <f t="shared" si="16"/>
        <v>#VALUE!</v>
      </c>
      <c r="C287" s="196">
        <f t="shared" si="17"/>
        <v>2.4599999999999915</v>
      </c>
      <c r="D287" s="195" t="e">
        <f t="shared" si="17"/>
        <v>#VALUE!</v>
      </c>
      <c r="E287" s="195" t="e">
        <f t="shared" si="18"/>
        <v>#VALUE!</v>
      </c>
      <c r="F287" s="195" t="e">
        <f t="shared" si="18"/>
        <v>#VALUE!</v>
      </c>
      <c r="G287" s="195" t="e">
        <f t="shared" si="18"/>
        <v>#VALUE!</v>
      </c>
      <c r="Q287" s="196">
        <f t="shared" si="19"/>
        <v>2.4499999999999917</v>
      </c>
      <c r="R287" s="201" t="e">
        <v>#VALUE!</v>
      </c>
      <c r="S287" s="201" t="e">
        <v>#VALUE!</v>
      </c>
      <c r="T287" s="201" t="e">
        <v>#VALUE!</v>
      </c>
      <c r="U287" s="201" t="e">
        <v>#VALUE!</v>
      </c>
      <c r="V287" s="201" t="e">
        <v>#VALUE!</v>
      </c>
    </row>
    <row r="288" spans="1:22">
      <c r="A288" s="195" t="e">
        <f t="shared" si="15"/>
        <v>#VALUE!</v>
      </c>
      <c r="B288" s="195" t="e">
        <f t="shared" si="16"/>
        <v>#VALUE!</v>
      </c>
      <c r="C288" s="196">
        <f t="shared" si="17"/>
        <v>2.4699999999999913</v>
      </c>
      <c r="D288" s="195" t="e">
        <f t="shared" si="17"/>
        <v>#VALUE!</v>
      </c>
      <c r="E288" s="195" t="e">
        <f t="shared" si="18"/>
        <v>#VALUE!</v>
      </c>
      <c r="F288" s="195" t="e">
        <f t="shared" si="18"/>
        <v>#VALUE!</v>
      </c>
      <c r="G288" s="195" t="e">
        <f t="shared" si="18"/>
        <v>#VALUE!</v>
      </c>
      <c r="Q288" s="196">
        <f t="shared" si="19"/>
        <v>2.4599999999999915</v>
      </c>
      <c r="R288" s="201" t="e">
        <v>#VALUE!</v>
      </c>
      <c r="S288" s="201" t="e">
        <v>#VALUE!</v>
      </c>
      <c r="T288" s="201" t="e">
        <v>#VALUE!</v>
      </c>
      <c r="U288" s="201" t="e">
        <v>#VALUE!</v>
      </c>
      <c r="V288" s="201" t="e">
        <v>#VALUE!</v>
      </c>
    </row>
    <row r="289" spans="1:22">
      <c r="A289" s="195" t="e">
        <f t="shared" si="15"/>
        <v>#VALUE!</v>
      </c>
      <c r="B289" s="195" t="e">
        <f t="shared" si="16"/>
        <v>#VALUE!</v>
      </c>
      <c r="C289" s="196">
        <f t="shared" si="17"/>
        <v>2.4799999999999911</v>
      </c>
      <c r="D289" s="195" t="e">
        <f t="shared" si="17"/>
        <v>#VALUE!</v>
      </c>
      <c r="E289" s="195" t="e">
        <f t="shared" si="18"/>
        <v>#VALUE!</v>
      </c>
      <c r="F289" s="195" t="e">
        <f t="shared" si="18"/>
        <v>#VALUE!</v>
      </c>
      <c r="G289" s="195" t="e">
        <f t="shared" si="18"/>
        <v>#VALUE!</v>
      </c>
      <c r="Q289" s="196">
        <f t="shared" si="19"/>
        <v>2.4699999999999913</v>
      </c>
      <c r="R289" s="201" t="e">
        <v>#VALUE!</v>
      </c>
      <c r="S289" s="201" t="e">
        <v>#VALUE!</v>
      </c>
      <c r="T289" s="201" t="e">
        <v>#VALUE!</v>
      </c>
      <c r="U289" s="201" t="e">
        <v>#VALUE!</v>
      </c>
      <c r="V289" s="201" t="e">
        <v>#VALUE!</v>
      </c>
    </row>
    <row r="290" spans="1:22">
      <c r="A290" s="195" t="e">
        <f t="shared" si="15"/>
        <v>#VALUE!</v>
      </c>
      <c r="B290" s="195" t="e">
        <f t="shared" si="16"/>
        <v>#VALUE!</v>
      </c>
      <c r="C290" s="196">
        <f t="shared" si="17"/>
        <v>2.4899999999999909</v>
      </c>
      <c r="D290" s="195" t="e">
        <f t="shared" si="17"/>
        <v>#VALUE!</v>
      </c>
      <c r="E290" s="195" t="e">
        <f t="shared" si="18"/>
        <v>#VALUE!</v>
      </c>
      <c r="F290" s="195" t="e">
        <f t="shared" si="18"/>
        <v>#VALUE!</v>
      </c>
      <c r="G290" s="195" t="e">
        <f t="shared" si="18"/>
        <v>#VALUE!</v>
      </c>
      <c r="Q290" s="196">
        <f t="shared" si="19"/>
        <v>2.4799999999999911</v>
      </c>
      <c r="R290" s="201" t="e">
        <v>#VALUE!</v>
      </c>
      <c r="S290" s="201" t="e">
        <v>#VALUE!</v>
      </c>
      <c r="T290" s="201" t="e">
        <v>#VALUE!</v>
      </c>
      <c r="U290" s="201" t="e">
        <v>#VALUE!</v>
      </c>
      <c r="V290" s="201" t="e">
        <v>#VALUE!</v>
      </c>
    </row>
    <row r="291" spans="1:22">
      <c r="A291" s="195" t="e">
        <f t="shared" si="15"/>
        <v>#VALUE!</v>
      </c>
      <c r="B291" s="195" t="e">
        <f t="shared" si="16"/>
        <v>#VALUE!</v>
      </c>
      <c r="C291" s="196">
        <f t="shared" si="17"/>
        <v>2.4999999999999907</v>
      </c>
      <c r="D291" s="195" t="e">
        <f t="shared" si="17"/>
        <v>#VALUE!</v>
      </c>
      <c r="E291" s="195" t="e">
        <f t="shared" si="18"/>
        <v>#VALUE!</v>
      </c>
      <c r="F291" s="195" t="e">
        <f t="shared" si="18"/>
        <v>#VALUE!</v>
      </c>
      <c r="G291" s="195" t="e">
        <f t="shared" si="18"/>
        <v>#VALUE!</v>
      </c>
      <c r="Q291" s="196">
        <f t="shared" si="19"/>
        <v>2.4899999999999909</v>
      </c>
      <c r="R291" s="201" t="e">
        <v>#VALUE!</v>
      </c>
      <c r="S291" s="201" t="e">
        <v>#VALUE!</v>
      </c>
      <c r="T291" s="201" t="e">
        <v>#VALUE!</v>
      </c>
      <c r="U291" s="201" t="e">
        <v>#VALUE!</v>
      </c>
      <c r="V291" s="201" t="e">
        <v>#VALUE!</v>
      </c>
    </row>
    <row r="292" spans="1:22">
      <c r="A292" s="195" t="e">
        <f t="shared" si="15"/>
        <v>#VALUE!</v>
      </c>
      <c r="B292" s="195" t="e">
        <f t="shared" si="16"/>
        <v>#VALUE!</v>
      </c>
      <c r="C292" s="196">
        <f t="shared" si="17"/>
        <v>2.5099999999999905</v>
      </c>
      <c r="D292" s="195" t="e">
        <f t="shared" si="17"/>
        <v>#VALUE!</v>
      </c>
      <c r="E292" s="195" t="e">
        <f t="shared" si="18"/>
        <v>#VALUE!</v>
      </c>
      <c r="F292" s="195" t="e">
        <f t="shared" si="18"/>
        <v>#VALUE!</v>
      </c>
      <c r="G292" s="195" t="e">
        <f t="shared" si="18"/>
        <v>#VALUE!</v>
      </c>
      <c r="Q292" s="196">
        <f t="shared" si="19"/>
        <v>2.4999999999999907</v>
      </c>
      <c r="R292" s="201" t="e">
        <v>#VALUE!</v>
      </c>
      <c r="S292" s="201" t="e">
        <v>#VALUE!</v>
      </c>
      <c r="T292" s="201" t="e">
        <v>#VALUE!</v>
      </c>
      <c r="U292" s="201" t="e">
        <v>#VALUE!</v>
      </c>
      <c r="V292" s="201" t="e">
        <v>#VALUE!</v>
      </c>
    </row>
    <row r="293" spans="1:22">
      <c r="A293" s="195" t="e">
        <f t="shared" si="15"/>
        <v>#VALUE!</v>
      </c>
      <c r="B293" s="195" t="e">
        <f t="shared" si="16"/>
        <v>#VALUE!</v>
      </c>
      <c r="C293" s="196">
        <f t="shared" si="17"/>
        <v>2.5199999999999902</v>
      </c>
      <c r="D293" s="195" t="e">
        <f t="shared" si="17"/>
        <v>#VALUE!</v>
      </c>
      <c r="E293" s="195" t="e">
        <f t="shared" si="18"/>
        <v>#VALUE!</v>
      </c>
      <c r="F293" s="195" t="e">
        <f t="shared" si="18"/>
        <v>#VALUE!</v>
      </c>
      <c r="G293" s="195" t="e">
        <f t="shared" si="18"/>
        <v>#VALUE!</v>
      </c>
      <c r="Q293" s="196">
        <f t="shared" si="19"/>
        <v>2.5099999999999905</v>
      </c>
      <c r="R293" s="201" t="e">
        <v>#VALUE!</v>
      </c>
      <c r="S293" s="201" t="e">
        <v>#VALUE!</v>
      </c>
      <c r="T293" s="201" t="e">
        <v>#VALUE!</v>
      </c>
      <c r="U293" s="201" t="e">
        <v>#VALUE!</v>
      </c>
      <c r="V293" s="201" t="e">
        <v>#VALUE!</v>
      </c>
    </row>
    <row r="294" spans="1:22">
      <c r="A294" s="195" t="e">
        <f t="shared" si="15"/>
        <v>#VALUE!</v>
      </c>
      <c r="B294" s="195" t="e">
        <f t="shared" si="16"/>
        <v>#VALUE!</v>
      </c>
      <c r="C294" s="196">
        <f t="shared" si="17"/>
        <v>2.52999999999999</v>
      </c>
      <c r="D294" s="195" t="e">
        <f t="shared" si="17"/>
        <v>#VALUE!</v>
      </c>
      <c r="E294" s="195" t="e">
        <f t="shared" si="18"/>
        <v>#VALUE!</v>
      </c>
      <c r="F294" s="195" t="e">
        <f t="shared" si="18"/>
        <v>#VALUE!</v>
      </c>
      <c r="G294" s="195" t="e">
        <f t="shared" si="18"/>
        <v>#VALUE!</v>
      </c>
      <c r="Q294" s="196">
        <f t="shared" si="19"/>
        <v>2.5199999999999902</v>
      </c>
      <c r="R294" s="201" t="e">
        <v>#VALUE!</v>
      </c>
      <c r="S294" s="201" t="e">
        <v>#VALUE!</v>
      </c>
      <c r="T294" s="201" t="e">
        <v>#VALUE!</v>
      </c>
      <c r="U294" s="201" t="e">
        <v>#VALUE!</v>
      </c>
      <c r="V294" s="201" t="e">
        <v>#VALUE!</v>
      </c>
    </row>
    <row r="295" spans="1:22">
      <c r="A295" s="195" t="e">
        <f t="shared" si="15"/>
        <v>#VALUE!</v>
      </c>
      <c r="B295" s="195" t="e">
        <f t="shared" si="16"/>
        <v>#VALUE!</v>
      </c>
      <c r="C295" s="196">
        <f t="shared" si="17"/>
        <v>2.5399999999999898</v>
      </c>
      <c r="D295" s="195" t="e">
        <f t="shared" si="17"/>
        <v>#VALUE!</v>
      </c>
      <c r="E295" s="195" t="e">
        <f t="shared" si="18"/>
        <v>#VALUE!</v>
      </c>
      <c r="F295" s="195" t="e">
        <f t="shared" si="18"/>
        <v>#VALUE!</v>
      </c>
      <c r="G295" s="195" t="e">
        <f t="shared" si="18"/>
        <v>#VALUE!</v>
      </c>
      <c r="Q295" s="196">
        <f t="shared" si="19"/>
        <v>2.52999999999999</v>
      </c>
      <c r="R295" s="201" t="e">
        <v>#VALUE!</v>
      </c>
      <c r="S295" s="201" t="e">
        <v>#VALUE!</v>
      </c>
      <c r="T295" s="201" t="e">
        <v>#VALUE!</v>
      </c>
      <c r="U295" s="201" t="e">
        <v>#VALUE!</v>
      </c>
      <c r="V295" s="201" t="e">
        <v>#VALUE!</v>
      </c>
    </row>
    <row r="296" spans="1:22">
      <c r="A296" s="195" t="e">
        <f t="shared" si="15"/>
        <v>#VALUE!</v>
      </c>
      <c r="B296" s="195" t="e">
        <f t="shared" si="16"/>
        <v>#VALUE!</v>
      </c>
      <c r="C296" s="196">
        <f t="shared" si="17"/>
        <v>2.5499999999999896</v>
      </c>
      <c r="D296" s="195" t="e">
        <f t="shared" si="17"/>
        <v>#VALUE!</v>
      </c>
      <c r="E296" s="195" t="e">
        <f t="shared" si="18"/>
        <v>#VALUE!</v>
      </c>
      <c r="F296" s="195" t="e">
        <f t="shared" si="18"/>
        <v>#VALUE!</v>
      </c>
      <c r="G296" s="195" t="e">
        <f t="shared" si="18"/>
        <v>#VALUE!</v>
      </c>
      <c r="Q296" s="196">
        <f t="shared" si="19"/>
        <v>2.5399999999999898</v>
      </c>
      <c r="R296" s="201" t="e">
        <v>#VALUE!</v>
      </c>
      <c r="S296" s="201" t="e">
        <v>#VALUE!</v>
      </c>
      <c r="T296" s="201" t="e">
        <v>#VALUE!</v>
      </c>
      <c r="U296" s="201" t="e">
        <v>#VALUE!</v>
      </c>
      <c r="V296" s="201" t="e">
        <v>#VALUE!</v>
      </c>
    </row>
    <row r="297" spans="1:22">
      <c r="A297" s="195" t="e">
        <f t="shared" ref="A297:A360" si="20">S298</f>
        <v>#VALUE!</v>
      </c>
      <c r="B297" s="195" t="e">
        <f t="shared" ref="B297:B360" si="21">S298</f>
        <v>#VALUE!</v>
      </c>
      <c r="C297" s="196">
        <f t="shared" ref="C297:D360" si="22">Q298</f>
        <v>2.5599999999999894</v>
      </c>
      <c r="D297" s="195" t="e">
        <f t="shared" si="22"/>
        <v>#VALUE!</v>
      </c>
      <c r="E297" s="195" t="e">
        <f t="shared" ref="E297:G360" si="23">T298</f>
        <v>#VALUE!</v>
      </c>
      <c r="F297" s="195" t="e">
        <f t="shared" si="23"/>
        <v>#VALUE!</v>
      </c>
      <c r="G297" s="195" t="e">
        <f t="shared" si="23"/>
        <v>#VALUE!</v>
      </c>
      <c r="Q297" s="196">
        <f t="shared" si="19"/>
        <v>2.5499999999999896</v>
      </c>
      <c r="R297" s="201" t="e">
        <v>#VALUE!</v>
      </c>
      <c r="S297" s="201" t="e">
        <v>#VALUE!</v>
      </c>
      <c r="T297" s="201" t="e">
        <v>#VALUE!</v>
      </c>
      <c r="U297" s="201" t="e">
        <v>#VALUE!</v>
      </c>
      <c r="V297" s="201" t="e">
        <v>#VALUE!</v>
      </c>
    </row>
    <row r="298" spans="1:22">
      <c r="A298" s="195" t="e">
        <f t="shared" si="20"/>
        <v>#VALUE!</v>
      </c>
      <c r="B298" s="195" t="e">
        <f t="shared" si="21"/>
        <v>#VALUE!</v>
      </c>
      <c r="C298" s="196">
        <f t="shared" si="22"/>
        <v>2.5699999999999892</v>
      </c>
      <c r="D298" s="195" t="e">
        <f t="shared" si="22"/>
        <v>#VALUE!</v>
      </c>
      <c r="E298" s="195" t="e">
        <f t="shared" si="23"/>
        <v>#VALUE!</v>
      </c>
      <c r="F298" s="195" t="e">
        <f t="shared" si="23"/>
        <v>#VALUE!</v>
      </c>
      <c r="G298" s="195" t="e">
        <f t="shared" si="23"/>
        <v>#VALUE!</v>
      </c>
      <c r="Q298" s="196">
        <f t="shared" si="19"/>
        <v>2.5599999999999894</v>
      </c>
      <c r="R298" s="201" t="e">
        <v>#VALUE!</v>
      </c>
      <c r="S298" s="201" t="e">
        <v>#VALUE!</v>
      </c>
      <c r="T298" s="201" t="e">
        <v>#VALUE!</v>
      </c>
      <c r="U298" s="201" t="e">
        <v>#VALUE!</v>
      </c>
      <c r="V298" s="201" t="e">
        <v>#VALUE!</v>
      </c>
    </row>
    <row r="299" spans="1:22">
      <c r="A299" s="195" t="e">
        <f t="shared" si="20"/>
        <v>#VALUE!</v>
      </c>
      <c r="B299" s="195" t="e">
        <f t="shared" si="21"/>
        <v>#VALUE!</v>
      </c>
      <c r="C299" s="196">
        <f t="shared" si="22"/>
        <v>2.579999999999989</v>
      </c>
      <c r="D299" s="195" t="e">
        <f t="shared" si="22"/>
        <v>#VALUE!</v>
      </c>
      <c r="E299" s="195" t="e">
        <f t="shared" si="23"/>
        <v>#VALUE!</v>
      </c>
      <c r="F299" s="195" t="e">
        <f t="shared" si="23"/>
        <v>#VALUE!</v>
      </c>
      <c r="G299" s="195" t="e">
        <f t="shared" si="23"/>
        <v>#VALUE!</v>
      </c>
      <c r="Q299" s="196">
        <f t="shared" si="19"/>
        <v>2.5699999999999892</v>
      </c>
      <c r="R299" s="201" t="e">
        <v>#VALUE!</v>
      </c>
      <c r="S299" s="201" t="e">
        <v>#VALUE!</v>
      </c>
      <c r="T299" s="201" t="e">
        <v>#VALUE!</v>
      </c>
      <c r="U299" s="201" t="e">
        <v>#VALUE!</v>
      </c>
      <c r="V299" s="201" t="e">
        <v>#VALUE!</v>
      </c>
    </row>
    <row r="300" spans="1:22">
      <c r="A300" s="195" t="e">
        <f t="shared" si="20"/>
        <v>#VALUE!</v>
      </c>
      <c r="B300" s="195" t="e">
        <f t="shared" si="21"/>
        <v>#VALUE!</v>
      </c>
      <c r="C300" s="196">
        <f t="shared" si="22"/>
        <v>2.5899999999999888</v>
      </c>
      <c r="D300" s="195" t="e">
        <f t="shared" si="22"/>
        <v>#VALUE!</v>
      </c>
      <c r="E300" s="195" t="e">
        <f t="shared" si="23"/>
        <v>#VALUE!</v>
      </c>
      <c r="F300" s="195" t="e">
        <f t="shared" si="23"/>
        <v>#VALUE!</v>
      </c>
      <c r="G300" s="195" t="e">
        <f t="shared" si="23"/>
        <v>#VALUE!</v>
      </c>
      <c r="Q300" s="196">
        <f t="shared" ref="Q300:Q363" si="24">Q299+0.01</f>
        <v>2.579999999999989</v>
      </c>
      <c r="R300" s="201" t="e">
        <v>#VALUE!</v>
      </c>
      <c r="S300" s="201" t="e">
        <v>#VALUE!</v>
      </c>
      <c r="T300" s="201" t="e">
        <v>#VALUE!</v>
      </c>
      <c r="U300" s="201" t="e">
        <v>#VALUE!</v>
      </c>
      <c r="V300" s="201" t="e">
        <v>#VALUE!</v>
      </c>
    </row>
    <row r="301" spans="1:22">
      <c r="A301" s="195" t="e">
        <f t="shared" si="20"/>
        <v>#VALUE!</v>
      </c>
      <c r="B301" s="195" t="e">
        <f t="shared" si="21"/>
        <v>#VALUE!</v>
      </c>
      <c r="C301" s="196">
        <f t="shared" si="22"/>
        <v>2.5999999999999885</v>
      </c>
      <c r="D301" s="195" t="e">
        <f t="shared" si="22"/>
        <v>#VALUE!</v>
      </c>
      <c r="E301" s="195" t="e">
        <f t="shared" si="23"/>
        <v>#VALUE!</v>
      </c>
      <c r="F301" s="195" t="e">
        <f t="shared" si="23"/>
        <v>#VALUE!</v>
      </c>
      <c r="G301" s="195" t="e">
        <f t="shared" si="23"/>
        <v>#VALUE!</v>
      </c>
      <c r="Q301" s="196">
        <f t="shared" si="24"/>
        <v>2.5899999999999888</v>
      </c>
      <c r="R301" s="201" t="e">
        <v>#VALUE!</v>
      </c>
      <c r="S301" s="201" t="e">
        <v>#VALUE!</v>
      </c>
      <c r="T301" s="201" t="e">
        <v>#VALUE!</v>
      </c>
      <c r="U301" s="201" t="e">
        <v>#VALUE!</v>
      </c>
      <c r="V301" s="201" t="e">
        <v>#VALUE!</v>
      </c>
    </row>
    <row r="302" spans="1:22">
      <c r="A302" s="195" t="e">
        <f t="shared" si="20"/>
        <v>#VALUE!</v>
      </c>
      <c r="B302" s="195" t="e">
        <f t="shared" si="21"/>
        <v>#VALUE!</v>
      </c>
      <c r="C302" s="196">
        <f t="shared" si="22"/>
        <v>2.6099999999999883</v>
      </c>
      <c r="D302" s="195" t="e">
        <f t="shared" si="22"/>
        <v>#VALUE!</v>
      </c>
      <c r="E302" s="195" t="e">
        <f t="shared" si="23"/>
        <v>#VALUE!</v>
      </c>
      <c r="F302" s="195" t="e">
        <f t="shared" si="23"/>
        <v>#VALUE!</v>
      </c>
      <c r="G302" s="195" t="e">
        <f t="shared" si="23"/>
        <v>#VALUE!</v>
      </c>
      <c r="Q302" s="196">
        <f t="shared" si="24"/>
        <v>2.5999999999999885</v>
      </c>
      <c r="R302" s="201" t="e">
        <v>#VALUE!</v>
      </c>
      <c r="S302" s="201" t="e">
        <v>#VALUE!</v>
      </c>
      <c r="T302" s="201" t="e">
        <v>#VALUE!</v>
      </c>
      <c r="U302" s="201" t="e">
        <v>#VALUE!</v>
      </c>
      <c r="V302" s="201" t="e">
        <v>#VALUE!</v>
      </c>
    </row>
    <row r="303" spans="1:22">
      <c r="A303" s="195" t="e">
        <f t="shared" si="20"/>
        <v>#VALUE!</v>
      </c>
      <c r="B303" s="195" t="e">
        <f t="shared" si="21"/>
        <v>#VALUE!</v>
      </c>
      <c r="C303" s="196">
        <f t="shared" si="22"/>
        <v>2.6199999999999881</v>
      </c>
      <c r="D303" s="195" t="e">
        <f t="shared" si="22"/>
        <v>#VALUE!</v>
      </c>
      <c r="E303" s="195" t="e">
        <f t="shared" si="23"/>
        <v>#VALUE!</v>
      </c>
      <c r="F303" s="195" t="e">
        <f t="shared" si="23"/>
        <v>#VALUE!</v>
      </c>
      <c r="G303" s="195" t="e">
        <f t="shared" si="23"/>
        <v>#VALUE!</v>
      </c>
      <c r="Q303" s="196">
        <f t="shared" si="24"/>
        <v>2.6099999999999883</v>
      </c>
      <c r="R303" s="201" t="e">
        <v>#VALUE!</v>
      </c>
      <c r="S303" s="201" t="e">
        <v>#VALUE!</v>
      </c>
      <c r="T303" s="201" t="e">
        <v>#VALUE!</v>
      </c>
      <c r="U303" s="201" t="e">
        <v>#VALUE!</v>
      </c>
      <c r="V303" s="201" t="e">
        <v>#VALUE!</v>
      </c>
    </row>
    <row r="304" spans="1:22">
      <c r="A304" s="195" t="e">
        <f t="shared" si="20"/>
        <v>#VALUE!</v>
      </c>
      <c r="B304" s="195" t="e">
        <f t="shared" si="21"/>
        <v>#VALUE!</v>
      </c>
      <c r="C304" s="196">
        <f t="shared" si="22"/>
        <v>2.6299999999999879</v>
      </c>
      <c r="D304" s="195" t="e">
        <f t="shared" si="22"/>
        <v>#VALUE!</v>
      </c>
      <c r="E304" s="195" t="e">
        <f t="shared" si="23"/>
        <v>#VALUE!</v>
      </c>
      <c r="F304" s="195" t="e">
        <f t="shared" si="23"/>
        <v>#VALUE!</v>
      </c>
      <c r="G304" s="195" t="e">
        <f t="shared" si="23"/>
        <v>#VALUE!</v>
      </c>
      <c r="Q304" s="196">
        <f t="shared" si="24"/>
        <v>2.6199999999999881</v>
      </c>
      <c r="R304" s="201" t="e">
        <v>#VALUE!</v>
      </c>
      <c r="S304" s="201" t="e">
        <v>#VALUE!</v>
      </c>
      <c r="T304" s="201" t="e">
        <v>#VALUE!</v>
      </c>
      <c r="U304" s="201" t="e">
        <v>#VALUE!</v>
      </c>
      <c r="V304" s="201" t="e">
        <v>#VALUE!</v>
      </c>
    </row>
    <row r="305" spans="1:22">
      <c r="A305" s="195" t="e">
        <f t="shared" si="20"/>
        <v>#VALUE!</v>
      </c>
      <c r="B305" s="195" t="e">
        <f t="shared" si="21"/>
        <v>#VALUE!</v>
      </c>
      <c r="C305" s="196">
        <f t="shared" si="22"/>
        <v>2.6399999999999877</v>
      </c>
      <c r="D305" s="195" t="e">
        <f t="shared" si="22"/>
        <v>#VALUE!</v>
      </c>
      <c r="E305" s="195" t="e">
        <f t="shared" si="23"/>
        <v>#VALUE!</v>
      </c>
      <c r="F305" s="195" t="e">
        <f t="shared" si="23"/>
        <v>#VALUE!</v>
      </c>
      <c r="G305" s="195" t="e">
        <f t="shared" si="23"/>
        <v>#VALUE!</v>
      </c>
      <c r="Q305" s="196">
        <f t="shared" si="24"/>
        <v>2.6299999999999879</v>
      </c>
      <c r="R305" s="201" t="e">
        <v>#VALUE!</v>
      </c>
      <c r="S305" s="201" t="e">
        <v>#VALUE!</v>
      </c>
      <c r="T305" s="201" t="e">
        <v>#VALUE!</v>
      </c>
      <c r="U305" s="201" t="e">
        <v>#VALUE!</v>
      </c>
      <c r="V305" s="201" t="e">
        <v>#VALUE!</v>
      </c>
    </row>
    <row r="306" spans="1:22">
      <c r="A306" s="195" t="e">
        <f t="shared" si="20"/>
        <v>#VALUE!</v>
      </c>
      <c r="B306" s="195" t="e">
        <f t="shared" si="21"/>
        <v>#VALUE!</v>
      </c>
      <c r="C306" s="196">
        <f t="shared" si="22"/>
        <v>2.6499999999999875</v>
      </c>
      <c r="D306" s="195" t="e">
        <f t="shared" si="22"/>
        <v>#VALUE!</v>
      </c>
      <c r="E306" s="195" t="e">
        <f t="shared" si="23"/>
        <v>#VALUE!</v>
      </c>
      <c r="F306" s="195" t="e">
        <f t="shared" si="23"/>
        <v>#VALUE!</v>
      </c>
      <c r="G306" s="195" t="e">
        <f t="shared" si="23"/>
        <v>#VALUE!</v>
      </c>
      <c r="Q306" s="196">
        <f t="shared" si="24"/>
        <v>2.6399999999999877</v>
      </c>
      <c r="R306" s="201" t="e">
        <v>#VALUE!</v>
      </c>
      <c r="S306" s="201" t="e">
        <v>#VALUE!</v>
      </c>
      <c r="T306" s="201" t="e">
        <v>#VALUE!</v>
      </c>
      <c r="U306" s="201" t="e">
        <v>#VALUE!</v>
      </c>
      <c r="V306" s="201" t="e">
        <v>#VALUE!</v>
      </c>
    </row>
    <row r="307" spans="1:22">
      <c r="A307" s="195" t="e">
        <f t="shared" si="20"/>
        <v>#VALUE!</v>
      </c>
      <c r="B307" s="195" t="e">
        <f t="shared" si="21"/>
        <v>#VALUE!</v>
      </c>
      <c r="C307" s="196">
        <f t="shared" si="22"/>
        <v>2.6599999999999873</v>
      </c>
      <c r="D307" s="195" t="e">
        <f t="shared" si="22"/>
        <v>#VALUE!</v>
      </c>
      <c r="E307" s="195" t="e">
        <f t="shared" si="23"/>
        <v>#VALUE!</v>
      </c>
      <c r="F307" s="195" t="e">
        <f t="shared" si="23"/>
        <v>#VALUE!</v>
      </c>
      <c r="G307" s="195" t="e">
        <f t="shared" si="23"/>
        <v>#VALUE!</v>
      </c>
      <c r="Q307" s="196">
        <f t="shared" si="24"/>
        <v>2.6499999999999875</v>
      </c>
      <c r="R307" s="201" t="e">
        <v>#VALUE!</v>
      </c>
      <c r="S307" s="201" t="e">
        <v>#VALUE!</v>
      </c>
      <c r="T307" s="201" t="e">
        <v>#VALUE!</v>
      </c>
      <c r="U307" s="201" t="e">
        <v>#VALUE!</v>
      </c>
      <c r="V307" s="201" t="e">
        <v>#VALUE!</v>
      </c>
    </row>
    <row r="308" spans="1:22">
      <c r="A308" s="195" t="e">
        <f t="shared" si="20"/>
        <v>#VALUE!</v>
      </c>
      <c r="B308" s="195" t="e">
        <f t="shared" si="21"/>
        <v>#VALUE!</v>
      </c>
      <c r="C308" s="196">
        <f t="shared" si="22"/>
        <v>2.6699999999999871</v>
      </c>
      <c r="D308" s="195" t="e">
        <f t="shared" si="22"/>
        <v>#VALUE!</v>
      </c>
      <c r="E308" s="195" t="e">
        <f t="shared" si="23"/>
        <v>#VALUE!</v>
      </c>
      <c r="F308" s="195" t="e">
        <f t="shared" si="23"/>
        <v>#VALUE!</v>
      </c>
      <c r="G308" s="195" t="e">
        <f t="shared" si="23"/>
        <v>#VALUE!</v>
      </c>
      <c r="Q308" s="196">
        <f t="shared" si="24"/>
        <v>2.6599999999999873</v>
      </c>
      <c r="R308" s="201" t="e">
        <v>#VALUE!</v>
      </c>
      <c r="S308" s="201" t="e">
        <v>#VALUE!</v>
      </c>
      <c r="T308" s="201" t="e">
        <v>#VALUE!</v>
      </c>
      <c r="U308" s="201" t="e">
        <v>#VALUE!</v>
      </c>
      <c r="V308" s="201" t="e">
        <v>#VALUE!</v>
      </c>
    </row>
    <row r="309" spans="1:22">
      <c r="A309" s="195" t="e">
        <f t="shared" si="20"/>
        <v>#VALUE!</v>
      </c>
      <c r="B309" s="195" t="e">
        <f t="shared" si="21"/>
        <v>#VALUE!</v>
      </c>
      <c r="C309" s="196">
        <f t="shared" si="22"/>
        <v>2.6799999999999868</v>
      </c>
      <c r="D309" s="195" t="e">
        <f t="shared" si="22"/>
        <v>#VALUE!</v>
      </c>
      <c r="E309" s="195" t="e">
        <f t="shared" si="23"/>
        <v>#VALUE!</v>
      </c>
      <c r="F309" s="195" t="e">
        <f t="shared" si="23"/>
        <v>#VALUE!</v>
      </c>
      <c r="G309" s="195" t="e">
        <f t="shared" si="23"/>
        <v>#VALUE!</v>
      </c>
      <c r="Q309" s="196">
        <f t="shared" si="24"/>
        <v>2.6699999999999871</v>
      </c>
      <c r="R309" s="201" t="e">
        <v>#VALUE!</v>
      </c>
      <c r="S309" s="201" t="e">
        <v>#VALUE!</v>
      </c>
      <c r="T309" s="201" t="e">
        <v>#VALUE!</v>
      </c>
      <c r="U309" s="201" t="e">
        <v>#VALUE!</v>
      </c>
      <c r="V309" s="201" t="e">
        <v>#VALUE!</v>
      </c>
    </row>
    <row r="310" spans="1:22">
      <c r="A310" s="195" t="e">
        <f t="shared" si="20"/>
        <v>#VALUE!</v>
      </c>
      <c r="B310" s="195" t="e">
        <f t="shared" si="21"/>
        <v>#VALUE!</v>
      </c>
      <c r="C310" s="196">
        <f t="shared" si="22"/>
        <v>2.6899999999999866</v>
      </c>
      <c r="D310" s="195" t="e">
        <f t="shared" si="22"/>
        <v>#VALUE!</v>
      </c>
      <c r="E310" s="195" t="e">
        <f t="shared" si="23"/>
        <v>#VALUE!</v>
      </c>
      <c r="F310" s="195" t="e">
        <f t="shared" si="23"/>
        <v>#VALUE!</v>
      </c>
      <c r="G310" s="195" t="e">
        <f t="shared" si="23"/>
        <v>#VALUE!</v>
      </c>
      <c r="Q310" s="196">
        <f t="shared" si="24"/>
        <v>2.6799999999999868</v>
      </c>
      <c r="R310" s="201" t="e">
        <v>#VALUE!</v>
      </c>
      <c r="S310" s="201" t="e">
        <v>#VALUE!</v>
      </c>
      <c r="T310" s="201" t="e">
        <v>#VALUE!</v>
      </c>
      <c r="U310" s="201" t="e">
        <v>#VALUE!</v>
      </c>
      <c r="V310" s="201" t="e">
        <v>#VALUE!</v>
      </c>
    </row>
    <row r="311" spans="1:22">
      <c r="A311" s="195" t="e">
        <f t="shared" si="20"/>
        <v>#VALUE!</v>
      </c>
      <c r="B311" s="195" t="e">
        <f t="shared" si="21"/>
        <v>#VALUE!</v>
      </c>
      <c r="C311" s="196">
        <f t="shared" si="22"/>
        <v>2.6999999999999864</v>
      </c>
      <c r="D311" s="195" t="e">
        <f t="shared" si="22"/>
        <v>#VALUE!</v>
      </c>
      <c r="E311" s="195" t="e">
        <f t="shared" si="23"/>
        <v>#VALUE!</v>
      </c>
      <c r="F311" s="195" t="e">
        <f t="shared" si="23"/>
        <v>#VALUE!</v>
      </c>
      <c r="G311" s="195" t="e">
        <f t="shared" si="23"/>
        <v>#VALUE!</v>
      </c>
      <c r="Q311" s="196">
        <f t="shared" si="24"/>
        <v>2.6899999999999866</v>
      </c>
      <c r="R311" s="201" t="e">
        <v>#VALUE!</v>
      </c>
      <c r="S311" s="201" t="e">
        <v>#VALUE!</v>
      </c>
      <c r="T311" s="201" t="e">
        <v>#VALUE!</v>
      </c>
      <c r="U311" s="201" t="e">
        <v>#VALUE!</v>
      </c>
      <c r="V311" s="201" t="e">
        <v>#VALUE!</v>
      </c>
    </row>
    <row r="312" spans="1:22">
      <c r="A312" s="195" t="e">
        <f t="shared" si="20"/>
        <v>#VALUE!</v>
      </c>
      <c r="B312" s="195" t="e">
        <f t="shared" si="21"/>
        <v>#VALUE!</v>
      </c>
      <c r="C312" s="196">
        <f t="shared" si="22"/>
        <v>2.7099999999999862</v>
      </c>
      <c r="D312" s="195" t="e">
        <f t="shared" si="22"/>
        <v>#VALUE!</v>
      </c>
      <c r="E312" s="195" t="e">
        <f t="shared" si="23"/>
        <v>#VALUE!</v>
      </c>
      <c r="F312" s="195" t="e">
        <f t="shared" si="23"/>
        <v>#VALUE!</v>
      </c>
      <c r="G312" s="195" t="e">
        <f t="shared" si="23"/>
        <v>#VALUE!</v>
      </c>
      <c r="Q312" s="196">
        <f t="shared" si="24"/>
        <v>2.6999999999999864</v>
      </c>
      <c r="R312" s="201" t="e">
        <v>#VALUE!</v>
      </c>
      <c r="S312" s="201" t="e">
        <v>#VALUE!</v>
      </c>
      <c r="T312" s="201" t="e">
        <v>#VALUE!</v>
      </c>
      <c r="U312" s="201" t="e">
        <v>#VALUE!</v>
      </c>
      <c r="V312" s="201" t="e">
        <v>#VALUE!</v>
      </c>
    </row>
    <row r="313" spans="1:22">
      <c r="A313" s="195" t="e">
        <f t="shared" si="20"/>
        <v>#VALUE!</v>
      </c>
      <c r="B313" s="195" t="e">
        <f t="shared" si="21"/>
        <v>#VALUE!</v>
      </c>
      <c r="C313" s="196">
        <f t="shared" si="22"/>
        <v>2.719999999999986</v>
      </c>
      <c r="D313" s="195" t="e">
        <f t="shared" si="22"/>
        <v>#VALUE!</v>
      </c>
      <c r="E313" s="195" t="e">
        <f t="shared" si="23"/>
        <v>#VALUE!</v>
      </c>
      <c r="F313" s="195" t="e">
        <f t="shared" si="23"/>
        <v>#VALUE!</v>
      </c>
      <c r="G313" s="195" t="e">
        <f t="shared" si="23"/>
        <v>#VALUE!</v>
      </c>
      <c r="Q313" s="196">
        <f t="shared" si="24"/>
        <v>2.7099999999999862</v>
      </c>
      <c r="R313" s="201" t="e">
        <v>#VALUE!</v>
      </c>
      <c r="S313" s="201" t="e">
        <v>#VALUE!</v>
      </c>
      <c r="T313" s="201" t="e">
        <v>#VALUE!</v>
      </c>
      <c r="U313" s="201" t="e">
        <v>#VALUE!</v>
      </c>
      <c r="V313" s="201" t="e">
        <v>#VALUE!</v>
      </c>
    </row>
    <row r="314" spans="1:22">
      <c r="A314" s="195" t="e">
        <f t="shared" si="20"/>
        <v>#VALUE!</v>
      </c>
      <c r="B314" s="195" t="e">
        <f t="shared" si="21"/>
        <v>#VALUE!</v>
      </c>
      <c r="C314" s="196">
        <f t="shared" si="22"/>
        <v>2.7299999999999858</v>
      </c>
      <c r="D314" s="195" t="e">
        <f t="shared" si="22"/>
        <v>#VALUE!</v>
      </c>
      <c r="E314" s="195" t="e">
        <f t="shared" si="23"/>
        <v>#VALUE!</v>
      </c>
      <c r="F314" s="195" t="e">
        <f t="shared" si="23"/>
        <v>#VALUE!</v>
      </c>
      <c r="G314" s="195" t="e">
        <f t="shared" si="23"/>
        <v>#VALUE!</v>
      </c>
      <c r="Q314" s="196">
        <f t="shared" si="24"/>
        <v>2.719999999999986</v>
      </c>
      <c r="R314" s="201" t="e">
        <v>#VALUE!</v>
      </c>
      <c r="S314" s="201" t="e">
        <v>#VALUE!</v>
      </c>
      <c r="T314" s="201" t="e">
        <v>#VALUE!</v>
      </c>
      <c r="U314" s="201" t="e">
        <v>#VALUE!</v>
      </c>
      <c r="V314" s="201" t="e">
        <v>#VALUE!</v>
      </c>
    </row>
    <row r="315" spans="1:22">
      <c r="A315" s="195" t="e">
        <f t="shared" si="20"/>
        <v>#VALUE!</v>
      </c>
      <c r="B315" s="195" t="e">
        <f t="shared" si="21"/>
        <v>#VALUE!</v>
      </c>
      <c r="C315" s="196">
        <f t="shared" si="22"/>
        <v>2.7399999999999856</v>
      </c>
      <c r="D315" s="195" t="e">
        <f t="shared" si="22"/>
        <v>#VALUE!</v>
      </c>
      <c r="E315" s="195" t="e">
        <f t="shared" si="23"/>
        <v>#VALUE!</v>
      </c>
      <c r="F315" s="195" t="e">
        <f t="shared" si="23"/>
        <v>#VALUE!</v>
      </c>
      <c r="G315" s="195" t="e">
        <f t="shared" si="23"/>
        <v>#VALUE!</v>
      </c>
      <c r="Q315" s="196">
        <f t="shared" si="24"/>
        <v>2.7299999999999858</v>
      </c>
      <c r="R315" s="201" t="e">
        <v>#VALUE!</v>
      </c>
      <c r="S315" s="201" t="e">
        <v>#VALUE!</v>
      </c>
      <c r="T315" s="201" t="e">
        <v>#VALUE!</v>
      </c>
      <c r="U315" s="201" t="e">
        <v>#VALUE!</v>
      </c>
      <c r="V315" s="201" t="e">
        <v>#VALUE!</v>
      </c>
    </row>
    <row r="316" spans="1:22">
      <c r="A316" s="195" t="e">
        <f t="shared" si="20"/>
        <v>#VALUE!</v>
      </c>
      <c r="B316" s="195" t="e">
        <f t="shared" si="21"/>
        <v>#VALUE!</v>
      </c>
      <c r="C316" s="196">
        <f t="shared" si="22"/>
        <v>2.7499999999999853</v>
      </c>
      <c r="D316" s="195" t="e">
        <f t="shared" si="22"/>
        <v>#VALUE!</v>
      </c>
      <c r="E316" s="195" t="e">
        <f t="shared" si="23"/>
        <v>#VALUE!</v>
      </c>
      <c r="F316" s="195" t="e">
        <f t="shared" si="23"/>
        <v>#VALUE!</v>
      </c>
      <c r="G316" s="195" t="e">
        <f t="shared" si="23"/>
        <v>#VALUE!</v>
      </c>
      <c r="Q316" s="196">
        <f t="shared" si="24"/>
        <v>2.7399999999999856</v>
      </c>
      <c r="R316" s="201" t="e">
        <v>#VALUE!</v>
      </c>
      <c r="S316" s="201" t="e">
        <v>#VALUE!</v>
      </c>
      <c r="T316" s="201" t="e">
        <v>#VALUE!</v>
      </c>
      <c r="U316" s="201" t="e">
        <v>#VALUE!</v>
      </c>
      <c r="V316" s="201" t="e">
        <v>#VALUE!</v>
      </c>
    </row>
    <row r="317" spans="1:22">
      <c r="A317" s="195" t="e">
        <f t="shared" si="20"/>
        <v>#VALUE!</v>
      </c>
      <c r="B317" s="195" t="e">
        <f t="shared" si="21"/>
        <v>#VALUE!</v>
      </c>
      <c r="C317" s="196">
        <f t="shared" si="22"/>
        <v>2.7599999999999851</v>
      </c>
      <c r="D317" s="195" t="e">
        <f t="shared" si="22"/>
        <v>#VALUE!</v>
      </c>
      <c r="E317" s="195" t="e">
        <f t="shared" si="23"/>
        <v>#VALUE!</v>
      </c>
      <c r="F317" s="195" t="e">
        <f t="shared" si="23"/>
        <v>#VALUE!</v>
      </c>
      <c r="G317" s="195" t="e">
        <f t="shared" si="23"/>
        <v>#VALUE!</v>
      </c>
      <c r="Q317" s="196">
        <f t="shared" si="24"/>
        <v>2.7499999999999853</v>
      </c>
      <c r="R317" s="201" t="e">
        <v>#VALUE!</v>
      </c>
      <c r="S317" s="201" t="e">
        <v>#VALUE!</v>
      </c>
      <c r="T317" s="201" t="e">
        <v>#VALUE!</v>
      </c>
      <c r="U317" s="201" t="e">
        <v>#VALUE!</v>
      </c>
      <c r="V317" s="201" t="e">
        <v>#VALUE!</v>
      </c>
    </row>
    <row r="318" spans="1:22">
      <c r="A318" s="195" t="e">
        <f t="shared" si="20"/>
        <v>#VALUE!</v>
      </c>
      <c r="B318" s="195" t="e">
        <f t="shared" si="21"/>
        <v>#VALUE!</v>
      </c>
      <c r="C318" s="196">
        <f t="shared" si="22"/>
        <v>2.7699999999999849</v>
      </c>
      <c r="D318" s="195" t="e">
        <f t="shared" si="22"/>
        <v>#VALUE!</v>
      </c>
      <c r="E318" s="195" t="e">
        <f t="shared" si="23"/>
        <v>#VALUE!</v>
      </c>
      <c r="F318" s="195" t="e">
        <f t="shared" si="23"/>
        <v>#VALUE!</v>
      </c>
      <c r="G318" s="195" t="e">
        <f t="shared" si="23"/>
        <v>#VALUE!</v>
      </c>
      <c r="Q318" s="196">
        <f t="shared" si="24"/>
        <v>2.7599999999999851</v>
      </c>
      <c r="R318" s="201" t="e">
        <v>#VALUE!</v>
      </c>
      <c r="S318" s="201" t="e">
        <v>#VALUE!</v>
      </c>
      <c r="T318" s="201" t="e">
        <v>#VALUE!</v>
      </c>
      <c r="U318" s="201" t="e">
        <v>#VALUE!</v>
      </c>
      <c r="V318" s="201" t="e">
        <v>#VALUE!</v>
      </c>
    </row>
    <row r="319" spans="1:22">
      <c r="A319" s="195" t="e">
        <f t="shared" si="20"/>
        <v>#VALUE!</v>
      </c>
      <c r="B319" s="195" t="e">
        <f t="shared" si="21"/>
        <v>#VALUE!</v>
      </c>
      <c r="C319" s="196">
        <f t="shared" si="22"/>
        <v>2.7799999999999847</v>
      </c>
      <c r="D319" s="195" t="e">
        <f t="shared" si="22"/>
        <v>#VALUE!</v>
      </c>
      <c r="E319" s="195" t="e">
        <f t="shared" si="23"/>
        <v>#VALUE!</v>
      </c>
      <c r="F319" s="195" t="e">
        <f t="shared" si="23"/>
        <v>#VALUE!</v>
      </c>
      <c r="G319" s="195" t="e">
        <f t="shared" si="23"/>
        <v>#VALUE!</v>
      </c>
      <c r="Q319" s="196">
        <f t="shared" si="24"/>
        <v>2.7699999999999849</v>
      </c>
      <c r="R319" s="201" t="e">
        <v>#VALUE!</v>
      </c>
      <c r="S319" s="201" t="e">
        <v>#VALUE!</v>
      </c>
      <c r="T319" s="201" t="e">
        <v>#VALUE!</v>
      </c>
      <c r="U319" s="201" t="e">
        <v>#VALUE!</v>
      </c>
      <c r="V319" s="201" t="e">
        <v>#VALUE!</v>
      </c>
    </row>
    <row r="320" spans="1:22">
      <c r="A320" s="195" t="e">
        <f t="shared" si="20"/>
        <v>#VALUE!</v>
      </c>
      <c r="B320" s="195" t="e">
        <f t="shared" si="21"/>
        <v>#VALUE!</v>
      </c>
      <c r="C320" s="196">
        <f t="shared" si="22"/>
        <v>2.7899999999999845</v>
      </c>
      <c r="D320" s="195" t="e">
        <f t="shared" si="22"/>
        <v>#VALUE!</v>
      </c>
      <c r="E320" s="195" t="e">
        <f t="shared" si="23"/>
        <v>#VALUE!</v>
      </c>
      <c r="F320" s="195" t="e">
        <f t="shared" si="23"/>
        <v>#VALUE!</v>
      </c>
      <c r="G320" s="195" t="e">
        <f t="shared" si="23"/>
        <v>#VALUE!</v>
      </c>
      <c r="Q320" s="196">
        <f t="shared" si="24"/>
        <v>2.7799999999999847</v>
      </c>
      <c r="R320" s="201" t="e">
        <v>#VALUE!</v>
      </c>
      <c r="S320" s="201" t="e">
        <v>#VALUE!</v>
      </c>
      <c r="T320" s="201" t="e">
        <v>#VALUE!</v>
      </c>
      <c r="U320" s="201" t="e">
        <v>#VALUE!</v>
      </c>
      <c r="V320" s="201" t="e">
        <v>#VALUE!</v>
      </c>
    </row>
    <row r="321" spans="1:22">
      <c r="A321" s="195" t="e">
        <f t="shared" si="20"/>
        <v>#VALUE!</v>
      </c>
      <c r="B321" s="195" t="e">
        <f t="shared" si="21"/>
        <v>#VALUE!</v>
      </c>
      <c r="C321" s="196">
        <f t="shared" si="22"/>
        <v>2.7999999999999843</v>
      </c>
      <c r="D321" s="195" t="e">
        <f t="shared" si="22"/>
        <v>#VALUE!</v>
      </c>
      <c r="E321" s="195" t="e">
        <f t="shared" si="23"/>
        <v>#VALUE!</v>
      </c>
      <c r="F321" s="195" t="e">
        <f t="shared" si="23"/>
        <v>#VALUE!</v>
      </c>
      <c r="G321" s="195" t="e">
        <f t="shared" si="23"/>
        <v>#VALUE!</v>
      </c>
      <c r="Q321" s="196">
        <f t="shared" si="24"/>
        <v>2.7899999999999845</v>
      </c>
      <c r="R321" s="201" t="e">
        <v>#VALUE!</v>
      </c>
      <c r="S321" s="201" t="e">
        <v>#VALUE!</v>
      </c>
      <c r="T321" s="201" t="e">
        <v>#VALUE!</v>
      </c>
      <c r="U321" s="201" t="e">
        <v>#VALUE!</v>
      </c>
      <c r="V321" s="201" t="e">
        <v>#VALUE!</v>
      </c>
    </row>
    <row r="322" spans="1:22">
      <c r="A322" s="195" t="e">
        <f t="shared" si="20"/>
        <v>#VALUE!</v>
      </c>
      <c r="B322" s="195" t="e">
        <f t="shared" si="21"/>
        <v>#VALUE!</v>
      </c>
      <c r="C322" s="196">
        <f t="shared" si="22"/>
        <v>2.8099999999999841</v>
      </c>
      <c r="D322" s="195" t="e">
        <f t="shared" si="22"/>
        <v>#VALUE!</v>
      </c>
      <c r="E322" s="195" t="e">
        <f t="shared" si="23"/>
        <v>#VALUE!</v>
      </c>
      <c r="F322" s="195" t="e">
        <f t="shared" si="23"/>
        <v>#VALUE!</v>
      </c>
      <c r="G322" s="195" t="e">
        <f t="shared" si="23"/>
        <v>#VALUE!</v>
      </c>
      <c r="Q322" s="196">
        <f t="shared" si="24"/>
        <v>2.7999999999999843</v>
      </c>
      <c r="R322" s="201" t="e">
        <v>#VALUE!</v>
      </c>
      <c r="S322" s="201" t="e">
        <v>#VALUE!</v>
      </c>
      <c r="T322" s="201" t="e">
        <v>#VALUE!</v>
      </c>
      <c r="U322" s="201" t="e">
        <v>#VALUE!</v>
      </c>
      <c r="V322" s="201" t="e">
        <v>#VALUE!</v>
      </c>
    </row>
    <row r="323" spans="1:22">
      <c r="A323" s="195" t="e">
        <f t="shared" si="20"/>
        <v>#VALUE!</v>
      </c>
      <c r="B323" s="195" t="e">
        <f t="shared" si="21"/>
        <v>#VALUE!</v>
      </c>
      <c r="C323" s="196">
        <f t="shared" si="22"/>
        <v>2.8199999999999839</v>
      </c>
      <c r="D323" s="195" t="e">
        <f t="shared" si="22"/>
        <v>#VALUE!</v>
      </c>
      <c r="E323" s="195" t="e">
        <f t="shared" si="23"/>
        <v>#VALUE!</v>
      </c>
      <c r="F323" s="195" t="e">
        <f t="shared" si="23"/>
        <v>#VALUE!</v>
      </c>
      <c r="G323" s="195" t="e">
        <f t="shared" si="23"/>
        <v>#VALUE!</v>
      </c>
      <c r="Q323" s="196">
        <f t="shared" si="24"/>
        <v>2.8099999999999841</v>
      </c>
      <c r="R323" s="201" t="e">
        <v>#VALUE!</v>
      </c>
      <c r="S323" s="201" t="e">
        <v>#VALUE!</v>
      </c>
      <c r="T323" s="201" t="e">
        <v>#VALUE!</v>
      </c>
      <c r="U323" s="201" t="e">
        <v>#VALUE!</v>
      </c>
      <c r="V323" s="201" t="e">
        <v>#VALUE!</v>
      </c>
    </row>
    <row r="324" spans="1:22">
      <c r="A324" s="195" t="e">
        <f t="shared" si="20"/>
        <v>#VALUE!</v>
      </c>
      <c r="B324" s="195" t="e">
        <f t="shared" si="21"/>
        <v>#VALUE!</v>
      </c>
      <c r="C324" s="196">
        <f t="shared" si="22"/>
        <v>2.8299999999999836</v>
      </c>
      <c r="D324" s="195" t="e">
        <f t="shared" si="22"/>
        <v>#VALUE!</v>
      </c>
      <c r="E324" s="195" t="e">
        <f t="shared" si="23"/>
        <v>#VALUE!</v>
      </c>
      <c r="F324" s="195" t="e">
        <f t="shared" si="23"/>
        <v>#VALUE!</v>
      </c>
      <c r="G324" s="195" t="e">
        <f t="shared" si="23"/>
        <v>#VALUE!</v>
      </c>
      <c r="Q324" s="196">
        <f t="shared" si="24"/>
        <v>2.8199999999999839</v>
      </c>
      <c r="R324" s="201" t="e">
        <v>#VALUE!</v>
      </c>
      <c r="S324" s="201" t="e">
        <v>#VALUE!</v>
      </c>
      <c r="T324" s="201" t="e">
        <v>#VALUE!</v>
      </c>
      <c r="U324" s="201" t="e">
        <v>#VALUE!</v>
      </c>
      <c r="V324" s="201" t="e">
        <v>#VALUE!</v>
      </c>
    </row>
    <row r="325" spans="1:22">
      <c r="A325" s="195" t="e">
        <f t="shared" si="20"/>
        <v>#VALUE!</v>
      </c>
      <c r="B325" s="195" t="e">
        <f t="shared" si="21"/>
        <v>#VALUE!</v>
      </c>
      <c r="C325" s="196">
        <f t="shared" si="22"/>
        <v>2.8399999999999834</v>
      </c>
      <c r="D325" s="195" t="e">
        <f t="shared" si="22"/>
        <v>#VALUE!</v>
      </c>
      <c r="E325" s="195" t="e">
        <f t="shared" si="23"/>
        <v>#VALUE!</v>
      </c>
      <c r="F325" s="195" t="e">
        <f t="shared" si="23"/>
        <v>#VALUE!</v>
      </c>
      <c r="G325" s="195" t="e">
        <f t="shared" si="23"/>
        <v>#VALUE!</v>
      </c>
      <c r="Q325" s="196">
        <f t="shared" si="24"/>
        <v>2.8299999999999836</v>
      </c>
      <c r="R325" s="201" t="e">
        <v>#VALUE!</v>
      </c>
      <c r="S325" s="201" t="e">
        <v>#VALUE!</v>
      </c>
      <c r="T325" s="201" t="e">
        <v>#VALUE!</v>
      </c>
      <c r="U325" s="201" t="e">
        <v>#VALUE!</v>
      </c>
      <c r="V325" s="201" t="e">
        <v>#VALUE!</v>
      </c>
    </row>
    <row r="326" spans="1:22">
      <c r="A326" s="195" t="e">
        <f t="shared" si="20"/>
        <v>#VALUE!</v>
      </c>
      <c r="B326" s="195" t="e">
        <f t="shared" si="21"/>
        <v>#VALUE!</v>
      </c>
      <c r="C326" s="196">
        <f t="shared" si="22"/>
        <v>2.8499999999999832</v>
      </c>
      <c r="D326" s="195" t="e">
        <f t="shared" si="22"/>
        <v>#VALUE!</v>
      </c>
      <c r="E326" s="195" t="e">
        <f t="shared" si="23"/>
        <v>#VALUE!</v>
      </c>
      <c r="F326" s="195" t="e">
        <f t="shared" si="23"/>
        <v>#VALUE!</v>
      </c>
      <c r="G326" s="195" t="e">
        <f t="shared" si="23"/>
        <v>#VALUE!</v>
      </c>
      <c r="Q326" s="196">
        <f t="shared" si="24"/>
        <v>2.8399999999999834</v>
      </c>
      <c r="R326" s="201" t="e">
        <v>#VALUE!</v>
      </c>
      <c r="S326" s="201" t="e">
        <v>#VALUE!</v>
      </c>
      <c r="T326" s="201" t="e">
        <v>#VALUE!</v>
      </c>
      <c r="U326" s="201" t="e">
        <v>#VALUE!</v>
      </c>
      <c r="V326" s="201" t="e">
        <v>#VALUE!</v>
      </c>
    </row>
    <row r="327" spans="1:22">
      <c r="A327" s="195" t="e">
        <f t="shared" si="20"/>
        <v>#VALUE!</v>
      </c>
      <c r="B327" s="195" t="e">
        <f t="shared" si="21"/>
        <v>#VALUE!</v>
      </c>
      <c r="C327" s="196">
        <f t="shared" si="22"/>
        <v>2.859999999999983</v>
      </c>
      <c r="D327" s="195" t="e">
        <f t="shared" si="22"/>
        <v>#VALUE!</v>
      </c>
      <c r="E327" s="195" t="e">
        <f t="shared" si="23"/>
        <v>#VALUE!</v>
      </c>
      <c r="F327" s="195" t="e">
        <f t="shared" si="23"/>
        <v>#VALUE!</v>
      </c>
      <c r="G327" s="195" t="e">
        <f t="shared" si="23"/>
        <v>#VALUE!</v>
      </c>
      <c r="Q327" s="196">
        <f t="shared" si="24"/>
        <v>2.8499999999999832</v>
      </c>
      <c r="R327" s="201" t="e">
        <v>#VALUE!</v>
      </c>
      <c r="S327" s="201" t="e">
        <v>#VALUE!</v>
      </c>
      <c r="T327" s="201" t="e">
        <v>#VALUE!</v>
      </c>
      <c r="U327" s="201" t="e">
        <v>#VALUE!</v>
      </c>
      <c r="V327" s="201" t="e">
        <v>#VALUE!</v>
      </c>
    </row>
    <row r="328" spans="1:22">
      <c r="A328" s="195" t="e">
        <f t="shared" si="20"/>
        <v>#VALUE!</v>
      </c>
      <c r="B328" s="195" t="e">
        <f t="shared" si="21"/>
        <v>#VALUE!</v>
      </c>
      <c r="C328" s="196">
        <f t="shared" si="22"/>
        <v>2.8699999999999828</v>
      </c>
      <c r="D328" s="195" t="e">
        <f t="shared" si="22"/>
        <v>#VALUE!</v>
      </c>
      <c r="E328" s="195" t="e">
        <f t="shared" si="23"/>
        <v>#VALUE!</v>
      </c>
      <c r="F328" s="195" t="e">
        <f t="shared" si="23"/>
        <v>#VALUE!</v>
      </c>
      <c r="G328" s="195" t="e">
        <f t="shared" si="23"/>
        <v>#VALUE!</v>
      </c>
      <c r="Q328" s="196">
        <f t="shared" si="24"/>
        <v>2.859999999999983</v>
      </c>
      <c r="R328" s="201" t="e">
        <v>#VALUE!</v>
      </c>
      <c r="S328" s="201" t="e">
        <v>#VALUE!</v>
      </c>
      <c r="T328" s="201" t="e">
        <v>#VALUE!</v>
      </c>
      <c r="U328" s="201" t="e">
        <v>#VALUE!</v>
      </c>
      <c r="V328" s="201" t="e">
        <v>#VALUE!</v>
      </c>
    </row>
    <row r="329" spans="1:22">
      <c r="A329" s="195" t="e">
        <f t="shared" si="20"/>
        <v>#VALUE!</v>
      </c>
      <c r="B329" s="195" t="e">
        <f t="shared" si="21"/>
        <v>#VALUE!</v>
      </c>
      <c r="C329" s="196">
        <f t="shared" si="22"/>
        <v>2.8799999999999826</v>
      </c>
      <c r="D329" s="195" t="e">
        <f t="shared" si="22"/>
        <v>#VALUE!</v>
      </c>
      <c r="E329" s="195" t="e">
        <f t="shared" si="23"/>
        <v>#VALUE!</v>
      </c>
      <c r="F329" s="195" t="e">
        <f t="shared" si="23"/>
        <v>#VALUE!</v>
      </c>
      <c r="G329" s="195" t="e">
        <f t="shared" si="23"/>
        <v>#VALUE!</v>
      </c>
      <c r="Q329" s="196">
        <f t="shared" si="24"/>
        <v>2.8699999999999828</v>
      </c>
      <c r="R329" s="201" t="e">
        <v>#VALUE!</v>
      </c>
      <c r="S329" s="201" t="e">
        <v>#VALUE!</v>
      </c>
      <c r="T329" s="201" t="e">
        <v>#VALUE!</v>
      </c>
      <c r="U329" s="201" t="e">
        <v>#VALUE!</v>
      </c>
      <c r="V329" s="201" t="e">
        <v>#VALUE!</v>
      </c>
    </row>
    <row r="330" spans="1:22">
      <c r="A330" s="195" t="e">
        <f t="shared" si="20"/>
        <v>#VALUE!</v>
      </c>
      <c r="B330" s="195" t="e">
        <f t="shared" si="21"/>
        <v>#VALUE!</v>
      </c>
      <c r="C330" s="196">
        <f t="shared" si="22"/>
        <v>2.8899999999999824</v>
      </c>
      <c r="D330" s="195" t="e">
        <f t="shared" si="22"/>
        <v>#VALUE!</v>
      </c>
      <c r="E330" s="195" t="e">
        <f t="shared" si="23"/>
        <v>#VALUE!</v>
      </c>
      <c r="F330" s="195" t="e">
        <f t="shared" si="23"/>
        <v>#VALUE!</v>
      </c>
      <c r="G330" s="195" t="e">
        <f t="shared" si="23"/>
        <v>#VALUE!</v>
      </c>
      <c r="Q330" s="196">
        <f t="shared" si="24"/>
        <v>2.8799999999999826</v>
      </c>
      <c r="R330" s="201" t="e">
        <v>#VALUE!</v>
      </c>
      <c r="S330" s="201" t="e">
        <v>#VALUE!</v>
      </c>
      <c r="T330" s="201" t="e">
        <v>#VALUE!</v>
      </c>
      <c r="U330" s="201" t="e">
        <v>#VALUE!</v>
      </c>
      <c r="V330" s="201" t="e">
        <v>#VALUE!</v>
      </c>
    </row>
    <row r="331" spans="1:22">
      <c r="A331" s="195" t="e">
        <f t="shared" si="20"/>
        <v>#VALUE!</v>
      </c>
      <c r="B331" s="195" t="e">
        <f t="shared" si="21"/>
        <v>#VALUE!</v>
      </c>
      <c r="C331" s="196">
        <f t="shared" si="22"/>
        <v>2.8999999999999821</v>
      </c>
      <c r="D331" s="195" t="e">
        <f t="shared" si="22"/>
        <v>#VALUE!</v>
      </c>
      <c r="E331" s="195" t="e">
        <f t="shared" si="23"/>
        <v>#VALUE!</v>
      </c>
      <c r="F331" s="195" t="e">
        <f t="shared" si="23"/>
        <v>#VALUE!</v>
      </c>
      <c r="G331" s="195" t="e">
        <f t="shared" si="23"/>
        <v>#VALUE!</v>
      </c>
      <c r="Q331" s="196">
        <f t="shared" si="24"/>
        <v>2.8899999999999824</v>
      </c>
      <c r="R331" s="201" t="e">
        <v>#VALUE!</v>
      </c>
      <c r="S331" s="201" t="e">
        <v>#VALUE!</v>
      </c>
      <c r="T331" s="201" t="e">
        <v>#VALUE!</v>
      </c>
      <c r="U331" s="201" t="e">
        <v>#VALUE!</v>
      </c>
      <c r="V331" s="201" t="e">
        <v>#VALUE!</v>
      </c>
    </row>
    <row r="332" spans="1:22">
      <c r="A332" s="195" t="e">
        <f t="shared" si="20"/>
        <v>#VALUE!</v>
      </c>
      <c r="B332" s="195" t="e">
        <f t="shared" si="21"/>
        <v>#VALUE!</v>
      </c>
      <c r="C332" s="196">
        <f t="shared" si="22"/>
        <v>2.9099999999999819</v>
      </c>
      <c r="D332" s="195" t="e">
        <f t="shared" si="22"/>
        <v>#VALUE!</v>
      </c>
      <c r="E332" s="195" t="e">
        <f t="shared" si="23"/>
        <v>#VALUE!</v>
      </c>
      <c r="F332" s="195" t="e">
        <f t="shared" si="23"/>
        <v>#VALUE!</v>
      </c>
      <c r="G332" s="195" t="e">
        <f t="shared" si="23"/>
        <v>#VALUE!</v>
      </c>
      <c r="Q332" s="196">
        <f t="shared" si="24"/>
        <v>2.8999999999999821</v>
      </c>
      <c r="R332" s="201" t="e">
        <v>#VALUE!</v>
      </c>
      <c r="S332" s="201" t="e">
        <v>#VALUE!</v>
      </c>
      <c r="T332" s="201" t="e">
        <v>#VALUE!</v>
      </c>
      <c r="U332" s="201" t="e">
        <v>#VALUE!</v>
      </c>
      <c r="V332" s="201" t="e">
        <v>#VALUE!</v>
      </c>
    </row>
    <row r="333" spans="1:22">
      <c r="A333" s="195" t="e">
        <f t="shared" si="20"/>
        <v>#VALUE!</v>
      </c>
      <c r="B333" s="195" t="e">
        <f t="shared" si="21"/>
        <v>#VALUE!</v>
      </c>
      <c r="C333" s="196">
        <f t="shared" si="22"/>
        <v>2.9199999999999817</v>
      </c>
      <c r="D333" s="195" t="e">
        <f t="shared" si="22"/>
        <v>#VALUE!</v>
      </c>
      <c r="E333" s="195" t="e">
        <f t="shared" si="23"/>
        <v>#VALUE!</v>
      </c>
      <c r="F333" s="195" t="e">
        <f t="shared" si="23"/>
        <v>#VALUE!</v>
      </c>
      <c r="G333" s="195" t="e">
        <f t="shared" si="23"/>
        <v>#VALUE!</v>
      </c>
      <c r="Q333" s="196">
        <f t="shared" si="24"/>
        <v>2.9099999999999819</v>
      </c>
      <c r="R333" s="201" t="e">
        <v>#VALUE!</v>
      </c>
      <c r="S333" s="201" t="e">
        <v>#VALUE!</v>
      </c>
      <c r="T333" s="201" t="e">
        <v>#VALUE!</v>
      </c>
      <c r="U333" s="201" t="e">
        <v>#VALUE!</v>
      </c>
      <c r="V333" s="201" t="e">
        <v>#VALUE!</v>
      </c>
    </row>
    <row r="334" spans="1:22">
      <c r="A334" s="195" t="e">
        <f t="shared" si="20"/>
        <v>#VALUE!</v>
      </c>
      <c r="B334" s="195" t="e">
        <f t="shared" si="21"/>
        <v>#VALUE!</v>
      </c>
      <c r="C334" s="196">
        <f t="shared" si="22"/>
        <v>2.9299999999999815</v>
      </c>
      <c r="D334" s="195" t="e">
        <f t="shared" si="22"/>
        <v>#VALUE!</v>
      </c>
      <c r="E334" s="195" t="e">
        <f t="shared" si="23"/>
        <v>#VALUE!</v>
      </c>
      <c r="F334" s="195" t="e">
        <f t="shared" si="23"/>
        <v>#VALUE!</v>
      </c>
      <c r="G334" s="195" t="e">
        <f t="shared" si="23"/>
        <v>#VALUE!</v>
      </c>
      <c r="Q334" s="196">
        <f t="shared" si="24"/>
        <v>2.9199999999999817</v>
      </c>
      <c r="R334" s="201" t="e">
        <v>#VALUE!</v>
      </c>
      <c r="S334" s="201" t="e">
        <v>#VALUE!</v>
      </c>
      <c r="T334" s="201" t="e">
        <v>#VALUE!</v>
      </c>
      <c r="U334" s="201" t="e">
        <v>#VALUE!</v>
      </c>
      <c r="V334" s="201" t="e">
        <v>#VALUE!</v>
      </c>
    </row>
    <row r="335" spans="1:22">
      <c r="A335" s="195" t="e">
        <f t="shared" si="20"/>
        <v>#VALUE!</v>
      </c>
      <c r="B335" s="195" t="e">
        <f t="shared" si="21"/>
        <v>#VALUE!</v>
      </c>
      <c r="C335" s="196">
        <f t="shared" si="22"/>
        <v>2.9399999999999813</v>
      </c>
      <c r="D335" s="195" t="e">
        <f t="shared" si="22"/>
        <v>#VALUE!</v>
      </c>
      <c r="E335" s="195" t="e">
        <f t="shared" si="23"/>
        <v>#VALUE!</v>
      </c>
      <c r="F335" s="195" t="e">
        <f t="shared" si="23"/>
        <v>#VALUE!</v>
      </c>
      <c r="G335" s="195" t="e">
        <f t="shared" si="23"/>
        <v>#VALUE!</v>
      </c>
      <c r="Q335" s="196">
        <f t="shared" si="24"/>
        <v>2.9299999999999815</v>
      </c>
      <c r="R335" s="201" t="e">
        <v>#VALUE!</v>
      </c>
      <c r="S335" s="201" t="e">
        <v>#VALUE!</v>
      </c>
      <c r="T335" s="201" t="e">
        <v>#VALUE!</v>
      </c>
      <c r="U335" s="201" t="e">
        <v>#VALUE!</v>
      </c>
      <c r="V335" s="201" t="e">
        <v>#VALUE!</v>
      </c>
    </row>
    <row r="336" spans="1:22">
      <c r="A336" s="195" t="e">
        <f t="shared" si="20"/>
        <v>#VALUE!</v>
      </c>
      <c r="B336" s="195" t="e">
        <f t="shared" si="21"/>
        <v>#VALUE!</v>
      </c>
      <c r="C336" s="196">
        <f t="shared" si="22"/>
        <v>2.9499999999999811</v>
      </c>
      <c r="D336" s="195" t="e">
        <f t="shared" si="22"/>
        <v>#VALUE!</v>
      </c>
      <c r="E336" s="195" t="e">
        <f t="shared" si="23"/>
        <v>#VALUE!</v>
      </c>
      <c r="F336" s="195" t="e">
        <f t="shared" si="23"/>
        <v>#VALUE!</v>
      </c>
      <c r="G336" s="195" t="e">
        <f t="shared" si="23"/>
        <v>#VALUE!</v>
      </c>
      <c r="Q336" s="196">
        <f t="shared" si="24"/>
        <v>2.9399999999999813</v>
      </c>
      <c r="R336" s="201" t="e">
        <v>#VALUE!</v>
      </c>
      <c r="S336" s="201" t="e">
        <v>#VALUE!</v>
      </c>
      <c r="T336" s="201" t="e">
        <v>#VALUE!</v>
      </c>
      <c r="U336" s="201" t="e">
        <v>#VALUE!</v>
      </c>
      <c r="V336" s="201" t="e">
        <v>#VALUE!</v>
      </c>
    </row>
    <row r="337" spans="1:22">
      <c r="A337" s="195" t="e">
        <f t="shared" si="20"/>
        <v>#VALUE!</v>
      </c>
      <c r="B337" s="195" t="e">
        <f t="shared" si="21"/>
        <v>#VALUE!</v>
      </c>
      <c r="C337" s="196">
        <f t="shared" si="22"/>
        <v>2.9599999999999809</v>
      </c>
      <c r="D337" s="195" t="e">
        <f t="shared" si="22"/>
        <v>#VALUE!</v>
      </c>
      <c r="E337" s="195" t="e">
        <f t="shared" si="23"/>
        <v>#VALUE!</v>
      </c>
      <c r="F337" s="195" t="e">
        <f t="shared" si="23"/>
        <v>#VALUE!</v>
      </c>
      <c r="G337" s="195" t="e">
        <f t="shared" si="23"/>
        <v>#VALUE!</v>
      </c>
      <c r="Q337" s="196">
        <f t="shared" si="24"/>
        <v>2.9499999999999811</v>
      </c>
      <c r="R337" s="201" t="e">
        <v>#VALUE!</v>
      </c>
      <c r="S337" s="201" t="e">
        <v>#VALUE!</v>
      </c>
      <c r="T337" s="201" t="e">
        <v>#VALUE!</v>
      </c>
      <c r="U337" s="201" t="e">
        <v>#VALUE!</v>
      </c>
      <c r="V337" s="201" t="e">
        <v>#VALUE!</v>
      </c>
    </row>
    <row r="338" spans="1:22">
      <c r="A338" s="195" t="e">
        <f t="shared" si="20"/>
        <v>#VALUE!</v>
      </c>
      <c r="B338" s="195" t="e">
        <f t="shared" si="21"/>
        <v>#VALUE!</v>
      </c>
      <c r="C338" s="196">
        <f t="shared" si="22"/>
        <v>2.9699999999999807</v>
      </c>
      <c r="D338" s="195" t="e">
        <f t="shared" si="22"/>
        <v>#VALUE!</v>
      </c>
      <c r="E338" s="195" t="e">
        <f t="shared" si="23"/>
        <v>#VALUE!</v>
      </c>
      <c r="F338" s="195" t="e">
        <f t="shared" si="23"/>
        <v>#VALUE!</v>
      </c>
      <c r="G338" s="195" t="e">
        <f t="shared" si="23"/>
        <v>#VALUE!</v>
      </c>
      <c r="Q338" s="196">
        <f t="shared" si="24"/>
        <v>2.9599999999999809</v>
      </c>
      <c r="R338" s="201" t="e">
        <v>#VALUE!</v>
      </c>
      <c r="S338" s="201" t="e">
        <v>#VALUE!</v>
      </c>
      <c r="T338" s="201" t="e">
        <v>#VALUE!</v>
      </c>
      <c r="U338" s="201" t="e">
        <v>#VALUE!</v>
      </c>
      <c r="V338" s="201" t="e">
        <v>#VALUE!</v>
      </c>
    </row>
    <row r="339" spans="1:22">
      <c r="A339" s="195" t="e">
        <f t="shared" si="20"/>
        <v>#VALUE!</v>
      </c>
      <c r="B339" s="195" t="e">
        <f t="shared" si="21"/>
        <v>#VALUE!</v>
      </c>
      <c r="C339" s="196">
        <f t="shared" si="22"/>
        <v>2.9799999999999804</v>
      </c>
      <c r="D339" s="195" t="e">
        <f t="shared" si="22"/>
        <v>#VALUE!</v>
      </c>
      <c r="E339" s="195" t="e">
        <f t="shared" si="23"/>
        <v>#VALUE!</v>
      </c>
      <c r="F339" s="195" t="e">
        <f t="shared" si="23"/>
        <v>#VALUE!</v>
      </c>
      <c r="G339" s="195" t="e">
        <f t="shared" si="23"/>
        <v>#VALUE!</v>
      </c>
      <c r="Q339" s="196">
        <f t="shared" si="24"/>
        <v>2.9699999999999807</v>
      </c>
      <c r="R339" s="201" t="e">
        <v>#VALUE!</v>
      </c>
      <c r="S339" s="201" t="e">
        <v>#VALUE!</v>
      </c>
      <c r="T339" s="201" t="e">
        <v>#VALUE!</v>
      </c>
      <c r="U339" s="201" t="e">
        <v>#VALUE!</v>
      </c>
      <c r="V339" s="201" t="e">
        <v>#VALUE!</v>
      </c>
    </row>
    <row r="340" spans="1:22">
      <c r="A340" s="195" t="e">
        <f t="shared" si="20"/>
        <v>#VALUE!</v>
      </c>
      <c r="B340" s="195" t="e">
        <f t="shared" si="21"/>
        <v>#VALUE!</v>
      </c>
      <c r="C340" s="196">
        <f t="shared" si="22"/>
        <v>2.9899999999999802</v>
      </c>
      <c r="D340" s="195" t="e">
        <f t="shared" si="22"/>
        <v>#VALUE!</v>
      </c>
      <c r="E340" s="195" t="e">
        <f t="shared" si="23"/>
        <v>#VALUE!</v>
      </c>
      <c r="F340" s="195" t="e">
        <f t="shared" si="23"/>
        <v>#VALUE!</v>
      </c>
      <c r="G340" s="195" t="e">
        <f t="shared" si="23"/>
        <v>#VALUE!</v>
      </c>
      <c r="Q340" s="196">
        <f t="shared" si="24"/>
        <v>2.9799999999999804</v>
      </c>
      <c r="R340" s="201" t="e">
        <v>#VALUE!</v>
      </c>
      <c r="S340" s="201" t="e">
        <v>#VALUE!</v>
      </c>
      <c r="T340" s="201" t="e">
        <v>#VALUE!</v>
      </c>
      <c r="U340" s="201" t="e">
        <v>#VALUE!</v>
      </c>
      <c r="V340" s="201" t="e">
        <v>#VALUE!</v>
      </c>
    </row>
    <row r="341" spans="1:22">
      <c r="A341" s="195" t="e">
        <f t="shared" si="20"/>
        <v>#VALUE!</v>
      </c>
      <c r="B341" s="195" t="e">
        <f t="shared" si="21"/>
        <v>#VALUE!</v>
      </c>
      <c r="C341" s="196">
        <f t="shared" si="22"/>
        <v>2.99999999999998</v>
      </c>
      <c r="D341" s="195" t="e">
        <f t="shared" si="22"/>
        <v>#VALUE!</v>
      </c>
      <c r="E341" s="195" t="e">
        <f t="shared" si="23"/>
        <v>#VALUE!</v>
      </c>
      <c r="F341" s="195" t="e">
        <f t="shared" si="23"/>
        <v>#VALUE!</v>
      </c>
      <c r="G341" s="195" t="e">
        <f t="shared" si="23"/>
        <v>#VALUE!</v>
      </c>
      <c r="Q341" s="196">
        <f t="shared" si="24"/>
        <v>2.9899999999999802</v>
      </c>
      <c r="R341" s="201" t="e">
        <v>#VALUE!</v>
      </c>
      <c r="S341" s="201" t="e">
        <v>#VALUE!</v>
      </c>
      <c r="T341" s="201" t="e">
        <v>#VALUE!</v>
      </c>
      <c r="U341" s="201" t="e">
        <v>#VALUE!</v>
      </c>
      <c r="V341" s="201" t="e">
        <v>#VALUE!</v>
      </c>
    </row>
    <row r="342" spans="1:22">
      <c r="A342" s="195" t="e">
        <f t="shared" si="20"/>
        <v>#VALUE!</v>
      </c>
      <c r="B342" s="195" t="e">
        <f t="shared" si="21"/>
        <v>#VALUE!</v>
      </c>
      <c r="C342" s="196">
        <f t="shared" si="22"/>
        <v>3.0099999999999798</v>
      </c>
      <c r="D342" s="195" t="e">
        <f t="shared" si="22"/>
        <v>#VALUE!</v>
      </c>
      <c r="E342" s="195" t="e">
        <f t="shared" si="23"/>
        <v>#VALUE!</v>
      </c>
      <c r="F342" s="195" t="e">
        <f t="shared" si="23"/>
        <v>#VALUE!</v>
      </c>
      <c r="G342" s="195" t="e">
        <f t="shared" si="23"/>
        <v>#VALUE!</v>
      </c>
      <c r="Q342" s="196">
        <f t="shared" si="24"/>
        <v>2.99999999999998</v>
      </c>
      <c r="R342" s="201" t="e">
        <v>#VALUE!</v>
      </c>
      <c r="S342" s="201" t="e">
        <v>#VALUE!</v>
      </c>
      <c r="T342" s="201" t="e">
        <v>#VALUE!</v>
      </c>
      <c r="U342" s="201" t="e">
        <v>#VALUE!</v>
      </c>
      <c r="V342" s="201" t="e">
        <v>#VALUE!</v>
      </c>
    </row>
    <row r="343" spans="1:22">
      <c r="A343" s="195" t="e">
        <f t="shared" si="20"/>
        <v>#VALUE!</v>
      </c>
      <c r="B343" s="195" t="e">
        <f t="shared" si="21"/>
        <v>#VALUE!</v>
      </c>
      <c r="C343" s="196">
        <f t="shared" si="22"/>
        <v>3.0199999999999796</v>
      </c>
      <c r="D343" s="195" t="e">
        <f t="shared" si="22"/>
        <v>#VALUE!</v>
      </c>
      <c r="E343" s="195" t="e">
        <f t="shared" si="23"/>
        <v>#VALUE!</v>
      </c>
      <c r="F343" s="195" t="e">
        <f t="shared" si="23"/>
        <v>#VALUE!</v>
      </c>
      <c r="G343" s="195" t="e">
        <f t="shared" si="23"/>
        <v>#VALUE!</v>
      </c>
      <c r="Q343" s="196">
        <f t="shared" si="24"/>
        <v>3.0099999999999798</v>
      </c>
      <c r="R343" s="201" t="e">
        <v>#VALUE!</v>
      </c>
      <c r="S343" s="201" t="e">
        <v>#VALUE!</v>
      </c>
      <c r="T343" s="201" t="e">
        <v>#VALUE!</v>
      </c>
      <c r="U343" s="201" t="e">
        <v>#VALUE!</v>
      </c>
      <c r="V343" s="201" t="e">
        <v>#VALUE!</v>
      </c>
    </row>
    <row r="344" spans="1:22">
      <c r="A344" s="195" t="e">
        <f t="shared" si="20"/>
        <v>#VALUE!</v>
      </c>
      <c r="B344" s="195" t="e">
        <f t="shared" si="21"/>
        <v>#VALUE!</v>
      </c>
      <c r="C344" s="196">
        <f t="shared" si="22"/>
        <v>3.0299999999999794</v>
      </c>
      <c r="D344" s="195" t="e">
        <f t="shared" si="22"/>
        <v>#VALUE!</v>
      </c>
      <c r="E344" s="195" t="e">
        <f t="shared" si="23"/>
        <v>#VALUE!</v>
      </c>
      <c r="F344" s="195" t="e">
        <f t="shared" si="23"/>
        <v>#VALUE!</v>
      </c>
      <c r="G344" s="195" t="e">
        <f t="shared" si="23"/>
        <v>#VALUE!</v>
      </c>
      <c r="Q344" s="196">
        <f t="shared" si="24"/>
        <v>3.0199999999999796</v>
      </c>
      <c r="R344" s="201" t="e">
        <v>#VALUE!</v>
      </c>
      <c r="S344" s="201" t="e">
        <v>#VALUE!</v>
      </c>
      <c r="T344" s="201" t="e">
        <v>#VALUE!</v>
      </c>
      <c r="U344" s="201" t="e">
        <v>#VALUE!</v>
      </c>
      <c r="V344" s="201" t="e">
        <v>#VALUE!</v>
      </c>
    </row>
    <row r="345" spans="1:22">
      <c r="A345" s="195" t="e">
        <f t="shared" si="20"/>
        <v>#VALUE!</v>
      </c>
      <c r="B345" s="195" t="e">
        <f t="shared" si="21"/>
        <v>#VALUE!</v>
      </c>
      <c r="C345" s="196">
        <f t="shared" si="22"/>
        <v>3.0399999999999792</v>
      </c>
      <c r="D345" s="195" t="e">
        <f t="shared" si="22"/>
        <v>#VALUE!</v>
      </c>
      <c r="E345" s="195" t="e">
        <f t="shared" si="23"/>
        <v>#VALUE!</v>
      </c>
      <c r="F345" s="195" t="e">
        <f t="shared" si="23"/>
        <v>#VALUE!</v>
      </c>
      <c r="G345" s="195" t="e">
        <f t="shared" si="23"/>
        <v>#VALUE!</v>
      </c>
      <c r="Q345" s="196">
        <f t="shared" si="24"/>
        <v>3.0299999999999794</v>
      </c>
      <c r="R345" s="201" t="e">
        <v>#VALUE!</v>
      </c>
      <c r="S345" s="201" t="e">
        <v>#VALUE!</v>
      </c>
      <c r="T345" s="201" t="e">
        <v>#VALUE!</v>
      </c>
      <c r="U345" s="201" t="e">
        <v>#VALUE!</v>
      </c>
      <c r="V345" s="201" t="e">
        <v>#VALUE!</v>
      </c>
    </row>
    <row r="346" spans="1:22">
      <c r="A346" s="195" t="e">
        <f t="shared" si="20"/>
        <v>#VALUE!</v>
      </c>
      <c r="B346" s="195" t="e">
        <f t="shared" si="21"/>
        <v>#VALUE!</v>
      </c>
      <c r="C346" s="196">
        <f t="shared" si="22"/>
        <v>3.049999999999979</v>
      </c>
      <c r="D346" s="195" t="e">
        <f t="shared" si="22"/>
        <v>#VALUE!</v>
      </c>
      <c r="E346" s="195" t="e">
        <f t="shared" si="23"/>
        <v>#VALUE!</v>
      </c>
      <c r="F346" s="195" t="e">
        <f t="shared" si="23"/>
        <v>#VALUE!</v>
      </c>
      <c r="G346" s="195" t="e">
        <f t="shared" si="23"/>
        <v>#VALUE!</v>
      </c>
      <c r="Q346" s="196">
        <f t="shared" si="24"/>
        <v>3.0399999999999792</v>
      </c>
      <c r="R346" s="201" t="e">
        <v>#VALUE!</v>
      </c>
      <c r="S346" s="201" t="e">
        <v>#VALUE!</v>
      </c>
      <c r="T346" s="201" t="e">
        <v>#VALUE!</v>
      </c>
      <c r="U346" s="201" t="e">
        <v>#VALUE!</v>
      </c>
      <c r="V346" s="201" t="e">
        <v>#VALUE!</v>
      </c>
    </row>
    <row r="347" spans="1:22">
      <c r="A347" s="195" t="e">
        <f t="shared" si="20"/>
        <v>#VALUE!</v>
      </c>
      <c r="B347" s="195" t="e">
        <f t="shared" si="21"/>
        <v>#VALUE!</v>
      </c>
      <c r="C347" s="196">
        <f t="shared" si="22"/>
        <v>3.0599999999999787</v>
      </c>
      <c r="D347" s="195" t="e">
        <f t="shared" si="22"/>
        <v>#VALUE!</v>
      </c>
      <c r="E347" s="195" t="e">
        <f t="shared" si="23"/>
        <v>#VALUE!</v>
      </c>
      <c r="F347" s="195" t="e">
        <f t="shared" si="23"/>
        <v>#VALUE!</v>
      </c>
      <c r="G347" s="195" t="e">
        <f t="shared" si="23"/>
        <v>#VALUE!</v>
      </c>
      <c r="Q347" s="196">
        <f t="shared" si="24"/>
        <v>3.049999999999979</v>
      </c>
      <c r="R347" s="201" t="e">
        <v>#VALUE!</v>
      </c>
      <c r="S347" s="201" t="e">
        <v>#VALUE!</v>
      </c>
      <c r="T347" s="201" t="e">
        <v>#VALUE!</v>
      </c>
      <c r="U347" s="201" t="e">
        <v>#VALUE!</v>
      </c>
      <c r="V347" s="201" t="e">
        <v>#VALUE!</v>
      </c>
    </row>
    <row r="348" spans="1:22">
      <c r="A348" s="195" t="e">
        <f t="shared" si="20"/>
        <v>#VALUE!</v>
      </c>
      <c r="B348" s="195" t="e">
        <f t="shared" si="21"/>
        <v>#VALUE!</v>
      </c>
      <c r="C348" s="196">
        <f t="shared" si="22"/>
        <v>3.0699999999999785</v>
      </c>
      <c r="D348" s="195" t="e">
        <f t="shared" si="22"/>
        <v>#VALUE!</v>
      </c>
      <c r="E348" s="195" t="e">
        <f t="shared" si="23"/>
        <v>#VALUE!</v>
      </c>
      <c r="F348" s="195" t="e">
        <f t="shared" si="23"/>
        <v>#VALUE!</v>
      </c>
      <c r="G348" s="195" t="e">
        <f t="shared" si="23"/>
        <v>#VALUE!</v>
      </c>
      <c r="Q348" s="196">
        <f t="shared" si="24"/>
        <v>3.0599999999999787</v>
      </c>
      <c r="R348" s="201" t="e">
        <v>#VALUE!</v>
      </c>
      <c r="S348" s="201" t="e">
        <v>#VALUE!</v>
      </c>
      <c r="T348" s="201" t="e">
        <v>#VALUE!</v>
      </c>
      <c r="U348" s="201" t="e">
        <v>#VALUE!</v>
      </c>
      <c r="V348" s="201" t="e">
        <v>#VALUE!</v>
      </c>
    </row>
    <row r="349" spans="1:22">
      <c r="A349" s="195" t="e">
        <f t="shared" si="20"/>
        <v>#VALUE!</v>
      </c>
      <c r="B349" s="195" t="e">
        <f t="shared" si="21"/>
        <v>#VALUE!</v>
      </c>
      <c r="C349" s="196">
        <f t="shared" si="22"/>
        <v>3.0799999999999783</v>
      </c>
      <c r="D349" s="195" t="e">
        <f t="shared" si="22"/>
        <v>#VALUE!</v>
      </c>
      <c r="E349" s="195" t="e">
        <f t="shared" si="23"/>
        <v>#VALUE!</v>
      </c>
      <c r="F349" s="195" t="e">
        <f t="shared" si="23"/>
        <v>#VALUE!</v>
      </c>
      <c r="G349" s="195" t="e">
        <f t="shared" si="23"/>
        <v>#VALUE!</v>
      </c>
      <c r="Q349" s="196">
        <f t="shared" si="24"/>
        <v>3.0699999999999785</v>
      </c>
      <c r="R349" s="201" t="e">
        <v>#VALUE!</v>
      </c>
      <c r="S349" s="201" t="e">
        <v>#VALUE!</v>
      </c>
      <c r="T349" s="201" t="e">
        <v>#VALUE!</v>
      </c>
      <c r="U349" s="201" t="e">
        <v>#VALUE!</v>
      </c>
      <c r="V349" s="201" t="e">
        <v>#VALUE!</v>
      </c>
    </row>
    <row r="350" spans="1:22">
      <c r="A350" s="195" t="e">
        <f t="shared" si="20"/>
        <v>#VALUE!</v>
      </c>
      <c r="B350" s="195" t="e">
        <f t="shared" si="21"/>
        <v>#VALUE!</v>
      </c>
      <c r="C350" s="196">
        <f t="shared" si="22"/>
        <v>3.0899999999999781</v>
      </c>
      <c r="D350" s="195" t="e">
        <f t="shared" si="22"/>
        <v>#VALUE!</v>
      </c>
      <c r="E350" s="195" t="e">
        <f t="shared" si="23"/>
        <v>#VALUE!</v>
      </c>
      <c r="F350" s="195" t="e">
        <f t="shared" si="23"/>
        <v>#VALUE!</v>
      </c>
      <c r="G350" s="195" t="e">
        <f t="shared" si="23"/>
        <v>#VALUE!</v>
      </c>
      <c r="Q350" s="196">
        <f t="shared" si="24"/>
        <v>3.0799999999999783</v>
      </c>
      <c r="R350" s="201" t="e">
        <v>#VALUE!</v>
      </c>
      <c r="S350" s="201" t="e">
        <v>#VALUE!</v>
      </c>
      <c r="T350" s="201" t="e">
        <v>#VALUE!</v>
      </c>
      <c r="U350" s="201" t="e">
        <v>#VALUE!</v>
      </c>
      <c r="V350" s="201" t="e">
        <v>#VALUE!</v>
      </c>
    </row>
    <row r="351" spans="1:22">
      <c r="A351" s="195" t="e">
        <f t="shared" si="20"/>
        <v>#VALUE!</v>
      </c>
      <c r="B351" s="195" t="e">
        <f t="shared" si="21"/>
        <v>#VALUE!</v>
      </c>
      <c r="C351" s="196">
        <f t="shared" si="22"/>
        <v>3.0999999999999779</v>
      </c>
      <c r="D351" s="195" t="e">
        <f t="shared" si="22"/>
        <v>#VALUE!</v>
      </c>
      <c r="E351" s="195" t="e">
        <f t="shared" si="23"/>
        <v>#VALUE!</v>
      </c>
      <c r="F351" s="195" t="e">
        <f t="shared" si="23"/>
        <v>#VALUE!</v>
      </c>
      <c r="G351" s="195" t="e">
        <f t="shared" si="23"/>
        <v>#VALUE!</v>
      </c>
      <c r="Q351" s="196">
        <f t="shared" si="24"/>
        <v>3.0899999999999781</v>
      </c>
      <c r="R351" s="201" t="e">
        <v>#VALUE!</v>
      </c>
      <c r="S351" s="201" t="e">
        <v>#VALUE!</v>
      </c>
      <c r="T351" s="201" t="e">
        <v>#VALUE!</v>
      </c>
      <c r="U351" s="201" t="e">
        <v>#VALUE!</v>
      </c>
      <c r="V351" s="201" t="e">
        <v>#VALUE!</v>
      </c>
    </row>
    <row r="352" spans="1:22">
      <c r="A352" s="195" t="e">
        <f t="shared" si="20"/>
        <v>#VALUE!</v>
      </c>
      <c r="B352" s="195" t="e">
        <f t="shared" si="21"/>
        <v>#VALUE!</v>
      </c>
      <c r="C352" s="196">
        <f t="shared" si="22"/>
        <v>3.1099999999999777</v>
      </c>
      <c r="D352" s="195" t="e">
        <f t="shared" si="22"/>
        <v>#VALUE!</v>
      </c>
      <c r="E352" s="195" t="e">
        <f t="shared" si="23"/>
        <v>#VALUE!</v>
      </c>
      <c r="F352" s="195" t="e">
        <f t="shared" si="23"/>
        <v>#VALUE!</v>
      </c>
      <c r="G352" s="195" t="e">
        <f t="shared" si="23"/>
        <v>#VALUE!</v>
      </c>
      <c r="Q352" s="196">
        <f t="shared" si="24"/>
        <v>3.0999999999999779</v>
      </c>
      <c r="R352" s="201" t="e">
        <v>#VALUE!</v>
      </c>
      <c r="S352" s="201" t="e">
        <v>#VALUE!</v>
      </c>
      <c r="T352" s="201" t="e">
        <v>#VALUE!</v>
      </c>
      <c r="U352" s="201" t="e">
        <v>#VALUE!</v>
      </c>
      <c r="V352" s="201" t="e">
        <v>#VALUE!</v>
      </c>
    </row>
    <row r="353" spans="1:22">
      <c r="A353" s="195" t="e">
        <f t="shared" si="20"/>
        <v>#VALUE!</v>
      </c>
      <c r="B353" s="195" t="e">
        <f t="shared" si="21"/>
        <v>#VALUE!</v>
      </c>
      <c r="C353" s="196">
        <f t="shared" si="22"/>
        <v>3.1199999999999775</v>
      </c>
      <c r="D353" s="195" t="e">
        <f t="shared" si="22"/>
        <v>#VALUE!</v>
      </c>
      <c r="E353" s="195" t="e">
        <f t="shared" si="23"/>
        <v>#VALUE!</v>
      </c>
      <c r="F353" s="195" t="e">
        <f t="shared" si="23"/>
        <v>#VALUE!</v>
      </c>
      <c r="G353" s="195" t="e">
        <f t="shared" si="23"/>
        <v>#VALUE!</v>
      </c>
      <c r="Q353" s="196">
        <f t="shared" si="24"/>
        <v>3.1099999999999777</v>
      </c>
      <c r="R353" s="201" t="e">
        <v>#VALUE!</v>
      </c>
      <c r="S353" s="201" t="e">
        <v>#VALUE!</v>
      </c>
      <c r="T353" s="201" t="e">
        <v>#VALUE!</v>
      </c>
      <c r="U353" s="201" t="e">
        <v>#VALUE!</v>
      </c>
      <c r="V353" s="201" t="e">
        <v>#VALUE!</v>
      </c>
    </row>
    <row r="354" spans="1:22">
      <c r="A354" s="195" t="e">
        <f t="shared" si="20"/>
        <v>#VALUE!</v>
      </c>
      <c r="B354" s="195" t="e">
        <f t="shared" si="21"/>
        <v>#VALUE!</v>
      </c>
      <c r="C354" s="196">
        <f t="shared" si="22"/>
        <v>3.1299999999999772</v>
      </c>
      <c r="D354" s="195" t="e">
        <f t="shared" si="22"/>
        <v>#VALUE!</v>
      </c>
      <c r="E354" s="195" t="e">
        <f t="shared" si="23"/>
        <v>#VALUE!</v>
      </c>
      <c r="F354" s="195" t="e">
        <f t="shared" si="23"/>
        <v>#VALUE!</v>
      </c>
      <c r="G354" s="195" t="e">
        <f t="shared" si="23"/>
        <v>#VALUE!</v>
      </c>
      <c r="Q354" s="196">
        <f t="shared" si="24"/>
        <v>3.1199999999999775</v>
      </c>
      <c r="R354" s="201" t="e">
        <v>#VALUE!</v>
      </c>
      <c r="S354" s="201" t="e">
        <v>#VALUE!</v>
      </c>
      <c r="T354" s="201" t="e">
        <v>#VALUE!</v>
      </c>
      <c r="U354" s="201" t="e">
        <v>#VALUE!</v>
      </c>
      <c r="V354" s="201" t="e">
        <v>#VALUE!</v>
      </c>
    </row>
    <row r="355" spans="1:22">
      <c r="A355" s="195" t="e">
        <f t="shared" si="20"/>
        <v>#VALUE!</v>
      </c>
      <c r="B355" s="195" t="e">
        <f t="shared" si="21"/>
        <v>#VALUE!</v>
      </c>
      <c r="C355" s="196">
        <f t="shared" si="22"/>
        <v>3.139999999999977</v>
      </c>
      <c r="D355" s="195" t="e">
        <f t="shared" si="22"/>
        <v>#VALUE!</v>
      </c>
      <c r="E355" s="195" t="e">
        <f t="shared" si="23"/>
        <v>#VALUE!</v>
      </c>
      <c r="F355" s="195" t="e">
        <f t="shared" si="23"/>
        <v>#VALUE!</v>
      </c>
      <c r="G355" s="195" t="e">
        <f t="shared" si="23"/>
        <v>#VALUE!</v>
      </c>
      <c r="Q355" s="196">
        <f t="shared" si="24"/>
        <v>3.1299999999999772</v>
      </c>
      <c r="R355" s="201" t="e">
        <v>#VALUE!</v>
      </c>
      <c r="S355" s="201" t="e">
        <v>#VALUE!</v>
      </c>
      <c r="T355" s="201" t="e">
        <v>#VALUE!</v>
      </c>
      <c r="U355" s="201" t="e">
        <v>#VALUE!</v>
      </c>
      <c r="V355" s="201" t="e">
        <v>#VALUE!</v>
      </c>
    </row>
    <row r="356" spans="1:22">
      <c r="A356" s="195" t="e">
        <f t="shared" si="20"/>
        <v>#VALUE!</v>
      </c>
      <c r="B356" s="195" t="e">
        <f t="shared" si="21"/>
        <v>#VALUE!</v>
      </c>
      <c r="C356" s="196">
        <f t="shared" si="22"/>
        <v>3.1499999999999768</v>
      </c>
      <c r="D356" s="195" t="e">
        <f t="shared" si="22"/>
        <v>#VALUE!</v>
      </c>
      <c r="E356" s="195" t="e">
        <f t="shared" si="23"/>
        <v>#VALUE!</v>
      </c>
      <c r="F356" s="195" t="e">
        <f t="shared" si="23"/>
        <v>#VALUE!</v>
      </c>
      <c r="G356" s="195" t="e">
        <f t="shared" si="23"/>
        <v>#VALUE!</v>
      </c>
      <c r="Q356" s="196">
        <f t="shared" si="24"/>
        <v>3.139999999999977</v>
      </c>
      <c r="R356" s="201" t="e">
        <v>#VALUE!</v>
      </c>
      <c r="S356" s="201" t="e">
        <v>#VALUE!</v>
      </c>
      <c r="T356" s="201" t="e">
        <v>#VALUE!</v>
      </c>
      <c r="U356" s="201" t="e">
        <v>#VALUE!</v>
      </c>
      <c r="V356" s="201" t="e">
        <v>#VALUE!</v>
      </c>
    </row>
    <row r="357" spans="1:22">
      <c r="A357" s="195" t="e">
        <f t="shared" si="20"/>
        <v>#VALUE!</v>
      </c>
      <c r="B357" s="195" t="e">
        <f t="shared" si="21"/>
        <v>#VALUE!</v>
      </c>
      <c r="C357" s="196">
        <f t="shared" si="22"/>
        <v>3.1599999999999766</v>
      </c>
      <c r="D357" s="195" t="e">
        <f t="shared" si="22"/>
        <v>#VALUE!</v>
      </c>
      <c r="E357" s="195" t="e">
        <f t="shared" si="23"/>
        <v>#VALUE!</v>
      </c>
      <c r="F357" s="195" t="e">
        <f t="shared" si="23"/>
        <v>#VALUE!</v>
      </c>
      <c r="G357" s="195" t="e">
        <f t="shared" si="23"/>
        <v>#VALUE!</v>
      </c>
      <c r="Q357" s="196">
        <f t="shared" si="24"/>
        <v>3.1499999999999768</v>
      </c>
      <c r="R357" s="201" t="e">
        <v>#VALUE!</v>
      </c>
      <c r="S357" s="201" t="e">
        <v>#VALUE!</v>
      </c>
      <c r="T357" s="201" t="e">
        <v>#VALUE!</v>
      </c>
      <c r="U357" s="201" t="e">
        <v>#VALUE!</v>
      </c>
      <c r="V357" s="201" t="e">
        <v>#VALUE!</v>
      </c>
    </row>
    <row r="358" spans="1:22">
      <c r="A358" s="195" t="e">
        <f t="shared" si="20"/>
        <v>#VALUE!</v>
      </c>
      <c r="B358" s="195" t="e">
        <f t="shared" si="21"/>
        <v>#VALUE!</v>
      </c>
      <c r="C358" s="196">
        <f t="shared" si="22"/>
        <v>3.1699999999999764</v>
      </c>
      <c r="D358" s="195" t="e">
        <f t="shared" si="22"/>
        <v>#VALUE!</v>
      </c>
      <c r="E358" s="195" t="e">
        <f t="shared" si="23"/>
        <v>#VALUE!</v>
      </c>
      <c r="F358" s="195" t="e">
        <f t="shared" si="23"/>
        <v>#VALUE!</v>
      </c>
      <c r="G358" s="195" t="e">
        <f t="shared" si="23"/>
        <v>#VALUE!</v>
      </c>
      <c r="Q358" s="196">
        <f t="shared" si="24"/>
        <v>3.1599999999999766</v>
      </c>
      <c r="R358" s="201" t="e">
        <v>#VALUE!</v>
      </c>
      <c r="S358" s="201" t="e">
        <v>#VALUE!</v>
      </c>
      <c r="T358" s="201" t="e">
        <v>#VALUE!</v>
      </c>
      <c r="U358" s="201" t="e">
        <v>#VALUE!</v>
      </c>
      <c r="V358" s="201" t="e">
        <v>#VALUE!</v>
      </c>
    </row>
    <row r="359" spans="1:22">
      <c r="A359" s="195" t="e">
        <f t="shared" si="20"/>
        <v>#VALUE!</v>
      </c>
      <c r="B359" s="195" t="e">
        <f t="shared" si="21"/>
        <v>#VALUE!</v>
      </c>
      <c r="C359" s="196">
        <f t="shared" si="22"/>
        <v>3.1799999999999762</v>
      </c>
      <c r="D359" s="195" t="e">
        <f t="shared" si="22"/>
        <v>#VALUE!</v>
      </c>
      <c r="E359" s="195" t="e">
        <f t="shared" si="23"/>
        <v>#VALUE!</v>
      </c>
      <c r="F359" s="195" t="e">
        <f t="shared" si="23"/>
        <v>#VALUE!</v>
      </c>
      <c r="G359" s="195" t="e">
        <f t="shared" si="23"/>
        <v>#VALUE!</v>
      </c>
      <c r="Q359" s="196">
        <f t="shared" si="24"/>
        <v>3.1699999999999764</v>
      </c>
      <c r="R359" s="201" t="e">
        <v>#VALUE!</v>
      </c>
      <c r="S359" s="201" t="e">
        <v>#VALUE!</v>
      </c>
      <c r="T359" s="201" t="e">
        <v>#VALUE!</v>
      </c>
      <c r="U359" s="201" t="e">
        <v>#VALUE!</v>
      </c>
      <c r="V359" s="201" t="e">
        <v>#VALUE!</v>
      </c>
    </row>
    <row r="360" spans="1:22">
      <c r="A360" s="195" t="e">
        <f t="shared" si="20"/>
        <v>#VALUE!</v>
      </c>
      <c r="B360" s="195" t="e">
        <f t="shared" si="21"/>
        <v>#VALUE!</v>
      </c>
      <c r="C360" s="196">
        <f t="shared" si="22"/>
        <v>3.189999999999976</v>
      </c>
      <c r="D360" s="195" t="e">
        <f t="shared" si="22"/>
        <v>#VALUE!</v>
      </c>
      <c r="E360" s="195" t="e">
        <f t="shared" si="23"/>
        <v>#VALUE!</v>
      </c>
      <c r="F360" s="195" t="e">
        <f t="shared" si="23"/>
        <v>#VALUE!</v>
      </c>
      <c r="G360" s="195" t="e">
        <f t="shared" si="23"/>
        <v>#VALUE!</v>
      </c>
      <c r="Q360" s="196">
        <f t="shared" si="24"/>
        <v>3.1799999999999762</v>
      </c>
      <c r="R360" s="201" t="e">
        <v>#VALUE!</v>
      </c>
      <c r="S360" s="201" t="e">
        <v>#VALUE!</v>
      </c>
      <c r="T360" s="201" t="e">
        <v>#VALUE!</v>
      </c>
      <c r="U360" s="201" t="e">
        <v>#VALUE!</v>
      </c>
      <c r="V360" s="201" t="e">
        <v>#VALUE!</v>
      </c>
    </row>
    <row r="361" spans="1:22">
      <c r="A361" s="195" t="e">
        <f t="shared" ref="A361:A424" si="25">S362</f>
        <v>#VALUE!</v>
      </c>
      <c r="B361" s="195" t="e">
        <f t="shared" ref="B361:B424" si="26">S362</f>
        <v>#VALUE!</v>
      </c>
      <c r="C361" s="196">
        <f t="shared" ref="C361:D424" si="27">Q362</f>
        <v>3.1999999999999758</v>
      </c>
      <c r="D361" s="195" t="e">
        <f t="shared" si="27"/>
        <v>#VALUE!</v>
      </c>
      <c r="E361" s="195" t="e">
        <f t="shared" ref="E361:G424" si="28">T362</f>
        <v>#VALUE!</v>
      </c>
      <c r="F361" s="195" t="e">
        <f t="shared" si="28"/>
        <v>#VALUE!</v>
      </c>
      <c r="G361" s="195" t="e">
        <f t="shared" si="28"/>
        <v>#VALUE!</v>
      </c>
      <c r="Q361" s="196">
        <f t="shared" si="24"/>
        <v>3.189999999999976</v>
      </c>
      <c r="R361" s="201" t="e">
        <v>#VALUE!</v>
      </c>
      <c r="S361" s="201" t="e">
        <v>#VALUE!</v>
      </c>
      <c r="T361" s="201" t="e">
        <v>#VALUE!</v>
      </c>
      <c r="U361" s="201" t="e">
        <v>#VALUE!</v>
      </c>
      <c r="V361" s="201" t="e">
        <v>#VALUE!</v>
      </c>
    </row>
    <row r="362" spans="1:22">
      <c r="A362" s="195" t="e">
        <f t="shared" si="25"/>
        <v>#VALUE!</v>
      </c>
      <c r="B362" s="195" t="e">
        <f t="shared" si="26"/>
        <v>#VALUE!</v>
      </c>
      <c r="C362" s="196">
        <f t="shared" si="27"/>
        <v>3.2099999999999755</v>
      </c>
      <c r="D362" s="195" t="e">
        <f t="shared" si="27"/>
        <v>#VALUE!</v>
      </c>
      <c r="E362" s="195" t="e">
        <f t="shared" si="28"/>
        <v>#VALUE!</v>
      </c>
      <c r="F362" s="195" t="e">
        <f t="shared" si="28"/>
        <v>#VALUE!</v>
      </c>
      <c r="G362" s="195" t="e">
        <f t="shared" si="28"/>
        <v>#VALUE!</v>
      </c>
      <c r="Q362" s="196">
        <f t="shared" si="24"/>
        <v>3.1999999999999758</v>
      </c>
      <c r="R362" s="201" t="e">
        <v>#VALUE!</v>
      </c>
      <c r="S362" s="201" t="e">
        <v>#VALUE!</v>
      </c>
      <c r="T362" s="201" t="e">
        <v>#VALUE!</v>
      </c>
      <c r="U362" s="201" t="e">
        <v>#VALUE!</v>
      </c>
      <c r="V362" s="201" t="e">
        <v>#VALUE!</v>
      </c>
    </row>
    <row r="363" spans="1:22">
      <c r="A363" s="195" t="e">
        <f t="shared" si="25"/>
        <v>#VALUE!</v>
      </c>
      <c r="B363" s="195" t="e">
        <f t="shared" si="26"/>
        <v>#VALUE!</v>
      </c>
      <c r="C363" s="196">
        <f t="shared" si="27"/>
        <v>3.2199999999999753</v>
      </c>
      <c r="D363" s="195" t="e">
        <f t="shared" si="27"/>
        <v>#VALUE!</v>
      </c>
      <c r="E363" s="195" t="e">
        <f t="shared" si="28"/>
        <v>#VALUE!</v>
      </c>
      <c r="F363" s="195" t="e">
        <f t="shared" si="28"/>
        <v>#VALUE!</v>
      </c>
      <c r="G363" s="195" t="e">
        <f t="shared" si="28"/>
        <v>#VALUE!</v>
      </c>
      <c r="Q363" s="196">
        <f t="shared" si="24"/>
        <v>3.2099999999999755</v>
      </c>
      <c r="R363" s="201" t="e">
        <v>#VALUE!</v>
      </c>
      <c r="S363" s="201" t="e">
        <v>#VALUE!</v>
      </c>
      <c r="T363" s="201" t="e">
        <v>#VALUE!</v>
      </c>
      <c r="U363" s="201" t="e">
        <v>#VALUE!</v>
      </c>
      <c r="V363" s="201" t="e">
        <v>#VALUE!</v>
      </c>
    </row>
    <row r="364" spans="1:22">
      <c r="A364" s="195" t="e">
        <f t="shared" si="25"/>
        <v>#VALUE!</v>
      </c>
      <c r="B364" s="195" t="e">
        <f t="shared" si="26"/>
        <v>#VALUE!</v>
      </c>
      <c r="C364" s="196">
        <f t="shared" si="27"/>
        <v>3.2299999999999751</v>
      </c>
      <c r="D364" s="195" t="e">
        <f t="shared" si="27"/>
        <v>#VALUE!</v>
      </c>
      <c r="E364" s="195" t="e">
        <f t="shared" si="28"/>
        <v>#VALUE!</v>
      </c>
      <c r="F364" s="195" t="e">
        <f t="shared" si="28"/>
        <v>#VALUE!</v>
      </c>
      <c r="G364" s="195" t="e">
        <f t="shared" si="28"/>
        <v>#VALUE!</v>
      </c>
      <c r="Q364" s="196">
        <f t="shared" ref="Q364:Q427" si="29">Q363+0.01</f>
        <v>3.2199999999999753</v>
      </c>
      <c r="R364" s="201" t="e">
        <v>#VALUE!</v>
      </c>
      <c r="S364" s="201" t="e">
        <v>#VALUE!</v>
      </c>
      <c r="T364" s="201" t="e">
        <v>#VALUE!</v>
      </c>
      <c r="U364" s="201" t="e">
        <v>#VALUE!</v>
      </c>
      <c r="V364" s="201" t="e">
        <v>#VALUE!</v>
      </c>
    </row>
    <row r="365" spans="1:22">
      <c r="A365" s="195" t="e">
        <f t="shared" si="25"/>
        <v>#VALUE!</v>
      </c>
      <c r="B365" s="195" t="e">
        <f t="shared" si="26"/>
        <v>#VALUE!</v>
      </c>
      <c r="C365" s="196">
        <f t="shared" si="27"/>
        <v>3.2399999999999749</v>
      </c>
      <c r="D365" s="195" t="e">
        <f t="shared" si="27"/>
        <v>#VALUE!</v>
      </c>
      <c r="E365" s="195" t="e">
        <f t="shared" si="28"/>
        <v>#VALUE!</v>
      </c>
      <c r="F365" s="195" t="e">
        <f t="shared" si="28"/>
        <v>#VALUE!</v>
      </c>
      <c r="G365" s="195" t="e">
        <f t="shared" si="28"/>
        <v>#VALUE!</v>
      </c>
      <c r="Q365" s="196">
        <f t="shared" si="29"/>
        <v>3.2299999999999751</v>
      </c>
      <c r="R365" s="201" t="e">
        <v>#VALUE!</v>
      </c>
      <c r="S365" s="201" t="e">
        <v>#VALUE!</v>
      </c>
      <c r="T365" s="201" t="e">
        <v>#VALUE!</v>
      </c>
      <c r="U365" s="201" t="e">
        <v>#VALUE!</v>
      </c>
      <c r="V365" s="201" t="e">
        <v>#VALUE!</v>
      </c>
    </row>
    <row r="366" spans="1:22">
      <c r="A366" s="195" t="e">
        <f t="shared" si="25"/>
        <v>#VALUE!</v>
      </c>
      <c r="B366" s="195" t="e">
        <f t="shared" si="26"/>
        <v>#VALUE!</v>
      </c>
      <c r="C366" s="196">
        <f t="shared" si="27"/>
        <v>3.2499999999999747</v>
      </c>
      <c r="D366" s="195" t="e">
        <f t="shared" si="27"/>
        <v>#VALUE!</v>
      </c>
      <c r="E366" s="195" t="e">
        <f t="shared" si="28"/>
        <v>#VALUE!</v>
      </c>
      <c r="F366" s="195" t="e">
        <f t="shared" si="28"/>
        <v>#VALUE!</v>
      </c>
      <c r="G366" s="195" t="e">
        <f t="shared" si="28"/>
        <v>#VALUE!</v>
      </c>
      <c r="Q366" s="196">
        <f t="shared" si="29"/>
        <v>3.2399999999999749</v>
      </c>
      <c r="R366" s="201" t="e">
        <v>#VALUE!</v>
      </c>
      <c r="S366" s="201" t="e">
        <v>#VALUE!</v>
      </c>
      <c r="T366" s="201" t="e">
        <v>#VALUE!</v>
      </c>
      <c r="U366" s="201" t="e">
        <v>#VALUE!</v>
      </c>
      <c r="V366" s="201" t="e">
        <v>#VALUE!</v>
      </c>
    </row>
    <row r="367" spans="1:22">
      <c r="A367" s="195" t="e">
        <f t="shared" si="25"/>
        <v>#VALUE!</v>
      </c>
      <c r="B367" s="195" t="e">
        <f t="shared" si="26"/>
        <v>#VALUE!</v>
      </c>
      <c r="C367" s="196">
        <f t="shared" si="27"/>
        <v>3.2599999999999745</v>
      </c>
      <c r="D367" s="195" t="e">
        <f t="shared" si="27"/>
        <v>#VALUE!</v>
      </c>
      <c r="E367" s="195" t="e">
        <f t="shared" si="28"/>
        <v>#VALUE!</v>
      </c>
      <c r="F367" s="195" t="e">
        <f t="shared" si="28"/>
        <v>#VALUE!</v>
      </c>
      <c r="G367" s="195" t="e">
        <f t="shared" si="28"/>
        <v>#VALUE!</v>
      </c>
      <c r="Q367" s="196">
        <f t="shared" si="29"/>
        <v>3.2499999999999747</v>
      </c>
      <c r="R367" s="201" t="e">
        <v>#VALUE!</v>
      </c>
      <c r="S367" s="201" t="e">
        <v>#VALUE!</v>
      </c>
      <c r="T367" s="201" t="e">
        <v>#VALUE!</v>
      </c>
      <c r="U367" s="201" t="e">
        <v>#VALUE!</v>
      </c>
      <c r="V367" s="201" t="e">
        <v>#VALUE!</v>
      </c>
    </row>
    <row r="368" spans="1:22">
      <c r="A368" s="195" t="e">
        <f t="shared" si="25"/>
        <v>#VALUE!</v>
      </c>
      <c r="B368" s="195" t="e">
        <f t="shared" si="26"/>
        <v>#VALUE!</v>
      </c>
      <c r="C368" s="196">
        <f t="shared" si="27"/>
        <v>3.2699999999999743</v>
      </c>
      <c r="D368" s="195" t="e">
        <f t="shared" si="27"/>
        <v>#VALUE!</v>
      </c>
      <c r="E368" s="195" t="e">
        <f t="shared" si="28"/>
        <v>#VALUE!</v>
      </c>
      <c r="F368" s="195" t="e">
        <f t="shared" si="28"/>
        <v>#VALUE!</v>
      </c>
      <c r="G368" s="195" t="e">
        <f t="shared" si="28"/>
        <v>#VALUE!</v>
      </c>
      <c r="Q368" s="196">
        <f t="shared" si="29"/>
        <v>3.2599999999999745</v>
      </c>
      <c r="R368" s="201" t="e">
        <v>#VALUE!</v>
      </c>
      <c r="S368" s="201" t="e">
        <v>#VALUE!</v>
      </c>
      <c r="T368" s="201" t="e">
        <v>#VALUE!</v>
      </c>
      <c r="U368" s="201" t="e">
        <v>#VALUE!</v>
      </c>
      <c r="V368" s="201" t="e">
        <v>#VALUE!</v>
      </c>
    </row>
    <row r="369" spans="1:22">
      <c r="A369" s="195" t="e">
        <f t="shared" si="25"/>
        <v>#VALUE!</v>
      </c>
      <c r="B369" s="195" t="e">
        <f t="shared" si="26"/>
        <v>#VALUE!</v>
      </c>
      <c r="C369" s="196">
        <f t="shared" si="27"/>
        <v>3.279999999999974</v>
      </c>
      <c r="D369" s="195" t="e">
        <f t="shared" si="27"/>
        <v>#VALUE!</v>
      </c>
      <c r="E369" s="195" t="e">
        <f t="shared" si="28"/>
        <v>#VALUE!</v>
      </c>
      <c r="F369" s="195" t="e">
        <f t="shared" si="28"/>
        <v>#VALUE!</v>
      </c>
      <c r="G369" s="195" t="e">
        <f t="shared" si="28"/>
        <v>#VALUE!</v>
      </c>
      <c r="Q369" s="196">
        <f t="shared" si="29"/>
        <v>3.2699999999999743</v>
      </c>
      <c r="R369" s="201" t="e">
        <v>#VALUE!</v>
      </c>
      <c r="S369" s="201" t="e">
        <v>#VALUE!</v>
      </c>
      <c r="T369" s="201" t="e">
        <v>#VALUE!</v>
      </c>
      <c r="U369" s="201" t="e">
        <v>#VALUE!</v>
      </c>
      <c r="V369" s="201" t="e">
        <v>#VALUE!</v>
      </c>
    </row>
    <row r="370" spans="1:22">
      <c r="A370" s="195" t="e">
        <f t="shared" si="25"/>
        <v>#VALUE!</v>
      </c>
      <c r="B370" s="195" t="e">
        <f t="shared" si="26"/>
        <v>#VALUE!</v>
      </c>
      <c r="C370" s="196">
        <f t="shared" si="27"/>
        <v>3.2899999999999738</v>
      </c>
      <c r="D370" s="195" t="e">
        <f t="shared" si="27"/>
        <v>#VALUE!</v>
      </c>
      <c r="E370" s="195" t="e">
        <f t="shared" si="28"/>
        <v>#VALUE!</v>
      </c>
      <c r="F370" s="195" t="e">
        <f t="shared" si="28"/>
        <v>#VALUE!</v>
      </c>
      <c r="G370" s="195" t="e">
        <f t="shared" si="28"/>
        <v>#VALUE!</v>
      </c>
      <c r="Q370" s="196">
        <f t="shared" si="29"/>
        <v>3.279999999999974</v>
      </c>
      <c r="R370" s="201" t="e">
        <v>#VALUE!</v>
      </c>
      <c r="S370" s="201" t="e">
        <v>#VALUE!</v>
      </c>
      <c r="T370" s="201" t="e">
        <v>#VALUE!</v>
      </c>
      <c r="U370" s="201" t="e">
        <v>#VALUE!</v>
      </c>
      <c r="V370" s="201" t="e">
        <v>#VALUE!</v>
      </c>
    </row>
    <row r="371" spans="1:22">
      <c r="A371" s="195" t="e">
        <f t="shared" si="25"/>
        <v>#VALUE!</v>
      </c>
      <c r="B371" s="195" t="e">
        <f t="shared" si="26"/>
        <v>#VALUE!</v>
      </c>
      <c r="C371" s="196">
        <f t="shared" si="27"/>
        <v>3.2999999999999736</v>
      </c>
      <c r="D371" s="195" t="e">
        <f t="shared" si="27"/>
        <v>#VALUE!</v>
      </c>
      <c r="E371" s="195" t="e">
        <f t="shared" si="28"/>
        <v>#VALUE!</v>
      </c>
      <c r="F371" s="195" t="e">
        <f t="shared" si="28"/>
        <v>#VALUE!</v>
      </c>
      <c r="G371" s="195" t="e">
        <f t="shared" si="28"/>
        <v>#VALUE!</v>
      </c>
      <c r="Q371" s="196">
        <f t="shared" si="29"/>
        <v>3.2899999999999738</v>
      </c>
      <c r="R371" s="201" t="e">
        <v>#VALUE!</v>
      </c>
      <c r="S371" s="201" t="e">
        <v>#VALUE!</v>
      </c>
      <c r="T371" s="201" t="e">
        <v>#VALUE!</v>
      </c>
      <c r="U371" s="201" t="e">
        <v>#VALUE!</v>
      </c>
      <c r="V371" s="201" t="e">
        <v>#VALUE!</v>
      </c>
    </row>
    <row r="372" spans="1:22">
      <c r="A372" s="195" t="e">
        <f t="shared" si="25"/>
        <v>#VALUE!</v>
      </c>
      <c r="B372" s="195" t="e">
        <f t="shared" si="26"/>
        <v>#VALUE!</v>
      </c>
      <c r="C372" s="196">
        <f t="shared" si="27"/>
        <v>3.3099999999999734</v>
      </c>
      <c r="D372" s="195" t="e">
        <f t="shared" si="27"/>
        <v>#VALUE!</v>
      </c>
      <c r="E372" s="195" t="e">
        <f t="shared" si="28"/>
        <v>#VALUE!</v>
      </c>
      <c r="F372" s="195" t="e">
        <f t="shared" si="28"/>
        <v>#VALUE!</v>
      </c>
      <c r="G372" s="195" t="e">
        <f t="shared" si="28"/>
        <v>#VALUE!</v>
      </c>
      <c r="Q372" s="196">
        <f t="shared" si="29"/>
        <v>3.2999999999999736</v>
      </c>
      <c r="R372" s="201" t="e">
        <v>#VALUE!</v>
      </c>
      <c r="S372" s="201" t="e">
        <v>#VALUE!</v>
      </c>
      <c r="T372" s="201" t="e">
        <v>#VALUE!</v>
      </c>
      <c r="U372" s="201" t="e">
        <v>#VALUE!</v>
      </c>
      <c r="V372" s="201" t="e">
        <v>#VALUE!</v>
      </c>
    </row>
    <row r="373" spans="1:22">
      <c r="A373" s="195" t="e">
        <f t="shared" si="25"/>
        <v>#VALUE!</v>
      </c>
      <c r="B373" s="195" t="e">
        <f t="shared" si="26"/>
        <v>#VALUE!</v>
      </c>
      <c r="C373" s="196">
        <f t="shared" si="27"/>
        <v>3.3199999999999732</v>
      </c>
      <c r="D373" s="195" t="e">
        <f t="shared" si="27"/>
        <v>#VALUE!</v>
      </c>
      <c r="E373" s="195" t="e">
        <f t="shared" si="28"/>
        <v>#VALUE!</v>
      </c>
      <c r="F373" s="195" t="e">
        <f t="shared" si="28"/>
        <v>#VALUE!</v>
      </c>
      <c r="G373" s="195" t="e">
        <f t="shared" si="28"/>
        <v>#VALUE!</v>
      </c>
      <c r="Q373" s="196">
        <f t="shared" si="29"/>
        <v>3.3099999999999734</v>
      </c>
      <c r="R373" s="201" t="e">
        <v>#VALUE!</v>
      </c>
      <c r="S373" s="201" t="e">
        <v>#VALUE!</v>
      </c>
      <c r="T373" s="201" t="e">
        <v>#VALUE!</v>
      </c>
      <c r="U373" s="201" t="e">
        <v>#VALUE!</v>
      </c>
      <c r="V373" s="201" t="e">
        <v>#VALUE!</v>
      </c>
    </row>
    <row r="374" spans="1:22">
      <c r="A374" s="195" t="e">
        <f t="shared" si="25"/>
        <v>#VALUE!</v>
      </c>
      <c r="B374" s="195" t="e">
        <f t="shared" si="26"/>
        <v>#VALUE!</v>
      </c>
      <c r="C374" s="196">
        <f t="shared" si="27"/>
        <v>3.329999999999973</v>
      </c>
      <c r="D374" s="195" t="e">
        <f t="shared" si="27"/>
        <v>#VALUE!</v>
      </c>
      <c r="E374" s="195" t="e">
        <f t="shared" si="28"/>
        <v>#VALUE!</v>
      </c>
      <c r="F374" s="195" t="e">
        <f t="shared" si="28"/>
        <v>#VALUE!</v>
      </c>
      <c r="G374" s="195" t="e">
        <f t="shared" si="28"/>
        <v>#VALUE!</v>
      </c>
      <c r="Q374" s="196">
        <f t="shared" si="29"/>
        <v>3.3199999999999732</v>
      </c>
      <c r="R374" s="201" t="e">
        <v>#VALUE!</v>
      </c>
      <c r="S374" s="201" t="e">
        <v>#VALUE!</v>
      </c>
      <c r="T374" s="201" t="e">
        <v>#VALUE!</v>
      </c>
      <c r="U374" s="201" t="e">
        <v>#VALUE!</v>
      </c>
      <c r="V374" s="201" t="e">
        <v>#VALUE!</v>
      </c>
    </row>
    <row r="375" spans="1:22">
      <c r="A375" s="195" t="e">
        <f t="shared" si="25"/>
        <v>#VALUE!</v>
      </c>
      <c r="B375" s="195" t="e">
        <f t="shared" si="26"/>
        <v>#VALUE!</v>
      </c>
      <c r="C375" s="196">
        <f t="shared" si="27"/>
        <v>3.3399999999999728</v>
      </c>
      <c r="D375" s="195" t="e">
        <f t="shared" si="27"/>
        <v>#VALUE!</v>
      </c>
      <c r="E375" s="195" t="e">
        <f t="shared" si="28"/>
        <v>#VALUE!</v>
      </c>
      <c r="F375" s="195" t="e">
        <f t="shared" si="28"/>
        <v>#VALUE!</v>
      </c>
      <c r="G375" s="195" t="e">
        <f t="shared" si="28"/>
        <v>#VALUE!</v>
      </c>
      <c r="Q375" s="196">
        <f t="shared" si="29"/>
        <v>3.329999999999973</v>
      </c>
      <c r="R375" s="201" t="e">
        <v>#VALUE!</v>
      </c>
      <c r="S375" s="201" t="e">
        <v>#VALUE!</v>
      </c>
      <c r="T375" s="201" t="e">
        <v>#VALUE!</v>
      </c>
      <c r="U375" s="201" t="e">
        <v>#VALUE!</v>
      </c>
      <c r="V375" s="201" t="e">
        <v>#VALUE!</v>
      </c>
    </row>
    <row r="376" spans="1:22">
      <c r="A376" s="195" t="e">
        <f t="shared" si="25"/>
        <v>#VALUE!</v>
      </c>
      <c r="B376" s="195" t="e">
        <f t="shared" si="26"/>
        <v>#VALUE!</v>
      </c>
      <c r="C376" s="196">
        <f t="shared" si="27"/>
        <v>3.3499999999999726</v>
      </c>
      <c r="D376" s="195" t="e">
        <f t="shared" si="27"/>
        <v>#VALUE!</v>
      </c>
      <c r="E376" s="195" t="e">
        <f t="shared" si="28"/>
        <v>#VALUE!</v>
      </c>
      <c r="F376" s="195" t="e">
        <f t="shared" si="28"/>
        <v>#VALUE!</v>
      </c>
      <c r="G376" s="195" t="e">
        <f t="shared" si="28"/>
        <v>#VALUE!</v>
      </c>
      <c r="Q376" s="196">
        <f t="shared" si="29"/>
        <v>3.3399999999999728</v>
      </c>
      <c r="R376" s="201" t="e">
        <v>#VALUE!</v>
      </c>
      <c r="S376" s="201" t="e">
        <v>#VALUE!</v>
      </c>
      <c r="T376" s="201" t="e">
        <v>#VALUE!</v>
      </c>
      <c r="U376" s="201" t="e">
        <v>#VALUE!</v>
      </c>
      <c r="V376" s="201" t="e">
        <v>#VALUE!</v>
      </c>
    </row>
    <row r="377" spans="1:22">
      <c r="A377" s="195" t="e">
        <f t="shared" si="25"/>
        <v>#VALUE!</v>
      </c>
      <c r="B377" s="195" t="e">
        <f t="shared" si="26"/>
        <v>#VALUE!</v>
      </c>
      <c r="C377" s="196">
        <f t="shared" si="27"/>
        <v>3.3599999999999723</v>
      </c>
      <c r="D377" s="195" t="e">
        <f t="shared" si="27"/>
        <v>#VALUE!</v>
      </c>
      <c r="E377" s="195" t="e">
        <f t="shared" si="28"/>
        <v>#VALUE!</v>
      </c>
      <c r="F377" s="195" t="e">
        <f t="shared" si="28"/>
        <v>#VALUE!</v>
      </c>
      <c r="G377" s="195" t="e">
        <f t="shared" si="28"/>
        <v>#VALUE!</v>
      </c>
      <c r="Q377" s="196">
        <f t="shared" si="29"/>
        <v>3.3499999999999726</v>
      </c>
      <c r="R377" s="201" t="e">
        <v>#VALUE!</v>
      </c>
      <c r="S377" s="201" t="e">
        <v>#VALUE!</v>
      </c>
      <c r="T377" s="201" t="e">
        <v>#VALUE!</v>
      </c>
      <c r="U377" s="201" t="e">
        <v>#VALUE!</v>
      </c>
      <c r="V377" s="201" t="e">
        <v>#VALUE!</v>
      </c>
    </row>
    <row r="378" spans="1:22">
      <c r="A378" s="195" t="e">
        <f t="shared" si="25"/>
        <v>#VALUE!</v>
      </c>
      <c r="B378" s="195" t="e">
        <f t="shared" si="26"/>
        <v>#VALUE!</v>
      </c>
      <c r="C378" s="196">
        <f t="shared" si="27"/>
        <v>3.3699999999999721</v>
      </c>
      <c r="D378" s="195" t="e">
        <f t="shared" si="27"/>
        <v>#VALUE!</v>
      </c>
      <c r="E378" s="195" t="e">
        <f t="shared" si="28"/>
        <v>#VALUE!</v>
      </c>
      <c r="F378" s="195" t="e">
        <f t="shared" si="28"/>
        <v>#VALUE!</v>
      </c>
      <c r="G378" s="195" t="e">
        <f t="shared" si="28"/>
        <v>#VALUE!</v>
      </c>
      <c r="Q378" s="196">
        <f t="shared" si="29"/>
        <v>3.3599999999999723</v>
      </c>
      <c r="R378" s="201" t="e">
        <v>#VALUE!</v>
      </c>
      <c r="S378" s="201" t="e">
        <v>#VALUE!</v>
      </c>
      <c r="T378" s="201" t="e">
        <v>#VALUE!</v>
      </c>
      <c r="U378" s="201" t="e">
        <v>#VALUE!</v>
      </c>
      <c r="V378" s="201" t="e">
        <v>#VALUE!</v>
      </c>
    </row>
    <row r="379" spans="1:22">
      <c r="A379" s="195" t="e">
        <f t="shared" si="25"/>
        <v>#VALUE!</v>
      </c>
      <c r="B379" s="195" t="e">
        <f t="shared" si="26"/>
        <v>#VALUE!</v>
      </c>
      <c r="C379" s="196">
        <f t="shared" si="27"/>
        <v>3.3799999999999719</v>
      </c>
      <c r="D379" s="195" t="e">
        <f t="shared" si="27"/>
        <v>#VALUE!</v>
      </c>
      <c r="E379" s="195" t="e">
        <f t="shared" si="28"/>
        <v>#VALUE!</v>
      </c>
      <c r="F379" s="195" t="e">
        <f t="shared" si="28"/>
        <v>#VALUE!</v>
      </c>
      <c r="G379" s="195" t="e">
        <f t="shared" si="28"/>
        <v>#VALUE!</v>
      </c>
      <c r="Q379" s="196">
        <f t="shared" si="29"/>
        <v>3.3699999999999721</v>
      </c>
      <c r="R379" s="201" t="e">
        <v>#VALUE!</v>
      </c>
      <c r="S379" s="201" t="e">
        <v>#VALUE!</v>
      </c>
      <c r="T379" s="201" t="e">
        <v>#VALUE!</v>
      </c>
      <c r="U379" s="201" t="e">
        <v>#VALUE!</v>
      </c>
      <c r="V379" s="201" t="e">
        <v>#VALUE!</v>
      </c>
    </row>
    <row r="380" spans="1:22">
      <c r="A380" s="195" t="e">
        <f t="shared" si="25"/>
        <v>#VALUE!</v>
      </c>
      <c r="B380" s="195" t="e">
        <f t="shared" si="26"/>
        <v>#VALUE!</v>
      </c>
      <c r="C380" s="196">
        <f t="shared" si="27"/>
        <v>3.3899999999999717</v>
      </c>
      <c r="D380" s="195" t="e">
        <f t="shared" si="27"/>
        <v>#VALUE!</v>
      </c>
      <c r="E380" s="195" t="e">
        <f t="shared" si="28"/>
        <v>#VALUE!</v>
      </c>
      <c r="F380" s="195" t="e">
        <f t="shared" si="28"/>
        <v>#VALUE!</v>
      </c>
      <c r="G380" s="195" t="e">
        <f t="shared" si="28"/>
        <v>#VALUE!</v>
      </c>
      <c r="Q380" s="196">
        <f t="shared" si="29"/>
        <v>3.3799999999999719</v>
      </c>
      <c r="R380" s="201" t="e">
        <v>#VALUE!</v>
      </c>
      <c r="S380" s="201" t="e">
        <v>#VALUE!</v>
      </c>
      <c r="T380" s="201" t="e">
        <v>#VALUE!</v>
      </c>
      <c r="U380" s="201" t="e">
        <v>#VALUE!</v>
      </c>
      <c r="V380" s="201" t="e">
        <v>#VALUE!</v>
      </c>
    </row>
    <row r="381" spans="1:22">
      <c r="A381" s="195" t="e">
        <f t="shared" si="25"/>
        <v>#VALUE!</v>
      </c>
      <c r="B381" s="195" t="e">
        <f t="shared" si="26"/>
        <v>#VALUE!</v>
      </c>
      <c r="C381" s="196">
        <f t="shared" si="27"/>
        <v>3.3999999999999715</v>
      </c>
      <c r="D381" s="195" t="e">
        <f t="shared" si="27"/>
        <v>#VALUE!</v>
      </c>
      <c r="E381" s="195" t="e">
        <f t="shared" si="28"/>
        <v>#VALUE!</v>
      </c>
      <c r="F381" s="195" t="e">
        <f t="shared" si="28"/>
        <v>#VALUE!</v>
      </c>
      <c r="G381" s="195" t="e">
        <f t="shared" si="28"/>
        <v>#VALUE!</v>
      </c>
      <c r="Q381" s="196">
        <f t="shared" si="29"/>
        <v>3.3899999999999717</v>
      </c>
      <c r="R381" s="201" t="e">
        <v>#VALUE!</v>
      </c>
      <c r="S381" s="201" t="e">
        <v>#VALUE!</v>
      </c>
      <c r="T381" s="201" t="e">
        <v>#VALUE!</v>
      </c>
      <c r="U381" s="201" t="e">
        <v>#VALUE!</v>
      </c>
      <c r="V381" s="201" t="e">
        <v>#VALUE!</v>
      </c>
    </row>
    <row r="382" spans="1:22">
      <c r="A382" s="195" t="e">
        <f t="shared" si="25"/>
        <v>#VALUE!</v>
      </c>
      <c r="B382" s="195" t="e">
        <f t="shared" si="26"/>
        <v>#VALUE!</v>
      </c>
      <c r="C382" s="196">
        <f t="shared" si="27"/>
        <v>3.4099999999999713</v>
      </c>
      <c r="D382" s="195" t="e">
        <f t="shared" si="27"/>
        <v>#VALUE!</v>
      </c>
      <c r="E382" s="195" t="e">
        <f t="shared" si="28"/>
        <v>#VALUE!</v>
      </c>
      <c r="F382" s="195" t="e">
        <f t="shared" si="28"/>
        <v>#VALUE!</v>
      </c>
      <c r="G382" s="195" t="e">
        <f t="shared" si="28"/>
        <v>#VALUE!</v>
      </c>
      <c r="Q382" s="196">
        <f t="shared" si="29"/>
        <v>3.3999999999999715</v>
      </c>
      <c r="R382" s="201" t="e">
        <v>#VALUE!</v>
      </c>
      <c r="S382" s="201" t="e">
        <v>#VALUE!</v>
      </c>
      <c r="T382" s="201" t="e">
        <v>#VALUE!</v>
      </c>
      <c r="U382" s="201" t="e">
        <v>#VALUE!</v>
      </c>
      <c r="V382" s="201" t="e">
        <v>#VALUE!</v>
      </c>
    </row>
    <row r="383" spans="1:22">
      <c r="A383" s="195" t="e">
        <f t="shared" si="25"/>
        <v>#VALUE!</v>
      </c>
      <c r="B383" s="195" t="e">
        <f t="shared" si="26"/>
        <v>#VALUE!</v>
      </c>
      <c r="C383" s="196">
        <f t="shared" si="27"/>
        <v>3.4199999999999711</v>
      </c>
      <c r="D383" s="195" t="e">
        <f t="shared" si="27"/>
        <v>#VALUE!</v>
      </c>
      <c r="E383" s="195" t="e">
        <f t="shared" si="28"/>
        <v>#VALUE!</v>
      </c>
      <c r="F383" s="195" t="e">
        <f t="shared" si="28"/>
        <v>#VALUE!</v>
      </c>
      <c r="G383" s="195" t="e">
        <f t="shared" si="28"/>
        <v>#VALUE!</v>
      </c>
      <c r="Q383" s="196">
        <f t="shared" si="29"/>
        <v>3.4099999999999713</v>
      </c>
      <c r="R383" s="201" t="e">
        <v>#VALUE!</v>
      </c>
      <c r="S383" s="201" t="e">
        <v>#VALUE!</v>
      </c>
      <c r="T383" s="201" t="e">
        <v>#VALUE!</v>
      </c>
      <c r="U383" s="201" t="e">
        <v>#VALUE!</v>
      </c>
      <c r="V383" s="201" t="e">
        <v>#VALUE!</v>
      </c>
    </row>
    <row r="384" spans="1:22">
      <c r="A384" s="195" t="e">
        <f t="shared" si="25"/>
        <v>#VALUE!</v>
      </c>
      <c r="B384" s="195" t="e">
        <f t="shared" si="26"/>
        <v>#VALUE!</v>
      </c>
      <c r="C384" s="196">
        <f t="shared" si="27"/>
        <v>3.4299999999999708</v>
      </c>
      <c r="D384" s="195" t="e">
        <f t="shared" si="27"/>
        <v>#VALUE!</v>
      </c>
      <c r="E384" s="195" t="e">
        <f t="shared" si="28"/>
        <v>#VALUE!</v>
      </c>
      <c r="F384" s="195" t="e">
        <f t="shared" si="28"/>
        <v>#VALUE!</v>
      </c>
      <c r="G384" s="195" t="e">
        <f t="shared" si="28"/>
        <v>#VALUE!</v>
      </c>
      <c r="Q384" s="196">
        <f t="shared" si="29"/>
        <v>3.4199999999999711</v>
      </c>
      <c r="R384" s="201" t="e">
        <v>#VALUE!</v>
      </c>
      <c r="S384" s="201" t="e">
        <v>#VALUE!</v>
      </c>
      <c r="T384" s="201" t="e">
        <v>#VALUE!</v>
      </c>
      <c r="U384" s="201" t="e">
        <v>#VALUE!</v>
      </c>
      <c r="V384" s="201" t="e">
        <v>#VALUE!</v>
      </c>
    </row>
    <row r="385" spans="1:22">
      <c r="A385" s="195" t="e">
        <f t="shared" si="25"/>
        <v>#VALUE!</v>
      </c>
      <c r="B385" s="195" t="e">
        <f t="shared" si="26"/>
        <v>#VALUE!</v>
      </c>
      <c r="C385" s="196">
        <f t="shared" si="27"/>
        <v>3.4399999999999706</v>
      </c>
      <c r="D385" s="195" t="e">
        <f t="shared" si="27"/>
        <v>#VALUE!</v>
      </c>
      <c r="E385" s="195" t="e">
        <f t="shared" si="28"/>
        <v>#VALUE!</v>
      </c>
      <c r="F385" s="195" t="e">
        <f t="shared" si="28"/>
        <v>#VALUE!</v>
      </c>
      <c r="G385" s="195" t="e">
        <f t="shared" si="28"/>
        <v>#VALUE!</v>
      </c>
      <c r="Q385" s="196">
        <f t="shared" si="29"/>
        <v>3.4299999999999708</v>
      </c>
      <c r="R385" s="201" t="e">
        <v>#VALUE!</v>
      </c>
      <c r="S385" s="201" t="e">
        <v>#VALUE!</v>
      </c>
      <c r="T385" s="201" t="e">
        <v>#VALUE!</v>
      </c>
      <c r="U385" s="201" t="e">
        <v>#VALUE!</v>
      </c>
      <c r="V385" s="201" t="e">
        <v>#VALUE!</v>
      </c>
    </row>
    <row r="386" spans="1:22">
      <c r="A386" s="195" t="e">
        <f t="shared" si="25"/>
        <v>#VALUE!</v>
      </c>
      <c r="B386" s="195" t="e">
        <f t="shared" si="26"/>
        <v>#VALUE!</v>
      </c>
      <c r="C386" s="196">
        <f t="shared" si="27"/>
        <v>3.4499999999999704</v>
      </c>
      <c r="D386" s="195" t="e">
        <f t="shared" si="27"/>
        <v>#VALUE!</v>
      </c>
      <c r="E386" s="195" t="e">
        <f t="shared" si="28"/>
        <v>#VALUE!</v>
      </c>
      <c r="F386" s="195" t="e">
        <f t="shared" si="28"/>
        <v>#VALUE!</v>
      </c>
      <c r="G386" s="195" t="e">
        <f t="shared" si="28"/>
        <v>#VALUE!</v>
      </c>
      <c r="Q386" s="196">
        <f t="shared" si="29"/>
        <v>3.4399999999999706</v>
      </c>
      <c r="R386" s="201" t="e">
        <v>#VALUE!</v>
      </c>
      <c r="S386" s="201" t="e">
        <v>#VALUE!</v>
      </c>
      <c r="T386" s="201" t="e">
        <v>#VALUE!</v>
      </c>
      <c r="U386" s="201" t="e">
        <v>#VALUE!</v>
      </c>
      <c r="V386" s="201" t="e">
        <v>#VALUE!</v>
      </c>
    </row>
    <row r="387" spans="1:22">
      <c r="A387" s="195" t="e">
        <f t="shared" si="25"/>
        <v>#VALUE!</v>
      </c>
      <c r="B387" s="195" t="e">
        <f t="shared" si="26"/>
        <v>#VALUE!</v>
      </c>
      <c r="C387" s="196">
        <f t="shared" si="27"/>
        <v>3.4599999999999702</v>
      </c>
      <c r="D387" s="195" t="e">
        <f t="shared" si="27"/>
        <v>#VALUE!</v>
      </c>
      <c r="E387" s="195" t="e">
        <f t="shared" si="28"/>
        <v>#VALUE!</v>
      </c>
      <c r="F387" s="195" t="e">
        <f t="shared" si="28"/>
        <v>#VALUE!</v>
      </c>
      <c r="G387" s="195" t="e">
        <f t="shared" si="28"/>
        <v>#VALUE!</v>
      </c>
      <c r="Q387" s="196">
        <f t="shared" si="29"/>
        <v>3.4499999999999704</v>
      </c>
      <c r="R387" s="201" t="e">
        <v>#VALUE!</v>
      </c>
      <c r="S387" s="201" t="e">
        <v>#VALUE!</v>
      </c>
      <c r="T387" s="201" t="e">
        <v>#VALUE!</v>
      </c>
      <c r="U387" s="201" t="e">
        <v>#VALUE!</v>
      </c>
      <c r="V387" s="201" t="e">
        <v>#VALUE!</v>
      </c>
    </row>
    <row r="388" spans="1:22">
      <c r="A388" s="195" t="e">
        <f t="shared" si="25"/>
        <v>#VALUE!</v>
      </c>
      <c r="B388" s="195" t="e">
        <f t="shared" si="26"/>
        <v>#VALUE!</v>
      </c>
      <c r="C388" s="196">
        <f t="shared" si="27"/>
        <v>3.46999999999997</v>
      </c>
      <c r="D388" s="195" t="e">
        <f t="shared" si="27"/>
        <v>#VALUE!</v>
      </c>
      <c r="E388" s="195" t="e">
        <f t="shared" si="28"/>
        <v>#VALUE!</v>
      </c>
      <c r="F388" s="195" t="e">
        <f t="shared" si="28"/>
        <v>#VALUE!</v>
      </c>
      <c r="G388" s="195" t="e">
        <f t="shared" si="28"/>
        <v>#VALUE!</v>
      </c>
      <c r="Q388" s="196">
        <f t="shared" si="29"/>
        <v>3.4599999999999702</v>
      </c>
      <c r="R388" s="201" t="e">
        <v>#VALUE!</v>
      </c>
      <c r="S388" s="201" t="e">
        <v>#VALUE!</v>
      </c>
      <c r="T388" s="201" t="e">
        <v>#VALUE!</v>
      </c>
      <c r="U388" s="201" t="e">
        <v>#VALUE!</v>
      </c>
      <c r="V388" s="201" t="e">
        <v>#VALUE!</v>
      </c>
    </row>
    <row r="389" spans="1:22">
      <c r="A389" s="195" t="e">
        <f t="shared" si="25"/>
        <v>#VALUE!</v>
      </c>
      <c r="B389" s="195" t="e">
        <f t="shared" si="26"/>
        <v>#VALUE!</v>
      </c>
      <c r="C389" s="196">
        <f t="shared" si="27"/>
        <v>3.4799999999999698</v>
      </c>
      <c r="D389" s="195" t="e">
        <f t="shared" si="27"/>
        <v>#VALUE!</v>
      </c>
      <c r="E389" s="195" t="e">
        <f t="shared" si="28"/>
        <v>#VALUE!</v>
      </c>
      <c r="F389" s="195" t="e">
        <f t="shared" si="28"/>
        <v>#VALUE!</v>
      </c>
      <c r="G389" s="195" t="e">
        <f t="shared" si="28"/>
        <v>#VALUE!</v>
      </c>
      <c r="Q389" s="196">
        <f t="shared" si="29"/>
        <v>3.46999999999997</v>
      </c>
      <c r="R389" s="201" t="e">
        <v>#VALUE!</v>
      </c>
      <c r="S389" s="201" t="e">
        <v>#VALUE!</v>
      </c>
      <c r="T389" s="201" t="e">
        <v>#VALUE!</v>
      </c>
      <c r="U389" s="201" t="e">
        <v>#VALUE!</v>
      </c>
      <c r="V389" s="201" t="e">
        <v>#VALUE!</v>
      </c>
    </row>
    <row r="390" spans="1:22">
      <c r="A390" s="195" t="e">
        <f t="shared" si="25"/>
        <v>#VALUE!</v>
      </c>
      <c r="B390" s="195" t="e">
        <f t="shared" si="26"/>
        <v>#VALUE!</v>
      </c>
      <c r="C390" s="196">
        <f t="shared" si="27"/>
        <v>3.4899999999999696</v>
      </c>
      <c r="D390" s="195" t="e">
        <f t="shared" si="27"/>
        <v>#VALUE!</v>
      </c>
      <c r="E390" s="195" t="e">
        <f t="shared" si="28"/>
        <v>#VALUE!</v>
      </c>
      <c r="F390" s="195" t="e">
        <f t="shared" si="28"/>
        <v>#VALUE!</v>
      </c>
      <c r="G390" s="195" t="e">
        <f t="shared" si="28"/>
        <v>#VALUE!</v>
      </c>
      <c r="Q390" s="196">
        <f t="shared" si="29"/>
        <v>3.4799999999999698</v>
      </c>
      <c r="R390" s="201" t="e">
        <v>#VALUE!</v>
      </c>
      <c r="S390" s="201" t="e">
        <v>#VALUE!</v>
      </c>
      <c r="T390" s="201" t="e">
        <v>#VALUE!</v>
      </c>
      <c r="U390" s="201" t="e">
        <v>#VALUE!</v>
      </c>
      <c r="V390" s="201" t="e">
        <v>#VALUE!</v>
      </c>
    </row>
    <row r="391" spans="1:22">
      <c r="A391" s="195" t="e">
        <f t="shared" si="25"/>
        <v>#VALUE!</v>
      </c>
      <c r="B391" s="195" t="e">
        <f t="shared" si="26"/>
        <v>#VALUE!</v>
      </c>
      <c r="C391" s="196">
        <f t="shared" si="27"/>
        <v>3.4999999999999694</v>
      </c>
      <c r="D391" s="195" t="e">
        <f t="shared" si="27"/>
        <v>#VALUE!</v>
      </c>
      <c r="E391" s="195" t="e">
        <f t="shared" si="28"/>
        <v>#VALUE!</v>
      </c>
      <c r="F391" s="195" t="e">
        <f t="shared" si="28"/>
        <v>#VALUE!</v>
      </c>
      <c r="G391" s="195" t="e">
        <f t="shared" si="28"/>
        <v>#VALUE!</v>
      </c>
      <c r="Q391" s="196">
        <f t="shared" si="29"/>
        <v>3.4899999999999696</v>
      </c>
      <c r="R391" s="201" t="e">
        <v>#VALUE!</v>
      </c>
      <c r="S391" s="201" t="e">
        <v>#VALUE!</v>
      </c>
      <c r="T391" s="201" t="e">
        <v>#VALUE!</v>
      </c>
      <c r="U391" s="201" t="e">
        <v>#VALUE!</v>
      </c>
      <c r="V391" s="201" t="e">
        <v>#VALUE!</v>
      </c>
    </row>
    <row r="392" spans="1:22">
      <c r="A392" s="195" t="e">
        <f t="shared" si="25"/>
        <v>#VALUE!</v>
      </c>
      <c r="B392" s="195" t="e">
        <f t="shared" si="26"/>
        <v>#VALUE!</v>
      </c>
      <c r="C392" s="196">
        <f t="shared" si="27"/>
        <v>3.5099999999999691</v>
      </c>
      <c r="D392" s="195" t="e">
        <f t="shared" si="27"/>
        <v>#VALUE!</v>
      </c>
      <c r="E392" s="195" t="e">
        <f t="shared" si="28"/>
        <v>#VALUE!</v>
      </c>
      <c r="F392" s="195" t="e">
        <f t="shared" si="28"/>
        <v>#VALUE!</v>
      </c>
      <c r="G392" s="195" t="e">
        <f t="shared" si="28"/>
        <v>#VALUE!</v>
      </c>
      <c r="Q392" s="196">
        <f t="shared" si="29"/>
        <v>3.4999999999999694</v>
      </c>
      <c r="R392" s="201" t="e">
        <v>#VALUE!</v>
      </c>
      <c r="S392" s="201" t="e">
        <v>#VALUE!</v>
      </c>
      <c r="T392" s="201" t="e">
        <v>#VALUE!</v>
      </c>
      <c r="U392" s="201" t="e">
        <v>#VALUE!</v>
      </c>
      <c r="V392" s="201" t="e">
        <v>#VALUE!</v>
      </c>
    </row>
    <row r="393" spans="1:22">
      <c r="A393" s="195" t="e">
        <f t="shared" si="25"/>
        <v>#VALUE!</v>
      </c>
      <c r="B393" s="195" t="e">
        <f t="shared" si="26"/>
        <v>#VALUE!</v>
      </c>
      <c r="C393" s="196">
        <f t="shared" si="27"/>
        <v>3.5199999999999689</v>
      </c>
      <c r="D393" s="195" t="e">
        <f t="shared" si="27"/>
        <v>#VALUE!</v>
      </c>
      <c r="E393" s="195" t="e">
        <f t="shared" si="28"/>
        <v>#VALUE!</v>
      </c>
      <c r="F393" s="195" t="e">
        <f t="shared" si="28"/>
        <v>#VALUE!</v>
      </c>
      <c r="G393" s="195" t="e">
        <f t="shared" si="28"/>
        <v>#VALUE!</v>
      </c>
      <c r="Q393" s="196">
        <f t="shared" si="29"/>
        <v>3.5099999999999691</v>
      </c>
      <c r="R393" s="201" t="e">
        <v>#VALUE!</v>
      </c>
      <c r="S393" s="201" t="e">
        <v>#VALUE!</v>
      </c>
      <c r="T393" s="201" t="e">
        <v>#VALUE!</v>
      </c>
      <c r="U393" s="201" t="e">
        <v>#VALUE!</v>
      </c>
      <c r="V393" s="201" t="e">
        <v>#VALUE!</v>
      </c>
    </row>
    <row r="394" spans="1:22">
      <c r="A394" s="195" t="e">
        <f t="shared" si="25"/>
        <v>#VALUE!</v>
      </c>
      <c r="B394" s="195" t="e">
        <f t="shared" si="26"/>
        <v>#VALUE!</v>
      </c>
      <c r="C394" s="196">
        <f t="shared" si="27"/>
        <v>3.5299999999999687</v>
      </c>
      <c r="D394" s="195" t="e">
        <f t="shared" si="27"/>
        <v>#VALUE!</v>
      </c>
      <c r="E394" s="195" t="e">
        <f t="shared" si="28"/>
        <v>#VALUE!</v>
      </c>
      <c r="F394" s="195" t="e">
        <f t="shared" si="28"/>
        <v>#VALUE!</v>
      </c>
      <c r="G394" s="195" t="e">
        <f t="shared" si="28"/>
        <v>#VALUE!</v>
      </c>
      <c r="Q394" s="196">
        <f t="shared" si="29"/>
        <v>3.5199999999999689</v>
      </c>
      <c r="R394" s="201" t="e">
        <v>#VALUE!</v>
      </c>
      <c r="S394" s="201" t="e">
        <v>#VALUE!</v>
      </c>
      <c r="T394" s="201" t="e">
        <v>#VALUE!</v>
      </c>
      <c r="U394" s="201" t="e">
        <v>#VALUE!</v>
      </c>
      <c r="V394" s="201" t="e">
        <v>#VALUE!</v>
      </c>
    </row>
    <row r="395" spans="1:22">
      <c r="A395" s="195" t="e">
        <f t="shared" si="25"/>
        <v>#VALUE!</v>
      </c>
      <c r="B395" s="195" t="e">
        <f t="shared" si="26"/>
        <v>#VALUE!</v>
      </c>
      <c r="C395" s="196">
        <f t="shared" si="27"/>
        <v>3.5399999999999685</v>
      </c>
      <c r="D395" s="195" t="e">
        <f t="shared" si="27"/>
        <v>#VALUE!</v>
      </c>
      <c r="E395" s="195" t="e">
        <f t="shared" si="28"/>
        <v>#VALUE!</v>
      </c>
      <c r="F395" s="195" t="e">
        <f t="shared" si="28"/>
        <v>#VALUE!</v>
      </c>
      <c r="G395" s="195" t="e">
        <f t="shared" si="28"/>
        <v>#VALUE!</v>
      </c>
      <c r="Q395" s="196">
        <f t="shared" si="29"/>
        <v>3.5299999999999687</v>
      </c>
      <c r="R395" s="201" t="e">
        <v>#VALUE!</v>
      </c>
      <c r="S395" s="201" t="e">
        <v>#VALUE!</v>
      </c>
      <c r="T395" s="201" t="e">
        <v>#VALUE!</v>
      </c>
      <c r="U395" s="201" t="e">
        <v>#VALUE!</v>
      </c>
      <c r="V395" s="201" t="e">
        <v>#VALUE!</v>
      </c>
    </row>
    <row r="396" spans="1:22">
      <c r="A396" s="195" t="e">
        <f t="shared" si="25"/>
        <v>#VALUE!</v>
      </c>
      <c r="B396" s="195" t="e">
        <f t="shared" si="26"/>
        <v>#VALUE!</v>
      </c>
      <c r="C396" s="196">
        <f t="shared" si="27"/>
        <v>3.5499999999999683</v>
      </c>
      <c r="D396" s="195" t="e">
        <f t="shared" si="27"/>
        <v>#VALUE!</v>
      </c>
      <c r="E396" s="195" t="e">
        <f t="shared" si="28"/>
        <v>#VALUE!</v>
      </c>
      <c r="F396" s="195" t="e">
        <f t="shared" si="28"/>
        <v>#VALUE!</v>
      </c>
      <c r="G396" s="195" t="e">
        <f t="shared" si="28"/>
        <v>#VALUE!</v>
      </c>
      <c r="Q396" s="196">
        <f t="shared" si="29"/>
        <v>3.5399999999999685</v>
      </c>
      <c r="R396" s="201" t="e">
        <v>#VALUE!</v>
      </c>
      <c r="S396" s="201" t="e">
        <v>#VALUE!</v>
      </c>
      <c r="T396" s="201" t="e">
        <v>#VALUE!</v>
      </c>
      <c r="U396" s="201" t="e">
        <v>#VALUE!</v>
      </c>
      <c r="V396" s="201" t="e">
        <v>#VALUE!</v>
      </c>
    </row>
    <row r="397" spans="1:22">
      <c r="A397" s="195" t="e">
        <f t="shared" si="25"/>
        <v>#VALUE!</v>
      </c>
      <c r="B397" s="195" t="e">
        <f t="shared" si="26"/>
        <v>#VALUE!</v>
      </c>
      <c r="C397" s="196">
        <f t="shared" si="27"/>
        <v>3.5599999999999681</v>
      </c>
      <c r="D397" s="195" t="e">
        <f t="shared" si="27"/>
        <v>#VALUE!</v>
      </c>
      <c r="E397" s="195" t="e">
        <f t="shared" si="28"/>
        <v>#VALUE!</v>
      </c>
      <c r="F397" s="195" t="e">
        <f t="shared" si="28"/>
        <v>#VALUE!</v>
      </c>
      <c r="G397" s="195" t="e">
        <f t="shared" si="28"/>
        <v>#VALUE!</v>
      </c>
      <c r="Q397" s="196">
        <f t="shared" si="29"/>
        <v>3.5499999999999683</v>
      </c>
      <c r="R397" s="201" t="e">
        <v>#VALUE!</v>
      </c>
      <c r="S397" s="201" t="e">
        <v>#VALUE!</v>
      </c>
      <c r="T397" s="201" t="e">
        <v>#VALUE!</v>
      </c>
      <c r="U397" s="201" t="e">
        <v>#VALUE!</v>
      </c>
      <c r="V397" s="201" t="e">
        <v>#VALUE!</v>
      </c>
    </row>
    <row r="398" spans="1:22">
      <c r="A398" s="195" t="e">
        <f t="shared" si="25"/>
        <v>#VALUE!</v>
      </c>
      <c r="B398" s="195" t="e">
        <f t="shared" si="26"/>
        <v>#VALUE!</v>
      </c>
      <c r="C398" s="196">
        <f t="shared" si="27"/>
        <v>3.5699999999999679</v>
      </c>
      <c r="D398" s="195" t="e">
        <f t="shared" si="27"/>
        <v>#VALUE!</v>
      </c>
      <c r="E398" s="195" t="e">
        <f t="shared" si="28"/>
        <v>#VALUE!</v>
      </c>
      <c r="F398" s="195" t="e">
        <f t="shared" si="28"/>
        <v>#VALUE!</v>
      </c>
      <c r="G398" s="195" t="e">
        <f t="shared" si="28"/>
        <v>#VALUE!</v>
      </c>
      <c r="Q398" s="196">
        <f t="shared" si="29"/>
        <v>3.5599999999999681</v>
      </c>
      <c r="R398" s="201" t="e">
        <v>#VALUE!</v>
      </c>
      <c r="S398" s="201" t="e">
        <v>#VALUE!</v>
      </c>
      <c r="T398" s="201" t="e">
        <v>#VALUE!</v>
      </c>
      <c r="U398" s="201" t="e">
        <v>#VALUE!</v>
      </c>
      <c r="V398" s="201" t="e">
        <v>#VALUE!</v>
      </c>
    </row>
    <row r="399" spans="1:22">
      <c r="A399" s="195" t="e">
        <f t="shared" si="25"/>
        <v>#VALUE!</v>
      </c>
      <c r="B399" s="195" t="e">
        <f t="shared" si="26"/>
        <v>#VALUE!</v>
      </c>
      <c r="C399" s="196">
        <f t="shared" si="27"/>
        <v>3.5799999999999677</v>
      </c>
      <c r="D399" s="195" t="e">
        <f t="shared" si="27"/>
        <v>#VALUE!</v>
      </c>
      <c r="E399" s="195" t="e">
        <f t="shared" si="28"/>
        <v>#VALUE!</v>
      </c>
      <c r="F399" s="195" t="e">
        <f t="shared" si="28"/>
        <v>#VALUE!</v>
      </c>
      <c r="G399" s="195" t="e">
        <f t="shared" si="28"/>
        <v>#VALUE!</v>
      </c>
      <c r="Q399" s="196">
        <f t="shared" si="29"/>
        <v>3.5699999999999679</v>
      </c>
      <c r="R399" s="201" t="e">
        <v>#VALUE!</v>
      </c>
      <c r="S399" s="201" t="e">
        <v>#VALUE!</v>
      </c>
      <c r="T399" s="201" t="e">
        <v>#VALUE!</v>
      </c>
      <c r="U399" s="201" t="e">
        <v>#VALUE!</v>
      </c>
      <c r="V399" s="201" t="e">
        <v>#VALUE!</v>
      </c>
    </row>
    <row r="400" spans="1:22">
      <c r="A400" s="195" t="e">
        <f t="shared" si="25"/>
        <v>#VALUE!</v>
      </c>
      <c r="B400" s="195" t="e">
        <f t="shared" si="26"/>
        <v>#VALUE!</v>
      </c>
      <c r="C400" s="196">
        <f t="shared" si="27"/>
        <v>3.5899999999999674</v>
      </c>
      <c r="D400" s="195" t="e">
        <f t="shared" si="27"/>
        <v>#VALUE!</v>
      </c>
      <c r="E400" s="195" t="e">
        <f t="shared" si="28"/>
        <v>#VALUE!</v>
      </c>
      <c r="F400" s="195" t="e">
        <f t="shared" si="28"/>
        <v>#VALUE!</v>
      </c>
      <c r="G400" s="195" t="e">
        <f t="shared" si="28"/>
        <v>#VALUE!</v>
      </c>
      <c r="Q400" s="196">
        <f t="shared" si="29"/>
        <v>3.5799999999999677</v>
      </c>
      <c r="R400" s="201" t="e">
        <v>#VALUE!</v>
      </c>
      <c r="S400" s="201" t="e">
        <v>#VALUE!</v>
      </c>
      <c r="T400" s="201" t="e">
        <v>#VALUE!</v>
      </c>
      <c r="U400" s="201" t="e">
        <v>#VALUE!</v>
      </c>
      <c r="V400" s="201" t="e">
        <v>#VALUE!</v>
      </c>
    </row>
    <row r="401" spans="1:22">
      <c r="A401" s="195" t="e">
        <f t="shared" si="25"/>
        <v>#VALUE!</v>
      </c>
      <c r="B401" s="195" t="e">
        <f t="shared" si="26"/>
        <v>#VALUE!</v>
      </c>
      <c r="C401" s="196">
        <f t="shared" si="27"/>
        <v>3.5999999999999672</v>
      </c>
      <c r="D401" s="195" t="e">
        <f t="shared" si="27"/>
        <v>#VALUE!</v>
      </c>
      <c r="E401" s="195" t="e">
        <f t="shared" si="28"/>
        <v>#VALUE!</v>
      </c>
      <c r="F401" s="195" t="e">
        <f t="shared" si="28"/>
        <v>#VALUE!</v>
      </c>
      <c r="G401" s="195" t="e">
        <f t="shared" si="28"/>
        <v>#VALUE!</v>
      </c>
      <c r="Q401" s="196">
        <f t="shared" si="29"/>
        <v>3.5899999999999674</v>
      </c>
      <c r="R401" s="201" t="e">
        <v>#VALUE!</v>
      </c>
      <c r="S401" s="201" t="e">
        <v>#VALUE!</v>
      </c>
      <c r="T401" s="201" t="e">
        <v>#VALUE!</v>
      </c>
      <c r="U401" s="201" t="e">
        <v>#VALUE!</v>
      </c>
      <c r="V401" s="201" t="e">
        <v>#VALUE!</v>
      </c>
    </row>
    <row r="402" spans="1:22">
      <c r="A402" s="195" t="e">
        <f t="shared" si="25"/>
        <v>#VALUE!</v>
      </c>
      <c r="B402" s="195" t="e">
        <f t="shared" si="26"/>
        <v>#VALUE!</v>
      </c>
      <c r="C402" s="196">
        <f t="shared" si="27"/>
        <v>3.609999999999967</v>
      </c>
      <c r="D402" s="195" t="e">
        <f t="shared" si="27"/>
        <v>#VALUE!</v>
      </c>
      <c r="E402" s="195" t="e">
        <f t="shared" si="28"/>
        <v>#VALUE!</v>
      </c>
      <c r="F402" s="195" t="e">
        <f t="shared" si="28"/>
        <v>#VALUE!</v>
      </c>
      <c r="G402" s="195" t="e">
        <f t="shared" si="28"/>
        <v>#VALUE!</v>
      </c>
      <c r="Q402" s="196">
        <f t="shared" si="29"/>
        <v>3.5999999999999672</v>
      </c>
      <c r="R402" s="201" t="e">
        <v>#VALUE!</v>
      </c>
      <c r="S402" s="201" t="e">
        <v>#VALUE!</v>
      </c>
      <c r="T402" s="201" t="e">
        <v>#VALUE!</v>
      </c>
      <c r="U402" s="201" t="e">
        <v>#VALUE!</v>
      </c>
      <c r="V402" s="201" t="e">
        <v>#VALUE!</v>
      </c>
    </row>
    <row r="403" spans="1:22">
      <c r="A403" s="195" t="e">
        <f t="shared" si="25"/>
        <v>#VALUE!</v>
      </c>
      <c r="B403" s="195" t="e">
        <f t="shared" si="26"/>
        <v>#VALUE!</v>
      </c>
      <c r="C403" s="196">
        <f t="shared" si="27"/>
        <v>3.6199999999999668</v>
      </c>
      <c r="D403" s="195" t="e">
        <f t="shared" si="27"/>
        <v>#VALUE!</v>
      </c>
      <c r="E403" s="195" t="e">
        <f t="shared" si="28"/>
        <v>#VALUE!</v>
      </c>
      <c r="F403" s="195" t="e">
        <f t="shared" si="28"/>
        <v>#VALUE!</v>
      </c>
      <c r="G403" s="195" t="e">
        <f t="shared" si="28"/>
        <v>#VALUE!</v>
      </c>
      <c r="Q403" s="196">
        <f t="shared" si="29"/>
        <v>3.609999999999967</v>
      </c>
      <c r="R403" s="201" t="e">
        <v>#VALUE!</v>
      </c>
      <c r="S403" s="201" t="e">
        <v>#VALUE!</v>
      </c>
      <c r="T403" s="201" t="e">
        <v>#VALUE!</v>
      </c>
      <c r="U403" s="201" t="e">
        <v>#VALUE!</v>
      </c>
      <c r="V403" s="201" t="e">
        <v>#VALUE!</v>
      </c>
    </row>
    <row r="404" spans="1:22">
      <c r="A404" s="195" t="e">
        <f t="shared" si="25"/>
        <v>#VALUE!</v>
      </c>
      <c r="B404" s="195" t="e">
        <f t="shared" si="26"/>
        <v>#VALUE!</v>
      </c>
      <c r="C404" s="196">
        <f t="shared" si="27"/>
        <v>3.6299999999999666</v>
      </c>
      <c r="D404" s="195" t="e">
        <f t="shared" si="27"/>
        <v>#VALUE!</v>
      </c>
      <c r="E404" s="195" t="e">
        <f t="shared" si="28"/>
        <v>#VALUE!</v>
      </c>
      <c r="F404" s="195" t="e">
        <f t="shared" si="28"/>
        <v>#VALUE!</v>
      </c>
      <c r="G404" s="195" t="e">
        <f t="shared" si="28"/>
        <v>#VALUE!</v>
      </c>
      <c r="Q404" s="196">
        <f t="shared" si="29"/>
        <v>3.6199999999999668</v>
      </c>
      <c r="R404" s="201" t="e">
        <v>#VALUE!</v>
      </c>
      <c r="S404" s="201" t="e">
        <v>#VALUE!</v>
      </c>
      <c r="T404" s="201" t="e">
        <v>#VALUE!</v>
      </c>
      <c r="U404" s="201" t="e">
        <v>#VALUE!</v>
      </c>
      <c r="V404" s="201" t="e">
        <v>#VALUE!</v>
      </c>
    </row>
    <row r="405" spans="1:22">
      <c r="A405" s="195" t="e">
        <f t="shared" si="25"/>
        <v>#VALUE!</v>
      </c>
      <c r="B405" s="195" t="e">
        <f t="shared" si="26"/>
        <v>#VALUE!</v>
      </c>
      <c r="C405" s="196">
        <f t="shared" si="27"/>
        <v>3.6399999999999664</v>
      </c>
      <c r="D405" s="195" t="e">
        <f t="shared" si="27"/>
        <v>#VALUE!</v>
      </c>
      <c r="E405" s="195" t="e">
        <f t="shared" si="28"/>
        <v>#VALUE!</v>
      </c>
      <c r="F405" s="195" t="e">
        <f t="shared" si="28"/>
        <v>#VALUE!</v>
      </c>
      <c r="G405" s="195" t="e">
        <f t="shared" si="28"/>
        <v>#VALUE!</v>
      </c>
      <c r="Q405" s="196">
        <f t="shared" si="29"/>
        <v>3.6299999999999666</v>
      </c>
      <c r="R405" s="201" t="e">
        <v>#VALUE!</v>
      </c>
      <c r="S405" s="201" t="e">
        <v>#VALUE!</v>
      </c>
      <c r="T405" s="201" t="e">
        <v>#VALUE!</v>
      </c>
      <c r="U405" s="201" t="e">
        <v>#VALUE!</v>
      </c>
      <c r="V405" s="201" t="e">
        <v>#VALUE!</v>
      </c>
    </row>
    <row r="406" spans="1:22">
      <c r="A406" s="195" t="e">
        <f t="shared" si="25"/>
        <v>#VALUE!</v>
      </c>
      <c r="B406" s="195" t="e">
        <f t="shared" si="26"/>
        <v>#VALUE!</v>
      </c>
      <c r="C406" s="196">
        <f t="shared" si="27"/>
        <v>3.6499999999999662</v>
      </c>
      <c r="D406" s="195" t="e">
        <f t="shared" si="27"/>
        <v>#VALUE!</v>
      </c>
      <c r="E406" s="195" t="e">
        <f t="shared" si="28"/>
        <v>#VALUE!</v>
      </c>
      <c r="F406" s="195" t="e">
        <f t="shared" si="28"/>
        <v>#VALUE!</v>
      </c>
      <c r="G406" s="195" t="e">
        <f t="shared" si="28"/>
        <v>#VALUE!</v>
      </c>
      <c r="Q406" s="196">
        <f t="shared" si="29"/>
        <v>3.6399999999999664</v>
      </c>
      <c r="R406" s="201" t="e">
        <v>#VALUE!</v>
      </c>
      <c r="S406" s="201" t="e">
        <v>#VALUE!</v>
      </c>
      <c r="T406" s="201" t="e">
        <v>#VALUE!</v>
      </c>
      <c r="U406" s="201" t="e">
        <v>#VALUE!</v>
      </c>
      <c r="V406" s="201" t="e">
        <v>#VALUE!</v>
      </c>
    </row>
    <row r="407" spans="1:22">
      <c r="A407" s="195" t="e">
        <f t="shared" si="25"/>
        <v>#VALUE!</v>
      </c>
      <c r="B407" s="195" t="e">
        <f t="shared" si="26"/>
        <v>#VALUE!</v>
      </c>
      <c r="C407" s="196">
        <f t="shared" si="27"/>
        <v>3.6599999999999659</v>
      </c>
      <c r="D407" s="195" t="e">
        <f t="shared" si="27"/>
        <v>#VALUE!</v>
      </c>
      <c r="E407" s="195" t="e">
        <f t="shared" si="28"/>
        <v>#VALUE!</v>
      </c>
      <c r="F407" s="195" t="e">
        <f t="shared" si="28"/>
        <v>#VALUE!</v>
      </c>
      <c r="G407" s="195" t="e">
        <f t="shared" si="28"/>
        <v>#VALUE!</v>
      </c>
      <c r="Q407" s="196">
        <f t="shared" si="29"/>
        <v>3.6499999999999662</v>
      </c>
      <c r="R407" s="201" t="e">
        <v>#VALUE!</v>
      </c>
      <c r="S407" s="201" t="e">
        <v>#VALUE!</v>
      </c>
      <c r="T407" s="201" t="e">
        <v>#VALUE!</v>
      </c>
      <c r="U407" s="201" t="e">
        <v>#VALUE!</v>
      </c>
      <c r="V407" s="201" t="e">
        <v>#VALUE!</v>
      </c>
    </row>
    <row r="408" spans="1:22">
      <c r="A408" s="195" t="e">
        <f t="shared" si="25"/>
        <v>#VALUE!</v>
      </c>
      <c r="B408" s="195" t="e">
        <f t="shared" si="26"/>
        <v>#VALUE!</v>
      </c>
      <c r="C408" s="196">
        <f t="shared" si="27"/>
        <v>3.6699999999999657</v>
      </c>
      <c r="D408" s="195" t="e">
        <f t="shared" si="27"/>
        <v>#VALUE!</v>
      </c>
      <c r="E408" s="195" t="e">
        <f t="shared" si="28"/>
        <v>#VALUE!</v>
      </c>
      <c r="F408" s="195" t="e">
        <f t="shared" si="28"/>
        <v>#VALUE!</v>
      </c>
      <c r="G408" s="195" t="e">
        <f t="shared" si="28"/>
        <v>#VALUE!</v>
      </c>
      <c r="Q408" s="196">
        <f t="shared" si="29"/>
        <v>3.6599999999999659</v>
      </c>
      <c r="R408" s="201" t="e">
        <v>#VALUE!</v>
      </c>
      <c r="S408" s="201" t="e">
        <v>#VALUE!</v>
      </c>
      <c r="T408" s="201" t="e">
        <v>#VALUE!</v>
      </c>
      <c r="U408" s="201" t="e">
        <v>#VALUE!</v>
      </c>
      <c r="V408" s="201" t="e">
        <v>#VALUE!</v>
      </c>
    </row>
    <row r="409" spans="1:22">
      <c r="A409" s="195" t="e">
        <f t="shared" si="25"/>
        <v>#VALUE!</v>
      </c>
      <c r="B409" s="195" t="e">
        <f t="shared" si="26"/>
        <v>#VALUE!</v>
      </c>
      <c r="C409" s="196">
        <f t="shared" si="27"/>
        <v>3.6799999999999655</v>
      </c>
      <c r="D409" s="195" t="e">
        <f t="shared" si="27"/>
        <v>#VALUE!</v>
      </c>
      <c r="E409" s="195" t="e">
        <f t="shared" si="28"/>
        <v>#VALUE!</v>
      </c>
      <c r="F409" s="195" t="e">
        <f t="shared" si="28"/>
        <v>#VALUE!</v>
      </c>
      <c r="G409" s="195" t="e">
        <f t="shared" si="28"/>
        <v>#VALUE!</v>
      </c>
      <c r="Q409" s="196">
        <f t="shared" si="29"/>
        <v>3.6699999999999657</v>
      </c>
      <c r="R409" s="201" t="e">
        <v>#VALUE!</v>
      </c>
      <c r="S409" s="201" t="e">
        <v>#VALUE!</v>
      </c>
      <c r="T409" s="201" t="e">
        <v>#VALUE!</v>
      </c>
      <c r="U409" s="201" t="e">
        <v>#VALUE!</v>
      </c>
      <c r="V409" s="201" t="e">
        <v>#VALUE!</v>
      </c>
    </row>
    <row r="410" spans="1:22">
      <c r="A410" s="195" t="e">
        <f t="shared" si="25"/>
        <v>#VALUE!</v>
      </c>
      <c r="B410" s="195" t="e">
        <f t="shared" si="26"/>
        <v>#VALUE!</v>
      </c>
      <c r="C410" s="196">
        <f t="shared" si="27"/>
        <v>3.6899999999999653</v>
      </c>
      <c r="D410" s="195" t="e">
        <f t="shared" si="27"/>
        <v>#VALUE!</v>
      </c>
      <c r="E410" s="195" t="e">
        <f t="shared" si="28"/>
        <v>#VALUE!</v>
      </c>
      <c r="F410" s="195" t="e">
        <f t="shared" si="28"/>
        <v>#VALUE!</v>
      </c>
      <c r="G410" s="195" t="e">
        <f t="shared" si="28"/>
        <v>#VALUE!</v>
      </c>
      <c r="Q410" s="196">
        <f t="shared" si="29"/>
        <v>3.6799999999999655</v>
      </c>
      <c r="R410" s="201" t="e">
        <v>#VALUE!</v>
      </c>
      <c r="S410" s="201" t="e">
        <v>#VALUE!</v>
      </c>
      <c r="T410" s="201" t="e">
        <v>#VALUE!</v>
      </c>
      <c r="U410" s="201" t="e">
        <v>#VALUE!</v>
      </c>
      <c r="V410" s="201" t="e">
        <v>#VALUE!</v>
      </c>
    </row>
    <row r="411" spans="1:22">
      <c r="A411" s="195" t="e">
        <f t="shared" si="25"/>
        <v>#VALUE!</v>
      </c>
      <c r="B411" s="195" t="e">
        <f t="shared" si="26"/>
        <v>#VALUE!</v>
      </c>
      <c r="C411" s="196">
        <f t="shared" si="27"/>
        <v>3.6999999999999651</v>
      </c>
      <c r="D411" s="195" t="e">
        <f t="shared" si="27"/>
        <v>#VALUE!</v>
      </c>
      <c r="E411" s="195" t="e">
        <f t="shared" si="28"/>
        <v>#VALUE!</v>
      </c>
      <c r="F411" s="195" t="e">
        <f t="shared" si="28"/>
        <v>#VALUE!</v>
      </c>
      <c r="G411" s="195" t="e">
        <f t="shared" si="28"/>
        <v>#VALUE!</v>
      </c>
      <c r="Q411" s="196">
        <f t="shared" si="29"/>
        <v>3.6899999999999653</v>
      </c>
      <c r="R411" s="201" t="e">
        <v>#VALUE!</v>
      </c>
      <c r="S411" s="201" t="e">
        <v>#VALUE!</v>
      </c>
      <c r="T411" s="201" t="e">
        <v>#VALUE!</v>
      </c>
      <c r="U411" s="201" t="e">
        <v>#VALUE!</v>
      </c>
      <c r="V411" s="201" t="e">
        <v>#VALUE!</v>
      </c>
    </row>
    <row r="412" spans="1:22">
      <c r="A412" s="195" t="e">
        <f t="shared" si="25"/>
        <v>#VALUE!</v>
      </c>
      <c r="B412" s="195" t="e">
        <f t="shared" si="26"/>
        <v>#VALUE!</v>
      </c>
      <c r="C412" s="196">
        <f t="shared" si="27"/>
        <v>3.7099999999999649</v>
      </c>
      <c r="D412" s="195" t="e">
        <f t="shared" si="27"/>
        <v>#VALUE!</v>
      </c>
      <c r="E412" s="195" t="e">
        <f t="shared" si="28"/>
        <v>#VALUE!</v>
      </c>
      <c r="F412" s="195" t="e">
        <f t="shared" si="28"/>
        <v>#VALUE!</v>
      </c>
      <c r="G412" s="195" t="e">
        <f t="shared" si="28"/>
        <v>#VALUE!</v>
      </c>
      <c r="Q412" s="196">
        <f t="shared" si="29"/>
        <v>3.6999999999999651</v>
      </c>
      <c r="R412" s="201" t="e">
        <v>#VALUE!</v>
      </c>
      <c r="S412" s="201" t="e">
        <v>#VALUE!</v>
      </c>
      <c r="T412" s="201" t="e">
        <v>#VALUE!</v>
      </c>
      <c r="U412" s="201" t="e">
        <v>#VALUE!</v>
      </c>
      <c r="V412" s="201" t="e">
        <v>#VALUE!</v>
      </c>
    </row>
    <row r="413" spans="1:22">
      <c r="A413" s="195" t="e">
        <f t="shared" si="25"/>
        <v>#VALUE!</v>
      </c>
      <c r="B413" s="195" t="e">
        <f t="shared" si="26"/>
        <v>#VALUE!</v>
      </c>
      <c r="C413" s="196">
        <f t="shared" si="27"/>
        <v>3.7199999999999647</v>
      </c>
      <c r="D413" s="195" t="e">
        <f t="shared" si="27"/>
        <v>#VALUE!</v>
      </c>
      <c r="E413" s="195" t="e">
        <f t="shared" si="28"/>
        <v>#VALUE!</v>
      </c>
      <c r="F413" s="195" t="e">
        <f t="shared" si="28"/>
        <v>#VALUE!</v>
      </c>
      <c r="G413" s="195" t="e">
        <f t="shared" si="28"/>
        <v>#VALUE!</v>
      </c>
      <c r="Q413" s="196">
        <f t="shared" si="29"/>
        <v>3.7099999999999649</v>
      </c>
      <c r="R413" s="201" t="e">
        <v>#VALUE!</v>
      </c>
      <c r="S413" s="201" t="e">
        <v>#VALUE!</v>
      </c>
      <c r="T413" s="201" t="e">
        <v>#VALUE!</v>
      </c>
      <c r="U413" s="201" t="e">
        <v>#VALUE!</v>
      </c>
      <c r="V413" s="201" t="e">
        <v>#VALUE!</v>
      </c>
    </row>
    <row r="414" spans="1:22">
      <c r="A414" s="195" t="e">
        <f t="shared" si="25"/>
        <v>#VALUE!</v>
      </c>
      <c r="B414" s="195" t="e">
        <f t="shared" si="26"/>
        <v>#VALUE!</v>
      </c>
      <c r="C414" s="196">
        <f t="shared" si="27"/>
        <v>3.7299999999999645</v>
      </c>
      <c r="D414" s="195" t="e">
        <f t="shared" si="27"/>
        <v>#VALUE!</v>
      </c>
      <c r="E414" s="195" t="e">
        <f t="shared" si="28"/>
        <v>#VALUE!</v>
      </c>
      <c r="F414" s="195" t="e">
        <f t="shared" si="28"/>
        <v>#VALUE!</v>
      </c>
      <c r="G414" s="195" t="e">
        <f t="shared" si="28"/>
        <v>#VALUE!</v>
      </c>
      <c r="Q414" s="196">
        <f t="shared" si="29"/>
        <v>3.7199999999999647</v>
      </c>
      <c r="R414" s="201" t="e">
        <v>#VALUE!</v>
      </c>
      <c r="S414" s="201" t="e">
        <v>#VALUE!</v>
      </c>
      <c r="T414" s="201" t="e">
        <v>#VALUE!</v>
      </c>
      <c r="U414" s="201" t="e">
        <v>#VALUE!</v>
      </c>
      <c r="V414" s="201" t="e">
        <v>#VALUE!</v>
      </c>
    </row>
    <row r="415" spans="1:22">
      <c r="A415" s="195" t="e">
        <f t="shared" si="25"/>
        <v>#VALUE!</v>
      </c>
      <c r="B415" s="195" t="e">
        <f t="shared" si="26"/>
        <v>#VALUE!</v>
      </c>
      <c r="C415" s="196">
        <f t="shared" si="27"/>
        <v>3.7399999999999642</v>
      </c>
      <c r="D415" s="195" t="e">
        <f t="shared" si="27"/>
        <v>#VALUE!</v>
      </c>
      <c r="E415" s="195" t="e">
        <f t="shared" si="28"/>
        <v>#VALUE!</v>
      </c>
      <c r="F415" s="195" t="e">
        <f t="shared" si="28"/>
        <v>#VALUE!</v>
      </c>
      <c r="G415" s="195" t="e">
        <f t="shared" si="28"/>
        <v>#VALUE!</v>
      </c>
      <c r="Q415" s="196">
        <f t="shared" si="29"/>
        <v>3.7299999999999645</v>
      </c>
      <c r="R415" s="201" t="e">
        <v>#VALUE!</v>
      </c>
      <c r="S415" s="201" t="e">
        <v>#VALUE!</v>
      </c>
      <c r="T415" s="201" t="e">
        <v>#VALUE!</v>
      </c>
      <c r="U415" s="201" t="e">
        <v>#VALUE!</v>
      </c>
      <c r="V415" s="201" t="e">
        <v>#VALUE!</v>
      </c>
    </row>
    <row r="416" spans="1:22">
      <c r="A416" s="195" t="e">
        <f t="shared" si="25"/>
        <v>#VALUE!</v>
      </c>
      <c r="B416" s="195" t="e">
        <f t="shared" si="26"/>
        <v>#VALUE!</v>
      </c>
      <c r="C416" s="196">
        <f t="shared" si="27"/>
        <v>3.749999999999964</v>
      </c>
      <c r="D416" s="195" t="e">
        <f t="shared" si="27"/>
        <v>#VALUE!</v>
      </c>
      <c r="E416" s="195" t="e">
        <f t="shared" si="28"/>
        <v>#VALUE!</v>
      </c>
      <c r="F416" s="195" t="e">
        <f t="shared" si="28"/>
        <v>#VALUE!</v>
      </c>
      <c r="G416" s="195" t="e">
        <f t="shared" si="28"/>
        <v>#VALUE!</v>
      </c>
      <c r="Q416" s="196">
        <f t="shared" si="29"/>
        <v>3.7399999999999642</v>
      </c>
      <c r="R416" s="201" t="e">
        <v>#VALUE!</v>
      </c>
      <c r="S416" s="201" t="e">
        <v>#VALUE!</v>
      </c>
      <c r="T416" s="201" t="e">
        <v>#VALUE!</v>
      </c>
      <c r="U416" s="201" t="e">
        <v>#VALUE!</v>
      </c>
      <c r="V416" s="201" t="e">
        <v>#VALUE!</v>
      </c>
    </row>
    <row r="417" spans="1:22">
      <c r="A417" s="195" t="e">
        <f t="shared" si="25"/>
        <v>#VALUE!</v>
      </c>
      <c r="B417" s="195" t="e">
        <f t="shared" si="26"/>
        <v>#VALUE!</v>
      </c>
      <c r="C417" s="196">
        <f t="shared" si="27"/>
        <v>3.7599999999999638</v>
      </c>
      <c r="D417" s="195" t="e">
        <f t="shared" si="27"/>
        <v>#VALUE!</v>
      </c>
      <c r="E417" s="195" t="e">
        <f t="shared" si="28"/>
        <v>#VALUE!</v>
      </c>
      <c r="F417" s="195" t="e">
        <f t="shared" si="28"/>
        <v>#VALUE!</v>
      </c>
      <c r="G417" s="195" t="e">
        <f t="shared" si="28"/>
        <v>#VALUE!</v>
      </c>
      <c r="Q417" s="196">
        <f t="shared" si="29"/>
        <v>3.749999999999964</v>
      </c>
      <c r="R417" s="201" t="e">
        <v>#VALUE!</v>
      </c>
      <c r="S417" s="201" t="e">
        <v>#VALUE!</v>
      </c>
      <c r="T417" s="201" t="e">
        <v>#VALUE!</v>
      </c>
      <c r="U417" s="201" t="e">
        <v>#VALUE!</v>
      </c>
      <c r="V417" s="201" t="e">
        <v>#VALUE!</v>
      </c>
    </row>
    <row r="418" spans="1:22">
      <c r="A418" s="195" t="e">
        <f t="shared" si="25"/>
        <v>#VALUE!</v>
      </c>
      <c r="B418" s="195" t="e">
        <f t="shared" si="26"/>
        <v>#VALUE!</v>
      </c>
      <c r="C418" s="196">
        <f t="shared" si="27"/>
        <v>3.7699999999999636</v>
      </c>
      <c r="D418" s="195" t="e">
        <f t="shared" si="27"/>
        <v>#VALUE!</v>
      </c>
      <c r="E418" s="195" t="e">
        <f t="shared" si="28"/>
        <v>#VALUE!</v>
      </c>
      <c r="F418" s="195" t="e">
        <f t="shared" si="28"/>
        <v>#VALUE!</v>
      </c>
      <c r="G418" s="195" t="e">
        <f t="shared" si="28"/>
        <v>#VALUE!</v>
      </c>
      <c r="Q418" s="196">
        <f t="shared" si="29"/>
        <v>3.7599999999999638</v>
      </c>
      <c r="R418" s="201" t="e">
        <v>#VALUE!</v>
      </c>
      <c r="S418" s="201" t="e">
        <v>#VALUE!</v>
      </c>
      <c r="T418" s="201" t="e">
        <v>#VALUE!</v>
      </c>
      <c r="U418" s="201" t="e">
        <v>#VALUE!</v>
      </c>
      <c r="V418" s="201" t="e">
        <v>#VALUE!</v>
      </c>
    </row>
    <row r="419" spans="1:22">
      <c r="A419" s="195" t="e">
        <f t="shared" si="25"/>
        <v>#VALUE!</v>
      </c>
      <c r="B419" s="195" t="e">
        <f t="shared" si="26"/>
        <v>#VALUE!</v>
      </c>
      <c r="C419" s="196">
        <f t="shared" si="27"/>
        <v>3.7799999999999634</v>
      </c>
      <c r="D419" s="195" t="e">
        <f t="shared" si="27"/>
        <v>#VALUE!</v>
      </c>
      <c r="E419" s="195" t="e">
        <f t="shared" si="28"/>
        <v>#VALUE!</v>
      </c>
      <c r="F419" s="195" t="e">
        <f t="shared" si="28"/>
        <v>#VALUE!</v>
      </c>
      <c r="G419" s="195" t="e">
        <f t="shared" si="28"/>
        <v>#VALUE!</v>
      </c>
      <c r="Q419" s="196">
        <f t="shared" si="29"/>
        <v>3.7699999999999636</v>
      </c>
      <c r="R419" s="201" t="e">
        <v>#VALUE!</v>
      </c>
      <c r="S419" s="201" t="e">
        <v>#VALUE!</v>
      </c>
      <c r="T419" s="201" t="e">
        <v>#VALUE!</v>
      </c>
      <c r="U419" s="201" t="e">
        <v>#VALUE!</v>
      </c>
      <c r="V419" s="201" t="e">
        <v>#VALUE!</v>
      </c>
    </row>
    <row r="420" spans="1:22">
      <c r="A420" s="195" t="e">
        <f t="shared" si="25"/>
        <v>#VALUE!</v>
      </c>
      <c r="B420" s="195" t="e">
        <f t="shared" si="26"/>
        <v>#VALUE!</v>
      </c>
      <c r="C420" s="196">
        <f t="shared" si="27"/>
        <v>3.7899999999999632</v>
      </c>
      <c r="D420" s="195" t="e">
        <f t="shared" si="27"/>
        <v>#VALUE!</v>
      </c>
      <c r="E420" s="195" t="e">
        <f t="shared" si="28"/>
        <v>#VALUE!</v>
      </c>
      <c r="F420" s="195" t="e">
        <f t="shared" si="28"/>
        <v>#VALUE!</v>
      </c>
      <c r="G420" s="195" t="e">
        <f t="shared" si="28"/>
        <v>#VALUE!</v>
      </c>
      <c r="Q420" s="196">
        <f t="shared" si="29"/>
        <v>3.7799999999999634</v>
      </c>
      <c r="R420" s="201" t="e">
        <v>#VALUE!</v>
      </c>
      <c r="S420" s="201" t="e">
        <v>#VALUE!</v>
      </c>
      <c r="T420" s="201" t="e">
        <v>#VALUE!</v>
      </c>
      <c r="U420" s="201" t="e">
        <v>#VALUE!</v>
      </c>
      <c r="V420" s="201" t="e">
        <v>#VALUE!</v>
      </c>
    </row>
    <row r="421" spans="1:22">
      <c r="A421" s="195" t="e">
        <f t="shared" si="25"/>
        <v>#VALUE!</v>
      </c>
      <c r="B421" s="195" t="e">
        <f t="shared" si="26"/>
        <v>#VALUE!</v>
      </c>
      <c r="C421" s="196">
        <f t="shared" si="27"/>
        <v>3.799999999999963</v>
      </c>
      <c r="D421" s="195" t="e">
        <f t="shared" si="27"/>
        <v>#VALUE!</v>
      </c>
      <c r="E421" s="195" t="e">
        <f t="shared" si="28"/>
        <v>#VALUE!</v>
      </c>
      <c r="F421" s="195" t="e">
        <f t="shared" si="28"/>
        <v>#VALUE!</v>
      </c>
      <c r="G421" s="195" t="e">
        <f t="shared" si="28"/>
        <v>#VALUE!</v>
      </c>
      <c r="Q421" s="196">
        <f t="shared" si="29"/>
        <v>3.7899999999999632</v>
      </c>
      <c r="R421" s="201" t="e">
        <v>#VALUE!</v>
      </c>
      <c r="S421" s="201" t="e">
        <v>#VALUE!</v>
      </c>
      <c r="T421" s="201" t="e">
        <v>#VALUE!</v>
      </c>
      <c r="U421" s="201" t="e">
        <v>#VALUE!</v>
      </c>
      <c r="V421" s="201" t="e">
        <v>#VALUE!</v>
      </c>
    </row>
    <row r="422" spans="1:22">
      <c r="A422" s="195" t="e">
        <f t="shared" si="25"/>
        <v>#VALUE!</v>
      </c>
      <c r="B422" s="195" t="e">
        <f t="shared" si="26"/>
        <v>#VALUE!</v>
      </c>
      <c r="C422" s="196">
        <f t="shared" si="27"/>
        <v>3.8099999999999627</v>
      </c>
      <c r="D422" s="195" t="e">
        <f t="shared" si="27"/>
        <v>#VALUE!</v>
      </c>
      <c r="E422" s="195" t="e">
        <f t="shared" si="28"/>
        <v>#VALUE!</v>
      </c>
      <c r="F422" s="195" t="e">
        <f t="shared" si="28"/>
        <v>#VALUE!</v>
      </c>
      <c r="G422" s="195" t="e">
        <f t="shared" si="28"/>
        <v>#VALUE!</v>
      </c>
      <c r="Q422" s="196">
        <f t="shared" si="29"/>
        <v>3.799999999999963</v>
      </c>
      <c r="R422" s="201" t="e">
        <v>#VALUE!</v>
      </c>
      <c r="S422" s="201" t="e">
        <v>#VALUE!</v>
      </c>
      <c r="T422" s="201" t="e">
        <v>#VALUE!</v>
      </c>
      <c r="U422" s="201" t="e">
        <v>#VALUE!</v>
      </c>
      <c r="V422" s="201" t="e">
        <v>#VALUE!</v>
      </c>
    </row>
    <row r="423" spans="1:22">
      <c r="A423" s="195" t="e">
        <f t="shared" si="25"/>
        <v>#VALUE!</v>
      </c>
      <c r="B423" s="195" t="e">
        <f t="shared" si="26"/>
        <v>#VALUE!</v>
      </c>
      <c r="C423" s="196">
        <f t="shared" si="27"/>
        <v>3.8199999999999625</v>
      </c>
      <c r="D423" s="195" t="e">
        <f t="shared" si="27"/>
        <v>#VALUE!</v>
      </c>
      <c r="E423" s="195" t="e">
        <f t="shared" si="28"/>
        <v>#VALUE!</v>
      </c>
      <c r="F423" s="195" t="e">
        <f t="shared" si="28"/>
        <v>#VALUE!</v>
      </c>
      <c r="G423" s="195" t="e">
        <f t="shared" si="28"/>
        <v>#VALUE!</v>
      </c>
      <c r="Q423" s="196">
        <f t="shared" si="29"/>
        <v>3.8099999999999627</v>
      </c>
      <c r="R423" s="201" t="e">
        <v>#VALUE!</v>
      </c>
      <c r="S423" s="201" t="e">
        <v>#VALUE!</v>
      </c>
      <c r="T423" s="201" t="e">
        <v>#VALUE!</v>
      </c>
      <c r="U423" s="201" t="e">
        <v>#VALUE!</v>
      </c>
      <c r="V423" s="201" t="e">
        <v>#VALUE!</v>
      </c>
    </row>
    <row r="424" spans="1:22">
      <c r="A424" s="195" t="e">
        <f t="shared" si="25"/>
        <v>#VALUE!</v>
      </c>
      <c r="B424" s="195" t="e">
        <f t="shared" si="26"/>
        <v>#VALUE!</v>
      </c>
      <c r="C424" s="196">
        <f t="shared" si="27"/>
        <v>3.8299999999999623</v>
      </c>
      <c r="D424" s="195" t="e">
        <f t="shared" si="27"/>
        <v>#VALUE!</v>
      </c>
      <c r="E424" s="195" t="e">
        <f t="shared" si="28"/>
        <v>#VALUE!</v>
      </c>
      <c r="F424" s="195" t="e">
        <f t="shared" si="28"/>
        <v>#VALUE!</v>
      </c>
      <c r="G424" s="195" t="e">
        <f t="shared" si="28"/>
        <v>#VALUE!</v>
      </c>
      <c r="Q424" s="196">
        <f t="shared" si="29"/>
        <v>3.8199999999999625</v>
      </c>
      <c r="R424" s="201" t="e">
        <v>#VALUE!</v>
      </c>
      <c r="S424" s="201" t="e">
        <v>#VALUE!</v>
      </c>
      <c r="T424" s="201" t="e">
        <v>#VALUE!</v>
      </c>
      <c r="U424" s="201" t="e">
        <v>#VALUE!</v>
      </c>
      <c r="V424" s="201" t="e">
        <v>#VALUE!</v>
      </c>
    </row>
    <row r="425" spans="1:22">
      <c r="A425" s="195" t="e">
        <f t="shared" ref="A425:A488" si="30">S426</f>
        <v>#VALUE!</v>
      </c>
      <c r="B425" s="195" t="e">
        <f t="shared" ref="B425:B488" si="31">S426</f>
        <v>#VALUE!</v>
      </c>
      <c r="C425" s="196">
        <f t="shared" ref="C425:D488" si="32">Q426</f>
        <v>3.8399999999999621</v>
      </c>
      <c r="D425" s="195" t="e">
        <f t="shared" si="32"/>
        <v>#VALUE!</v>
      </c>
      <c r="E425" s="195" t="e">
        <f t="shared" ref="E425:G488" si="33">T426</f>
        <v>#VALUE!</v>
      </c>
      <c r="F425" s="195" t="e">
        <f t="shared" si="33"/>
        <v>#VALUE!</v>
      </c>
      <c r="G425" s="195" t="e">
        <f t="shared" si="33"/>
        <v>#VALUE!</v>
      </c>
      <c r="Q425" s="196">
        <f t="shared" si="29"/>
        <v>3.8299999999999623</v>
      </c>
      <c r="R425" s="201" t="e">
        <v>#VALUE!</v>
      </c>
      <c r="S425" s="201" t="e">
        <v>#VALUE!</v>
      </c>
      <c r="T425" s="201" t="e">
        <v>#VALUE!</v>
      </c>
      <c r="U425" s="201" t="e">
        <v>#VALUE!</v>
      </c>
      <c r="V425" s="201" t="e">
        <v>#VALUE!</v>
      </c>
    </row>
    <row r="426" spans="1:22">
      <c r="A426" s="195" t="e">
        <f t="shared" si="30"/>
        <v>#VALUE!</v>
      </c>
      <c r="B426" s="195" t="e">
        <f t="shared" si="31"/>
        <v>#VALUE!</v>
      </c>
      <c r="C426" s="196">
        <f t="shared" si="32"/>
        <v>3.8499999999999619</v>
      </c>
      <c r="D426" s="195" t="e">
        <f t="shared" si="32"/>
        <v>#VALUE!</v>
      </c>
      <c r="E426" s="195" t="e">
        <f t="shared" si="33"/>
        <v>#VALUE!</v>
      </c>
      <c r="F426" s="195" t="e">
        <f t="shared" si="33"/>
        <v>#VALUE!</v>
      </c>
      <c r="G426" s="195" t="e">
        <f t="shared" si="33"/>
        <v>#VALUE!</v>
      </c>
      <c r="Q426" s="196">
        <f t="shared" si="29"/>
        <v>3.8399999999999621</v>
      </c>
      <c r="R426" s="201" t="e">
        <v>#VALUE!</v>
      </c>
      <c r="S426" s="201" t="e">
        <v>#VALUE!</v>
      </c>
      <c r="T426" s="201" t="e">
        <v>#VALUE!</v>
      </c>
      <c r="U426" s="201" t="e">
        <v>#VALUE!</v>
      </c>
      <c r="V426" s="201" t="e">
        <v>#VALUE!</v>
      </c>
    </row>
    <row r="427" spans="1:22">
      <c r="A427" s="195" t="e">
        <f t="shared" si="30"/>
        <v>#VALUE!</v>
      </c>
      <c r="B427" s="195" t="e">
        <f t="shared" si="31"/>
        <v>#VALUE!</v>
      </c>
      <c r="C427" s="196">
        <f t="shared" si="32"/>
        <v>3.8599999999999617</v>
      </c>
      <c r="D427" s="195" t="e">
        <f t="shared" si="32"/>
        <v>#VALUE!</v>
      </c>
      <c r="E427" s="195" t="e">
        <f t="shared" si="33"/>
        <v>#VALUE!</v>
      </c>
      <c r="F427" s="195" t="e">
        <f t="shared" si="33"/>
        <v>#VALUE!</v>
      </c>
      <c r="G427" s="195" t="e">
        <f t="shared" si="33"/>
        <v>#VALUE!</v>
      </c>
      <c r="Q427" s="196">
        <f t="shared" si="29"/>
        <v>3.8499999999999619</v>
      </c>
      <c r="R427" s="201" t="e">
        <v>#VALUE!</v>
      </c>
      <c r="S427" s="201" t="e">
        <v>#VALUE!</v>
      </c>
      <c r="T427" s="201" t="e">
        <v>#VALUE!</v>
      </c>
      <c r="U427" s="201" t="e">
        <v>#VALUE!</v>
      </c>
      <c r="V427" s="201" t="e">
        <v>#VALUE!</v>
      </c>
    </row>
    <row r="428" spans="1:22">
      <c r="A428" s="195" t="e">
        <f t="shared" si="30"/>
        <v>#VALUE!</v>
      </c>
      <c r="B428" s="195" t="e">
        <f t="shared" si="31"/>
        <v>#VALUE!</v>
      </c>
      <c r="C428" s="196">
        <f t="shared" si="32"/>
        <v>3.8699999999999615</v>
      </c>
      <c r="D428" s="195" t="e">
        <f t="shared" si="32"/>
        <v>#VALUE!</v>
      </c>
      <c r="E428" s="195" t="e">
        <f t="shared" si="33"/>
        <v>#VALUE!</v>
      </c>
      <c r="F428" s="195" t="e">
        <f t="shared" si="33"/>
        <v>#VALUE!</v>
      </c>
      <c r="G428" s="195" t="e">
        <f t="shared" si="33"/>
        <v>#VALUE!</v>
      </c>
      <c r="Q428" s="196">
        <f t="shared" ref="Q428:Q491" si="34">Q427+0.01</f>
        <v>3.8599999999999617</v>
      </c>
      <c r="R428" s="201" t="e">
        <v>#VALUE!</v>
      </c>
      <c r="S428" s="201" t="e">
        <v>#VALUE!</v>
      </c>
      <c r="T428" s="201" t="e">
        <v>#VALUE!</v>
      </c>
      <c r="U428" s="201" t="e">
        <v>#VALUE!</v>
      </c>
      <c r="V428" s="201" t="e">
        <v>#VALUE!</v>
      </c>
    </row>
    <row r="429" spans="1:22">
      <c r="A429" s="195" t="e">
        <f t="shared" si="30"/>
        <v>#VALUE!</v>
      </c>
      <c r="B429" s="195" t="e">
        <f t="shared" si="31"/>
        <v>#VALUE!</v>
      </c>
      <c r="C429" s="196">
        <f t="shared" si="32"/>
        <v>3.8799999999999613</v>
      </c>
      <c r="D429" s="195" t="e">
        <f t="shared" si="32"/>
        <v>#VALUE!</v>
      </c>
      <c r="E429" s="195" t="e">
        <f t="shared" si="33"/>
        <v>#VALUE!</v>
      </c>
      <c r="F429" s="195" t="e">
        <f t="shared" si="33"/>
        <v>#VALUE!</v>
      </c>
      <c r="G429" s="195" t="e">
        <f t="shared" si="33"/>
        <v>#VALUE!</v>
      </c>
      <c r="Q429" s="196">
        <f t="shared" si="34"/>
        <v>3.8699999999999615</v>
      </c>
      <c r="R429" s="201" t="e">
        <v>#VALUE!</v>
      </c>
      <c r="S429" s="201" t="e">
        <v>#VALUE!</v>
      </c>
      <c r="T429" s="201" t="e">
        <v>#VALUE!</v>
      </c>
      <c r="U429" s="201" t="e">
        <v>#VALUE!</v>
      </c>
      <c r="V429" s="201" t="e">
        <v>#VALUE!</v>
      </c>
    </row>
    <row r="430" spans="1:22">
      <c r="A430" s="195" t="e">
        <f t="shared" si="30"/>
        <v>#VALUE!</v>
      </c>
      <c r="B430" s="195" t="e">
        <f t="shared" si="31"/>
        <v>#VALUE!</v>
      </c>
      <c r="C430" s="196">
        <f t="shared" si="32"/>
        <v>3.889999999999961</v>
      </c>
      <c r="D430" s="195" t="e">
        <f t="shared" si="32"/>
        <v>#VALUE!</v>
      </c>
      <c r="E430" s="195" t="e">
        <f t="shared" si="33"/>
        <v>#VALUE!</v>
      </c>
      <c r="F430" s="195" t="e">
        <f t="shared" si="33"/>
        <v>#VALUE!</v>
      </c>
      <c r="G430" s="195" t="e">
        <f t="shared" si="33"/>
        <v>#VALUE!</v>
      </c>
      <c r="Q430" s="196">
        <f t="shared" si="34"/>
        <v>3.8799999999999613</v>
      </c>
      <c r="R430" s="201" t="e">
        <v>#VALUE!</v>
      </c>
      <c r="S430" s="201" t="e">
        <v>#VALUE!</v>
      </c>
      <c r="T430" s="201" t="e">
        <v>#VALUE!</v>
      </c>
      <c r="U430" s="201" t="e">
        <v>#VALUE!</v>
      </c>
      <c r="V430" s="201" t="e">
        <v>#VALUE!</v>
      </c>
    </row>
    <row r="431" spans="1:22">
      <c r="A431" s="195" t="e">
        <f t="shared" si="30"/>
        <v>#VALUE!</v>
      </c>
      <c r="B431" s="195" t="e">
        <f t="shared" si="31"/>
        <v>#VALUE!</v>
      </c>
      <c r="C431" s="196">
        <f t="shared" si="32"/>
        <v>3.8999999999999608</v>
      </c>
      <c r="D431" s="195" t="e">
        <f t="shared" si="32"/>
        <v>#VALUE!</v>
      </c>
      <c r="E431" s="195" t="e">
        <f t="shared" si="33"/>
        <v>#VALUE!</v>
      </c>
      <c r="F431" s="195" t="e">
        <f t="shared" si="33"/>
        <v>#VALUE!</v>
      </c>
      <c r="G431" s="195" t="e">
        <f t="shared" si="33"/>
        <v>#VALUE!</v>
      </c>
      <c r="Q431" s="196">
        <f t="shared" si="34"/>
        <v>3.889999999999961</v>
      </c>
      <c r="R431" s="201" t="e">
        <v>#VALUE!</v>
      </c>
      <c r="S431" s="201" t="e">
        <v>#VALUE!</v>
      </c>
      <c r="T431" s="201" t="e">
        <v>#VALUE!</v>
      </c>
      <c r="U431" s="201" t="e">
        <v>#VALUE!</v>
      </c>
      <c r="V431" s="201" t="e">
        <v>#VALUE!</v>
      </c>
    </row>
    <row r="432" spans="1:22">
      <c r="A432" s="195" t="e">
        <f t="shared" si="30"/>
        <v>#VALUE!</v>
      </c>
      <c r="B432" s="195" t="e">
        <f t="shared" si="31"/>
        <v>#VALUE!</v>
      </c>
      <c r="C432" s="196">
        <f t="shared" si="32"/>
        <v>3.9099999999999606</v>
      </c>
      <c r="D432" s="195" t="e">
        <f t="shared" si="32"/>
        <v>#VALUE!</v>
      </c>
      <c r="E432" s="195" t="e">
        <f t="shared" si="33"/>
        <v>#VALUE!</v>
      </c>
      <c r="F432" s="195" t="e">
        <f t="shared" si="33"/>
        <v>#VALUE!</v>
      </c>
      <c r="G432" s="195" t="e">
        <f t="shared" si="33"/>
        <v>#VALUE!</v>
      </c>
      <c r="Q432" s="196">
        <f t="shared" si="34"/>
        <v>3.8999999999999608</v>
      </c>
      <c r="R432" s="201" t="e">
        <v>#VALUE!</v>
      </c>
      <c r="S432" s="201" t="e">
        <v>#VALUE!</v>
      </c>
      <c r="T432" s="201" t="e">
        <v>#VALUE!</v>
      </c>
      <c r="U432" s="201" t="e">
        <v>#VALUE!</v>
      </c>
      <c r="V432" s="201" t="e">
        <v>#VALUE!</v>
      </c>
    </row>
    <row r="433" spans="1:22">
      <c r="A433" s="195" t="e">
        <f t="shared" si="30"/>
        <v>#VALUE!</v>
      </c>
      <c r="B433" s="195" t="e">
        <f t="shared" si="31"/>
        <v>#VALUE!</v>
      </c>
      <c r="C433" s="196">
        <f t="shared" si="32"/>
        <v>3.9199999999999604</v>
      </c>
      <c r="D433" s="195" t="e">
        <f t="shared" si="32"/>
        <v>#VALUE!</v>
      </c>
      <c r="E433" s="195" t="e">
        <f t="shared" si="33"/>
        <v>#VALUE!</v>
      </c>
      <c r="F433" s="195" t="e">
        <f t="shared" si="33"/>
        <v>#VALUE!</v>
      </c>
      <c r="G433" s="195" t="e">
        <f t="shared" si="33"/>
        <v>#VALUE!</v>
      </c>
      <c r="Q433" s="196">
        <f t="shared" si="34"/>
        <v>3.9099999999999606</v>
      </c>
      <c r="R433" s="201" t="e">
        <v>#VALUE!</v>
      </c>
      <c r="S433" s="201" t="e">
        <v>#VALUE!</v>
      </c>
      <c r="T433" s="201" t="e">
        <v>#VALUE!</v>
      </c>
      <c r="U433" s="201" t="e">
        <v>#VALUE!</v>
      </c>
      <c r="V433" s="201" t="e">
        <v>#VALUE!</v>
      </c>
    </row>
    <row r="434" spans="1:22">
      <c r="A434" s="195" t="e">
        <f t="shared" si="30"/>
        <v>#VALUE!</v>
      </c>
      <c r="B434" s="195" t="e">
        <f t="shared" si="31"/>
        <v>#VALUE!</v>
      </c>
      <c r="C434" s="196">
        <f t="shared" si="32"/>
        <v>3.9299999999999602</v>
      </c>
      <c r="D434" s="195" t="e">
        <f t="shared" si="32"/>
        <v>#VALUE!</v>
      </c>
      <c r="E434" s="195" t="e">
        <f t="shared" si="33"/>
        <v>#VALUE!</v>
      </c>
      <c r="F434" s="195" t="e">
        <f t="shared" si="33"/>
        <v>#VALUE!</v>
      </c>
      <c r="G434" s="195" t="e">
        <f t="shared" si="33"/>
        <v>#VALUE!</v>
      </c>
      <c r="Q434" s="196">
        <f t="shared" si="34"/>
        <v>3.9199999999999604</v>
      </c>
      <c r="R434" s="201" t="e">
        <v>#VALUE!</v>
      </c>
      <c r="S434" s="201" t="e">
        <v>#VALUE!</v>
      </c>
      <c r="T434" s="201" t="e">
        <v>#VALUE!</v>
      </c>
      <c r="U434" s="201" t="e">
        <v>#VALUE!</v>
      </c>
      <c r="V434" s="201" t="e">
        <v>#VALUE!</v>
      </c>
    </row>
    <row r="435" spans="1:22">
      <c r="A435" s="195" t="e">
        <f t="shared" si="30"/>
        <v>#VALUE!</v>
      </c>
      <c r="B435" s="195" t="e">
        <f t="shared" si="31"/>
        <v>#VALUE!</v>
      </c>
      <c r="C435" s="196">
        <f t="shared" si="32"/>
        <v>3.93999999999996</v>
      </c>
      <c r="D435" s="195" t="e">
        <f t="shared" si="32"/>
        <v>#VALUE!</v>
      </c>
      <c r="E435" s="195" t="e">
        <f t="shared" si="33"/>
        <v>#VALUE!</v>
      </c>
      <c r="F435" s="195" t="e">
        <f t="shared" si="33"/>
        <v>#VALUE!</v>
      </c>
      <c r="G435" s="195" t="e">
        <f t="shared" si="33"/>
        <v>#VALUE!</v>
      </c>
      <c r="Q435" s="196">
        <f t="shared" si="34"/>
        <v>3.9299999999999602</v>
      </c>
      <c r="R435" s="201" t="e">
        <v>#VALUE!</v>
      </c>
      <c r="S435" s="201" t="e">
        <v>#VALUE!</v>
      </c>
      <c r="T435" s="201" t="e">
        <v>#VALUE!</v>
      </c>
      <c r="U435" s="201" t="e">
        <v>#VALUE!</v>
      </c>
      <c r="V435" s="201" t="e">
        <v>#VALUE!</v>
      </c>
    </row>
    <row r="436" spans="1:22">
      <c r="A436" s="195" t="e">
        <f t="shared" si="30"/>
        <v>#VALUE!</v>
      </c>
      <c r="B436" s="195" t="e">
        <f t="shared" si="31"/>
        <v>#VALUE!</v>
      </c>
      <c r="C436" s="196">
        <f t="shared" si="32"/>
        <v>3.9499999999999598</v>
      </c>
      <c r="D436" s="195" t="e">
        <f t="shared" si="32"/>
        <v>#VALUE!</v>
      </c>
      <c r="E436" s="195" t="e">
        <f t="shared" si="33"/>
        <v>#VALUE!</v>
      </c>
      <c r="F436" s="195" t="e">
        <f t="shared" si="33"/>
        <v>#VALUE!</v>
      </c>
      <c r="G436" s="195" t="e">
        <f t="shared" si="33"/>
        <v>#VALUE!</v>
      </c>
      <c r="Q436" s="196">
        <f t="shared" si="34"/>
        <v>3.93999999999996</v>
      </c>
      <c r="R436" s="201" t="e">
        <v>#VALUE!</v>
      </c>
      <c r="S436" s="201" t="e">
        <v>#VALUE!</v>
      </c>
      <c r="T436" s="201" t="e">
        <v>#VALUE!</v>
      </c>
      <c r="U436" s="201" t="e">
        <v>#VALUE!</v>
      </c>
      <c r="V436" s="201" t="e">
        <v>#VALUE!</v>
      </c>
    </row>
    <row r="437" spans="1:22">
      <c r="A437" s="195" t="e">
        <f t="shared" si="30"/>
        <v>#VALUE!</v>
      </c>
      <c r="B437" s="195" t="e">
        <f t="shared" si="31"/>
        <v>#VALUE!</v>
      </c>
      <c r="C437" s="196">
        <f t="shared" si="32"/>
        <v>3.9599999999999596</v>
      </c>
      <c r="D437" s="195" t="e">
        <f t="shared" si="32"/>
        <v>#VALUE!</v>
      </c>
      <c r="E437" s="195" t="e">
        <f t="shared" si="33"/>
        <v>#VALUE!</v>
      </c>
      <c r="F437" s="195" t="e">
        <f t="shared" si="33"/>
        <v>#VALUE!</v>
      </c>
      <c r="G437" s="195" t="e">
        <f t="shared" si="33"/>
        <v>#VALUE!</v>
      </c>
      <c r="Q437" s="196">
        <f t="shared" si="34"/>
        <v>3.9499999999999598</v>
      </c>
      <c r="R437" s="201" t="e">
        <v>#VALUE!</v>
      </c>
      <c r="S437" s="201" t="e">
        <v>#VALUE!</v>
      </c>
      <c r="T437" s="201" t="e">
        <v>#VALUE!</v>
      </c>
      <c r="U437" s="201" t="e">
        <v>#VALUE!</v>
      </c>
      <c r="V437" s="201" t="e">
        <v>#VALUE!</v>
      </c>
    </row>
    <row r="438" spans="1:22">
      <c r="A438" s="195" t="e">
        <f t="shared" si="30"/>
        <v>#VALUE!</v>
      </c>
      <c r="B438" s="195" t="e">
        <f t="shared" si="31"/>
        <v>#VALUE!</v>
      </c>
      <c r="C438" s="196">
        <f t="shared" si="32"/>
        <v>3.9699999999999593</v>
      </c>
      <c r="D438" s="195" t="e">
        <f t="shared" si="32"/>
        <v>#VALUE!</v>
      </c>
      <c r="E438" s="195" t="e">
        <f t="shared" si="33"/>
        <v>#VALUE!</v>
      </c>
      <c r="F438" s="195" t="e">
        <f t="shared" si="33"/>
        <v>#VALUE!</v>
      </c>
      <c r="G438" s="195" t="e">
        <f t="shared" si="33"/>
        <v>#VALUE!</v>
      </c>
      <c r="Q438" s="196">
        <f t="shared" si="34"/>
        <v>3.9599999999999596</v>
      </c>
      <c r="R438" s="201" t="e">
        <v>#VALUE!</v>
      </c>
      <c r="S438" s="201" t="e">
        <v>#VALUE!</v>
      </c>
      <c r="T438" s="201" t="e">
        <v>#VALUE!</v>
      </c>
      <c r="U438" s="201" t="e">
        <v>#VALUE!</v>
      </c>
      <c r="V438" s="201" t="e">
        <v>#VALUE!</v>
      </c>
    </row>
    <row r="439" spans="1:22">
      <c r="A439" s="195" t="e">
        <f t="shared" si="30"/>
        <v>#VALUE!</v>
      </c>
      <c r="B439" s="195" t="e">
        <f t="shared" si="31"/>
        <v>#VALUE!</v>
      </c>
      <c r="C439" s="196">
        <f t="shared" si="32"/>
        <v>3.9799999999999591</v>
      </c>
      <c r="D439" s="195" t="e">
        <f t="shared" si="32"/>
        <v>#VALUE!</v>
      </c>
      <c r="E439" s="195" t="e">
        <f t="shared" si="33"/>
        <v>#VALUE!</v>
      </c>
      <c r="F439" s="195" t="e">
        <f t="shared" si="33"/>
        <v>#VALUE!</v>
      </c>
      <c r="G439" s="195" t="e">
        <f t="shared" si="33"/>
        <v>#VALUE!</v>
      </c>
      <c r="Q439" s="196">
        <f t="shared" si="34"/>
        <v>3.9699999999999593</v>
      </c>
      <c r="R439" s="201" t="e">
        <v>#VALUE!</v>
      </c>
      <c r="S439" s="201" t="e">
        <v>#VALUE!</v>
      </c>
      <c r="T439" s="201" t="e">
        <v>#VALUE!</v>
      </c>
      <c r="U439" s="201" t="e">
        <v>#VALUE!</v>
      </c>
      <c r="V439" s="201" t="e">
        <v>#VALUE!</v>
      </c>
    </row>
    <row r="440" spans="1:22">
      <c r="A440" s="195" t="e">
        <f t="shared" si="30"/>
        <v>#VALUE!</v>
      </c>
      <c r="B440" s="195" t="e">
        <f t="shared" si="31"/>
        <v>#VALUE!</v>
      </c>
      <c r="C440" s="196">
        <f t="shared" si="32"/>
        <v>3.9899999999999589</v>
      </c>
      <c r="D440" s="195" t="e">
        <f t="shared" si="32"/>
        <v>#VALUE!</v>
      </c>
      <c r="E440" s="195" t="e">
        <f t="shared" si="33"/>
        <v>#VALUE!</v>
      </c>
      <c r="F440" s="195" t="e">
        <f t="shared" si="33"/>
        <v>#VALUE!</v>
      </c>
      <c r="G440" s="195" t="e">
        <f t="shared" si="33"/>
        <v>#VALUE!</v>
      </c>
      <c r="Q440" s="196">
        <f t="shared" si="34"/>
        <v>3.9799999999999591</v>
      </c>
      <c r="R440" s="201" t="e">
        <v>#VALUE!</v>
      </c>
      <c r="S440" s="201" t="e">
        <v>#VALUE!</v>
      </c>
      <c r="T440" s="201" t="e">
        <v>#VALUE!</v>
      </c>
      <c r="U440" s="201" t="e">
        <v>#VALUE!</v>
      </c>
      <c r="V440" s="201" t="e">
        <v>#VALUE!</v>
      </c>
    </row>
    <row r="441" spans="1:22">
      <c r="A441" s="195" t="e">
        <f t="shared" si="30"/>
        <v>#VALUE!</v>
      </c>
      <c r="B441" s="195" t="e">
        <f t="shared" si="31"/>
        <v>#VALUE!</v>
      </c>
      <c r="C441" s="196">
        <f t="shared" si="32"/>
        <v>3.9999999999999587</v>
      </c>
      <c r="D441" s="195" t="e">
        <f t="shared" si="32"/>
        <v>#VALUE!</v>
      </c>
      <c r="E441" s="195" t="e">
        <f t="shared" si="33"/>
        <v>#VALUE!</v>
      </c>
      <c r="F441" s="195" t="e">
        <f t="shared" si="33"/>
        <v>#VALUE!</v>
      </c>
      <c r="G441" s="195" t="e">
        <f t="shared" si="33"/>
        <v>#VALUE!</v>
      </c>
      <c r="Q441" s="196">
        <f t="shared" si="34"/>
        <v>3.9899999999999589</v>
      </c>
      <c r="R441" s="201" t="e">
        <v>#VALUE!</v>
      </c>
      <c r="S441" s="201" t="e">
        <v>#VALUE!</v>
      </c>
      <c r="T441" s="201" t="e">
        <v>#VALUE!</v>
      </c>
      <c r="U441" s="201" t="e">
        <v>#VALUE!</v>
      </c>
      <c r="V441" s="201" t="e">
        <v>#VALUE!</v>
      </c>
    </row>
    <row r="442" spans="1:22">
      <c r="A442" s="195" t="e">
        <f t="shared" si="30"/>
        <v>#VALUE!</v>
      </c>
      <c r="B442" s="195" t="e">
        <f t="shared" si="31"/>
        <v>#VALUE!</v>
      </c>
      <c r="C442" s="196">
        <f t="shared" si="32"/>
        <v>4.0099999999999589</v>
      </c>
      <c r="D442" s="195" t="e">
        <f t="shared" si="32"/>
        <v>#VALUE!</v>
      </c>
      <c r="E442" s="195" t="e">
        <f t="shared" si="33"/>
        <v>#VALUE!</v>
      </c>
      <c r="F442" s="195" t="e">
        <f t="shared" si="33"/>
        <v>#VALUE!</v>
      </c>
      <c r="G442" s="195" t="e">
        <f t="shared" si="33"/>
        <v>#VALUE!</v>
      </c>
      <c r="Q442" s="196">
        <f t="shared" si="34"/>
        <v>3.9999999999999587</v>
      </c>
      <c r="R442" s="201" t="e">
        <v>#VALUE!</v>
      </c>
      <c r="S442" s="201" t="e">
        <v>#VALUE!</v>
      </c>
      <c r="T442" s="201" t="e">
        <v>#VALUE!</v>
      </c>
      <c r="U442" s="201" t="e">
        <v>#VALUE!</v>
      </c>
      <c r="V442" s="201" t="e">
        <v>#VALUE!</v>
      </c>
    </row>
    <row r="443" spans="1:22">
      <c r="A443" s="195" t="e">
        <f t="shared" si="30"/>
        <v>#VALUE!</v>
      </c>
      <c r="B443" s="195" t="e">
        <f t="shared" si="31"/>
        <v>#VALUE!</v>
      </c>
      <c r="C443" s="196">
        <f t="shared" si="32"/>
        <v>4.0199999999999587</v>
      </c>
      <c r="D443" s="195" t="e">
        <f t="shared" si="32"/>
        <v>#VALUE!</v>
      </c>
      <c r="E443" s="195" t="e">
        <f t="shared" si="33"/>
        <v>#VALUE!</v>
      </c>
      <c r="F443" s="195" t="e">
        <f t="shared" si="33"/>
        <v>#VALUE!</v>
      </c>
      <c r="G443" s="195" t="e">
        <f t="shared" si="33"/>
        <v>#VALUE!</v>
      </c>
      <c r="Q443" s="196">
        <f t="shared" si="34"/>
        <v>4.0099999999999589</v>
      </c>
      <c r="R443" s="201" t="e">
        <v>#VALUE!</v>
      </c>
      <c r="S443" s="201" t="e">
        <v>#VALUE!</v>
      </c>
      <c r="T443" s="201" t="e">
        <v>#VALUE!</v>
      </c>
      <c r="U443" s="201" t="e">
        <v>#VALUE!</v>
      </c>
      <c r="V443" s="201" t="e">
        <v>#VALUE!</v>
      </c>
    </row>
    <row r="444" spans="1:22">
      <c r="A444" s="195" t="e">
        <f t="shared" si="30"/>
        <v>#VALUE!</v>
      </c>
      <c r="B444" s="195" t="e">
        <f t="shared" si="31"/>
        <v>#VALUE!</v>
      </c>
      <c r="C444" s="196">
        <f t="shared" si="32"/>
        <v>4.0299999999999585</v>
      </c>
      <c r="D444" s="195" t="e">
        <f t="shared" si="32"/>
        <v>#VALUE!</v>
      </c>
      <c r="E444" s="195" t="e">
        <f t="shared" si="33"/>
        <v>#VALUE!</v>
      </c>
      <c r="F444" s="195" t="e">
        <f t="shared" si="33"/>
        <v>#VALUE!</v>
      </c>
      <c r="G444" s="195" t="e">
        <f t="shared" si="33"/>
        <v>#VALUE!</v>
      </c>
      <c r="Q444" s="196">
        <f t="shared" si="34"/>
        <v>4.0199999999999587</v>
      </c>
      <c r="R444" s="201" t="e">
        <v>#VALUE!</v>
      </c>
      <c r="S444" s="201" t="e">
        <v>#VALUE!</v>
      </c>
      <c r="T444" s="201" t="e">
        <v>#VALUE!</v>
      </c>
      <c r="U444" s="201" t="e">
        <v>#VALUE!</v>
      </c>
      <c r="V444" s="201" t="e">
        <v>#VALUE!</v>
      </c>
    </row>
    <row r="445" spans="1:22">
      <c r="A445" s="195" t="e">
        <f t="shared" si="30"/>
        <v>#VALUE!</v>
      </c>
      <c r="B445" s="195" t="e">
        <f t="shared" si="31"/>
        <v>#VALUE!</v>
      </c>
      <c r="C445" s="196">
        <f t="shared" si="32"/>
        <v>4.0399999999999583</v>
      </c>
      <c r="D445" s="195" t="e">
        <f t="shared" si="32"/>
        <v>#VALUE!</v>
      </c>
      <c r="E445" s="195" t="e">
        <f t="shared" si="33"/>
        <v>#VALUE!</v>
      </c>
      <c r="F445" s="195" t="e">
        <f t="shared" si="33"/>
        <v>#VALUE!</v>
      </c>
      <c r="G445" s="195" t="e">
        <f t="shared" si="33"/>
        <v>#VALUE!</v>
      </c>
      <c r="Q445" s="196">
        <f t="shared" si="34"/>
        <v>4.0299999999999585</v>
      </c>
      <c r="R445" s="201" t="e">
        <v>#VALUE!</v>
      </c>
      <c r="S445" s="201" t="e">
        <v>#VALUE!</v>
      </c>
      <c r="T445" s="201" t="e">
        <v>#VALUE!</v>
      </c>
      <c r="U445" s="201" t="e">
        <v>#VALUE!</v>
      </c>
      <c r="V445" s="201" t="e">
        <v>#VALUE!</v>
      </c>
    </row>
    <row r="446" spans="1:22">
      <c r="A446" s="195" t="e">
        <f t="shared" si="30"/>
        <v>#VALUE!</v>
      </c>
      <c r="B446" s="195" t="e">
        <f t="shared" si="31"/>
        <v>#VALUE!</v>
      </c>
      <c r="C446" s="196">
        <f t="shared" si="32"/>
        <v>4.0499999999999581</v>
      </c>
      <c r="D446" s="195" t="e">
        <f t="shared" si="32"/>
        <v>#VALUE!</v>
      </c>
      <c r="E446" s="195" t="e">
        <f t="shared" si="33"/>
        <v>#VALUE!</v>
      </c>
      <c r="F446" s="195" t="e">
        <f t="shared" si="33"/>
        <v>#VALUE!</v>
      </c>
      <c r="G446" s="195" t="e">
        <f t="shared" si="33"/>
        <v>#VALUE!</v>
      </c>
      <c r="Q446" s="196">
        <f t="shared" si="34"/>
        <v>4.0399999999999583</v>
      </c>
      <c r="R446" s="201" t="e">
        <v>#VALUE!</v>
      </c>
      <c r="S446" s="201" t="e">
        <v>#VALUE!</v>
      </c>
      <c r="T446" s="201" t="e">
        <v>#VALUE!</v>
      </c>
      <c r="U446" s="201" t="e">
        <v>#VALUE!</v>
      </c>
      <c r="V446" s="201" t="e">
        <v>#VALUE!</v>
      </c>
    </row>
    <row r="447" spans="1:22">
      <c r="A447" s="195" t="e">
        <f t="shared" si="30"/>
        <v>#VALUE!</v>
      </c>
      <c r="B447" s="195" t="e">
        <f t="shared" si="31"/>
        <v>#VALUE!</v>
      </c>
      <c r="C447" s="196">
        <f t="shared" si="32"/>
        <v>4.0599999999999579</v>
      </c>
      <c r="D447" s="195" t="e">
        <f t="shared" si="32"/>
        <v>#VALUE!</v>
      </c>
      <c r="E447" s="195" t="e">
        <f t="shared" si="33"/>
        <v>#VALUE!</v>
      </c>
      <c r="F447" s="195" t="e">
        <f t="shared" si="33"/>
        <v>#VALUE!</v>
      </c>
      <c r="G447" s="195" t="e">
        <f t="shared" si="33"/>
        <v>#VALUE!</v>
      </c>
      <c r="Q447" s="196">
        <f t="shared" si="34"/>
        <v>4.0499999999999581</v>
      </c>
      <c r="R447" s="201" t="e">
        <v>#VALUE!</v>
      </c>
      <c r="S447" s="201" t="e">
        <v>#VALUE!</v>
      </c>
      <c r="T447" s="201" t="e">
        <v>#VALUE!</v>
      </c>
      <c r="U447" s="201" t="e">
        <v>#VALUE!</v>
      </c>
      <c r="V447" s="201" t="e">
        <v>#VALUE!</v>
      </c>
    </row>
    <row r="448" spans="1:22">
      <c r="A448" s="195" t="e">
        <f t="shared" si="30"/>
        <v>#VALUE!</v>
      </c>
      <c r="B448" s="195" t="e">
        <f t="shared" si="31"/>
        <v>#VALUE!</v>
      </c>
      <c r="C448" s="196">
        <f t="shared" si="32"/>
        <v>4.0699999999999577</v>
      </c>
      <c r="D448" s="195" t="e">
        <f t="shared" si="32"/>
        <v>#VALUE!</v>
      </c>
      <c r="E448" s="195" t="e">
        <f t="shared" si="33"/>
        <v>#VALUE!</v>
      </c>
      <c r="F448" s="195" t="e">
        <f t="shared" si="33"/>
        <v>#VALUE!</v>
      </c>
      <c r="G448" s="195" t="e">
        <f t="shared" si="33"/>
        <v>#VALUE!</v>
      </c>
      <c r="Q448" s="196">
        <f t="shared" si="34"/>
        <v>4.0599999999999579</v>
      </c>
      <c r="R448" s="201" t="e">
        <v>#VALUE!</v>
      </c>
      <c r="S448" s="201" t="e">
        <v>#VALUE!</v>
      </c>
      <c r="T448" s="201" t="e">
        <v>#VALUE!</v>
      </c>
      <c r="U448" s="201" t="e">
        <v>#VALUE!</v>
      </c>
      <c r="V448" s="201" t="e">
        <v>#VALUE!</v>
      </c>
    </row>
    <row r="449" spans="1:22">
      <c r="A449" s="195" t="e">
        <f t="shared" si="30"/>
        <v>#VALUE!</v>
      </c>
      <c r="B449" s="195" t="e">
        <f t="shared" si="31"/>
        <v>#VALUE!</v>
      </c>
      <c r="C449" s="196">
        <f t="shared" si="32"/>
        <v>4.0799999999999574</v>
      </c>
      <c r="D449" s="195" t="e">
        <f t="shared" si="32"/>
        <v>#VALUE!</v>
      </c>
      <c r="E449" s="195" t="e">
        <f t="shared" si="33"/>
        <v>#VALUE!</v>
      </c>
      <c r="F449" s="195" t="e">
        <f t="shared" si="33"/>
        <v>#VALUE!</v>
      </c>
      <c r="G449" s="195" t="e">
        <f t="shared" si="33"/>
        <v>#VALUE!</v>
      </c>
      <c r="Q449" s="196">
        <f t="shared" si="34"/>
        <v>4.0699999999999577</v>
      </c>
      <c r="R449" s="201" t="e">
        <v>#VALUE!</v>
      </c>
      <c r="S449" s="201" t="e">
        <v>#VALUE!</v>
      </c>
      <c r="T449" s="201" t="e">
        <v>#VALUE!</v>
      </c>
      <c r="U449" s="201" t="e">
        <v>#VALUE!</v>
      </c>
      <c r="V449" s="201" t="e">
        <v>#VALUE!</v>
      </c>
    </row>
    <row r="450" spans="1:22">
      <c r="A450" s="195" t="e">
        <f t="shared" si="30"/>
        <v>#VALUE!</v>
      </c>
      <c r="B450" s="195" t="e">
        <f t="shared" si="31"/>
        <v>#VALUE!</v>
      </c>
      <c r="C450" s="196">
        <f t="shared" si="32"/>
        <v>4.0899999999999572</v>
      </c>
      <c r="D450" s="195" t="e">
        <f t="shared" si="32"/>
        <v>#VALUE!</v>
      </c>
      <c r="E450" s="195" t="e">
        <f t="shared" si="33"/>
        <v>#VALUE!</v>
      </c>
      <c r="F450" s="195" t="e">
        <f t="shared" si="33"/>
        <v>#VALUE!</v>
      </c>
      <c r="G450" s="195" t="e">
        <f t="shared" si="33"/>
        <v>#VALUE!</v>
      </c>
      <c r="Q450" s="196">
        <f t="shared" si="34"/>
        <v>4.0799999999999574</v>
      </c>
      <c r="R450" s="201" t="e">
        <v>#VALUE!</v>
      </c>
      <c r="S450" s="201" t="e">
        <v>#VALUE!</v>
      </c>
      <c r="T450" s="201" t="e">
        <v>#VALUE!</v>
      </c>
      <c r="U450" s="201" t="e">
        <v>#VALUE!</v>
      </c>
      <c r="V450" s="201" t="e">
        <v>#VALUE!</v>
      </c>
    </row>
    <row r="451" spans="1:22">
      <c r="A451" s="195" t="e">
        <f t="shared" si="30"/>
        <v>#VALUE!</v>
      </c>
      <c r="B451" s="195" t="e">
        <f t="shared" si="31"/>
        <v>#VALUE!</v>
      </c>
      <c r="C451" s="196">
        <f t="shared" si="32"/>
        <v>4.099999999999957</v>
      </c>
      <c r="D451" s="195" t="e">
        <f t="shared" si="32"/>
        <v>#VALUE!</v>
      </c>
      <c r="E451" s="195" t="e">
        <f t="shared" si="33"/>
        <v>#VALUE!</v>
      </c>
      <c r="F451" s="195" t="e">
        <f t="shared" si="33"/>
        <v>#VALUE!</v>
      </c>
      <c r="G451" s="195" t="e">
        <f t="shared" si="33"/>
        <v>#VALUE!</v>
      </c>
      <c r="Q451" s="196">
        <f t="shared" si="34"/>
        <v>4.0899999999999572</v>
      </c>
      <c r="R451" s="201" t="e">
        <v>#VALUE!</v>
      </c>
      <c r="S451" s="201" t="e">
        <v>#VALUE!</v>
      </c>
      <c r="T451" s="201" t="e">
        <v>#VALUE!</v>
      </c>
      <c r="U451" s="201" t="e">
        <v>#VALUE!</v>
      </c>
      <c r="V451" s="201" t="e">
        <v>#VALUE!</v>
      </c>
    </row>
    <row r="452" spans="1:22">
      <c r="A452" s="195" t="e">
        <f t="shared" si="30"/>
        <v>#VALUE!</v>
      </c>
      <c r="B452" s="195" t="e">
        <f t="shared" si="31"/>
        <v>#VALUE!</v>
      </c>
      <c r="C452" s="196">
        <f t="shared" si="32"/>
        <v>4.1099999999999568</v>
      </c>
      <c r="D452" s="195" t="e">
        <f t="shared" si="32"/>
        <v>#VALUE!</v>
      </c>
      <c r="E452" s="195" t="e">
        <f t="shared" si="33"/>
        <v>#VALUE!</v>
      </c>
      <c r="F452" s="195" t="e">
        <f t="shared" si="33"/>
        <v>#VALUE!</v>
      </c>
      <c r="G452" s="195" t="e">
        <f t="shared" si="33"/>
        <v>#VALUE!</v>
      </c>
      <c r="Q452" s="196">
        <f t="shared" si="34"/>
        <v>4.099999999999957</v>
      </c>
      <c r="R452" s="201" t="e">
        <v>#VALUE!</v>
      </c>
      <c r="S452" s="201" t="e">
        <v>#VALUE!</v>
      </c>
      <c r="T452" s="201" t="e">
        <v>#VALUE!</v>
      </c>
      <c r="U452" s="201" t="e">
        <v>#VALUE!</v>
      </c>
      <c r="V452" s="201" t="e">
        <v>#VALUE!</v>
      </c>
    </row>
    <row r="453" spans="1:22">
      <c r="A453" s="195" t="e">
        <f t="shared" si="30"/>
        <v>#VALUE!</v>
      </c>
      <c r="B453" s="195" t="e">
        <f t="shared" si="31"/>
        <v>#VALUE!</v>
      </c>
      <c r="C453" s="196">
        <f t="shared" si="32"/>
        <v>4.1199999999999566</v>
      </c>
      <c r="D453" s="195" t="e">
        <f t="shared" si="32"/>
        <v>#VALUE!</v>
      </c>
      <c r="E453" s="195" t="e">
        <f t="shared" si="33"/>
        <v>#VALUE!</v>
      </c>
      <c r="F453" s="195" t="e">
        <f t="shared" si="33"/>
        <v>#VALUE!</v>
      </c>
      <c r="G453" s="195" t="e">
        <f t="shared" si="33"/>
        <v>#VALUE!</v>
      </c>
      <c r="Q453" s="196">
        <f t="shared" si="34"/>
        <v>4.1099999999999568</v>
      </c>
      <c r="R453" s="201" t="e">
        <v>#VALUE!</v>
      </c>
      <c r="S453" s="201" t="e">
        <v>#VALUE!</v>
      </c>
      <c r="T453" s="201" t="e">
        <v>#VALUE!</v>
      </c>
      <c r="U453" s="201" t="e">
        <v>#VALUE!</v>
      </c>
      <c r="V453" s="201" t="e">
        <v>#VALUE!</v>
      </c>
    </row>
    <row r="454" spans="1:22">
      <c r="A454" s="195" t="e">
        <f t="shared" si="30"/>
        <v>#VALUE!</v>
      </c>
      <c r="B454" s="195" t="e">
        <f t="shared" si="31"/>
        <v>#VALUE!</v>
      </c>
      <c r="C454" s="196">
        <f t="shared" si="32"/>
        <v>4.1299999999999564</v>
      </c>
      <c r="D454" s="195" t="e">
        <f t="shared" si="32"/>
        <v>#VALUE!</v>
      </c>
      <c r="E454" s="195" t="e">
        <f t="shared" si="33"/>
        <v>#VALUE!</v>
      </c>
      <c r="F454" s="195" t="e">
        <f t="shared" si="33"/>
        <v>#VALUE!</v>
      </c>
      <c r="G454" s="195" t="e">
        <f t="shared" si="33"/>
        <v>#VALUE!</v>
      </c>
      <c r="Q454" s="196">
        <f t="shared" si="34"/>
        <v>4.1199999999999566</v>
      </c>
      <c r="R454" s="201" t="e">
        <v>#VALUE!</v>
      </c>
      <c r="S454" s="201" t="e">
        <v>#VALUE!</v>
      </c>
      <c r="T454" s="201" t="e">
        <v>#VALUE!</v>
      </c>
      <c r="U454" s="201" t="e">
        <v>#VALUE!</v>
      </c>
      <c r="V454" s="201" t="e">
        <v>#VALUE!</v>
      </c>
    </row>
    <row r="455" spans="1:22">
      <c r="A455" s="195" t="e">
        <f t="shared" si="30"/>
        <v>#VALUE!</v>
      </c>
      <c r="B455" s="195" t="e">
        <f t="shared" si="31"/>
        <v>#VALUE!</v>
      </c>
      <c r="C455" s="196">
        <f t="shared" si="32"/>
        <v>4.1399999999999562</v>
      </c>
      <c r="D455" s="195" t="e">
        <f t="shared" si="32"/>
        <v>#VALUE!</v>
      </c>
      <c r="E455" s="195" t="e">
        <f t="shared" si="33"/>
        <v>#VALUE!</v>
      </c>
      <c r="F455" s="195" t="e">
        <f t="shared" si="33"/>
        <v>#VALUE!</v>
      </c>
      <c r="G455" s="195" t="e">
        <f t="shared" si="33"/>
        <v>#VALUE!</v>
      </c>
      <c r="Q455" s="196">
        <f t="shared" si="34"/>
        <v>4.1299999999999564</v>
      </c>
      <c r="R455" s="201" t="e">
        <v>#VALUE!</v>
      </c>
      <c r="S455" s="201" t="e">
        <v>#VALUE!</v>
      </c>
      <c r="T455" s="201" t="e">
        <v>#VALUE!</v>
      </c>
      <c r="U455" s="201" t="e">
        <v>#VALUE!</v>
      </c>
      <c r="V455" s="201" t="e">
        <v>#VALUE!</v>
      </c>
    </row>
    <row r="456" spans="1:22">
      <c r="A456" s="195" t="e">
        <f t="shared" si="30"/>
        <v>#VALUE!</v>
      </c>
      <c r="B456" s="195" t="e">
        <f t="shared" si="31"/>
        <v>#VALUE!</v>
      </c>
      <c r="C456" s="196">
        <f t="shared" si="32"/>
        <v>4.1499999999999559</v>
      </c>
      <c r="D456" s="195" t="e">
        <f t="shared" si="32"/>
        <v>#VALUE!</v>
      </c>
      <c r="E456" s="195" t="e">
        <f t="shared" si="33"/>
        <v>#VALUE!</v>
      </c>
      <c r="F456" s="195" t="e">
        <f t="shared" si="33"/>
        <v>#VALUE!</v>
      </c>
      <c r="G456" s="195" t="e">
        <f t="shared" si="33"/>
        <v>#VALUE!</v>
      </c>
      <c r="Q456" s="196">
        <f t="shared" si="34"/>
        <v>4.1399999999999562</v>
      </c>
      <c r="R456" s="201" t="e">
        <v>#VALUE!</v>
      </c>
      <c r="S456" s="201" t="e">
        <v>#VALUE!</v>
      </c>
      <c r="T456" s="201" t="e">
        <v>#VALUE!</v>
      </c>
      <c r="U456" s="201" t="e">
        <v>#VALUE!</v>
      </c>
      <c r="V456" s="201" t="e">
        <v>#VALUE!</v>
      </c>
    </row>
    <row r="457" spans="1:22">
      <c r="A457" s="195" t="e">
        <f t="shared" si="30"/>
        <v>#VALUE!</v>
      </c>
      <c r="B457" s="195" t="e">
        <f t="shared" si="31"/>
        <v>#VALUE!</v>
      </c>
      <c r="C457" s="196">
        <f t="shared" si="32"/>
        <v>4.1599999999999557</v>
      </c>
      <c r="D457" s="195" t="e">
        <f t="shared" si="32"/>
        <v>#VALUE!</v>
      </c>
      <c r="E457" s="195" t="e">
        <f t="shared" si="33"/>
        <v>#VALUE!</v>
      </c>
      <c r="F457" s="195" t="e">
        <f t="shared" si="33"/>
        <v>#VALUE!</v>
      </c>
      <c r="G457" s="195" t="e">
        <f t="shared" si="33"/>
        <v>#VALUE!</v>
      </c>
      <c r="Q457" s="196">
        <f t="shared" si="34"/>
        <v>4.1499999999999559</v>
      </c>
      <c r="R457" s="201" t="e">
        <v>#VALUE!</v>
      </c>
      <c r="S457" s="201" t="e">
        <v>#VALUE!</v>
      </c>
      <c r="T457" s="201" t="e">
        <v>#VALUE!</v>
      </c>
      <c r="U457" s="201" t="e">
        <v>#VALUE!</v>
      </c>
      <c r="V457" s="201" t="e">
        <v>#VALUE!</v>
      </c>
    </row>
    <row r="458" spans="1:22">
      <c r="A458" s="195" t="e">
        <f t="shared" si="30"/>
        <v>#VALUE!</v>
      </c>
      <c r="B458" s="195" t="e">
        <f t="shared" si="31"/>
        <v>#VALUE!</v>
      </c>
      <c r="C458" s="196">
        <f t="shared" si="32"/>
        <v>4.1699999999999555</v>
      </c>
      <c r="D458" s="195" t="e">
        <f t="shared" si="32"/>
        <v>#VALUE!</v>
      </c>
      <c r="E458" s="195" t="e">
        <f t="shared" si="33"/>
        <v>#VALUE!</v>
      </c>
      <c r="F458" s="195" t="e">
        <f t="shared" si="33"/>
        <v>#VALUE!</v>
      </c>
      <c r="G458" s="195" t="e">
        <f t="shared" si="33"/>
        <v>#VALUE!</v>
      </c>
      <c r="Q458" s="196">
        <f t="shared" si="34"/>
        <v>4.1599999999999557</v>
      </c>
      <c r="R458" s="201" t="e">
        <v>#VALUE!</v>
      </c>
      <c r="S458" s="201" t="e">
        <v>#VALUE!</v>
      </c>
      <c r="T458" s="201" t="e">
        <v>#VALUE!</v>
      </c>
      <c r="U458" s="201" t="e">
        <v>#VALUE!</v>
      </c>
      <c r="V458" s="201" t="e">
        <v>#VALUE!</v>
      </c>
    </row>
    <row r="459" spans="1:22">
      <c r="A459" s="195" t="e">
        <f t="shared" si="30"/>
        <v>#VALUE!</v>
      </c>
      <c r="B459" s="195" t="e">
        <f t="shared" si="31"/>
        <v>#VALUE!</v>
      </c>
      <c r="C459" s="196">
        <f t="shared" si="32"/>
        <v>4.1799999999999553</v>
      </c>
      <c r="D459" s="195" t="e">
        <f t="shared" si="32"/>
        <v>#VALUE!</v>
      </c>
      <c r="E459" s="195" t="e">
        <f t="shared" si="33"/>
        <v>#VALUE!</v>
      </c>
      <c r="F459" s="195" t="e">
        <f t="shared" si="33"/>
        <v>#VALUE!</v>
      </c>
      <c r="G459" s="195" t="e">
        <f t="shared" si="33"/>
        <v>#VALUE!</v>
      </c>
      <c r="Q459" s="196">
        <f t="shared" si="34"/>
        <v>4.1699999999999555</v>
      </c>
      <c r="R459" s="201" t="e">
        <v>#VALUE!</v>
      </c>
      <c r="S459" s="201" t="e">
        <v>#VALUE!</v>
      </c>
      <c r="T459" s="201" t="e">
        <v>#VALUE!</v>
      </c>
      <c r="U459" s="201" t="e">
        <v>#VALUE!</v>
      </c>
      <c r="V459" s="201" t="e">
        <v>#VALUE!</v>
      </c>
    </row>
    <row r="460" spans="1:22">
      <c r="A460" s="195" t="e">
        <f t="shared" si="30"/>
        <v>#VALUE!</v>
      </c>
      <c r="B460" s="195" t="e">
        <f t="shared" si="31"/>
        <v>#VALUE!</v>
      </c>
      <c r="C460" s="196">
        <f t="shared" si="32"/>
        <v>4.1899999999999551</v>
      </c>
      <c r="D460" s="195" t="e">
        <f t="shared" si="32"/>
        <v>#VALUE!</v>
      </c>
      <c r="E460" s="195" t="e">
        <f t="shared" si="33"/>
        <v>#VALUE!</v>
      </c>
      <c r="F460" s="195" t="e">
        <f t="shared" si="33"/>
        <v>#VALUE!</v>
      </c>
      <c r="G460" s="195" t="e">
        <f t="shared" si="33"/>
        <v>#VALUE!</v>
      </c>
      <c r="Q460" s="196">
        <f t="shared" si="34"/>
        <v>4.1799999999999553</v>
      </c>
      <c r="R460" s="201" t="e">
        <v>#VALUE!</v>
      </c>
      <c r="S460" s="201" t="e">
        <v>#VALUE!</v>
      </c>
      <c r="T460" s="201" t="e">
        <v>#VALUE!</v>
      </c>
      <c r="U460" s="201" t="e">
        <v>#VALUE!</v>
      </c>
      <c r="V460" s="201" t="e">
        <v>#VALUE!</v>
      </c>
    </row>
    <row r="461" spans="1:22">
      <c r="A461" s="195" t="e">
        <f t="shared" si="30"/>
        <v>#VALUE!</v>
      </c>
      <c r="B461" s="195" t="e">
        <f t="shared" si="31"/>
        <v>#VALUE!</v>
      </c>
      <c r="C461" s="196">
        <f t="shared" si="32"/>
        <v>4.1999999999999549</v>
      </c>
      <c r="D461" s="195" t="e">
        <f t="shared" si="32"/>
        <v>#VALUE!</v>
      </c>
      <c r="E461" s="195" t="e">
        <f t="shared" si="33"/>
        <v>#VALUE!</v>
      </c>
      <c r="F461" s="195" t="e">
        <f t="shared" si="33"/>
        <v>#VALUE!</v>
      </c>
      <c r="G461" s="195" t="e">
        <f t="shared" si="33"/>
        <v>#VALUE!</v>
      </c>
      <c r="Q461" s="196">
        <f t="shared" si="34"/>
        <v>4.1899999999999551</v>
      </c>
      <c r="R461" s="201" t="e">
        <v>#VALUE!</v>
      </c>
      <c r="S461" s="201" t="e">
        <v>#VALUE!</v>
      </c>
      <c r="T461" s="201" t="e">
        <v>#VALUE!</v>
      </c>
      <c r="U461" s="201" t="e">
        <v>#VALUE!</v>
      </c>
      <c r="V461" s="201" t="e">
        <v>#VALUE!</v>
      </c>
    </row>
    <row r="462" spans="1:22">
      <c r="A462" s="195" t="e">
        <f t="shared" si="30"/>
        <v>#VALUE!</v>
      </c>
      <c r="B462" s="195" t="e">
        <f t="shared" si="31"/>
        <v>#VALUE!</v>
      </c>
      <c r="C462" s="196">
        <f t="shared" si="32"/>
        <v>4.2099999999999547</v>
      </c>
      <c r="D462" s="195" t="e">
        <f t="shared" si="32"/>
        <v>#VALUE!</v>
      </c>
      <c r="E462" s="195" t="e">
        <f t="shared" si="33"/>
        <v>#VALUE!</v>
      </c>
      <c r="F462" s="195" t="e">
        <f t="shared" si="33"/>
        <v>#VALUE!</v>
      </c>
      <c r="G462" s="195" t="e">
        <f t="shared" si="33"/>
        <v>#VALUE!</v>
      </c>
      <c r="Q462" s="196">
        <f t="shared" si="34"/>
        <v>4.1999999999999549</v>
      </c>
      <c r="R462" s="201" t="e">
        <v>#VALUE!</v>
      </c>
      <c r="S462" s="201" t="e">
        <v>#VALUE!</v>
      </c>
      <c r="T462" s="201" t="e">
        <v>#VALUE!</v>
      </c>
      <c r="U462" s="201" t="e">
        <v>#VALUE!</v>
      </c>
      <c r="V462" s="201" t="e">
        <v>#VALUE!</v>
      </c>
    </row>
    <row r="463" spans="1:22">
      <c r="A463" s="195" t="e">
        <f t="shared" si="30"/>
        <v>#VALUE!</v>
      </c>
      <c r="B463" s="195" t="e">
        <f t="shared" si="31"/>
        <v>#VALUE!</v>
      </c>
      <c r="C463" s="196">
        <f t="shared" si="32"/>
        <v>4.2199999999999545</v>
      </c>
      <c r="D463" s="195" t="e">
        <f t="shared" si="32"/>
        <v>#VALUE!</v>
      </c>
      <c r="E463" s="195" t="e">
        <f t="shared" si="33"/>
        <v>#VALUE!</v>
      </c>
      <c r="F463" s="195" t="e">
        <f t="shared" si="33"/>
        <v>#VALUE!</v>
      </c>
      <c r="G463" s="195" t="e">
        <f t="shared" si="33"/>
        <v>#VALUE!</v>
      </c>
      <c r="Q463" s="196">
        <f t="shared" si="34"/>
        <v>4.2099999999999547</v>
      </c>
      <c r="R463" s="201" t="e">
        <v>#VALUE!</v>
      </c>
      <c r="S463" s="201" t="e">
        <v>#VALUE!</v>
      </c>
      <c r="T463" s="201" t="e">
        <v>#VALUE!</v>
      </c>
      <c r="U463" s="201" t="e">
        <v>#VALUE!</v>
      </c>
      <c r="V463" s="201" t="e">
        <v>#VALUE!</v>
      </c>
    </row>
    <row r="464" spans="1:22">
      <c r="A464" s="195" t="e">
        <f t="shared" si="30"/>
        <v>#VALUE!</v>
      </c>
      <c r="B464" s="195" t="e">
        <f t="shared" si="31"/>
        <v>#VALUE!</v>
      </c>
      <c r="C464" s="196">
        <f t="shared" si="32"/>
        <v>4.2299999999999542</v>
      </c>
      <c r="D464" s="195" t="e">
        <f t="shared" si="32"/>
        <v>#VALUE!</v>
      </c>
      <c r="E464" s="195" t="e">
        <f t="shared" si="33"/>
        <v>#VALUE!</v>
      </c>
      <c r="F464" s="195" t="e">
        <f t="shared" si="33"/>
        <v>#VALUE!</v>
      </c>
      <c r="G464" s="195" t="e">
        <f t="shared" si="33"/>
        <v>#VALUE!</v>
      </c>
      <c r="Q464" s="196">
        <f t="shared" si="34"/>
        <v>4.2199999999999545</v>
      </c>
      <c r="R464" s="201" t="e">
        <v>#VALUE!</v>
      </c>
      <c r="S464" s="201" t="e">
        <v>#VALUE!</v>
      </c>
      <c r="T464" s="201" t="e">
        <v>#VALUE!</v>
      </c>
      <c r="U464" s="201" t="e">
        <v>#VALUE!</v>
      </c>
      <c r="V464" s="201" t="e">
        <v>#VALUE!</v>
      </c>
    </row>
    <row r="465" spans="1:22">
      <c r="A465" s="195" t="e">
        <f t="shared" si="30"/>
        <v>#VALUE!</v>
      </c>
      <c r="B465" s="195" t="e">
        <f t="shared" si="31"/>
        <v>#VALUE!</v>
      </c>
      <c r="C465" s="196">
        <f t="shared" si="32"/>
        <v>4.239999999999954</v>
      </c>
      <c r="D465" s="195" t="e">
        <f t="shared" si="32"/>
        <v>#VALUE!</v>
      </c>
      <c r="E465" s="195" t="e">
        <f t="shared" si="33"/>
        <v>#VALUE!</v>
      </c>
      <c r="F465" s="195" t="e">
        <f t="shared" si="33"/>
        <v>#VALUE!</v>
      </c>
      <c r="G465" s="195" t="e">
        <f t="shared" si="33"/>
        <v>#VALUE!</v>
      </c>
      <c r="Q465" s="196">
        <f t="shared" si="34"/>
        <v>4.2299999999999542</v>
      </c>
      <c r="R465" s="201" t="e">
        <v>#VALUE!</v>
      </c>
      <c r="S465" s="201" t="e">
        <v>#VALUE!</v>
      </c>
      <c r="T465" s="201" t="e">
        <v>#VALUE!</v>
      </c>
      <c r="U465" s="201" t="e">
        <v>#VALUE!</v>
      </c>
      <c r="V465" s="201" t="e">
        <v>#VALUE!</v>
      </c>
    </row>
    <row r="466" spans="1:22">
      <c r="A466" s="195" t="e">
        <f t="shared" si="30"/>
        <v>#VALUE!</v>
      </c>
      <c r="B466" s="195" t="e">
        <f t="shared" si="31"/>
        <v>#VALUE!</v>
      </c>
      <c r="C466" s="196">
        <f t="shared" si="32"/>
        <v>4.2499999999999538</v>
      </c>
      <c r="D466" s="195" t="e">
        <f t="shared" si="32"/>
        <v>#VALUE!</v>
      </c>
      <c r="E466" s="195" t="e">
        <f t="shared" si="33"/>
        <v>#VALUE!</v>
      </c>
      <c r="F466" s="195" t="e">
        <f t="shared" si="33"/>
        <v>#VALUE!</v>
      </c>
      <c r="G466" s="195" t="e">
        <f t="shared" si="33"/>
        <v>#VALUE!</v>
      </c>
      <c r="Q466" s="196">
        <f t="shared" si="34"/>
        <v>4.239999999999954</v>
      </c>
      <c r="R466" s="201" t="e">
        <v>#VALUE!</v>
      </c>
      <c r="S466" s="201" t="e">
        <v>#VALUE!</v>
      </c>
      <c r="T466" s="201" t="e">
        <v>#VALUE!</v>
      </c>
      <c r="U466" s="201" t="e">
        <v>#VALUE!</v>
      </c>
      <c r="V466" s="201" t="e">
        <v>#VALUE!</v>
      </c>
    </row>
    <row r="467" spans="1:22">
      <c r="A467" s="195" t="e">
        <f t="shared" si="30"/>
        <v>#VALUE!</v>
      </c>
      <c r="B467" s="195" t="e">
        <f t="shared" si="31"/>
        <v>#VALUE!</v>
      </c>
      <c r="C467" s="196">
        <f t="shared" si="32"/>
        <v>4.2599999999999536</v>
      </c>
      <c r="D467" s="195" t="e">
        <f t="shared" si="32"/>
        <v>#VALUE!</v>
      </c>
      <c r="E467" s="195" t="e">
        <f t="shared" si="33"/>
        <v>#VALUE!</v>
      </c>
      <c r="F467" s="195" t="e">
        <f t="shared" si="33"/>
        <v>#VALUE!</v>
      </c>
      <c r="G467" s="195" t="e">
        <f t="shared" si="33"/>
        <v>#VALUE!</v>
      </c>
      <c r="Q467" s="196">
        <f t="shared" si="34"/>
        <v>4.2499999999999538</v>
      </c>
      <c r="R467" s="201" t="e">
        <v>#VALUE!</v>
      </c>
      <c r="S467" s="201" t="e">
        <v>#VALUE!</v>
      </c>
      <c r="T467" s="201" t="e">
        <v>#VALUE!</v>
      </c>
      <c r="U467" s="201" t="e">
        <v>#VALUE!</v>
      </c>
      <c r="V467" s="201" t="e">
        <v>#VALUE!</v>
      </c>
    </row>
    <row r="468" spans="1:22">
      <c r="A468" s="195" t="e">
        <f t="shared" si="30"/>
        <v>#VALUE!</v>
      </c>
      <c r="B468" s="195" t="e">
        <f t="shared" si="31"/>
        <v>#VALUE!</v>
      </c>
      <c r="C468" s="196">
        <f t="shared" si="32"/>
        <v>4.2699999999999534</v>
      </c>
      <c r="D468" s="195" t="e">
        <f t="shared" si="32"/>
        <v>#VALUE!</v>
      </c>
      <c r="E468" s="195" t="e">
        <f t="shared" si="33"/>
        <v>#VALUE!</v>
      </c>
      <c r="F468" s="195" t="e">
        <f t="shared" si="33"/>
        <v>#VALUE!</v>
      </c>
      <c r="G468" s="195" t="e">
        <f t="shared" si="33"/>
        <v>#VALUE!</v>
      </c>
      <c r="Q468" s="196">
        <f t="shared" si="34"/>
        <v>4.2599999999999536</v>
      </c>
      <c r="R468" s="201" t="e">
        <v>#VALUE!</v>
      </c>
      <c r="S468" s="201" t="e">
        <v>#VALUE!</v>
      </c>
      <c r="T468" s="201" t="e">
        <v>#VALUE!</v>
      </c>
      <c r="U468" s="201" t="e">
        <v>#VALUE!</v>
      </c>
      <c r="V468" s="201" t="e">
        <v>#VALUE!</v>
      </c>
    </row>
    <row r="469" spans="1:22">
      <c r="A469" s="195" t="e">
        <f t="shared" si="30"/>
        <v>#VALUE!</v>
      </c>
      <c r="B469" s="195" t="e">
        <f t="shared" si="31"/>
        <v>#VALUE!</v>
      </c>
      <c r="C469" s="196">
        <f t="shared" si="32"/>
        <v>4.2799999999999532</v>
      </c>
      <c r="D469" s="195" t="e">
        <f t="shared" si="32"/>
        <v>#VALUE!</v>
      </c>
      <c r="E469" s="195" t="e">
        <f t="shared" si="33"/>
        <v>#VALUE!</v>
      </c>
      <c r="F469" s="195" t="e">
        <f t="shared" si="33"/>
        <v>#VALUE!</v>
      </c>
      <c r="G469" s="195" t="e">
        <f t="shared" si="33"/>
        <v>#VALUE!</v>
      </c>
      <c r="Q469" s="196">
        <f t="shared" si="34"/>
        <v>4.2699999999999534</v>
      </c>
      <c r="R469" s="201" t="e">
        <v>#VALUE!</v>
      </c>
      <c r="S469" s="201" t="e">
        <v>#VALUE!</v>
      </c>
      <c r="T469" s="201" t="e">
        <v>#VALUE!</v>
      </c>
      <c r="U469" s="201" t="e">
        <v>#VALUE!</v>
      </c>
      <c r="V469" s="201" t="e">
        <v>#VALUE!</v>
      </c>
    </row>
    <row r="470" spans="1:22">
      <c r="A470" s="195" t="e">
        <f t="shared" si="30"/>
        <v>#VALUE!</v>
      </c>
      <c r="B470" s="195" t="e">
        <f t="shared" si="31"/>
        <v>#VALUE!</v>
      </c>
      <c r="C470" s="196">
        <f t="shared" si="32"/>
        <v>4.289999999999953</v>
      </c>
      <c r="D470" s="195" t="e">
        <f t="shared" si="32"/>
        <v>#VALUE!</v>
      </c>
      <c r="E470" s="195" t="e">
        <f t="shared" si="33"/>
        <v>#VALUE!</v>
      </c>
      <c r="F470" s="195" t="e">
        <f t="shared" si="33"/>
        <v>#VALUE!</v>
      </c>
      <c r="G470" s="195" t="e">
        <f t="shared" si="33"/>
        <v>#VALUE!</v>
      </c>
      <c r="Q470" s="196">
        <f t="shared" si="34"/>
        <v>4.2799999999999532</v>
      </c>
      <c r="R470" s="201" t="e">
        <v>#VALUE!</v>
      </c>
      <c r="S470" s="201" t="e">
        <v>#VALUE!</v>
      </c>
      <c r="T470" s="201" t="e">
        <v>#VALUE!</v>
      </c>
      <c r="U470" s="201" t="e">
        <v>#VALUE!</v>
      </c>
      <c r="V470" s="201" t="e">
        <v>#VALUE!</v>
      </c>
    </row>
    <row r="471" spans="1:22">
      <c r="A471" s="195" t="e">
        <f t="shared" si="30"/>
        <v>#VALUE!</v>
      </c>
      <c r="B471" s="195" t="e">
        <f t="shared" si="31"/>
        <v>#VALUE!</v>
      </c>
      <c r="C471" s="196">
        <f t="shared" si="32"/>
        <v>4.2999999999999527</v>
      </c>
      <c r="D471" s="195" t="e">
        <f t="shared" si="32"/>
        <v>#VALUE!</v>
      </c>
      <c r="E471" s="195" t="e">
        <f t="shared" si="33"/>
        <v>#VALUE!</v>
      </c>
      <c r="F471" s="195" t="e">
        <f t="shared" si="33"/>
        <v>#VALUE!</v>
      </c>
      <c r="G471" s="195" t="e">
        <f t="shared" si="33"/>
        <v>#VALUE!</v>
      </c>
      <c r="Q471" s="196">
        <f t="shared" si="34"/>
        <v>4.289999999999953</v>
      </c>
      <c r="R471" s="201" t="e">
        <v>#VALUE!</v>
      </c>
      <c r="S471" s="201" t="e">
        <v>#VALUE!</v>
      </c>
      <c r="T471" s="201" t="e">
        <v>#VALUE!</v>
      </c>
      <c r="U471" s="201" t="e">
        <v>#VALUE!</v>
      </c>
      <c r="V471" s="201" t="e">
        <v>#VALUE!</v>
      </c>
    </row>
    <row r="472" spans="1:22">
      <c r="A472" s="195" t="e">
        <f t="shared" si="30"/>
        <v>#VALUE!</v>
      </c>
      <c r="B472" s="195" t="e">
        <f t="shared" si="31"/>
        <v>#VALUE!</v>
      </c>
      <c r="C472" s="196">
        <f t="shared" si="32"/>
        <v>4.3099999999999525</v>
      </c>
      <c r="D472" s="195" t="e">
        <f t="shared" si="32"/>
        <v>#VALUE!</v>
      </c>
      <c r="E472" s="195" t="e">
        <f t="shared" si="33"/>
        <v>#VALUE!</v>
      </c>
      <c r="F472" s="195" t="e">
        <f t="shared" si="33"/>
        <v>#VALUE!</v>
      </c>
      <c r="G472" s="195" t="e">
        <f t="shared" si="33"/>
        <v>#VALUE!</v>
      </c>
      <c r="Q472" s="196">
        <f t="shared" si="34"/>
        <v>4.2999999999999527</v>
      </c>
      <c r="R472" s="201" t="e">
        <v>#VALUE!</v>
      </c>
      <c r="S472" s="201" t="e">
        <v>#VALUE!</v>
      </c>
      <c r="T472" s="201" t="e">
        <v>#VALUE!</v>
      </c>
      <c r="U472" s="201" t="e">
        <v>#VALUE!</v>
      </c>
      <c r="V472" s="201" t="e">
        <v>#VALUE!</v>
      </c>
    </row>
    <row r="473" spans="1:22">
      <c r="A473" s="195" t="e">
        <f t="shared" si="30"/>
        <v>#VALUE!</v>
      </c>
      <c r="B473" s="195" t="e">
        <f t="shared" si="31"/>
        <v>#VALUE!</v>
      </c>
      <c r="C473" s="196">
        <f t="shared" si="32"/>
        <v>4.3199999999999523</v>
      </c>
      <c r="D473" s="195" t="e">
        <f t="shared" si="32"/>
        <v>#VALUE!</v>
      </c>
      <c r="E473" s="195" t="e">
        <f t="shared" si="33"/>
        <v>#VALUE!</v>
      </c>
      <c r="F473" s="195" t="e">
        <f t="shared" si="33"/>
        <v>#VALUE!</v>
      </c>
      <c r="G473" s="195" t="e">
        <f t="shared" si="33"/>
        <v>#VALUE!</v>
      </c>
      <c r="Q473" s="196">
        <f t="shared" si="34"/>
        <v>4.3099999999999525</v>
      </c>
      <c r="R473" s="201" t="e">
        <v>#VALUE!</v>
      </c>
      <c r="S473" s="201" t="e">
        <v>#VALUE!</v>
      </c>
      <c r="T473" s="201" t="e">
        <v>#VALUE!</v>
      </c>
      <c r="U473" s="201" t="e">
        <v>#VALUE!</v>
      </c>
      <c r="V473" s="201" t="e">
        <v>#VALUE!</v>
      </c>
    </row>
    <row r="474" spans="1:22">
      <c r="A474" s="195" t="e">
        <f t="shared" si="30"/>
        <v>#VALUE!</v>
      </c>
      <c r="B474" s="195" t="e">
        <f t="shared" si="31"/>
        <v>#VALUE!</v>
      </c>
      <c r="C474" s="196">
        <f t="shared" si="32"/>
        <v>4.3299999999999521</v>
      </c>
      <c r="D474" s="195" t="e">
        <f t="shared" si="32"/>
        <v>#VALUE!</v>
      </c>
      <c r="E474" s="195" t="e">
        <f t="shared" si="33"/>
        <v>#VALUE!</v>
      </c>
      <c r="F474" s="195" t="e">
        <f t="shared" si="33"/>
        <v>#VALUE!</v>
      </c>
      <c r="G474" s="195" t="e">
        <f t="shared" si="33"/>
        <v>#VALUE!</v>
      </c>
      <c r="Q474" s="196">
        <f t="shared" si="34"/>
        <v>4.3199999999999523</v>
      </c>
      <c r="R474" s="201" t="e">
        <v>#VALUE!</v>
      </c>
      <c r="S474" s="201" t="e">
        <v>#VALUE!</v>
      </c>
      <c r="T474" s="201" t="e">
        <v>#VALUE!</v>
      </c>
      <c r="U474" s="201" t="e">
        <v>#VALUE!</v>
      </c>
      <c r="V474" s="201" t="e">
        <v>#VALUE!</v>
      </c>
    </row>
    <row r="475" spans="1:22">
      <c r="A475" s="195" t="e">
        <f t="shared" si="30"/>
        <v>#VALUE!</v>
      </c>
      <c r="B475" s="195" t="e">
        <f t="shared" si="31"/>
        <v>#VALUE!</v>
      </c>
      <c r="C475" s="196">
        <f t="shared" si="32"/>
        <v>4.3399999999999519</v>
      </c>
      <c r="D475" s="195" t="e">
        <f t="shared" si="32"/>
        <v>#VALUE!</v>
      </c>
      <c r="E475" s="195" t="e">
        <f t="shared" si="33"/>
        <v>#VALUE!</v>
      </c>
      <c r="F475" s="195" t="e">
        <f t="shared" si="33"/>
        <v>#VALUE!</v>
      </c>
      <c r="G475" s="195" t="e">
        <f t="shared" si="33"/>
        <v>#VALUE!</v>
      </c>
      <c r="Q475" s="196">
        <f t="shared" si="34"/>
        <v>4.3299999999999521</v>
      </c>
      <c r="R475" s="201" t="e">
        <v>#VALUE!</v>
      </c>
      <c r="S475" s="201" t="e">
        <v>#VALUE!</v>
      </c>
      <c r="T475" s="201" t="e">
        <v>#VALUE!</v>
      </c>
      <c r="U475" s="201" t="e">
        <v>#VALUE!</v>
      </c>
      <c r="V475" s="201" t="e">
        <v>#VALUE!</v>
      </c>
    </row>
    <row r="476" spans="1:22">
      <c r="A476" s="195" t="e">
        <f t="shared" si="30"/>
        <v>#VALUE!</v>
      </c>
      <c r="B476" s="195" t="e">
        <f t="shared" si="31"/>
        <v>#VALUE!</v>
      </c>
      <c r="C476" s="196">
        <f t="shared" si="32"/>
        <v>4.3499999999999517</v>
      </c>
      <c r="D476" s="195" t="e">
        <f t="shared" si="32"/>
        <v>#VALUE!</v>
      </c>
      <c r="E476" s="195" t="e">
        <f t="shared" si="33"/>
        <v>#VALUE!</v>
      </c>
      <c r="F476" s="195" t="e">
        <f t="shared" si="33"/>
        <v>#VALUE!</v>
      </c>
      <c r="G476" s="195" t="e">
        <f t="shared" si="33"/>
        <v>#VALUE!</v>
      </c>
      <c r="Q476" s="196">
        <f t="shared" si="34"/>
        <v>4.3399999999999519</v>
      </c>
      <c r="R476" s="201" t="e">
        <v>#VALUE!</v>
      </c>
      <c r="S476" s="201" t="e">
        <v>#VALUE!</v>
      </c>
      <c r="T476" s="201" t="e">
        <v>#VALUE!</v>
      </c>
      <c r="U476" s="201" t="e">
        <v>#VALUE!</v>
      </c>
      <c r="V476" s="201" t="e">
        <v>#VALUE!</v>
      </c>
    </row>
    <row r="477" spans="1:22">
      <c r="A477" s="195" t="e">
        <f t="shared" si="30"/>
        <v>#VALUE!</v>
      </c>
      <c r="B477" s="195" t="e">
        <f t="shared" si="31"/>
        <v>#VALUE!</v>
      </c>
      <c r="C477" s="196">
        <f t="shared" si="32"/>
        <v>4.3599999999999515</v>
      </c>
      <c r="D477" s="195" t="e">
        <f t="shared" si="32"/>
        <v>#VALUE!</v>
      </c>
      <c r="E477" s="195" t="e">
        <f t="shared" si="33"/>
        <v>#VALUE!</v>
      </c>
      <c r="F477" s="195" t="e">
        <f t="shared" si="33"/>
        <v>#VALUE!</v>
      </c>
      <c r="G477" s="195" t="e">
        <f t="shared" si="33"/>
        <v>#VALUE!</v>
      </c>
      <c r="Q477" s="196">
        <f t="shared" si="34"/>
        <v>4.3499999999999517</v>
      </c>
      <c r="R477" s="201" t="e">
        <v>#VALUE!</v>
      </c>
      <c r="S477" s="201" t="e">
        <v>#VALUE!</v>
      </c>
      <c r="T477" s="201" t="e">
        <v>#VALUE!</v>
      </c>
      <c r="U477" s="201" t="e">
        <v>#VALUE!</v>
      </c>
      <c r="V477" s="201" t="e">
        <v>#VALUE!</v>
      </c>
    </row>
    <row r="478" spans="1:22">
      <c r="A478" s="195" t="e">
        <f t="shared" si="30"/>
        <v>#VALUE!</v>
      </c>
      <c r="B478" s="195" t="e">
        <f t="shared" si="31"/>
        <v>#VALUE!</v>
      </c>
      <c r="C478" s="196">
        <f t="shared" si="32"/>
        <v>4.3699999999999513</v>
      </c>
      <c r="D478" s="195" t="e">
        <f t="shared" si="32"/>
        <v>#VALUE!</v>
      </c>
      <c r="E478" s="195" t="e">
        <f t="shared" si="33"/>
        <v>#VALUE!</v>
      </c>
      <c r="F478" s="195" t="e">
        <f t="shared" si="33"/>
        <v>#VALUE!</v>
      </c>
      <c r="G478" s="195" t="e">
        <f t="shared" si="33"/>
        <v>#VALUE!</v>
      </c>
      <c r="Q478" s="196">
        <f t="shared" si="34"/>
        <v>4.3599999999999515</v>
      </c>
      <c r="R478" s="201" t="e">
        <v>#VALUE!</v>
      </c>
      <c r="S478" s="201" t="e">
        <v>#VALUE!</v>
      </c>
      <c r="T478" s="201" t="e">
        <v>#VALUE!</v>
      </c>
      <c r="U478" s="201" t="e">
        <v>#VALUE!</v>
      </c>
      <c r="V478" s="201" t="e">
        <v>#VALUE!</v>
      </c>
    </row>
    <row r="479" spans="1:22">
      <c r="A479" s="195" t="e">
        <f t="shared" si="30"/>
        <v>#VALUE!</v>
      </c>
      <c r="B479" s="195" t="e">
        <f t="shared" si="31"/>
        <v>#VALUE!</v>
      </c>
      <c r="C479" s="196">
        <f t="shared" si="32"/>
        <v>4.379999999999951</v>
      </c>
      <c r="D479" s="195" t="e">
        <f t="shared" si="32"/>
        <v>#VALUE!</v>
      </c>
      <c r="E479" s="195" t="e">
        <f t="shared" si="33"/>
        <v>#VALUE!</v>
      </c>
      <c r="F479" s="195" t="e">
        <f t="shared" si="33"/>
        <v>#VALUE!</v>
      </c>
      <c r="G479" s="195" t="e">
        <f t="shared" si="33"/>
        <v>#VALUE!</v>
      </c>
      <c r="Q479" s="196">
        <f t="shared" si="34"/>
        <v>4.3699999999999513</v>
      </c>
      <c r="R479" s="201" t="e">
        <v>#VALUE!</v>
      </c>
      <c r="S479" s="201" t="e">
        <v>#VALUE!</v>
      </c>
      <c r="T479" s="201" t="e">
        <v>#VALUE!</v>
      </c>
      <c r="U479" s="201" t="e">
        <v>#VALUE!</v>
      </c>
      <c r="V479" s="201" t="e">
        <v>#VALUE!</v>
      </c>
    </row>
    <row r="480" spans="1:22">
      <c r="A480" s="195" t="e">
        <f t="shared" si="30"/>
        <v>#VALUE!</v>
      </c>
      <c r="B480" s="195" t="e">
        <f t="shared" si="31"/>
        <v>#VALUE!</v>
      </c>
      <c r="C480" s="196">
        <f t="shared" si="32"/>
        <v>4.3899999999999508</v>
      </c>
      <c r="D480" s="195" t="e">
        <f t="shared" si="32"/>
        <v>#VALUE!</v>
      </c>
      <c r="E480" s="195" t="e">
        <f t="shared" si="33"/>
        <v>#VALUE!</v>
      </c>
      <c r="F480" s="195" t="e">
        <f t="shared" si="33"/>
        <v>#VALUE!</v>
      </c>
      <c r="G480" s="195" t="e">
        <f t="shared" si="33"/>
        <v>#VALUE!</v>
      </c>
      <c r="Q480" s="196">
        <f t="shared" si="34"/>
        <v>4.379999999999951</v>
      </c>
      <c r="R480" s="201" t="e">
        <v>#VALUE!</v>
      </c>
      <c r="S480" s="201" t="e">
        <v>#VALUE!</v>
      </c>
      <c r="T480" s="201" t="e">
        <v>#VALUE!</v>
      </c>
      <c r="U480" s="201" t="e">
        <v>#VALUE!</v>
      </c>
      <c r="V480" s="201" t="e">
        <v>#VALUE!</v>
      </c>
    </row>
    <row r="481" spans="1:22">
      <c r="A481" s="195" t="e">
        <f t="shared" si="30"/>
        <v>#VALUE!</v>
      </c>
      <c r="B481" s="195" t="e">
        <f t="shared" si="31"/>
        <v>#VALUE!</v>
      </c>
      <c r="C481" s="196">
        <f t="shared" si="32"/>
        <v>4.3999999999999506</v>
      </c>
      <c r="D481" s="195" t="e">
        <f t="shared" si="32"/>
        <v>#VALUE!</v>
      </c>
      <c r="E481" s="195" t="e">
        <f t="shared" si="33"/>
        <v>#VALUE!</v>
      </c>
      <c r="F481" s="195" t="e">
        <f t="shared" si="33"/>
        <v>#VALUE!</v>
      </c>
      <c r="G481" s="195" t="e">
        <f t="shared" si="33"/>
        <v>#VALUE!</v>
      </c>
      <c r="Q481" s="196">
        <f t="shared" si="34"/>
        <v>4.3899999999999508</v>
      </c>
      <c r="R481" s="201" t="e">
        <v>#VALUE!</v>
      </c>
      <c r="S481" s="201" t="e">
        <v>#VALUE!</v>
      </c>
      <c r="T481" s="201" t="e">
        <v>#VALUE!</v>
      </c>
      <c r="U481" s="201" t="e">
        <v>#VALUE!</v>
      </c>
      <c r="V481" s="201" t="e">
        <v>#VALUE!</v>
      </c>
    </row>
    <row r="482" spans="1:22">
      <c r="A482" s="195" t="e">
        <f t="shared" si="30"/>
        <v>#VALUE!</v>
      </c>
      <c r="B482" s="195" t="e">
        <f t="shared" si="31"/>
        <v>#VALUE!</v>
      </c>
      <c r="C482" s="196">
        <f t="shared" si="32"/>
        <v>4.4099999999999504</v>
      </c>
      <c r="D482" s="195" t="e">
        <f t="shared" si="32"/>
        <v>#VALUE!</v>
      </c>
      <c r="E482" s="195" t="e">
        <f t="shared" si="33"/>
        <v>#VALUE!</v>
      </c>
      <c r="F482" s="195" t="e">
        <f t="shared" si="33"/>
        <v>#VALUE!</v>
      </c>
      <c r="G482" s="195" t="e">
        <f t="shared" si="33"/>
        <v>#VALUE!</v>
      </c>
      <c r="Q482" s="196">
        <f t="shared" si="34"/>
        <v>4.3999999999999506</v>
      </c>
      <c r="R482" s="201" t="e">
        <v>#VALUE!</v>
      </c>
      <c r="S482" s="201" t="e">
        <v>#VALUE!</v>
      </c>
      <c r="T482" s="201" t="e">
        <v>#VALUE!</v>
      </c>
      <c r="U482" s="201" t="e">
        <v>#VALUE!</v>
      </c>
      <c r="V482" s="201" t="e">
        <v>#VALUE!</v>
      </c>
    </row>
    <row r="483" spans="1:22">
      <c r="A483" s="195" t="e">
        <f t="shared" si="30"/>
        <v>#VALUE!</v>
      </c>
      <c r="B483" s="195" t="e">
        <f t="shared" si="31"/>
        <v>#VALUE!</v>
      </c>
      <c r="C483" s="196">
        <f t="shared" si="32"/>
        <v>4.4199999999999502</v>
      </c>
      <c r="D483" s="195" t="e">
        <f t="shared" si="32"/>
        <v>#VALUE!</v>
      </c>
      <c r="E483" s="195" t="e">
        <f t="shared" si="33"/>
        <v>#VALUE!</v>
      </c>
      <c r="F483" s="195" t="e">
        <f t="shared" si="33"/>
        <v>#VALUE!</v>
      </c>
      <c r="G483" s="195" t="e">
        <f t="shared" si="33"/>
        <v>#VALUE!</v>
      </c>
      <c r="Q483" s="196">
        <f t="shared" si="34"/>
        <v>4.4099999999999504</v>
      </c>
      <c r="R483" s="201" t="e">
        <v>#VALUE!</v>
      </c>
      <c r="S483" s="201" t="e">
        <v>#VALUE!</v>
      </c>
      <c r="T483" s="201" t="e">
        <v>#VALUE!</v>
      </c>
      <c r="U483" s="201" t="e">
        <v>#VALUE!</v>
      </c>
      <c r="V483" s="201" t="e">
        <v>#VALUE!</v>
      </c>
    </row>
    <row r="484" spans="1:22">
      <c r="A484" s="195" t="e">
        <f t="shared" si="30"/>
        <v>#VALUE!</v>
      </c>
      <c r="B484" s="195" t="e">
        <f t="shared" si="31"/>
        <v>#VALUE!</v>
      </c>
      <c r="C484" s="196">
        <f t="shared" si="32"/>
        <v>4.42999999999995</v>
      </c>
      <c r="D484" s="195" t="e">
        <f t="shared" si="32"/>
        <v>#VALUE!</v>
      </c>
      <c r="E484" s="195" t="e">
        <f t="shared" si="33"/>
        <v>#VALUE!</v>
      </c>
      <c r="F484" s="195" t="e">
        <f t="shared" si="33"/>
        <v>#VALUE!</v>
      </c>
      <c r="G484" s="195" t="e">
        <f t="shared" si="33"/>
        <v>#VALUE!</v>
      </c>
      <c r="Q484" s="196">
        <f t="shared" si="34"/>
        <v>4.4199999999999502</v>
      </c>
      <c r="R484" s="201" t="e">
        <v>#VALUE!</v>
      </c>
      <c r="S484" s="201" t="e">
        <v>#VALUE!</v>
      </c>
      <c r="T484" s="201" t="e">
        <v>#VALUE!</v>
      </c>
      <c r="U484" s="201" t="e">
        <v>#VALUE!</v>
      </c>
      <c r="V484" s="201" t="e">
        <v>#VALUE!</v>
      </c>
    </row>
    <row r="485" spans="1:22">
      <c r="A485" s="195" t="e">
        <f t="shared" si="30"/>
        <v>#VALUE!</v>
      </c>
      <c r="B485" s="195" t="e">
        <f t="shared" si="31"/>
        <v>#VALUE!</v>
      </c>
      <c r="C485" s="196">
        <f t="shared" si="32"/>
        <v>4.4399999999999498</v>
      </c>
      <c r="D485" s="195" t="e">
        <f t="shared" si="32"/>
        <v>#VALUE!</v>
      </c>
      <c r="E485" s="195" t="e">
        <f t="shared" si="33"/>
        <v>#VALUE!</v>
      </c>
      <c r="F485" s="195" t="e">
        <f t="shared" si="33"/>
        <v>#VALUE!</v>
      </c>
      <c r="G485" s="195" t="e">
        <f t="shared" si="33"/>
        <v>#VALUE!</v>
      </c>
      <c r="Q485" s="196">
        <f t="shared" si="34"/>
        <v>4.42999999999995</v>
      </c>
      <c r="R485" s="201" t="e">
        <v>#VALUE!</v>
      </c>
      <c r="S485" s="201" t="e">
        <v>#VALUE!</v>
      </c>
      <c r="T485" s="201" t="e">
        <v>#VALUE!</v>
      </c>
      <c r="U485" s="201" t="e">
        <v>#VALUE!</v>
      </c>
      <c r="V485" s="201" t="e">
        <v>#VALUE!</v>
      </c>
    </row>
    <row r="486" spans="1:22">
      <c r="A486" s="195" t="e">
        <f t="shared" si="30"/>
        <v>#VALUE!</v>
      </c>
      <c r="B486" s="195" t="e">
        <f t="shared" si="31"/>
        <v>#VALUE!</v>
      </c>
      <c r="C486" s="196">
        <f t="shared" si="32"/>
        <v>4.4499999999999496</v>
      </c>
      <c r="D486" s="195" t="e">
        <f t="shared" si="32"/>
        <v>#VALUE!</v>
      </c>
      <c r="E486" s="195" t="e">
        <f t="shared" si="33"/>
        <v>#VALUE!</v>
      </c>
      <c r="F486" s="195" t="e">
        <f t="shared" si="33"/>
        <v>#VALUE!</v>
      </c>
      <c r="G486" s="195" t="e">
        <f t="shared" si="33"/>
        <v>#VALUE!</v>
      </c>
      <c r="Q486" s="196">
        <f t="shared" si="34"/>
        <v>4.4399999999999498</v>
      </c>
      <c r="R486" s="201" t="e">
        <v>#VALUE!</v>
      </c>
      <c r="S486" s="201" t="e">
        <v>#VALUE!</v>
      </c>
      <c r="T486" s="201" t="e">
        <v>#VALUE!</v>
      </c>
      <c r="U486" s="201" t="e">
        <v>#VALUE!</v>
      </c>
      <c r="V486" s="201" t="e">
        <v>#VALUE!</v>
      </c>
    </row>
    <row r="487" spans="1:22">
      <c r="A487" s="195" t="e">
        <f t="shared" si="30"/>
        <v>#VALUE!</v>
      </c>
      <c r="B487" s="195" t="e">
        <f t="shared" si="31"/>
        <v>#VALUE!</v>
      </c>
      <c r="C487" s="196">
        <f t="shared" si="32"/>
        <v>4.4599999999999493</v>
      </c>
      <c r="D487" s="195" t="e">
        <f t="shared" si="32"/>
        <v>#VALUE!</v>
      </c>
      <c r="E487" s="195" t="e">
        <f t="shared" si="33"/>
        <v>#VALUE!</v>
      </c>
      <c r="F487" s="195" t="e">
        <f t="shared" si="33"/>
        <v>#VALUE!</v>
      </c>
      <c r="G487" s="195" t="e">
        <f t="shared" si="33"/>
        <v>#VALUE!</v>
      </c>
      <c r="Q487" s="196">
        <f t="shared" si="34"/>
        <v>4.4499999999999496</v>
      </c>
      <c r="R487" s="201" t="e">
        <v>#VALUE!</v>
      </c>
      <c r="S487" s="201" t="e">
        <v>#VALUE!</v>
      </c>
      <c r="T487" s="201" t="e">
        <v>#VALUE!</v>
      </c>
      <c r="U487" s="201" t="e">
        <v>#VALUE!</v>
      </c>
      <c r="V487" s="201" t="e">
        <v>#VALUE!</v>
      </c>
    </row>
    <row r="488" spans="1:22">
      <c r="A488" s="195" t="e">
        <f t="shared" si="30"/>
        <v>#VALUE!</v>
      </c>
      <c r="B488" s="195" t="e">
        <f t="shared" si="31"/>
        <v>#VALUE!</v>
      </c>
      <c r="C488" s="196">
        <f t="shared" si="32"/>
        <v>4.4699999999999491</v>
      </c>
      <c r="D488" s="195" t="e">
        <f t="shared" si="32"/>
        <v>#VALUE!</v>
      </c>
      <c r="E488" s="195" t="e">
        <f t="shared" si="33"/>
        <v>#VALUE!</v>
      </c>
      <c r="F488" s="195" t="e">
        <f t="shared" si="33"/>
        <v>#VALUE!</v>
      </c>
      <c r="G488" s="195" t="e">
        <f t="shared" si="33"/>
        <v>#VALUE!</v>
      </c>
      <c r="Q488" s="196">
        <f t="shared" si="34"/>
        <v>4.4599999999999493</v>
      </c>
      <c r="R488" s="201" t="e">
        <v>#VALUE!</v>
      </c>
      <c r="S488" s="201" t="e">
        <v>#VALUE!</v>
      </c>
      <c r="T488" s="201" t="e">
        <v>#VALUE!</v>
      </c>
      <c r="U488" s="201" t="e">
        <v>#VALUE!</v>
      </c>
      <c r="V488" s="201" t="e">
        <v>#VALUE!</v>
      </c>
    </row>
    <row r="489" spans="1:22">
      <c r="A489" s="195" t="e">
        <f t="shared" ref="A489:A552" si="35">S490</f>
        <v>#VALUE!</v>
      </c>
      <c r="B489" s="195" t="e">
        <f t="shared" ref="B489:B552" si="36">S490</f>
        <v>#VALUE!</v>
      </c>
      <c r="C489" s="196">
        <f t="shared" ref="C489:D552" si="37">Q490</f>
        <v>4.4799999999999489</v>
      </c>
      <c r="D489" s="195" t="e">
        <f t="shared" si="37"/>
        <v>#VALUE!</v>
      </c>
      <c r="E489" s="195" t="e">
        <f t="shared" ref="E489:G552" si="38">T490</f>
        <v>#VALUE!</v>
      </c>
      <c r="F489" s="195" t="e">
        <f t="shared" si="38"/>
        <v>#VALUE!</v>
      </c>
      <c r="G489" s="195" t="e">
        <f t="shared" si="38"/>
        <v>#VALUE!</v>
      </c>
      <c r="Q489" s="196">
        <f t="shared" si="34"/>
        <v>4.4699999999999491</v>
      </c>
      <c r="R489" s="201" t="e">
        <v>#VALUE!</v>
      </c>
      <c r="S489" s="201" t="e">
        <v>#VALUE!</v>
      </c>
      <c r="T489" s="201" t="e">
        <v>#VALUE!</v>
      </c>
      <c r="U489" s="201" t="e">
        <v>#VALUE!</v>
      </c>
      <c r="V489" s="201" t="e">
        <v>#VALUE!</v>
      </c>
    </row>
    <row r="490" spans="1:22">
      <c r="A490" s="195" t="e">
        <f t="shared" si="35"/>
        <v>#VALUE!</v>
      </c>
      <c r="B490" s="195" t="e">
        <f t="shared" si="36"/>
        <v>#VALUE!</v>
      </c>
      <c r="C490" s="196">
        <f t="shared" si="37"/>
        <v>4.4899999999999487</v>
      </c>
      <c r="D490" s="195" t="e">
        <f t="shared" si="37"/>
        <v>#VALUE!</v>
      </c>
      <c r="E490" s="195" t="e">
        <f t="shared" si="38"/>
        <v>#VALUE!</v>
      </c>
      <c r="F490" s="195" t="e">
        <f t="shared" si="38"/>
        <v>#VALUE!</v>
      </c>
      <c r="G490" s="195" t="e">
        <f t="shared" si="38"/>
        <v>#VALUE!</v>
      </c>
      <c r="Q490" s="196">
        <f t="shared" si="34"/>
        <v>4.4799999999999489</v>
      </c>
      <c r="R490" s="201" t="e">
        <v>#VALUE!</v>
      </c>
      <c r="S490" s="201" t="e">
        <v>#VALUE!</v>
      </c>
      <c r="T490" s="201" t="e">
        <v>#VALUE!</v>
      </c>
      <c r="U490" s="201" t="e">
        <v>#VALUE!</v>
      </c>
      <c r="V490" s="201" t="e">
        <v>#VALUE!</v>
      </c>
    </row>
    <row r="491" spans="1:22">
      <c r="A491" s="195" t="e">
        <f t="shared" si="35"/>
        <v>#VALUE!</v>
      </c>
      <c r="B491" s="195" t="e">
        <f t="shared" si="36"/>
        <v>#VALUE!</v>
      </c>
      <c r="C491" s="196">
        <f t="shared" si="37"/>
        <v>4.4999999999999485</v>
      </c>
      <c r="D491" s="195" t="e">
        <f t="shared" si="37"/>
        <v>#VALUE!</v>
      </c>
      <c r="E491" s="195" t="e">
        <f t="shared" si="38"/>
        <v>#VALUE!</v>
      </c>
      <c r="F491" s="195" t="e">
        <f t="shared" si="38"/>
        <v>#VALUE!</v>
      </c>
      <c r="G491" s="195" t="e">
        <f t="shared" si="38"/>
        <v>#VALUE!</v>
      </c>
      <c r="Q491" s="196">
        <f t="shared" si="34"/>
        <v>4.4899999999999487</v>
      </c>
      <c r="R491" s="201" t="e">
        <v>#VALUE!</v>
      </c>
      <c r="S491" s="201" t="e">
        <v>#VALUE!</v>
      </c>
      <c r="T491" s="201" t="e">
        <v>#VALUE!</v>
      </c>
      <c r="U491" s="201" t="e">
        <v>#VALUE!</v>
      </c>
      <c r="V491" s="201" t="e">
        <v>#VALUE!</v>
      </c>
    </row>
    <row r="492" spans="1:22">
      <c r="A492" s="195" t="e">
        <f t="shared" si="35"/>
        <v>#VALUE!</v>
      </c>
      <c r="B492" s="195" t="e">
        <f t="shared" si="36"/>
        <v>#VALUE!</v>
      </c>
      <c r="C492" s="196">
        <f t="shared" si="37"/>
        <v>4.5099999999999483</v>
      </c>
      <c r="D492" s="195" t="e">
        <f t="shared" si="37"/>
        <v>#VALUE!</v>
      </c>
      <c r="E492" s="195" t="e">
        <f t="shared" si="38"/>
        <v>#VALUE!</v>
      </c>
      <c r="F492" s="195" t="e">
        <f t="shared" si="38"/>
        <v>#VALUE!</v>
      </c>
      <c r="G492" s="195" t="e">
        <f t="shared" si="38"/>
        <v>#VALUE!</v>
      </c>
      <c r="Q492" s="196">
        <f t="shared" ref="Q492:Q555" si="39">Q491+0.01</f>
        <v>4.4999999999999485</v>
      </c>
      <c r="R492" s="201" t="e">
        <v>#VALUE!</v>
      </c>
      <c r="S492" s="201" t="e">
        <v>#VALUE!</v>
      </c>
      <c r="T492" s="201" t="e">
        <v>#VALUE!</v>
      </c>
      <c r="U492" s="201" t="e">
        <v>#VALUE!</v>
      </c>
      <c r="V492" s="201" t="e">
        <v>#VALUE!</v>
      </c>
    </row>
    <row r="493" spans="1:22">
      <c r="A493" s="195" t="e">
        <f t="shared" si="35"/>
        <v>#VALUE!</v>
      </c>
      <c r="B493" s="195" t="e">
        <f t="shared" si="36"/>
        <v>#VALUE!</v>
      </c>
      <c r="C493" s="196">
        <f t="shared" si="37"/>
        <v>4.5199999999999481</v>
      </c>
      <c r="D493" s="195" t="e">
        <f t="shared" si="37"/>
        <v>#VALUE!</v>
      </c>
      <c r="E493" s="195" t="e">
        <f t="shared" si="38"/>
        <v>#VALUE!</v>
      </c>
      <c r="F493" s="195" t="e">
        <f t="shared" si="38"/>
        <v>#VALUE!</v>
      </c>
      <c r="G493" s="195" t="e">
        <f t="shared" si="38"/>
        <v>#VALUE!</v>
      </c>
      <c r="Q493" s="196">
        <f t="shared" si="39"/>
        <v>4.5099999999999483</v>
      </c>
      <c r="R493" s="201" t="e">
        <v>#VALUE!</v>
      </c>
      <c r="S493" s="201" t="e">
        <v>#VALUE!</v>
      </c>
      <c r="T493" s="201" t="e">
        <v>#VALUE!</v>
      </c>
      <c r="U493" s="201" t="e">
        <v>#VALUE!</v>
      </c>
      <c r="V493" s="201" t="e">
        <v>#VALUE!</v>
      </c>
    </row>
    <row r="494" spans="1:22">
      <c r="A494" s="195" t="e">
        <f t="shared" si="35"/>
        <v>#VALUE!</v>
      </c>
      <c r="B494" s="195" t="e">
        <f t="shared" si="36"/>
        <v>#VALUE!</v>
      </c>
      <c r="C494" s="196">
        <f t="shared" si="37"/>
        <v>4.5299999999999478</v>
      </c>
      <c r="D494" s="195" t="e">
        <f t="shared" si="37"/>
        <v>#VALUE!</v>
      </c>
      <c r="E494" s="195" t="e">
        <f t="shared" si="38"/>
        <v>#VALUE!</v>
      </c>
      <c r="F494" s="195" t="e">
        <f t="shared" si="38"/>
        <v>#VALUE!</v>
      </c>
      <c r="G494" s="195" t="e">
        <f t="shared" si="38"/>
        <v>#VALUE!</v>
      </c>
      <c r="Q494" s="196">
        <f t="shared" si="39"/>
        <v>4.5199999999999481</v>
      </c>
      <c r="R494" s="201" t="e">
        <v>#VALUE!</v>
      </c>
      <c r="S494" s="201" t="e">
        <v>#VALUE!</v>
      </c>
      <c r="T494" s="201" t="e">
        <v>#VALUE!</v>
      </c>
      <c r="U494" s="201" t="e">
        <v>#VALUE!</v>
      </c>
      <c r="V494" s="201" t="e">
        <v>#VALUE!</v>
      </c>
    </row>
    <row r="495" spans="1:22">
      <c r="A495" s="195" t="e">
        <f t="shared" si="35"/>
        <v>#VALUE!</v>
      </c>
      <c r="B495" s="195" t="e">
        <f t="shared" si="36"/>
        <v>#VALUE!</v>
      </c>
      <c r="C495" s="196">
        <f t="shared" si="37"/>
        <v>4.5399999999999476</v>
      </c>
      <c r="D495" s="195" t="e">
        <f t="shared" si="37"/>
        <v>#VALUE!</v>
      </c>
      <c r="E495" s="195" t="e">
        <f t="shared" si="38"/>
        <v>#VALUE!</v>
      </c>
      <c r="F495" s="195" t="e">
        <f t="shared" si="38"/>
        <v>#VALUE!</v>
      </c>
      <c r="G495" s="195" t="e">
        <f t="shared" si="38"/>
        <v>#VALUE!</v>
      </c>
      <c r="Q495" s="196">
        <f t="shared" si="39"/>
        <v>4.5299999999999478</v>
      </c>
      <c r="R495" s="201" t="e">
        <v>#VALUE!</v>
      </c>
      <c r="S495" s="201" t="e">
        <v>#VALUE!</v>
      </c>
      <c r="T495" s="201" t="e">
        <v>#VALUE!</v>
      </c>
      <c r="U495" s="201" t="e">
        <v>#VALUE!</v>
      </c>
      <c r="V495" s="201" t="e">
        <v>#VALUE!</v>
      </c>
    </row>
    <row r="496" spans="1:22">
      <c r="A496" s="195" t="e">
        <f t="shared" si="35"/>
        <v>#VALUE!</v>
      </c>
      <c r="B496" s="195" t="e">
        <f t="shared" si="36"/>
        <v>#VALUE!</v>
      </c>
      <c r="C496" s="196">
        <f t="shared" si="37"/>
        <v>4.5499999999999474</v>
      </c>
      <c r="D496" s="195" t="e">
        <f t="shared" si="37"/>
        <v>#VALUE!</v>
      </c>
      <c r="E496" s="195" t="e">
        <f t="shared" si="38"/>
        <v>#VALUE!</v>
      </c>
      <c r="F496" s="195" t="e">
        <f t="shared" si="38"/>
        <v>#VALUE!</v>
      </c>
      <c r="G496" s="195" t="e">
        <f t="shared" si="38"/>
        <v>#VALUE!</v>
      </c>
      <c r="Q496" s="196">
        <f t="shared" si="39"/>
        <v>4.5399999999999476</v>
      </c>
      <c r="R496" s="201" t="e">
        <v>#VALUE!</v>
      </c>
      <c r="S496" s="201" t="e">
        <v>#VALUE!</v>
      </c>
      <c r="T496" s="201" t="e">
        <v>#VALUE!</v>
      </c>
      <c r="U496" s="201" t="e">
        <v>#VALUE!</v>
      </c>
      <c r="V496" s="201" t="e">
        <v>#VALUE!</v>
      </c>
    </row>
    <row r="497" spans="1:22">
      <c r="A497" s="195" t="e">
        <f t="shared" si="35"/>
        <v>#VALUE!</v>
      </c>
      <c r="B497" s="195" t="e">
        <f t="shared" si="36"/>
        <v>#VALUE!</v>
      </c>
      <c r="C497" s="196">
        <f t="shared" si="37"/>
        <v>4.5599999999999472</v>
      </c>
      <c r="D497" s="195" t="e">
        <f t="shared" si="37"/>
        <v>#VALUE!</v>
      </c>
      <c r="E497" s="195" t="e">
        <f t="shared" si="38"/>
        <v>#VALUE!</v>
      </c>
      <c r="F497" s="195" t="e">
        <f t="shared" si="38"/>
        <v>#VALUE!</v>
      </c>
      <c r="G497" s="195" t="e">
        <f t="shared" si="38"/>
        <v>#VALUE!</v>
      </c>
      <c r="Q497" s="196">
        <f t="shared" si="39"/>
        <v>4.5499999999999474</v>
      </c>
      <c r="R497" s="201" t="e">
        <v>#VALUE!</v>
      </c>
      <c r="S497" s="201" t="e">
        <v>#VALUE!</v>
      </c>
      <c r="T497" s="201" t="e">
        <v>#VALUE!</v>
      </c>
      <c r="U497" s="201" t="e">
        <v>#VALUE!</v>
      </c>
      <c r="V497" s="201" t="e">
        <v>#VALUE!</v>
      </c>
    </row>
    <row r="498" spans="1:22">
      <c r="A498" s="195" t="e">
        <f t="shared" si="35"/>
        <v>#VALUE!</v>
      </c>
      <c r="B498" s="195" t="e">
        <f t="shared" si="36"/>
        <v>#VALUE!</v>
      </c>
      <c r="C498" s="196">
        <f t="shared" si="37"/>
        <v>4.569999999999947</v>
      </c>
      <c r="D498" s="195" t="e">
        <f t="shared" si="37"/>
        <v>#VALUE!</v>
      </c>
      <c r="E498" s="195" t="e">
        <f t="shared" si="38"/>
        <v>#VALUE!</v>
      </c>
      <c r="F498" s="195" t="e">
        <f t="shared" si="38"/>
        <v>#VALUE!</v>
      </c>
      <c r="G498" s="195" t="e">
        <f t="shared" si="38"/>
        <v>#VALUE!</v>
      </c>
      <c r="Q498" s="196">
        <f t="shared" si="39"/>
        <v>4.5599999999999472</v>
      </c>
      <c r="R498" s="201" t="e">
        <v>#VALUE!</v>
      </c>
      <c r="S498" s="201" t="e">
        <v>#VALUE!</v>
      </c>
      <c r="T498" s="201" t="e">
        <v>#VALUE!</v>
      </c>
      <c r="U498" s="201" t="e">
        <v>#VALUE!</v>
      </c>
      <c r="V498" s="201" t="e">
        <v>#VALUE!</v>
      </c>
    </row>
    <row r="499" spans="1:22">
      <c r="A499" s="195" t="e">
        <f t="shared" si="35"/>
        <v>#VALUE!</v>
      </c>
      <c r="B499" s="195" t="e">
        <f t="shared" si="36"/>
        <v>#VALUE!</v>
      </c>
      <c r="C499" s="196">
        <f t="shared" si="37"/>
        <v>4.5799999999999468</v>
      </c>
      <c r="D499" s="195" t="e">
        <f t="shared" si="37"/>
        <v>#VALUE!</v>
      </c>
      <c r="E499" s="195" t="e">
        <f t="shared" si="38"/>
        <v>#VALUE!</v>
      </c>
      <c r="F499" s="195" t="e">
        <f t="shared" si="38"/>
        <v>#VALUE!</v>
      </c>
      <c r="G499" s="195" t="e">
        <f t="shared" si="38"/>
        <v>#VALUE!</v>
      </c>
      <c r="Q499" s="196">
        <f t="shared" si="39"/>
        <v>4.569999999999947</v>
      </c>
      <c r="R499" s="201" t="e">
        <v>#VALUE!</v>
      </c>
      <c r="S499" s="201" t="e">
        <v>#VALUE!</v>
      </c>
      <c r="T499" s="201" t="e">
        <v>#VALUE!</v>
      </c>
      <c r="U499" s="201" t="e">
        <v>#VALUE!</v>
      </c>
      <c r="V499" s="201" t="e">
        <v>#VALUE!</v>
      </c>
    </row>
    <row r="500" spans="1:22">
      <c r="A500" s="195" t="e">
        <f t="shared" si="35"/>
        <v>#VALUE!</v>
      </c>
      <c r="B500" s="195" t="e">
        <f t="shared" si="36"/>
        <v>#VALUE!</v>
      </c>
      <c r="C500" s="196">
        <f t="shared" si="37"/>
        <v>4.5899999999999466</v>
      </c>
      <c r="D500" s="195" t="e">
        <f t="shared" si="37"/>
        <v>#VALUE!</v>
      </c>
      <c r="E500" s="195" t="e">
        <f t="shared" si="38"/>
        <v>#VALUE!</v>
      </c>
      <c r="F500" s="195" t="e">
        <f t="shared" si="38"/>
        <v>#VALUE!</v>
      </c>
      <c r="G500" s="195" t="e">
        <f t="shared" si="38"/>
        <v>#VALUE!</v>
      </c>
      <c r="Q500" s="196">
        <f t="shared" si="39"/>
        <v>4.5799999999999468</v>
      </c>
      <c r="R500" s="201" t="e">
        <v>#VALUE!</v>
      </c>
      <c r="S500" s="201" t="e">
        <v>#VALUE!</v>
      </c>
      <c r="T500" s="201" t="e">
        <v>#VALUE!</v>
      </c>
      <c r="U500" s="201" t="e">
        <v>#VALUE!</v>
      </c>
      <c r="V500" s="201" t="e">
        <v>#VALUE!</v>
      </c>
    </row>
    <row r="501" spans="1:22">
      <c r="A501" s="195" t="e">
        <f t="shared" si="35"/>
        <v>#VALUE!</v>
      </c>
      <c r="B501" s="195" t="e">
        <f t="shared" si="36"/>
        <v>#VALUE!</v>
      </c>
      <c r="C501" s="196">
        <f t="shared" si="37"/>
        <v>4.5999999999999464</v>
      </c>
      <c r="D501" s="195" t="e">
        <f t="shared" si="37"/>
        <v>#VALUE!</v>
      </c>
      <c r="E501" s="195" t="e">
        <f t="shared" si="38"/>
        <v>#VALUE!</v>
      </c>
      <c r="F501" s="195" t="e">
        <f t="shared" si="38"/>
        <v>#VALUE!</v>
      </c>
      <c r="G501" s="195" t="e">
        <f t="shared" si="38"/>
        <v>#VALUE!</v>
      </c>
      <c r="Q501" s="196">
        <f t="shared" si="39"/>
        <v>4.5899999999999466</v>
      </c>
      <c r="R501" s="201" t="e">
        <v>#VALUE!</v>
      </c>
      <c r="S501" s="201" t="e">
        <v>#VALUE!</v>
      </c>
      <c r="T501" s="201" t="e">
        <v>#VALUE!</v>
      </c>
      <c r="U501" s="201" t="e">
        <v>#VALUE!</v>
      </c>
      <c r="V501" s="201" t="e">
        <v>#VALUE!</v>
      </c>
    </row>
    <row r="502" spans="1:22">
      <c r="A502" s="195" t="e">
        <f t="shared" si="35"/>
        <v>#VALUE!</v>
      </c>
      <c r="B502" s="195" t="e">
        <f t="shared" si="36"/>
        <v>#VALUE!</v>
      </c>
      <c r="C502" s="196">
        <f t="shared" si="37"/>
        <v>4.6099999999999461</v>
      </c>
      <c r="D502" s="195" t="e">
        <f t="shared" si="37"/>
        <v>#VALUE!</v>
      </c>
      <c r="E502" s="195" t="e">
        <f t="shared" si="38"/>
        <v>#VALUE!</v>
      </c>
      <c r="F502" s="195" t="e">
        <f t="shared" si="38"/>
        <v>#VALUE!</v>
      </c>
      <c r="G502" s="195" t="e">
        <f t="shared" si="38"/>
        <v>#VALUE!</v>
      </c>
      <c r="Q502" s="196">
        <f t="shared" si="39"/>
        <v>4.5999999999999464</v>
      </c>
      <c r="R502" s="201" t="e">
        <v>#VALUE!</v>
      </c>
      <c r="S502" s="201" t="e">
        <v>#VALUE!</v>
      </c>
      <c r="T502" s="201" t="e">
        <v>#VALUE!</v>
      </c>
      <c r="U502" s="201" t="e">
        <v>#VALUE!</v>
      </c>
      <c r="V502" s="201" t="e">
        <v>#VALUE!</v>
      </c>
    </row>
    <row r="503" spans="1:22">
      <c r="A503" s="195" t="e">
        <f t="shared" si="35"/>
        <v>#VALUE!</v>
      </c>
      <c r="B503" s="195" t="e">
        <f t="shared" si="36"/>
        <v>#VALUE!</v>
      </c>
      <c r="C503" s="196">
        <f t="shared" si="37"/>
        <v>4.6199999999999459</v>
      </c>
      <c r="D503" s="195" t="e">
        <f t="shared" si="37"/>
        <v>#VALUE!</v>
      </c>
      <c r="E503" s="195" t="e">
        <f t="shared" si="38"/>
        <v>#VALUE!</v>
      </c>
      <c r="F503" s="195" t="e">
        <f t="shared" si="38"/>
        <v>#VALUE!</v>
      </c>
      <c r="G503" s="195" t="e">
        <f t="shared" si="38"/>
        <v>#VALUE!</v>
      </c>
      <c r="Q503" s="196">
        <f t="shared" si="39"/>
        <v>4.6099999999999461</v>
      </c>
      <c r="R503" s="201" t="e">
        <v>#VALUE!</v>
      </c>
      <c r="S503" s="201" t="e">
        <v>#VALUE!</v>
      </c>
      <c r="T503" s="201" t="e">
        <v>#VALUE!</v>
      </c>
      <c r="U503" s="201" t="e">
        <v>#VALUE!</v>
      </c>
      <c r="V503" s="201" t="e">
        <v>#VALUE!</v>
      </c>
    </row>
    <row r="504" spans="1:22">
      <c r="A504" s="195" t="e">
        <f t="shared" si="35"/>
        <v>#VALUE!</v>
      </c>
      <c r="B504" s="195" t="e">
        <f t="shared" si="36"/>
        <v>#VALUE!</v>
      </c>
      <c r="C504" s="196">
        <f t="shared" si="37"/>
        <v>4.6299999999999457</v>
      </c>
      <c r="D504" s="195" t="e">
        <f t="shared" si="37"/>
        <v>#VALUE!</v>
      </c>
      <c r="E504" s="195" t="e">
        <f t="shared" si="38"/>
        <v>#VALUE!</v>
      </c>
      <c r="F504" s="195" t="e">
        <f t="shared" si="38"/>
        <v>#VALUE!</v>
      </c>
      <c r="G504" s="195" t="e">
        <f t="shared" si="38"/>
        <v>#VALUE!</v>
      </c>
      <c r="Q504" s="196">
        <f t="shared" si="39"/>
        <v>4.6199999999999459</v>
      </c>
      <c r="R504" s="201" t="e">
        <v>#VALUE!</v>
      </c>
      <c r="S504" s="201" t="e">
        <v>#VALUE!</v>
      </c>
      <c r="T504" s="201" t="e">
        <v>#VALUE!</v>
      </c>
      <c r="U504" s="201" t="e">
        <v>#VALUE!</v>
      </c>
      <c r="V504" s="201" t="e">
        <v>#VALUE!</v>
      </c>
    </row>
    <row r="505" spans="1:22">
      <c r="A505" s="195" t="e">
        <f t="shared" si="35"/>
        <v>#VALUE!</v>
      </c>
      <c r="B505" s="195" t="e">
        <f t="shared" si="36"/>
        <v>#VALUE!</v>
      </c>
      <c r="C505" s="196">
        <f t="shared" si="37"/>
        <v>4.6399999999999455</v>
      </c>
      <c r="D505" s="195" t="e">
        <f t="shared" si="37"/>
        <v>#VALUE!</v>
      </c>
      <c r="E505" s="195" t="e">
        <f t="shared" si="38"/>
        <v>#VALUE!</v>
      </c>
      <c r="F505" s="195" t="e">
        <f t="shared" si="38"/>
        <v>#VALUE!</v>
      </c>
      <c r="G505" s="195" t="e">
        <f t="shared" si="38"/>
        <v>#VALUE!</v>
      </c>
      <c r="Q505" s="196">
        <f t="shared" si="39"/>
        <v>4.6299999999999457</v>
      </c>
      <c r="R505" s="201" t="e">
        <v>#VALUE!</v>
      </c>
      <c r="S505" s="201" t="e">
        <v>#VALUE!</v>
      </c>
      <c r="T505" s="201" t="e">
        <v>#VALUE!</v>
      </c>
      <c r="U505" s="201" t="e">
        <v>#VALUE!</v>
      </c>
      <c r="V505" s="201" t="e">
        <v>#VALUE!</v>
      </c>
    </row>
    <row r="506" spans="1:22">
      <c r="A506" s="195" t="e">
        <f t="shared" si="35"/>
        <v>#VALUE!</v>
      </c>
      <c r="B506" s="195" t="e">
        <f t="shared" si="36"/>
        <v>#VALUE!</v>
      </c>
      <c r="C506" s="196">
        <f t="shared" si="37"/>
        <v>4.6499999999999453</v>
      </c>
      <c r="D506" s="195" t="e">
        <f t="shared" si="37"/>
        <v>#VALUE!</v>
      </c>
      <c r="E506" s="195" t="e">
        <f t="shared" si="38"/>
        <v>#VALUE!</v>
      </c>
      <c r="F506" s="195" t="e">
        <f t="shared" si="38"/>
        <v>#VALUE!</v>
      </c>
      <c r="G506" s="195" t="e">
        <f t="shared" si="38"/>
        <v>#VALUE!</v>
      </c>
      <c r="Q506" s="196">
        <f t="shared" si="39"/>
        <v>4.6399999999999455</v>
      </c>
      <c r="R506" s="201" t="e">
        <v>#VALUE!</v>
      </c>
      <c r="S506" s="201" t="e">
        <v>#VALUE!</v>
      </c>
      <c r="T506" s="201" t="e">
        <v>#VALUE!</v>
      </c>
      <c r="U506" s="201" t="e">
        <v>#VALUE!</v>
      </c>
      <c r="V506" s="201" t="e">
        <v>#VALUE!</v>
      </c>
    </row>
    <row r="507" spans="1:22">
      <c r="A507" s="195" t="e">
        <f t="shared" si="35"/>
        <v>#VALUE!</v>
      </c>
      <c r="B507" s="195" t="e">
        <f t="shared" si="36"/>
        <v>#VALUE!</v>
      </c>
      <c r="C507" s="196">
        <f t="shared" si="37"/>
        <v>4.6599999999999451</v>
      </c>
      <c r="D507" s="195" t="e">
        <f t="shared" si="37"/>
        <v>#VALUE!</v>
      </c>
      <c r="E507" s="195" t="e">
        <f t="shared" si="38"/>
        <v>#VALUE!</v>
      </c>
      <c r="F507" s="195" t="e">
        <f t="shared" si="38"/>
        <v>#VALUE!</v>
      </c>
      <c r="G507" s="195" t="e">
        <f t="shared" si="38"/>
        <v>#VALUE!</v>
      </c>
      <c r="Q507" s="196">
        <f t="shared" si="39"/>
        <v>4.6499999999999453</v>
      </c>
      <c r="R507" s="201" t="e">
        <v>#VALUE!</v>
      </c>
      <c r="S507" s="201" t="e">
        <v>#VALUE!</v>
      </c>
      <c r="T507" s="201" t="e">
        <v>#VALUE!</v>
      </c>
      <c r="U507" s="201" t="e">
        <v>#VALUE!</v>
      </c>
      <c r="V507" s="201" t="e">
        <v>#VALUE!</v>
      </c>
    </row>
    <row r="508" spans="1:22">
      <c r="A508" s="195" t="e">
        <f t="shared" si="35"/>
        <v>#VALUE!</v>
      </c>
      <c r="B508" s="195" t="e">
        <f t="shared" si="36"/>
        <v>#VALUE!</v>
      </c>
      <c r="C508" s="196">
        <f t="shared" si="37"/>
        <v>4.6699999999999449</v>
      </c>
      <c r="D508" s="195" t="e">
        <f t="shared" si="37"/>
        <v>#VALUE!</v>
      </c>
      <c r="E508" s="195" t="e">
        <f t="shared" si="38"/>
        <v>#VALUE!</v>
      </c>
      <c r="F508" s="195" t="e">
        <f t="shared" si="38"/>
        <v>#VALUE!</v>
      </c>
      <c r="G508" s="195" t="e">
        <f t="shared" si="38"/>
        <v>#VALUE!</v>
      </c>
      <c r="Q508" s="196">
        <f t="shared" si="39"/>
        <v>4.6599999999999451</v>
      </c>
      <c r="R508" s="201" t="e">
        <v>#VALUE!</v>
      </c>
      <c r="S508" s="201" t="e">
        <v>#VALUE!</v>
      </c>
      <c r="T508" s="201" t="e">
        <v>#VALUE!</v>
      </c>
      <c r="U508" s="201" t="e">
        <v>#VALUE!</v>
      </c>
      <c r="V508" s="201" t="e">
        <v>#VALUE!</v>
      </c>
    </row>
    <row r="509" spans="1:22">
      <c r="A509" s="195" t="e">
        <f t="shared" si="35"/>
        <v>#VALUE!</v>
      </c>
      <c r="B509" s="195" t="e">
        <f t="shared" si="36"/>
        <v>#VALUE!</v>
      </c>
      <c r="C509" s="196">
        <f t="shared" si="37"/>
        <v>4.6799999999999446</v>
      </c>
      <c r="D509" s="195" t="e">
        <f t="shared" si="37"/>
        <v>#VALUE!</v>
      </c>
      <c r="E509" s="195" t="e">
        <f t="shared" si="38"/>
        <v>#VALUE!</v>
      </c>
      <c r="F509" s="195" t="e">
        <f t="shared" si="38"/>
        <v>#VALUE!</v>
      </c>
      <c r="G509" s="195" t="e">
        <f t="shared" si="38"/>
        <v>#VALUE!</v>
      </c>
      <c r="Q509" s="196">
        <f t="shared" si="39"/>
        <v>4.6699999999999449</v>
      </c>
      <c r="R509" s="201" t="e">
        <v>#VALUE!</v>
      </c>
      <c r="S509" s="201" t="e">
        <v>#VALUE!</v>
      </c>
      <c r="T509" s="201" t="e">
        <v>#VALUE!</v>
      </c>
      <c r="U509" s="201" t="e">
        <v>#VALUE!</v>
      </c>
      <c r="V509" s="201" t="e">
        <v>#VALUE!</v>
      </c>
    </row>
    <row r="510" spans="1:22">
      <c r="A510" s="195" t="e">
        <f t="shared" si="35"/>
        <v>#VALUE!</v>
      </c>
      <c r="B510" s="195" t="e">
        <f t="shared" si="36"/>
        <v>#VALUE!</v>
      </c>
      <c r="C510" s="196">
        <f t="shared" si="37"/>
        <v>4.6899999999999444</v>
      </c>
      <c r="D510" s="195" t="e">
        <f t="shared" si="37"/>
        <v>#VALUE!</v>
      </c>
      <c r="E510" s="195" t="e">
        <f t="shared" si="38"/>
        <v>#VALUE!</v>
      </c>
      <c r="F510" s="195" t="e">
        <f t="shared" si="38"/>
        <v>#VALUE!</v>
      </c>
      <c r="G510" s="195" t="e">
        <f t="shared" si="38"/>
        <v>#VALUE!</v>
      </c>
      <c r="Q510" s="196">
        <f t="shared" si="39"/>
        <v>4.6799999999999446</v>
      </c>
      <c r="R510" s="201" t="e">
        <v>#VALUE!</v>
      </c>
      <c r="S510" s="201" t="e">
        <v>#VALUE!</v>
      </c>
      <c r="T510" s="201" t="e">
        <v>#VALUE!</v>
      </c>
      <c r="U510" s="201" t="e">
        <v>#VALUE!</v>
      </c>
      <c r="V510" s="201" t="e">
        <v>#VALUE!</v>
      </c>
    </row>
    <row r="511" spans="1:22">
      <c r="A511" s="195" t="e">
        <f t="shared" si="35"/>
        <v>#VALUE!</v>
      </c>
      <c r="B511" s="195" t="e">
        <f t="shared" si="36"/>
        <v>#VALUE!</v>
      </c>
      <c r="C511" s="196">
        <f t="shared" si="37"/>
        <v>4.6999999999999442</v>
      </c>
      <c r="D511" s="195" t="e">
        <f t="shared" si="37"/>
        <v>#VALUE!</v>
      </c>
      <c r="E511" s="195" t="e">
        <f t="shared" si="38"/>
        <v>#VALUE!</v>
      </c>
      <c r="F511" s="195" t="e">
        <f t="shared" si="38"/>
        <v>#VALUE!</v>
      </c>
      <c r="G511" s="195" t="e">
        <f t="shared" si="38"/>
        <v>#VALUE!</v>
      </c>
      <c r="Q511" s="196">
        <f t="shared" si="39"/>
        <v>4.6899999999999444</v>
      </c>
      <c r="R511" s="201" t="e">
        <v>#VALUE!</v>
      </c>
      <c r="S511" s="201" t="e">
        <v>#VALUE!</v>
      </c>
      <c r="T511" s="201" t="e">
        <v>#VALUE!</v>
      </c>
      <c r="U511" s="201" t="e">
        <v>#VALUE!</v>
      </c>
      <c r="V511" s="201" t="e">
        <v>#VALUE!</v>
      </c>
    </row>
    <row r="512" spans="1:22">
      <c r="A512" s="195" t="e">
        <f t="shared" si="35"/>
        <v>#VALUE!</v>
      </c>
      <c r="B512" s="195" t="e">
        <f t="shared" si="36"/>
        <v>#VALUE!</v>
      </c>
      <c r="C512" s="196">
        <f t="shared" si="37"/>
        <v>4.709999999999944</v>
      </c>
      <c r="D512" s="195" t="e">
        <f t="shared" si="37"/>
        <v>#VALUE!</v>
      </c>
      <c r="E512" s="195" t="e">
        <f t="shared" si="38"/>
        <v>#VALUE!</v>
      </c>
      <c r="F512" s="195" t="e">
        <f t="shared" si="38"/>
        <v>#VALUE!</v>
      </c>
      <c r="G512" s="195" t="e">
        <f t="shared" si="38"/>
        <v>#VALUE!</v>
      </c>
      <c r="Q512" s="196">
        <f t="shared" si="39"/>
        <v>4.6999999999999442</v>
      </c>
      <c r="R512" s="201" t="e">
        <v>#VALUE!</v>
      </c>
      <c r="S512" s="201" t="e">
        <v>#VALUE!</v>
      </c>
      <c r="T512" s="201" t="e">
        <v>#VALUE!</v>
      </c>
      <c r="U512" s="201" t="e">
        <v>#VALUE!</v>
      </c>
      <c r="V512" s="201" t="e">
        <v>#VALUE!</v>
      </c>
    </row>
    <row r="513" spans="1:22">
      <c r="A513" s="195" t="e">
        <f t="shared" si="35"/>
        <v>#VALUE!</v>
      </c>
      <c r="B513" s="195" t="e">
        <f t="shared" si="36"/>
        <v>#VALUE!</v>
      </c>
      <c r="C513" s="196">
        <f t="shared" si="37"/>
        <v>4.7199999999999438</v>
      </c>
      <c r="D513" s="195" t="e">
        <f t="shared" si="37"/>
        <v>#VALUE!</v>
      </c>
      <c r="E513" s="195" t="e">
        <f t="shared" si="38"/>
        <v>#VALUE!</v>
      </c>
      <c r="F513" s="195" t="e">
        <f t="shared" si="38"/>
        <v>#VALUE!</v>
      </c>
      <c r="G513" s="195" t="e">
        <f t="shared" si="38"/>
        <v>#VALUE!</v>
      </c>
      <c r="Q513" s="196">
        <f t="shared" si="39"/>
        <v>4.709999999999944</v>
      </c>
      <c r="R513" s="201" t="e">
        <v>#VALUE!</v>
      </c>
      <c r="S513" s="201" t="e">
        <v>#VALUE!</v>
      </c>
      <c r="T513" s="201" t="e">
        <v>#VALUE!</v>
      </c>
      <c r="U513" s="201" t="e">
        <v>#VALUE!</v>
      </c>
      <c r="V513" s="201" t="e">
        <v>#VALUE!</v>
      </c>
    </row>
    <row r="514" spans="1:22">
      <c r="A514" s="195" t="e">
        <f t="shared" si="35"/>
        <v>#VALUE!</v>
      </c>
      <c r="B514" s="195" t="e">
        <f t="shared" si="36"/>
        <v>#VALUE!</v>
      </c>
      <c r="C514" s="196">
        <f t="shared" si="37"/>
        <v>4.7299999999999436</v>
      </c>
      <c r="D514" s="195" t="e">
        <f t="shared" si="37"/>
        <v>#VALUE!</v>
      </c>
      <c r="E514" s="195" t="e">
        <f t="shared" si="38"/>
        <v>#VALUE!</v>
      </c>
      <c r="F514" s="195" t="e">
        <f t="shared" si="38"/>
        <v>#VALUE!</v>
      </c>
      <c r="G514" s="195" t="e">
        <f t="shared" si="38"/>
        <v>#VALUE!</v>
      </c>
      <c r="Q514" s="196">
        <f t="shared" si="39"/>
        <v>4.7199999999999438</v>
      </c>
      <c r="R514" s="201" t="e">
        <v>#VALUE!</v>
      </c>
      <c r="S514" s="201" t="e">
        <v>#VALUE!</v>
      </c>
      <c r="T514" s="201" t="e">
        <v>#VALUE!</v>
      </c>
      <c r="U514" s="201" t="e">
        <v>#VALUE!</v>
      </c>
      <c r="V514" s="201" t="e">
        <v>#VALUE!</v>
      </c>
    </row>
    <row r="515" spans="1:22">
      <c r="A515" s="195" t="e">
        <f t="shared" si="35"/>
        <v>#VALUE!</v>
      </c>
      <c r="B515" s="195" t="e">
        <f t="shared" si="36"/>
        <v>#VALUE!</v>
      </c>
      <c r="C515" s="196">
        <f t="shared" si="37"/>
        <v>4.7399999999999434</v>
      </c>
      <c r="D515" s="195" t="e">
        <f t="shared" si="37"/>
        <v>#VALUE!</v>
      </c>
      <c r="E515" s="195" t="e">
        <f t="shared" si="38"/>
        <v>#VALUE!</v>
      </c>
      <c r="F515" s="195" t="e">
        <f t="shared" si="38"/>
        <v>#VALUE!</v>
      </c>
      <c r="G515" s="195" t="e">
        <f t="shared" si="38"/>
        <v>#VALUE!</v>
      </c>
      <c r="Q515" s="196">
        <f t="shared" si="39"/>
        <v>4.7299999999999436</v>
      </c>
      <c r="R515" s="201" t="e">
        <v>#VALUE!</v>
      </c>
      <c r="S515" s="201" t="e">
        <v>#VALUE!</v>
      </c>
      <c r="T515" s="201" t="e">
        <v>#VALUE!</v>
      </c>
      <c r="U515" s="201" t="e">
        <v>#VALUE!</v>
      </c>
      <c r="V515" s="201" t="e">
        <v>#VALUE!</v>
      </c>
    </row>
    <row r="516" spans="1:22">
      <c r="A516" s="195" t="e">
        <f t="shared" si="35"/>
        <v>#VALUE!</v>
      </c>
      <c r="B516" s="195" t="e">
        <f t="shared" si="36"/>
        <v>#VALUE!</v>
      </c>
      <c r="C516" s="196">
        <f t="shared" si="37"/>
        <v>4.7499999999999432</v>
      </c>
      <c r="D516" s="195" t="e">
        <f t="shared" si="37"/>
        <v>#VALUE!</v>
      </c>
      <c r="E516" s="195" t="e">
        <f t="shared" si="38"/>
        <v>#VALUE!</v>
      </c>
      <c r="F516" s="195" t="e">
        <f t="shared" si="38"/>
        <v>#VALUE!</v>
      </c>
      <c r="G516" s="195" t="e">
        <f t="shared" si="38"/>
        <v>#VALUE!</v>
      </c>
      <c r="Q516" s="196">
        <f t="shared" si="39"/>
        <v>4.7399999999999434</v>
      </c>
      <c r="R516" s="201" t="e">
        <v>#VALUE!</v>
      </c>
      <c r="S516" s="201" t="e">
        <v>#VALUE!</v>
      </c>
      <c r="T516" s="201" t="e">
        <v>#VALUE!</v>
      </c>
      <c r="U516" s="201" t="e">
        <v>#VALUE!</v>
      </c>
      <c r="V516" s="201" t="e">
        <v>#VALUE!</v>
      </c>
    </row>
    <row r="517" spans="1:22">
      <c r="A517" s="195" t="e">
        <f t="shared" si="35"/>
        <v>#VALUE!</v>
      </c>
      <c r="B517" s="195" t="e">
        <f t="shared" si="36"/>
        <v>#VALUE!</v>
      </c>
      <c r="C517" s="196">
        <f t="shared" si="37"/>
        <v>4.7599999999999429</v>
      </c>
      <c r="D517" s="195" t="e">
        <f t="shared" si="37"/>
        <v>#VALUE!</v>
      </c>
      <c r="E517" s="195" t="e">
        <f t="shared" si="38"/>
        <v>#VALUE!</v>
      </c>
      <c r="F517" s="195" t="e">
        <f t="shared" si="38"/>
        <v>#VALUE!</v>
      </c>
      <c r="G517" s="195" t="e">
        <f t="shared" si="38"/>
        <v>#VALUE!</v>
      </c>
      <c r="Q517" s="196">
        <f t="shared" si="39"/>
        <v>4.7499999999999432</v>
      </c>
      <c r="R517" s="201" t="e">
        <v>#VALUE!</v>
      </c>
      <c r="S517" s="201" t="e">
        <v>#VALUE!</v>
      </c>
      <c r="T517" s="201" t="e">
        <v>#VALUE!</v>
      </c>
      <c r="U517" s="201" t="e">
        <v>#VALUE!</v>
      </c>
      <c r="V517" s="201" t="e">
        <v>#VALUE!</v>
      </c>
    </row>
    <row r="518" spans="1:22">
      <c r="A518" s="195" t="e">
        <f t="shared" si="35"/>
        <v>#VALUE!</v>
      </c>
      <c r="B518" s="195" t="e">
        <f t="shared" si="36"/>
        <v>#VALUE!</v>
      </c>
      <c r="C518" s="196">
        <f t="shared" si="37"/>
        <v>4.7699999999999427</v>
      </c>
      <c r="D518" s="195" t="e">
        <f t="shared" si="37"/>
        <v>#VALUE!</v>
      </c>
      <c r="E518" s="195" t="e">
        <f t="shared" si="38"/>
        <v>#VALUE!</v>
      </c>
      <c r="F518" s="195" t="e">
        <f t="shared" si="38"/>
        <v>#VALUE!</v>
      </c>
      <c r="G518" s="195" t="e">
        <f t="shared" si="38"/>
        <v>#VALUE!</v>
      </c>
      <c r="Q518" s="196">
        <f t="shared" si="39"/>
        <v>4.7599999999999429</v>
      </c>
      <c r="R518" s="201" t="e">
        <v>#VALUE!</v>
      </c>
      <c r="S518" s="201" t="e">
        <v>#VALUE!</v>
      </c>
      <c r="T518" s="201" t="e">
        <v>#VALUE!</v>
      </c>
      <c r="U518" s="201" t="e">
        <v>#VALUE!</v>
      </c>
      <c r="V518" s="201" t="e">
        <v>#VALUE!</v>
      </c>
    </row>
    <row r="519" spans="1:22">
      <c r="A519" s="195" t="e">
        <f t="shared" si="35"/>
        <v>#VALUE!</v>
      </c>
      <c r="B519" s="195" t="e">
        <f t="shared" si="36"/>
        <v>#VALUE!</v>
      </c>
      <c r="C519" s="196">
        <f t="shared" si="37"/>
        <v>4.7799999999999425</v>
      </c>
      <c r="D519" s="195" t="e">
        <f t="shared" si="37"/>
        <v>#VALUE!</v>
      </c>
      <c r="E519" s="195" t="e">
        <f t="shared" si="38"/>
        <v>#VALUE!</v>
      </c>
      <c r="F519" s="195" t="e">
        <f t="shared" si="38"/>
        <v>#VALUE!</v>
      </c>
      <c r="G519" s="195" t="e">
        <f t="shared" si="38"/>
        <v>#VALUE!</v>
      </c>
      <c r="Q519" s="196">
        <f t="shared" si="39"/>
        <v>4.7699999999999427</v>
      </c>
      <c r="R519" s="201" t="e">
        <v>#VALUE!</v>
      </c>
      <c r="S519" s="201" t="e">
        <v>#VALUE!</v>
      </c>
      <c r="T519" s="201" t="e">
        <v>#VALUE!</v>
      </c>
      <c r="U519" s="201" t="e">
        <v>#VALUE!</v>
      </c>
      <c r="V519" s="201" t="e">
        <v>#VALUE!</v>
      </c>
    </row>
    <row r="520" spans="1:22">
      <c r="A520" s="195" t="e">
        <f t="shared" si="35"/>
        <v>#VALUE!</v>
      </c>
      <c r="B520" s="195" t="e">
        <f t="shared" si="36"/>
        <v>#VALUE!</v>
      </c>
      <c r="C520" s="196">
        <f t="shared" si="37"/>
        <v>4.7899999999999423</v>
      </c>
      <c r="D520" s="195" t="e">
        <f t="shared" si="37"/>
        <v>#VALUE!</v>
      </c>
      <c r="E520" s="195" t="e">
        <f t="shared" si="38"/>
        <v>#VALUE!</v>
      </c>
      <c r="F520" s="195" t="e">
        <f t="shared" si="38"/>
        <v>#VALUE!</v>
      </c>
      <c r="G520" s="195" t="e">
        <f t="shared" si="38"/>
        <v>#VALUE!</v>
      </c>
      <c r="Q520" s="196">
        <f t="shared" si="39"/>
        <v>4.7799999999999425</v>
      </c>
      <c r="R520" s="201" t="e">
        <v>#VALUE!</v>
      </c>
      <c r="S520" s="201" t="e">
        <v>#VALUE!</v>
      </c>
      <c r="T520" s="201" t="e">
        <v>#VALUE!</v>
      </c>
      <c r="U520" s="201" t="e">
        <v>#VALUE!</v>
      </c>
      <c r="V520" s="201" t="e">
        <v>#VALUE!</v>
      </c>
    </row>
    <row r="521" spans="1:22">
      <c r="A521" s="195" t="e">
        <f t="shared" si="35"/>
        <v>#VALUE!</v>
      </c>
      <c r="B521" s="195" t="e">
        <f t="shared" si="36"/>
        <v>#VALUE!</v>
      </c>
      <c r="C521" s="196">
        <f t="shared" si="37"/>
        <v>4.7999999999999421</v>
      </c>
      <c r="D521" s="195" t="e">
        <f t="shared" si="37"/>
        <v>#VALUE!</v>
      </c>
      <c r="E521" s="195" t="e">
        <f t="shared" si="38"/>
        <v>#VALUE!</v>
      </c>
      <c r="F521" s="195" t="e">
        <f t="shared" si="38"/>
        <v>#VALUE!</v>
      </c>
      <c r="G521" s="195" t="e">
        <f t="shared" si="38"/>
        <v>#VALUE!</v>
      </c>
      <c r="Q521" s="196">
        <f t="shared" si="39"/>
        <v>4.7899999999999423</v>
      </c>
      <c r="R521" s="201" t="e">
        <v>#VALUE!</v>
      </c>
      <c r="S521" s="201" t="e">
        <v>#VALUE!</v>
      </c>
      <c r="T521" s="201" t="e">
        <v>#VALUE!</v>
      </c>
      <c r="U521" s="201" t="e">
        <v>#VALUE!</v>
      </c>
      <c r="V521" s="201" t="e">
        <v>#VALUE!</v>
      </c>
    </row>
    <row r="522" spans="1:22">
      <c r="A522" s="195" t="e">
        <f t="shared" si="35"/>
        <v>#VALUE!</v>
      </c>
      <c r="B522" s="195" t="e">
        <f t="shared" si="36"/>
        <v>#VALUE!</v>
      </c>
      <c r="C522" s="196">
        <f t="shared" si="37"/>
        <v>4.8099999999999419</v>
      </c>
      <c r="D522" s="195" t="e">
        <f t="shared" si="37"/>
        <v>#VALUE!</v>
      </c>
      <c r="E522" s="195" t="e">
        <f t="shared" si="38"/>
        <v>#VALUE!</v>
      </c>
      <c r="F522" s="195" t="e">
        <f t="shared" si="38"/>
        <v>#VALUE!</v>
      </c>
      <c r="G522" s="195" t="e">
        <f t="shared" si="38"/>
        <v>#VALUE!</v>
      </c>
      <c r="Q522" s="196">
        <f t="shared" si="39"/>
        <v>4.7999999999999421</v>
      </c>
      <c r="R522" s="201" t="e">
        <v>#VALUE!</v>
      </c>
      <c r="S522" s="201" t="e">
        <v>#VALUE!</v>
      </c>
      <c r="T522" s="201" t="e">
        <v>#VALUE!</v>
      </c>
      <c r="U522" s="201" t="e">
        <v>#VALUE!</v>
      </c>
      <c r="V522" s="201" t="e">
        <v>#VALUE!</v>
      </c>
    </row>
    <row r="523" spans="1:22">
      <c r="A523" s="195" t="e">
        <f t="shared" si="35"/>
        <v>#VALUE!</v>
      </c>
      <c r="B523" s="195" t="e">
        <f t="shared" si="36"/>
        <v>#VALUE!</v>
      </c>
      <c r="C523" s="196">
        <f t="shared" si="37"/>
        <v>4.8199999999999417</v>
      </c>
      <c r="D523" s="195" t="e">
        <f t="shared" si="37"/>
        <v>#VALUE!</v>
      </c>
      <c r="E523" s="195" t="e">
        <f t="shared" si="38"/>
        <v>#VALUE!</v>
      </c>
      <c r="F523" s="195" t="e">
        <f t="shared" si="38"/>
        <v>#VALUE!</v>
      </c>
      <c r="G523" s="195" t="e">
        <f t="shared" si="38"/>
        <v>#VALUE!</v>
      </c>
      <c r="Q523" s="196">
        <f t="shared" si="39"/>
        <v>4.8099999999999419</v>
      </c>
      <c r="R523" s="201" t="e">
        <v>#VALUE!</v>
      </c>
      <c r="S523" s="201" t="e">
        <v>#VALUE!</v>
      </c>
      <c r="T523" s="201" t="e">
        <v>#VALUE!</v>
      </c>
      <c r="U523" s="201" t="e">
        <v>#VALUE!</v>
      </c>
      <c r="V523" s="201" t="e">
        <v>#VALUE!</v>
      </c>
    </row>
    <row r="524" spans="1:22">
      <c r="A524" s="195" t="e">
        <f t="shared" si="35"/>
        <v>#VALUE!</v>
      </c>
      <c r="B524" s="195" t="e">
        <f t="shared" si="36"/>
        <v>#VALUE!</v>
      </c>
      <c r="C524" s="196">
        <f t="shared" si="37"/>
        <v>4.8299999999999415</v>
      </c>
      <c r="D524" s="195" t="e">
        <f t="shared" si="37"/>
        <v>#VALUE!</v>
      </c>
      <c r="E524" s="195" t="e">
        <f t="shared" si="38"/>
        <v>#VALUE!</v>
      </c>
      <c r="F524" s="195" t="e">
        <f t="shared" si="38"/>
        <v>#VALUE!</v>
      </c>
      <c r="G524" s="195" t="e">
        <f t="shared" si="38"/>
        <v>#VALUE!</v>
      </c>
      <c r="Q524" s="196">
        <f t="shared" si="39"/>
        <v>4.8199999999999417</v>
      </c>
      <c r="R524" s="201" t="e">
        <v>#VALUE!</v>
      </c>
      <c r="S524" s="201" t="e">
        <v>#VALUE!</v>
      </c>
      <c r="T524" s="201" t="e">
        <v>#VALUE!</v>
      </c>
      <c r="U524" s="201" t="e">
        <v>#VALUE!</v>
      </c>
      <c r="V524" s="201" t="e">
        <v>#VALUE!</v>
      </c>
    </row>
    <row r="525" spans="1:22">
      <c r="A525" s="195" t="e">
        <f t="shared" si="35"/>
        <v>#VALUE!</v>
      </c>
      <c r="B525" s="195" t="e">
        <f t="shared" si="36"/>
        <v>#VALUE!</v>
      </c>
      <c r="C525" s="196">
        <f t="shared" si="37"/>
        <v>4.8399999999999412</v>
      </c>
      <c r="D525" s="195" t="e">
        <f t="shared" si="37"/>
        <v>#VALUE!</v>
      </c>
      <c r="E525" s="195" t="e">
        <f t="shared" si="38"/>
        <v>#VALUE!</v>
      </c>
      <c r="F525" s="195" t="e">
        <f t="shared" si="38"/>
        <v>#VALUE!</v>
      </c>
      <c r="G525" s="195" t="e">
        <f t="shared" si="38"/>
        <v>#VALUE!</v>
      </c>
      <c r="Q525" s="196">
        <f t="shared" si="39"/>
        <v>4.8299999999999415</v>
      </c>
      <c r="R525" s="201" t="e">
        <v>#VALUE!</v>
      </c>
      <c r="S525" s="201" t="e">
        <v>#VALUE!</v>
      </c>
      <c r="T525" s="201" t="e">
        <v>#VALUE!</v>
      </c>
      <c r="U525" s="201" t="e">
        <v>#VALUE!</v>
      </c>
      <c r="V525" s="201" t="e">
        <v>#VALUE!</v>
      </c>
    </row>
    <row r="526" spans="1:22">
      <c r="A526" s="195" t="e">
        <f t="shared" si="35"/>
        <v>#VALUE!</v>
      </c>
      <c r="B526" s="195" t="e">
        <f t="shared" si="36"/>
        <v>#VALUE!</v>
      </c>
      <c r="C526" s="196">
        <f t="shared" si="37"/>
        <v>4.849999999999941</v>
      </c>
      <c r="D526" s="195" t="e">
        <f t="shared" si="37"/>
        <v>#VALUE!</v>
      </c>
      <c r="E526" s="195" t="e">
        <f t="shared" si="38"/>
        <v>#VALUE!</v>
      </c>
      <c r="F526" s="195" t="e">
        <f t="shared" si="38"/>
        <v>#VALUE!</v>
      </c>
      <c r="G526" s="195" t="e">
        <f t="shared" si="38"/>
        <v>#VALUE!</v>
      </c>
      <c r="Q526" s="196">
        <f t="shared" si="39"/>
        <v>4.8399999999999412</v>
      </c>
      <c r="R526" s="201" t="e">
        <v>#VALUE!</v>
      </c>
      <c r="S526" s="201" t="e">
        <v>#VALUE!</v>
      </c>
      <c r="T526" s="201" t="e">
        <v>#VALUE!</v>
      </c>
      <c r="U526" s="201" t="e">
        <v>#VALUE!</v>
      </c>
      <c r="V526" s="201" t="e">
        <v>#VALUE!</v>
      </c>
    </row>
    <row r="527" spans="1:22">
      <c r="A527" s="195" t="e">
        <f t="shared" si="35"/>
        <v>#VALUE!</v>
      </c>
      <c r="B527" s="195" t="e">
        <f t="shared" si="36"/>
        <v>#VALUE!</v>
      </c>
      <c r="C527" s="196">
        <f t="shared" si="37"/>
        <v>4.8599999999999408</v>
      </c>
      <c r="D527" s="195" t="e">
        <f t="shared" si="37"/>
        <v>#VALUE!</v>
      </c>
      <c r="E527" s="195" t="e">
        <f t="shared" si="38"/>
        <v>#VALUE!</v>
      </c>
      <c r="F527" s="195" t="e">
        <f t="shared" si="38"/>
        <v>#VALUE!</v>
      </c>
      <c r="G527" s="195" t="e">
        <f t="shared" si="38"/>
        <v>#VALUE!</v>
      </c>
      <c r="Q527" s="196">
        <f t="shared" si="39"/>
        <v>4.849999999999941</v>
      </c>
      <c r="R527" s="201" t="e">
        <v>#VALUE!</v>
      </c>
      <c r="S527" s="201" t="e">
        <v>#VALUE!</v>
      </c>
      <c r="T527" s="201" t="e">
        <v>#VALUE!</v>
      </c>
      <c r="U527" s="201" t="e">
        <v>#VALUE!</v>
      </c>
      <c r="V527" s="201" t="e">
        <v>#VALUE!</v>
      </c>
    </row>
    <row r="528" spans="1:22">
      <c r="A528" s="195" t="e">
        <f t="shared" si="35"/>
        <v>#VALUE!</v>
      </c>
      <c r="B528" s="195" t="e">
        <f t="shared" si="36"/>
        <v>#VALUE!</v>
      </c>
      <c r="C528" s="196">
        <f t="shared" si="37"/>
        <v>4.8699999999999406</v>
      </c>
      <c r="D528" s="195" t="e">
        <f t="shared" si="37"/>
        <v>#VALUE!</v>
      </c>
      <c r="E528" s="195" t="e">
        <f t="shared" si="38"/>
        <v>#VALUE!</v>
      </c>
      <c r="F528" s="195" t="e">
        <f t="shared" si="38"/>
        <v>#VALUE!</v>
      </c>
      <c r="G528" s="195" t="e">
        <f t="shared" si="38"/>
        <v>#VALUE!</v>
      </c>
      <c r="Q528" s="196">
        <f t="shared" si="39"/>
        <v>4.8599999999999408</v>
      </c>
      <c r="R528" s="201" t="e">
        <v>#VALUE!</v>
      </c>
      <c r="S528" s="201" t="e">
        <v>#VALUE!</v>
      </c>
      <c r="T528" s="201" t="e">
        <v>#VALUE!</v>
      </c>
      <c r="U528" s="201" t="e">
        <v>#VALUE!</v>
      </c>
      <c r="V528" s="201" t="e">
        <v>#VALUE!</v>
      </c>
    </row>
    <row r="529" spans="1:22">
      <c r="A529" s="195" t="e">
        <f t="shared" si="35"/>
        <v>#VALUE!</v>
      </c>
      <c r="B529" s="195" t="e">
        <f t="shared" si="36"/>
        <v>#VALUE!</v>
      </c>
      <c r="C529" s="196">
        <f t="shared" si="37"/>
        <v>4.8799999999999404</v>
      </c>
      <c r="D529" s="195" t="e">
        <f t="shared" si="37"/>
        <v>#VALUE!</v>
      </c>
      <c r="E529" s="195" t="e">
        <f t="shared" si="38"/>
        <v>#VALUE!</v>
      </c>
      <c r="F529" s="195" t="e">
        <f t="shared" si="38"/>
        <v>#VALUE!</v>
      </c>
      <c r="G529" s="195" t="e">
        <f t="shared" si="38"/>
        <v>#VALUE!</v>
      </c>
      <c r="Q529" s="196">
        <f t="shared" si="39"/>
        <v>4.8699999999999406</v>
      </c>
      <c r="R529" s="201" t="e">
        <v>#VALUE!</v>
      </c>
      <c r="S529" s="201" t="e">
        <v>#VALUE!</v>
      </c>
      <c r="T529" s="201" t="e">
        <v>#VALUE!</v>
      </c>
      <c r="U529" s="201" t="e">
        <v>#VALUE!</v>
      </c>
      <c r="V529" s="201" t="e">
        <v>#VALUE!</v>
      </c>
    </row>
    <row r="530" spans="1:22">
      <c r="A530" s="195" t="e">
        <f t="shared" si="35"/>
        <v>#VALUE!</v>
      </c>
      <c r="B530" s="195" t="e">
        <f t="shared" si="36"/>
        <v>#VALUE!</v>
      </c>
      <c r="C530" s="196">
        <f t="shared" si="37"/>
        <v>4.8899999999999402</v>
      </c>
      <c r="D530" s="195" t="e">
        <f t="shared" si="37"/>
        <v>#VALUE!</v>
      </c>
      <c r="E530" s="195" t="e">
        <f t="shared" si="38"/>
        <v>#VALUE!</v>
      </c>
      <c r="F530" s="195" t="e">
        <f t="shared" si="38"/>
        <v>#VALUE!</v>
      </c>
      <c r="G530" s="195" t="e">
        <f t="shared" si="38"/>
        <v>#VALUE!</v>
      </c>
      <c r="Q530" s="196">
        <f t="shared" si="39"/>
        <v>4.8799999999999404</v>
      </c>
      <c r="R530" s="201" t="e">
        <v>#VALUE!</v>
      </c>
      <c r="S530" s="201" t="e">
        <v>#VALUE!</v>
      </c>
      <c r="T530" s="201" t="e">
        <v>#VALUE!</v>
      </c>
      <c r="U530" s="201" t="e">
        <v>#VALUE!</v>
      </c>
      <c r="V530" s="201" t="e">
        <v>#VALUE!</v>
      </c>
    </row>
    <row r="531" spans="1:22">
      <c r="A531" s="195" t="e">
        <f t="shared" si="35"/>
        <v>#VALUE!</v>
      </c>
      <c r="B531" s="195" t="e">
        <f t="shared" si="36"/>
        <v>#VALUE!</v>
      </c>
      <c r="C531" s="196">
        <f t="shared" si="37"/>
        <v>4.89999999999994</v>
      </c>
      <c r="D531" s="195" t="e">
        <f t="shared" si="37"/>
        <v>#VALUE!</v>
      </c>
      <c r="E531" s="195" t="e">
        <f t="shared" si="38"/>
        <v>#VALUE!</v>
      </c>
      <c r="F531" s="195" t="e">
        <f t="shared" si="38"/>
        <v>#VALUE!</v>
      </c>
      <c r="G531" s="195" t="e">
        <f t="shared" si="38"/>
        <v>#VALUE!</v>
      </c>
      <c r="Q531" s="196">
        <f t="shared" si="39"/>
        <v>4.8899999999999402</v>
      </c>
      <c r="R531" s="201" t="e">
        <v>#VALUE!</v>
      </c>
      <c r="S531" s="201" t="e">
        <v>#VALUE!</v>
      </c>
      <c r="T531" s="201" t="e">
        <v>#VALUE!</v>
      </c>
      <c r="U531" s="201" t="e">
        <v>#VALUE!</v>
      </c>
      <c r="V531" s="201" t="e">
        <v>#VALUE!</v>
      </c>
    </row>
    <row r="532" spans="1:22">
      <c r="A532" s="195" t="e">
        <f t="shared" si="35"/>
        <v>#VALUE!</v>
      </c>
      <c r="B532" s="195" t="e">
        <f t="shared" si="36"/>
        <v>#VALUE!</v>
      </c>
      <c r="C532" s="196">
        <f t="shared" si="37"/>
        <v>4.9099999999999397</v>
      </c>
      <c r="D532" s="195" t="e">
        <f t="shared" si="37"/>
        <v>#VALUE!</v>
      </c>
      <c r="E532" s="195" t="e">
        <f t="shared" si="38"/>
        <v>#VALUE!</v>
      </c>
      <c r="F532" s="195" t="e">
        <f t="shared" si="38"/>
        <v>#VALUE!</v>
      </c>
      <c r="G532" s="195" t="e">
        <f t="shared" si="38"/>
        <v>#VALUE!</v>
      </c>
      <c r="Q532" s="196">
        <f t="shared" si="39"/>
        <v>4.89999999999994</v>
      </c>
      <c r="R532" s="201" t="e">
        <v>#VALUE!</v>
      </c>
      <c r="S532" s="201" t="e">
        <v>#VALUE!</v>
      </c>
      <c r="T532" s="201" t="e">
        <v>#VALUE!</v>
      </c>
      <c r="U532" s="201" t="e">
        <v>#VALUE!</v>
      </c>
      <c r="V532" s="201" t="e">
        <v>#VALUE!</v>
      </c>
    </row>
    <row r="533" spans="1:22">
      <c r="A533" s="195" t="e">
        <f t="shared" si="35"/>
        <v>#VALUE!</v>
      </c>
      <c r="B533" s="195" t="e">
        <f t="shared" si="36"/>
        <v>#VALUE!</v>
      </c>
      <c r="C533" s="196">
        <f t="shared" si="37"/>
        <v>4.9199999999999395</v>
      </c>
      <c r="D533" s="195" t="e">
        <f t="shared" si="37"/>
        <v>#VALUE!</v>
      </c>
      <c r="E533" s="195" t="e">
        <f t="shared" si="38"/>
        <v>#VALUE!</v>
      </c>
      <c r="F533" s="195" t="e">
        <f t="shared" si="38"/>
        <v>#VALUE!</v>
      </c>
      <c r="G533" s="195" t="e">
        <f t="shared" si="38"/>
        <v>#VALUE!</v>
      </c>
      <c r="Q533" s="196">
        <f t="shared" si="39"/>
        <v>4.9099999999999397</v>
      </c>
      <c r="R533" s="201" t="e">
        <v>#VALUE!</v>
      </c>
      <c r="S533" s="201" t="e">
        <v>#VALUE!</v>
      </c>
      <c r="T533" s="201" t="e">
        <v>#VALUE!</v>
      </c>
      <c r="U533" s="201" t="e">
        <v>#VALUE!</v>
      </c>
      <c r="V533" s="201" t="e">
        <v>#VALUE!</v>
      </c>
    </row>
    <row r="534" spans="1:22">
      <c r="A534" s="195" t="e">
        <f t="shared" si="35"/>
        <v>#VALUE!</v>
      </c>
      <c r="B534" s="195" t="e">
        <f t="shared" si="36"/>
        <v>#VALUE!</v>
      </c>
      <c r="C534" s="196">
        <f t="shared" si="37"/>
        <v>4.9299999999999393</v>
      </c>
      <c r="D534" s="195" t="e">
        <f t="shared" si="37"/>
        <v>#VALUE!</v>
      </c>
      <c r="E534" s="195" t="e">
        <f t="shared" si="38"/>
        <v>#VALUE!</v>
      </c>
      <c r="F534" s="195" t="e">
        <f t="shared" si="38"/>
        <v>#VALUE!</v>
      </c>
      <c r="G534" s="195" t="e">
        <f t="shared" si="38"/>
        <v>#VALUE!</v>
      </c>
      <c r="Q534" s="196">
        <f t="shared" si="39"/>
        <v>4.9199999999999395</v>
      </c>
      <c r="R534" s="201" t="e">
        <v>#VALUE!</v>
      </c>
      <c r="S534" s="201" t="e">
        <v>#VALUE!</v>
      </c>
      <c r="T534" s="201" t="e">
        <v>#VALUE!</v>
      </c>
      <c r="U534" s="201" t="e">
        <v>#VALUE!</v>
      </c>
      <c r="V534" s="201" t="e">
        <v>#VALUE!</v>
      </c>
    </row>
    <row r="535" spans="1:22">
      <c r="A535" s="195" t="e">
        <f t="shared" si="35"/>
        <v>#VALUE!</v>
      </c>
      <c r="B535" s="195" t="e">
        <f t="shared" si="36"/>
        <v>#VALUE!</v>
      </c>
      <c r="C535" s="196">
        <f t="shared" si="37"/>
        <v>4.9399999999999391</v>
      </c>
      <c r="D535" s="195" t="e">
        <f t="shared" si="37"/>
        <v>#VALUE!</v>
      </c>
      <c r="E535" s="195" t="e">
        <f t="shared" si="38"/>
        <v>#VALUE!</v>
      </c>
      <c r="F535" s="195" t="e">
        <f t="shared" si="38"/>
        <v>#VALUE!</v>
      </c>
      <c r="G535" s="195" t="e">
        <f t="shared" si="38"/>
        <v>#VALUE!</v>
      </c>
      <c r="Q535" s="196">
        <f t="shared" si="39"/>
        <v>4.9299999999999393</v>
      </c>
      <c r="R535" s="201" t="e">
        <v>#VALUE!</v>
      </c>
      <c r="S535" s="201" t="e">
        <v>#VALUE!</v>
      </c>
      <c r="T535" s="201" t="e">
        <v>#VALUE!</v>
      </c>
      <c r="U535" s="201" t="e">
        <v>#VALUE!</v>
      </c>
      <c r="V535" s="201" t="e">
        <v>#VALUE!</v>
      </c>
    </row>
    <row r="536" spans="1:22">
      <c r="A536" s="195" t="e">
        <f t="shared" si="35"/>
        <v>#VALUE!</v>
      </c>
      <c r="B536" s="195" t="e">
        <f t="shared" si="36"/>
        <v>#VALUE!</v>
      </c>
      <c r="C536" s="196">
        <f t="shared" si="37"/>
        <v>4.9499999999999389</v>
      </c>
      <c r="D536" s="195" t="e">
        <f t="shared" si="37"/>
        <v>#VALUE!</v>
      </c>
      <c r="E536" s="195" t="e">
        <f t="shared" si="38"/>
        <v>#VALUE!</v>
      </c>
      <c r="F536" s="195" t="e">
        <f t="shared" si="38"/>
        <v>#VALUE!</v>
      </c>
      <c r="G536" s="195" t="e">
        <f t="shared" si="38"/>
        <v>#VALUE!</v>
      </c>
      <c r="Q536" s="196">
        <f t="shared" si="39"/>
        <v>4.9399999999999391</v>
      </c>
      <c r="R536" s="201" t="e">
        <v>#VALUE!</v>
      </c>
      <c r="S536" s="201" t="e">
        <v>#VALUE!</v>
      </c>
      <c r="T536" s="201" t="e">
        <v>#VALUE!</v>
      </c>
      <c r="U536" s="201" t="e">
        <v>#VALUE!</v>
      </c>
      <c r="V536" s="201" t="e">
        <v>#VALUE!</v>
      </c>
    </row>
    <row r="537" spans="1:22">
      <c r="A537" s="195" t="e">
        <f t="shared" si="35"/>
        <v>#VALUE!</v>
      </c>
      <c r="B537" s="195" t="e">
        <f t="shared" si="36"/>
        <v>#VALUE!</v>
      </c>
      <c r="C537" s="196">
        <f t="shared" si="37"/>
        <v>4.9599999999999387</v>
      </c>
      <c r="D537" s="195" t="e">
        <f t="shared" si="37"/>
        <v>#VALUE!</v>
      </c>
      <c r="E537" s="195" t="e">
        <f t="shared" si="38"/>
        <v>#VALUE!</v>
      </c>
      <c r="F537" s="195" t="e">
        <f t="shared" si="38"/>
        <v>#VALUE!</v>
      </c>
      <c r="G537" s="195" t="e">
        <f t="shared" si="38"/>
        <v>#VALUE!</v>
      </c>
      <c r="Q537" s="196">
        <f t="shared" si="39"/>
        <v>4.9499999999999389</v>
      </c>
      <c r="R537" s="201" t="e">
        <v>#VALUE!</v>
      </c>
      <c r="S537" s="201" t="e">
        <v>#VALUE!</v>
      </c>
      <c r="T537" s="201" t="e">
        <v>#VALUE!</v>
      </c>
      <c r="U537" s="201" t="e">
        <v>#VALUE!</v>
      </c>
      <c r="V537" s="201" t="e">
        <v>#VALUE!</v>
      </c>
    </row>
    <row r="538" spans="1:22">
      <c r="A538" s="195" t="e">
        <f t="shared" si="35"/>
        <v>#VALUE!</v>
      </c>
      <c r="B538" s="195" t="e">
        <f t="shared" si="36"/>
        <v>#VALUE!</v>
      </c>
      <c r="C538" s="196">
        <f t="shared" si="37"/>
        <v>4.9699999999999385</v>
      </c>
      <c r="D538" s="195" t="e">
        <f t="shared" si="37"/>
        <v>#VALUE!</v>
      </c>
      <c r="E538" s="195" t="e">
        <f t="shared" si="38"/>
        <v>#VALUE!</v>
      </c>
      <c r="F538" s="195" t="e">
        <f t="shared" si="38"/>
        <v>#VALUE!</v>
      </c>
      <c r="G538" s="195" t="e">
        <f t="shared" si="38"/>
        <v>#VALUE!</v>
      </c>
      <c r="Q538" s="196">
        <f t="shared" si="39"/>
        <v>4.9599999999999387</v>
      </c>
      <c r="R538" s="201" t="e">
        <v>#VALUE!</v>
      </c>
      <c r="S538" s="201" t="e">
        <v>#VALUE!</v>
      </c>
      <c r="T538" s="201" t="e">
        <v>#VALUE!</v>
      </c>
      <c r="U538" s="201" t="e">
        <v>#VALUE!</v>
      </c>
      <c r="V538" s="201" t="e">
        <v>#VALUE!</v>
      </c>
    </row>
    <row r="539" spans="1:22">
      <c r="A539" s="195" t="e">
        <f t="shared" si="35"/>
        <v>#VALUE!</v>
      </c>
      <c r="B539" s="195" t="e">
        <f t="shared" si="36"/>
        <v>#VALUE!</v>
      </c>
      <c r="C539" s="196">
        <f t="shared" si="37"/>
        <v>4.9799999999999383</v>
      </c>
      <c r="D539" s="195" t="e">
        <f t="shared" si="37"/>
        <v>#VALUE!</v>
      </c>
      <c r="E539" s="195" t="e">
        <f t="shared" si="38"/>
        <v>#VALUE!</v>
      </c>
      <c r="F539" s="195" t="e">
        <f t="shared" si="38"/>
        <v>#VALUE!</v>
      </c>
      <c r="G539" s="195" t="e">
        <f t="shared" si="38"/>
        <v>#VALUE!</v>
      </c>
      <c r="Q539" s="196">
        <f t="shared" si="39"/>
        <v>4.9699999999999385</v>
      </c>
      <c r="R539" s="201" t="e">
        <v>#VALUE!</v>
      </c>
      <c r="S539" s="201" t="e">
        <v>#VALUE!</v>
      </c>
      <c r="T539" s="201" t="e">
        <v>#VALUE!</v>
      </c>
      <c r="U539" s="201" t="e">
        <v>#VALUE!</v>
      </c>
      <c r="V539" s="201" t="e">
        <v>#VALUE!</v>
      </c>
    </row>
    <row r="540" spans="1:22">
      <c r="A540" s="195" t="e">
        <f t="shared" si="35"/>
        <v>#VALUE!</v>
      </c>
      <c r="B540" s="195" t="e">
        <f t="shared" si="36"/>
        <v>#VALUE!</v>
      </c>
      <c r="C540" s="196">
        <f t="shared" si="37"/>
        <v>4.989999999999938</v>
      </c>
      <c r="D540" s="195" t="e">
        <f t="shared" si="37"/>
        <v>#VALUE!</v>
      </c>
      <c r="E540" s="195" t="e">
        <f t="shared" si="38"/>
        <v>#VALUE!</v>
      </c>
      <c r="F540" s="195" t="e">
        <f t="shared" si="38"/>
        <v>#VALUE!</v>
      </c>
      <c r="G540" s="195" t="e">
        <f t="shared" si="38"/>
        <v>#VALUE!</v>
      </c>
      <c r="Q540" s="196">
        <f t="shared" si="39"/>
        <v>4.9799999999999383</v>
      </c>
      <c r="R540" s="201" t="e">
        <v>#VALUE!</v>
      </c>
      <c r="S540" s="201" t="e">
        <v>#VALUE!</v>
      </c>
      <c r="T540" s="201" t="e">
        <v>#VALUE!</v>
      </c>
      <c r="U540" s="201" t="e">
        <v>#VALUE!</v>
      </c>
      <c r="V540" s="201" t="e">
        <v>#VALUE!</v>
      </c>
    </row>
    <row r="541" spans="1:22">
      <c r="A541" s="195" t="e">
        <f t="shared" si="35"/>
        <v>#VALUE!</v>
      </c>
      <c r="B541" s="195" t="e">
        <f t="shared" si="36"/>
        <v>#VALUE!</v>
      </c>
      <c r="C541" s="196">
        <f t="shared" si="37"/>
        <v>4.9999999999999378</v>
      </c>
      <c r="D541" s="195" t="e">
        <f t="shared" si="37"/>
        <v>#VALUE!</v>
      </c>
      <c r="E541" s="195" t="e">
        <f t="shared" si="38"/>
        <v>#VALUE!</v>
      </c>
      <c r="F541" s="195" t="e">
        <f t="shared" si="38"/>
        <v>#VALUE!</v>
      </c>
      <c r="G541" s="195" t="e">
        <f t="shared" si="38"/>
        <v>#VALUE!</v>
      </c>
      <c r="Q541" s="196">
        <f t="shared" si="39"/>
        <v>4.989999999999938</v>
      </c>
      <c r="R541" s="201" t="e">
        <v>#VALUE!</v>
      </c>
      <c r="S541" s="201" t="e">
        <v>#VALUE!</v>
      </c>
      <c r="T541" s="201" t="e">
        <v>#VALUE!</v>
      </c>
      <c r="U541" s="201" t="e">
        <v>#VALUE!</v>
      </c>
      <c r="V541" s="201" t="e">
        <v>#VALUE!</v>
      </c>
    </row>
    <row r="542" spans="1:22">
      <c r="A542" s="195" t="e">
        <f t="shared" si="35"/>
        <v>#VALUE!</v>
      </c>
      <c r="B542" s="195" t="e">
        <f t="shared" si="36"/>
        <v>#VALUE!</v>
      </c>
      <c r="C542" s="196">
        <f t="shared" si="37"/>
        <v>5.0099999999999376</v>
      </c>
      <c r="D542" s="195" t="e">
        <f t="shared" si="37"/>
        <v>#VALUE!</v>
      </c>
      <c r="E542" s="195" t="e">
        <f t="shared" si="38"/>
        <v>#VALUE!</v>
      </c>
      <c r="F542" s="195" t="e">
        <f t="shared" si="38"/>
        <v>#VALUE!</v>
      </c>
      <c r="G542" s="195" t="e">
        <f t="shared" si="38"/>
        <v>#VALUE!</v>
      </c>
      <c r="Q542" s="196">
        <f t="shared" si="39"/>
        <v>4.9999999999999378</v>
      </c>
      <c r="R542" s="201" t="e">
        <v>#VALUE!</v>
      </c>
      <c r="S542" s="201" t="e">
        <v>#VALUE!</v>
      </c>
      <c r="T542" s="201" t="e">
        <v>#VALUE!</v>
      </c>
      <c r="U542" s="201" t="e">
        <v>#VALUE!</v>
      </c>
      <c r="V542" s="201" t="e">
        <v>#VALUE!</v>
      </c>
    </row>
    <row r="543" spans="1:22">
      <c r="A543" s="195" t="e">
        <f t="shared" si="35"/>
        <v>#VALUE!</v>
      </c>
      <c r="B543" s="195" t="e">
        <f t="shared" si="36"/>
        <v>#VALUE!</v>
      </c>
      <c r="C543" s="196">
        <f t="shared" si="37"/>
        <v>5.0199999999999374</v>
      </c>
      <c r="D543" s="195" t="e">
        <f t="shared" si="37"/>
        <v>#VALUE!</v>
      </c>
      <c r="E543" s="195" t="e">
        <f t="shared" si="38"/>
        <v>#VALUE!</v>
      </c>
      <c r="F543" s="195" t="e">
        <f t="shared" si="38"/>
        <v>#VALUE!</v>
      </c>
      <c r="G543" s="195" t="e">
        <f t="shared" si="38"/>
        <v>#VALUE!</v>
      </c>
      <c r="Q543" s="196">
        <f t="shared" si="39"/>
        <v>5.0099999999999376</v>
      </c>
      <c r="R543" s="201" t="e">
        <v>#VALUE!</v>
      </c>
      <c r="S543" s="201" t="e">
        <v>#VALUE!</v>
      </c>
      <c r="T543" s="201" t="e">
        <v>#VALUE!</v>
      </c>
      <c r="U543" s="201" t="e">
        <v>#VALUE!</v>
      </c>
      <c r="V543" s="201" t="e">
        <v>#VALUE!</v>
      </c>
    </row>
    <row r="544" spans="1:22">
      <c r="A544" s="195" t="e">
        <f t="shared" si="35"/>
        <v>#VALUE!</v>
      </c>
      <c r="B544" s="195" t="e">
        <f t="shared" si="36"/>
        <v>#VALUE!</v>
      </c>
      <c r="C544" s="196">
        <f t="shared" si="37"/>
        <v>5.0299999999999372</v>
      </c>
      <c r="D544" s="195" t="e">
        <f t="shared" si="37"/>
        <v>#VALUE!</v>
      </c>
      <c r="E544" s="195" t="e">
        <f t="shared" si="38"/>
        <v>#VALUE!</v>
      </c>
      <c r="F544" s="195" t="e">
        <f t="shared" si="38"/>
        <v>#VALUE!</v>
      </c>
      <c r="G544" s="195" t="e">
        <f t="shared" si="38"/>
        <v>#VALUE!</v>
      </c>
      <c r="Q544" s="196">
        <f t="shared" si="39"/>
        <v>5.0199999999999374</v>
      </c>
      <c r="R544" s="201" t="e">
        <v>#VALUE!</v>
      </c>
      <c r="S544" s="201" t="e">
        <v>#VALUE!</v>
      </c>
      <c r="T544" s="201" t="e">
        <v>#VALUE!</v>
      </c>
      <c r="U544" s="201" t="e">
        <v>#VALUE!</v>
      </c>
      <c r="V544" s="201" t="e">
        <v>#VALUE!</v>
      </c>
    </row>
    <row r="545" spans="1:22">
      <c r="A545" s="195" t="e">
        <f t="shared" si="35"/>
        <v>#VALUE!</v>
      </c>
      <c r="B545" s="195" t="e">
        <f t="shared" si="36"/>
        <v>#VALUE!</v>
      </c>
      <c r="C545" s="196">
        <f t="shared" si="37"/>
        <v>5.039999999999937</v>
      </c>
      <c r="D545" s="195" t="e">
        <f t="shared" si="37"/>
        <v>#VALUE!</v>
      </c>
      <c r="E545" s="195" t="e">
        <f t="shared" si="38"/>
        <v>#VALUE!</v>
      </c>
      <c r="F545" s="195" t="e">
        <f t="shared" si="38"/>
        <v>#VALUE!</v>
      </c>
      <c r="G545" s="195" t="e">
        <f t="shared" si="38"/>
        <v>#VALUE!</v>
      </c>
      <c r="Q545" s="196">
        <f t="shared" si="39"/>
        <v>5.0299999999999372</v>
      </c>
      <c r="R545" s="201" t="e">
        <v>#VALUE!</v>
      </c>
      <c r="S545" s="201" t="e">
        <v>#VALUE!</v>
      </c>
      <c r="T545" s="201" t="e">
        <v>#VALUE!</v>
      </c>
      <c r="U545" s="201" t="e">
        <v>#VALUE!</v>
      </c>
      <c r="V545" s="201" t="e">
        <v>#VALUE!</v>
      </c>
    </row>
    <row r="546" spans="1:22">
      <c r="A546" s="195" t="e">
        <f t="shared" si="35"/>
        <v>#VALUE!</v>
      </c>
      <c r="B546" s="195" t="e">
        <f t="shared" si="36"/>
        <v>#VALUE!</v>
      </c>
      <c r="C546" s="196">
        <f t="shared" si="37"/>
        <v>5.0499999999999368</v>
      </c>
      <c r="D546" s="195" t="e">
        <f t="shared" si="37"/>
        <v>#VALUE!</v>
      </c>
      <c r="E546" s="195" t="e">
        <f t="shared" si="38"/>
        <v>#VALUE!</v>
      </c>
      <c r="F546" s="195" t="e">
        <f t="shared" si="38"/>
        <v>#VALUE!</v>
      </c>
      <c r="G546" s="195" t="e">
        <f t="shared" si="38"/>
        <v>#VALUE!</v>
      </c>
      <c r="Q546" s="196">
        <f t="shared" si="39"/>
        <v>5.039999999999937</v>
      </c>
      <c r="R546" s="201" t="e">
        <v>#VALUE!</v>
      </c>
      <c r="S546" s="201" t="e">
        <v>#VALUE!</v>
      </c>
      <c r="T546" s="201" t="e">
        <v>#VALUE!</v>
      </c>
      <c r="U546" s="201" t="e">
        <v>#VALUE!</v>
      </c>
      <c r="V546" s="201" t="e">
        <v>#VALUE!</v>
      </c>
    </row>
    <row r="547" spans="1:22">
      <c r="A547" s="195" t="e">
        <f t="shared" si="35"/>
        <v>#VALUE!</v>
      </c>
      <c r="B547" s="195" t="e">
        <f t="shared" si="36"/>
        <v>#VALUE!</v>
      </c>
      <c r="C547" s="196">
        <f t="shared" si="37"/>
        <v>5.0599999999999365</v>
      </c>
      <c r="D547" s="195" t="e">
        <f t="shared" si="37"/>
        <v>#VALUE!</v>
      </c>
      <c r="E547" s="195" t="e">
        <f t="shared" si="38"/>
        <v>#VALUE!</v>
      </c>
      <c r="F547" s="195" t="e">
        <f t="shared" si="38"/>
        <v>#VALUE!</v>
      </c>
      <c r="G547" s="195" t="e">
        <f t="shared" si="38"/>
        <v>#VALUE!</v>
      </c>
      <c r="Q547" s="196">
        <f t="shared" si="39"/>
        <v>5.0499999999999368</v>
      </c>
      <c r="R547" s="201" t="e">
        <v>#VALUE!</v>
      </c>
      <c r="S547" s="201" t="e">
        <v>#VALUE!</v>
      </c>
      <c r="T547" s="201" t="e">
        <v>#VALUE!</v>
      </c>
      <c r="U547" s="201" t="e">
        <v>#VALUE!</v>
      </c>
      <c r="V547" s="201" t="e">
        <v>#VALUE!</v>
      </c>
    </row>
    <row r="548" spans="1:22">
      <c r="A548" s="195" t="e">
        <f t="shared" si="35"/>
        <v>#VALUE!</v>
      </c>
      <c r="B548" s="195" t="e">
        <f t="shared" si="36"/>
        <v>#VALUE!</v>
      </c>
      <c r="C548" s="196">
        <f t="shared" si="37"/>
        <v>5.0699999999999363</v>
      </c>
      <c r="D548" s="195" t="e">
        <f t="shared" si="37"/>
        <v>#VALUE!</v>
      </c>
      <c r="E548" s="195" t="e">
        <f t="shared" si="38"/>
        <v>#VALUE!</v>
      </c>
      <c r="F548" s="195" t="e">
        <f t="shared" si="38"/>
        <v>#VALUE!</v>
      </c>
      <c r="G548" s="195" t="e">
        <f t="shared" si="38"/>
        <v>#VALUE!</v>
      </c>
      <c r="Q548" s="196">
        <f t="shared" si="39"/>
        <v>5.0599999999999365</v>
      </c>
      <c r="R548" s="201" t="e">
        <v>#VALUE!</v>
      </c>
      <c r="S548" s="201" t="e">
        <v>#VALUE!</v>
      </c>
      <c r="T548" s="201" t="e">
        <v>#VALUE!</v>
      </c>
      <c r="U548" s="201" t="e">
        <v>#VALUE!</v>
      </c>
      <c r="V548" s="201" t="e">
        <v>#VALUE!</v>
      </c>
    </row>
    <row r="549" spans="1:22">
      <c r="A549" s="195" t="e">
        <f t="shared" si="35"/>
        <v>#VALUE!</v>
      </c>
      <c r="B549" s="195" t="e">
        <f t="shared" si="36"/>
        <v>#VALUE!</v>
      </c>
      <c r="C549" s="196">
        <f t="shared" si="37"/>
        <v>5.0799999999999361</v>
      </c>
      <c r="D549" s="195" t="e">
        <f t="shared" si="37"/>
        <v>#VALUE!</v>
      </c>
      <c r="E549" s="195" t="e">
        <f t="shared" si="38"/>
        <v>#VALUE!</v>
      </c>
      <c r="F549" s="195" t="e">
        <f t="shared" si="38"/>
        <v>#VALUE!</v>
      </c>
      <c r="G549" s="195" t="e">
        <f t="shared" si="38"/>
        <v>#VALUE!</v>
      </c>
      <c r="Q549" s="196">
        <f t="shared" si="39"/>
        <v>5.0699999999999363</v>
      </c>
      <c r="R549" s="201" t="e">
        <v>#VALUE!</v>
      </c>
      <c r="S549" s="201" t="e">
        <v>#VALUE!</v>
      </c>
      <c r="T549" s="201" t="e">
        <v>#VALUE!</v>
      </c>
      <c r="U549" s="201" t="e">
        <v>#VALUE!</v>
      </c>
      <c r="V549" s="201" t="e">
        <v>#VALUE!</v>
      </c>
    </row>
    <row r="550" spans="1:22">
      <c r="A550" s="195" t="e">
        <f t="shared" si="35"/>
        <v>#VALUE!</v>
      </c>
      <c r="B550" s="195" t="e">
        <f t="shared" si="36"/>
        <v>#VALUE!</v>
      </c>
      <c r="C550" s="196">
        <f t="shared" si="37"/>
        <v>5.0899999999999359</v>
      </c>
      <c r="D550" s="195" t="e">
        <f t="shared" si="37"/>
        <v>#VALUE!</v>
      </c>
      <c r="E550" s="195" t="e">
        <f t="shared" si="38"/>
        <v>#VALUE!</v>
      </c>
      <c r="F550" s="195" t="e">
        <f t="shared" si="38"/>
        <v>#VALUE!</v>
      </c>
      <c r="G550" s="195" t="e">
        <f t="shared" si="38"/>
        <v>#VALUE!</v>
      </c>
      <c r="Q550" s="196">
        <f t="shared" si="39"/>
        <v>5.0799999999999361</v>
      </c>
      <c r="R550" s="201" t="e">
        <v>#VALUE!</v>
      </c>
      <c r="S550" s="201" t="e">
        <v>#VALUE!</v>
      </c>
      <c r="T550" s="201" t="e">
        <v>#VALUE!</v>
      </c>
      <c r="U550" s="201" t="e">
        <v>#VALUE!</v>
      </c>
      <c r="V550" s="201" t="e">
        <v>#VALUE!</v>
      </c>
    </row>
    <row r="551" spans="1:22">
      <c r="A551" s="195" t="e">
        <f t="shared" si="35"/>
        <v>#VALUE!</v>
      </c>
      <c r="B551" s="195" t="e">
        <f t="shared" si="36"/>
        <v>#VALUE!</v>
      </c>
      <c r="C551" s="196">
        <f t="shared" si="37"/>
        <v>5.0999999999999357</v>
      </c>
      <c r="D551" s="195" t="e">
        <f t="shared" si="37"/>
        <v>#VALUE!</v>
      </c>
      <c r="E551" s="195" t="e">
        <f t="shared" si="38"/>
        <v>#VALUE!</v>
      </c>
      <c r="F551" s="195" t="e">
        <f t="shared" si="38"/>
        <v>#VALUE!</v>
      </c>
      <c r="G551" s="195" t="e">
        <f t="shared" si="38"/>
        <v>#VALUE!</v>
      </c>
      <c r="Q551" s="196">
        <f t="shared" si="39"/>
        <v>5.0899999999999359</v>
      </c>
      <c r="R551" s="201" t="e">
        <v>#VALUE!</v>
      </c>
      <c r="S551" s="201" t="e">
        <v>#VALUE!</v>
      </c>
      <c r="T551" s="201" t="e">
        <v>#VALUE!</v>
      </c>
      <c r="U551" s="201" t="e">
        <v>#VALUE!</v>
      </c>
      <c r="V551" s="201" t="e">
        <v>#VALUE!</v>
      </c>
    </row>
    <row r="552" spans="1:22">
      <c r="A552" s="195" t="e">
        <f t="shared" si="35"/>
        <v>#VALUE!</v>
      </c>
      <c r="B552" s="195" t="e">
        <f t="shared" si="36"/>
        <v>#VALUE!</v>
      </c>
      <c r="C552" s="196">
        <f t="shared" si="37"/>
        <v>5.1099999999999355</v>
      </c>
      <c r="D552" s="195" t="e">
        <f t="shared" si="37"/>
        <v>#VALUE!</v>
      </c>
      <c r="E552" s="195" t="e">
        <f t="shared" si="38"/>
        <v>#VALUE!</v>
      </c>
      <c r="F552" s="195" t="e">
        <f t="shared" si="38"/>
        <v>#VALUE!</v>
      </c>
      <c r="G552" s="195" t="e">
        <f t="shared" si="38"/>
        <v>#VALUE!</v>
      </c>
      <c r="Q552" s="196">
        <f t="shared" si="39"/>
        <v>5.0999999999999357</v>
      </c>
      <c r="R552" s="201" t="e">
        <v>#VALUE!</v>
      </c>
      <c r="S552" s="201" t="e">
        <v>#VALUE!</v>
      </c>
      <c r="T552" s="201" t="e">
        <v>#VALUE!</v>
      </c>
      <c r="U552" s="201" t="e">
        <v>#VALUE!</v>
      </c>
      <c r="V552" s="201" t="e">
        <v>#VALUE!</v>
      </c>
    </row>
    <row r="553" spans="1:22">
      <c r="A553" s="195" t="e">
        <f t="shared" ref="A553:A616" si="40">S554</f>
        <v>#VALUE!</v>
      </c>
      <c r="B553" s="195" t="e">
        <f t="shared" ref="B553:B616" si="41">S554</f>
        <v>#VALUE!</v>
      </c>
      <c r="C553" s="196">
        <f t="shared" ref="C553:D616" si="42">Q554</f>
        <v>5.1199999999999353</v>
      </c>
      <c r="D553" s="195" t="e">
        <f t="shared" si="42"/>
        <v>#VALUE!</v>
      </c>
      <c r="E553" s="195" t="e">
        <f t="shared" ref="E553:G616" si="43">T554</f>
        <v>#VALUE!</v>
      </c>
      <c r="F553" s="195" t="e">
        <f t="shared" si="43"/>
        <v>#VALUE!</v>
      </c>
      <c r="G553" s="195" t="e">
        <f t="shared" si="43"/>
        <v>#VALUE!</v>
      </c>
      <c r="Q553" s="196">
        <f t="shared" si="39"/>
        <v>5.1099999999999355</v>
      </c>
      <c r="R553" s="201" t="e">
        <v>#VALUE!</v>
      </c>
      <c r="S553" s="201" t="e">
        <v>#VALUE!</v>
      </c>
      <c r="T553" s="201" t="e">
        <v>#VALUE!</v>
      </c>
      <c r="U553" s="201" t="e">
        <v>#VALUE!</v>
      </c>
      <c r="V553" s="201" t="e">
        <v>#VALUE!</v>
      </c>
    </row>
    <row r="554" spans="1:22">
      <c r="A554" s="195" t="e">
        <f t="shared" si="40"/>
        <v>#VALUE!</v>
      </c>
      <c r="B554" s="195" t="e">
        <f t="shared" si="41"/>
        <v>#VALUE!</v>
      </c>
      <c r="C554" s="196">
        <f t="shared" si="42"/>
        <v>5.1299999999999351</v>
      </c>
      <c r="D554" s="195" t="e">
        <f t="shared" si="42"/>
        <v>#VALUE!</v>
      </c>
      <c r="E554" s="195" t="e">
        <f t="shared" si="43"/>
        <v>#VALUE!</v>
      </c>
      <c r="F554" s="195" t="e">
        <f t="shared" si="43"/>
        <v>#VALUE!</v>
      </c>
      <c r="G554" s="195" t="e">
        <f t="shared" si="43"/>
        <v>#VALUE!</v>
      </c>
      <c r="Q554" s="196">
        <f t="shared" si="39"/>
        <v>5.1199999999999353</v>
      </c>
      <c r="R554" s="201" t="e">
        <v>#VALUE!</v>
      </c>
      <c r="S554" s="201" t="e">
        <v>#VALUE!</v>
      </c>
      <c r="T554" s="201" t="e">
        <v>#VALUE!</v>
      </c>
      <c r="U554" s="201" t="e">
        <v>#VALUE!</v>
      </c>
      <c r="V554" s="201" t="e">
        <v>#VALUE!</v>
      </c>
    </row>
    <row r="555" spans="1:22">
      <c r="A555" s="195" t="e">
        <f t="shared" si="40"/>
        <v>#VALUE!</v>
      </c>
      <c r="B555" s="195" t="e">
        <f t="shared" si="41"/>
        <v>#VALUE!</v>
      </c>
      <c r="C555" s="196">
        <f t="shared" si="42"/>
        <v>5.1399999999999348</v>
      </c>
      <c r="D555" s="195" t="e">
        <f t="shared" si="42"/>
        <v>#VALUE!</v>
      </c>
      <c r="E555" s="195" t="e">
        <f t="shared" si="43"/>
        <v>#VALUE!</v>
      </c>
      <c r="F555" s="195" t="e">
        <f t="shared" si="43"/>
        <v>#VALUE!</v>
      </c>
      <c r="G555" s="195" t="e">
        <f t="shared" si="43"/>
        <v>#VALUE!</v>
      </c>
      <c r="Q555" s="196">
        <f t="shared" si="39"/>
        <v>5.1299999999999351</v>
      </c>
      <c r="R555" s="201" t="e">
        <v>#VALUE!</v>
      </c>
      <c r="S555" s="201" t="e">
        <v>#VALUE!</v>
      </c>
      <c r="T555" s="201" t="e">
        <v>#VALUE!</v>
      </c>
      <c r="U555" s="201" t="e">
        <v>#VALUE!</v>
      </c>
      <c r="V555" s="201" t="e">
        <v>#VALUE!</v>
      </c>
    </row>
    <row r="556" spans="1:22">
      <c r="A556" s="195" t="e">
        <f t="shared" si="40"/>
        <v>#VALUE!</v>
      </c>
      <c r="B556" s="195" t="e">
        <f t="shared" si="41"/>
        <v>#VALUE!</v>
      </c>
      <c r="C556" s="196">
        <f t="shared" si="42"/>
        <v>5.1499999999999346</v>
      </c>
      <c r="D556" s="195" t="e">
        <f t="shared" si="42"/>
        <v>#VALUE!</v>
      </c>
      <c r="E556" s="195" t="e">
        <f t="shared" si="43"/>
        <v>#VALUE!</v>
      </c>
      <c r="F556" s="195" t="e">
        <f t="shared" si="43"/>
        <v>#VALUE!</v>
      </c>
      <c r="G556" s="195" t="e">
        <f t="shared" si="43"/>
        <v>#VALUE!</v>
      </c>
      <c r="Q556" s="196">
        <f t="shared" ref="Q556:Q619" si="44">Q555+0.01</f>
        <v>5.1399999999999348</v>
      </c>
      <c r="R556" s="201" t="e">
        <v>#VALUE!</v>
      </c>
      <c r="S556" s="201" t="e">
        <v>#VALUE!</v>
      </c>
      <c r="T556" s="201" t="e">
        <v>#VALUE!</v>
      </c>
      <c r="U556" s="201" t="e">
        <v>#VALUE!</v>
      </c>
      <c r="V556" s="201" t="e">
        <v>#VALUE!</v>
      </c>
    </row>
    <row r="557" spans="1:22">
      <c r="A557" s="195" t="e">
        <f t="shared" si="40"/>
        <v>#VALUE!</v>
      </c>
      <c r="B557" s="195" t="e">
        <f t="shared" si="41"/>
        <v>#VALUE!</v>
      </c>
      <c r="C557" s="196">
        <f t="shared" si="42"/>
        <v>5.1599999999999344</v>
      </c>
      <c r="D557" s="195" t="e">
        <f t="shared" si="42"/>
        <v>#VALUE!</v>
      </c>
      <c r="E557" s="195" t="e">
        <f t="shared" si="43"/>
        <v>#VALUE!</v>
      </c>
      <c r="F557" s="195" t="e">
        <f t="shared" si="43"/>
        <v>#VALUE!</v>
      </c>
      <c r="G557" s="195" t="e">
        <f t="shared" si="43"/>
        <v>#VALUE!</v>
      </c>
      <c r="Q557" s="196">
        <f t="shared" si="44"/>
        <v>5.1499999999999346</v>
      </c>
      <c r="R557" s="201" t="e">
        <v>#VALUE!</v>
      </c>
      <c r="S557" s="201" t="e">
        <v>#VALUE!</v>
      </c>
      <c r="T557" s="201" t="e">
        <v>#VALUE!</v>
      </c>
      <c r="U557" s="201" t="e">
        <v>#VALUE!</v>
      </c>
      <c r="V557" s="201" t="e">
        <v>#VALUE!</v>
      </c>
    </row>
    <row r="558" spans="1:22">
      <c r="A558" s="195" t="e">
        <f t="shared" si="40"/>
        <v>#VALUE!</v>
      </c>
      <c r="B558" s="195" t="e">
        <f t="shared" si="41"/>
        <v>#VALUE!</v>
      </c>
      <c r="C558" s="196">
        <f t="shared" si="42"/>
        <v>5.1699999999999342</v>
      </c>
      <c r="D558" s="195" t="e">
        <f t="shared" si="42"/>
        <v>#VALUE!</v>
      </c>
      <c r="E558" s="195" t="e">
        <f t="shared" si="43"/>
        <v>#VALUE!</v>
      </c>
      <c r="F558" s="195" t="e">
        <f t="shared" si="43"/>
        <v>#VALUE!</v>
      </c>
      <c r="G558" s="195" t="e">
        <f t="shared" si="43"/>
        <v>#VALUE!</v>
      </c>
      <c r="Q558" s="196">
        <f t="shared" si="44"/>
        <v>5.1599999999999344</v>
      </c>
      <c r="R558" s="201" t="e">
        <v>#VALUE!</v>
      </c>
      <c r="S558" s="201" t="e">
        <v>#VALUE!</v>
      </c>
      <c r="T558" s="201" t="e">
        <v>#VALUE!</v>
      </c>
      <c r="U558" s="201" t="e">
        <v>#VALUE!</v>
      </c>
      <c r="V558" s="201" t="e">
        <v>#VALUE!</v>
      </c>
    </row>
    <row r="559" spans="1:22">
      <c r="A559" s="195" t="e">
        <f t="shared" si="40"/>
        <v>#VALUE!</v>
      </c>
      <c r="B559" s="195" t="e">
        <f t="shared" si="41"/>
        <v>#VALUE!</v>
      </c>
      <c r="C559" s="196">
        <f t="shared" si="42"/>
        <v>5.179999999999934</v>
      </c>
      <c r="D559" s="195" t="e">
        <f t="shared" si="42"/>
        <v>#VALUE!</v>
      </c>
      <c r="E559" s="195" t="e">
        <f t="shared" si="43"/>
        <v>#VALUE!</v>
      </c>
      <c r="F559" s="195" t="e">
        <f t="shared" si="43"/>
        <v>#VALUE!</v>
      </c>
      <c r="G559" s="195" t="e">
        <f t="shared" si="43"/>
        <v>#VALUE!</v>
      </c>
      <c r="Q559" s="196">
        <f t="shared" si="44"/>
        <v>5.1699999999999342</v>
      </c>
      <c r="R559" s="201" t="e">
        <v>#VALUE!</v>
      </c>
      <c r="S559" s="201" t="e">
        <v>#VALUE!</v>
      </c>
      <c r="T559" s="201" t="e">
        <v>#VALUE!</v>
      </c>
      <c r="U559" s="201" t="e">
        <v>#VALUE!</v>
      </c>
      <c r="V559" s="201" t="e">
        <v>#VALUE!</v>
      </c>
    </row>
    <row r="560" spans="1:22">
      <c r="A560" s="195" t="e">
        <f t="shared" si="40"/>
        <v>#VALUE!</v>
      </c>
      <c r="B560" s="195" t="e">
        <f t="shared" si="41"/>
        <v>#VALUE!</v>
      </c>
      <c r="C560" s="196">
        <f t="shared" si="42"/>
        <v>5.1899999999999338</v>
      </c>
      <c r="D560" s="195" t="e">
        <f t="shared" si="42"/>
        <v>#VALUE!</v>
      </c>
      <c r="E560" s="195" t="e">
        <f t="shared" si="43"/>
        <v>#VALUE!</v>
      </c>
      <c r="F560" s="195" t="e">
        <f t="shared" si="43"/>
        <v>#VALUE!</v>
      </c>
      <c r="G560" s="195" t="e">
        <f t="shared" si="43"/>
        <v>#VALUE!</v>
      </c>
      <c r="Q560" s="196">
        <f t="shared" si="44"/>
        <v>5.179999999999934</v>
      </c>
      <c r="R560" s="201" t="e">
        <v>#VALUE!</v>
      </c>
      <c r="S560" s="201" t="e">
        <v>#VALUE!</v>
      </c>
      <c r="T560" s="201" t="e">
        <v>#VALUE!</v>
      </c>
      <c r="U560" s="201" t="e">
        <v>#VALUE!</v>
      </c>
      <c r="V560" s="201" t="e">
        <v>#VALUE!</v>
      </c>
    </row>
    <row r="561" spans="1:22">
      <c r="A561" s="195" t="e">
        <f t="shared" si="40"/>
        <v>#VALUE!</v>
      </c>
      <c r="B561" s="195" t="e">
        <f t="shared" si="41"/>
        <v>#VALUE!</v>
      </c>
      <c r="C561" s="196">
        <f t="shared" si="42"/>
        <v>5.1999999999999336</v>
      </c>
      <c r="D561" s="195" t="e">
        <f t="shared" si="42"/>
        <v>#VALUE!</v>
      </c>
      <c r="E561" s="195" t="e">
        <f t="shared" si="43"/>
        <v>#VALUE!</v>
      </c>
      <c r="F561" s="195" t="e">
        <f t="shared" si="43"/>
        <v>#VALUE!</v>
      </c>
      <c r="G561" s="195" t="e">
        <f t="shared" si="43"/>
        <v>#VALUE!</v>
      </c>
      <c r="Q561" s="196">
        <f t="shared" si="44"/>
        <v>5.1899999999999338</v>
      </c>
      <c r="R561" s="201" t="e">
        <v>#VALUE!</v>
      </c>
      <c r="S561" s="201" t="e">
        <v>#VALUE!</v>
      </c>
      <c r="T561" s="201" t="e">
        <v>#VALUE!</v>
      </c>
      <c r="U561" s="201" t="e">
        <v>#VALUE!</v>
      </c>
      <c r="V561" s="201" t="e">
        <v>#VALUE!</v>
      </c>
    </row>
    <row r="562" spans="1:22">
      <c r="A562" s="195" t="e">
        <f t="shared" si="40"/>
        <v>#VALUE!</v>
      </c>
      <c r="B562" s="195" t="e">
        <f t="shared" si="41"/>
        <v>#VALUE!</v>
      </c>
      <c r="C562" s="196">
        <f t="shared" si="42"/>
        <v>5.2099999999999334</v>
      </c>
      <c r="D562" s="195" t="e">
        <f t="shared" si="42"/>
        <v>#VALUE!</v>
      </c>
      <c r="E562" s="195" t="e">
        <f t="shared" si="43"/>
        <v>#VALUE!</v>
      </c>
      <c r="F562" s="195" t="e">
        <f t="shared" si="43"/>
        <v>#VALUE!</v>
      </c>
      <c r="G562" s="195" t="e">
        <f t="shared" si="43"/>
        <v>#VALUE!</v>
      </c>
      <c r="Q562" s="196">
        <f t="shared" si="44"/>
        <v>5.1999999999999336</v>
      </c>
      <c r="R562" s="201" t="e">
        <v>#VALUE!</v>
      </c>
      <c r="S562" s="201" t="e">
        <v>#VALUE!</v>
      </c>
      <c r="T562" s="201" t="e">
        <v>#VALUE!</v>
      </c>
      <c r="U562" s="201" t="e">
        <v>#VALUE!</v>
      </c>
      <c r="V562" s="201" t="e">
        <v>#VALUE!</v>
      </c>
    </row>
    <row r="563" spans="1:22">
      <c r="A563" s="195" t="e">
        <f t="shared" si="40"/>
        <v>#VALUE!</v>
      </c>
      <c r="B563" s="195" t="e">
        <f t="shared" si="41"/>
        <v>#VALUE!</v>
      </c>
      <c r="C563" s="196">
        <f t="shared" si="42"/>
        <v>5.2199999999999331</v>
      </c>
      <c r="D563" s="195" t="e">
        <f t="shared" si="42"/>
        <v>#VALUE!</v>
      </c>
      <c r="E563" s="195" t="e">
        <f t="shared" si="43"/>
        <v>#VALUE!</v>
      </c>
      <c r="F563" s="195" t="e">
        <f t="shared" si="43"/>
        <v>#VALUE!</v>
      </c>
      <c r="G563" s="195" t="e">
        <f t="shared" si="43"/>
        <v>#VALUE!</v>
      </c>
      <c r="Q563" s="196">
        <f t="shared" si="44"/>
        <v>5.2099999999999334</v>
      </c>
      <c r="R563" s="201" t="e">
        <v>#VALUE!</v>
      </c>
      <c r="S563" s="201" t="e">
        <v>#VALUE!</v>
      </c>
      <c r="T563" s="201" t="e">
        <v>#VALUE!</v>
      </c>
      <c r="U563" s="201" t="e">
        <v>#VALUE!</v>
      </c>
      <c r="V563" s="201" t="e">
        <v>#VALUE!</v>
      </c>
    </row>
    <row r="564" spans="1:22">
      <c r="A564" s="195" t="e">
        <f t="shared" si="40"/>
        <v>#VALUE!</v>
      </c>
      <c r="B564" s="195" t="e">
        <f t="shared" si="41"/>
        <v>#VALUE!</v>
      </c>
      <c r="C564" s="196">
        <f t="shared" si="42"/>
        <v>5.2299999999999329</v>
      </c>
      <c r="D564" s="195" t="e">
        <f t="shared" si="42"/>
        <v>#VALUE!</v>
      </c>
      <c r="E564" s="195" t="e">
        <f t="shared" si="43"/>
        <v>#VALUE!</v>
      </c>
      <c r="F564" s="195" t="e">
        <f t="shared" si="43"/>
        <v>#VALUE!</v>
      </c>
      <c r="G564" s="195" t="e">
        <f t="shared" si="43"/>
        <v>#VALUE!</v>
      </c>
      <c r="Q564" s="196">
        <f t="shared" si="44"/>
        <v>5.2199999999999331</v>
      </c>
      <c r="R564" s="201" t="e">
        <v>#VALUE!</v>
      </c>
      <c r="S564" s="201" t="e">
        <v>#VALUE!</v>
      </c>
      <c r="T564" s="201" t="e">
        <v>#VALUE!</v>
      </c>
      <c r="U564" s="201" t="e">
        <v>#VALUE!</v>
      </c>
      <c r="V564" s="201" t="e">
        <v>#VALUE!</v>
      </c>
    </row>
    <row r="565" spans="1:22">
      <c r="A565" s="195" t="e">
        <f t="shared" si="40"/>
        <v>#VALUE!</v>
      </c>
      <c r="B565" s="195" t="e">
        <f t="shared" si="41"/>
        <v>#VALUE!</v>
      </c>
      <c r="C565" s="196">
        <f t="shared" si="42"/>
        <v>5.2399999999999327</v>
      </c>
      <c r="D565" s="195" t="e">
        <f t="shared" si="42"/>
        <v>#VALUE!</v>
      </c>
      <c r="E565" s="195" t="e">
        <f t="shared" si="43"/>
        <v>#VALUE!</v>
      </c>
      <c r="F565" s="195" t="e">
        <f t="shared" si="43"/>
        <v>#VALUE!</v>
      </c>
      <c r="G565" s="195" t="e">
        <f t="shared" si="43"/>
        <v>#VALUE!</v>
      </c>
      <c r="Q565" s="196">
        <f t="shared" si="44"/>
        <v>5.2299999999999329</v>
      </c>
      <c r="R565" s="201" t="e">
        <v>#VALUE!</v>
      </c>
      <c r="S565" s="201" t="e">
        <v>#VALUE!</v>
      </c>
      <c r="T565" s="201" t="e">
        <v>#VALUE!</v>
      </c>
      <c r="U565" s="201" t="e">
        <v>#VALUE!</v>
      </c>
      <c r="V565" s="201" t="e">
        <v>#VALUE!</v>
      </c>
    </row>
    <row r="566" spans="1:22">
      <c r="A566" s="195" t="e">
        <f t="shared" si="40"/>
        <v>#VALUE!</v>
      </c>
      <c r="B566" s="195" t="e">
        <f t="shared" si="41"/>
        <v>#VALUE!</v>
      </c>
      <c r="C566" s="196">
        <f t="shared" si="42"/>
        <v>5.2499999999999325</v>
      </c>
      <c r="D566" s="195" t="e">
        <f t="shared" si="42"/>
        <v>#VALUE!</v>
      </c>
      <c r="E566" s="195" t="e">
        <f t="shared" si="43"/>
        <v>#VALUE!</v>
      </c>
      <c r="F566" s="195" t="e">
        <f t="shared" si="43"/>
        <v>#VALUE!</v>
      </c>
      <c r="G566" s="195" t="e">
        <f t="shared" si="43"/>
        <v>#VALUE!</v>
      </c>
      <c r="Q566" s="196">
        <f t="shared" si="44"/>
        <v>5.2399999999999327</v>
      </c>
      <c r="R566" s="201" t="e">
        <v>#VALUE!</v>
      </c>
      <c r="S566" s="201" t="e">
        <v>#VALUE!</v>
      </c>
      <c r="T566" s="201" t="e">
        <v>#VALUE!</v>
      </c>
      <c r="U566" s="201" t="e">
        <v>#VALUE!</v>
      </c>
      <c r="V566" s="201" t="e">
        <v>#VALUE!</v>
      </c>
    </row>
    <row r="567" spans="1:22">
      <c r="A567" s="195" t="e">
        <f t="shared" si="40"/>
        <v>#VALUE!</v>
      </c>
      <c r="B567" s="195" t="e">
        <f t="shared" si="41"/>
        <v>#VALUE!</v>
      </c>
      <c r="C567" s="196">
        <f t="shared" si="42"/>
        <v>5.2599999999999323</v>
      </c>
      <c r="D567" s="195" t="e">
        <f t="shared" si="42"/>
        <v>#VALUE!</v>
      </c>
      <c r="E567" s="195" t="e">
        <f t="shared" si="43"/>
        <v>#VALUE!</v>
      </c>
      <c r="F567" s="195" t="e">
        <f t="shared" si="43"/>
        <v>#VALUE!</v>
      </c>
      <c r="G567" s="195" t="e">
        <f t="shared" si="43"/>
        <v>#VALUE!</v>
      </c>
      <c r="Q567" s="196">
        <f t="shared" si="44"/>
        <v>5.2499999999999325</v>
      </c>
      <c r="R567" s="201" t="e">
        <v>#VALUE!</v>
      </c>
      <c r="S567" s="201" t="e">
        <v>#VALUE!</v>
      </c>
      <c r="T567" s="201" t="e">
        <v>#VALUE!</v>
      </c>
      <c r="U567" s="201" t="e">
        <v>#VALUE!</v>
      </c>
      <c r="V567" s="201" t="e">
        <v>#VALUE!</v>
      </c>
    </row>
    <row r="568" spans="1:22">
      <c r="A568" s="195" t="e">
        <f t="shared" si="40"/>
        <v>#VALUE!</v>
      </c>
      <c r="B568" s="195" t="e">
        <f t="shared" si="41"/>
        <v>#VALUE!</v>
      </c>
      <c r="C568" s="196">
        <f t="shared" si="42"/>
        <v>5.2699999999999321</v>
      </c>
      <c r="D568" s="195" t="e">
        <f t="shared" si="42"/>
        <v>#VALUE!</v>
      </c>
      <c r="E568" s="195" t="e">
        <f t="shared" si="43"/>
        <v>#VALUE!</v>
      </c>
      <c r="F568" s="195" t="e">
        <f t="shared" si="43"/>
        <v>#VALUE!</v>
      </c>
      <c r="G568" s="195" t="e">
        <f t="shared" si="43"/>
        <v>#VALUE!</v>
      </c>
      <c r="Q568" s="196">
        <f t="shared" si="44"/>
        <v>5.2599999999999323</v>
      </c>
      <c r="R568" s="201" t="e">
        <v>#VALUE!</v>
      </c>
      <c r="S568" s="201" t="e">
        <v>#VALUE!</v>
      </c>
      <c r="T568" s="201" t="e">
        <v>#VALUE!</v>
      </c>
      <c r="U568" s="201" t="e">
        <v>#VALUE!</v>
      </c>
      <c r="V568" s="201" t="e">
        <v>#VALUE!</v>
      </c>
    </row>
    <row r="569" spans="1:22">
      <c r="A569" s="195" t="e">
        <f t="shared" si="40"/>
        <v>#VALUE!</v>
      </c>
      <c r="B569" s="195" t="e">
        <f t="shared" si="41"/>
        <v>#VALUE!</v>
      </c>
      <c r="C569" s="196">
        <f t="shared" si="42"/>
        <v>5.2799999999999319</v>
      </c>
      <c r="D569" s="195" t="e">
        <f t="shared" si="42"/>
        <v>#VALUE!</v>
      </c>
      <c r="E569" s="195" t="e">
        <f t="shared" si="43"/>
        <v>#VALUE!</v>
      </c>
      <c r="F569" s="195" t="e">
        <f t="shared" si="43"/>
        <v>#VALUE!</v>
      </c>
      <c r="G569" s="195" t="e">
        <f t="shared" si="43"/>
        <v>#VALUE!</v>
      </c>
      <c r="Q569" s="196">
        <f t="shared" si="44"/>
        <v>5.2699999999999321</v>
      </c>
      <c r="R569" s="201" t="e">
        <v>#VALUE!</v>
      </c>
      <c r="S569" s="201" t="e">
        <v>#VALUE!</v>
      </c>
      <c r="T569" s="201" t="e">
        <v>#VALUE!</v>
      </c>
      <c r="U569" s="201" t="e">
        <v>#VALUE!</v>
      </c>
      <c r="V569" s="201" t="e">
        <v>#VALUE!</v>
      </c>
    </row>
    <row r="570" spans="1:22">
      <c r="A570" s="195" t="e">
        <f t="shared" si="40"/>
        <v>#VALUE!</v>
      </c>
      <c r="B570" s="195" t="e">
        <f t="shared" si="41"/>
        <v>#VALUE!</v>
      </c>
      <c r="C570" s="196">
        <f t="shared" si="42"/>
        <v>5.2899999999999316</v>
      </c>
      <c r="D570" s="195" t="e">
        <f t="shared" si="42"/>
        <v>#VALUE!</v>
      </c>
      <c r="E570" s="195" t="e">
        <f t="shared" si="43"/>
        <v>#VALUE!</v>
      </c>
      <c r="F570" s="195" t="e">
        <f t="shared" si="43"/>
        <v>#VALUE!</v>
      </c>
      <c r="G570" s="195" t="e">
        <f t="shared" si="43"/>
        <v>#VALUE!</v>
      </c>
      <c r="Q570" s="196">
        <f t="shared" si="44"/>
        <v>5.2799999999999319</v>
      </c>
      <c r="R570" s="201" t="e">
        <v>#VALUE!</v>
      </c>
      <c r="S570" s="201" t="e">
        <v>#VALUE!</v>
      </c>
      <c r="T570" s="201" t="e">
        <v>#VALUE!</v>
      </c>
      <c r="U570" s="201" t="e">
        <v>#VALUE!</v>
      </c>
      <c r="V570" s="201" t="e">
        <v>#VALUE!</v>
      </c>
    </row>
    <row r="571" spans="1:22">
      <c r="A571" s="195" t="e">
        <f t="shared" si="40"/>
        <v>#VALUE!</v>
      </c>
      <c r="B571" s="195" t="e">
        <f t="shared" si="41"/>
        <v>#VALUE!</v>
      </c>
      <c r="C571" s="196">
        <f t="shared" si="42"/>
        <v>5.2999999999999314</v>
      </c>
      <c r="D571" s="195" t="e">
        <f t="shared" si="42"/>
        <v>#VALUE!</v>
      </c>
      <c r="E571" s="195" t="e">
        <f t="shared" si="43"/>
        <v>#VALUE!</v>
      </c>
      <c r="F571" s="195" t="e">
        <f t="shared" si="43"/>
        <v>#VALUE!</v>
      </c>
      <c r="G571" s="195" t="e">
        <f t="shared" si="43"/>
        <v>#VALUE!</v>
      </c>
      <c r="Q571" s="196">
        <f t="shared" si="44"/>
        <v>5.2899999999999316</v>
      </c>
      <c r="R571" s="201" t="e">
        <v>#VALUE!</v>
      </c>
      <c r="S571" s="201" t="e">
        <v>#VALUE!</v>
      </c>
      <c r="T571" s="201" t="e">
        <v>#VALUE!</v>
      </c>
      <c r="U571" s="201" t="e">
        <v>#VALUE!</v>
      </c>
      <c r="V571" s="201" t="e">
        <v>#VALUE!</v>
      </c>
    </row>
    <row r="572" spans="1:22">
      <c r="A572" s="195" t="e">
        <f t="shared" si="40"/>
        <v>#VALUE!</v>
      </c>
      <c r="B572" s="195" t="e">
        <f t="shared" si="41"/>
        <v>#VALUE!</v>
      </c>
      <c r="C572" s="196">
        <f t="shared" si="42"/>
        <v>5.3099999999999312</v>
      </c>
      <c r="D572" s="195" t="e">
        <f t="shared" si="42"/>
        <v>#VALUE!</v>
      </c>
      <c r="E572" s="195" t="e">
        <f t="shared" si="43"/>
        <v>#VALUE!</v>
      </c>
      <c r="F572" s="195" t="e">
        <f t="shared" si="43"/>
        <v>#VALUE!</v>
      </c>
      <c r="G572" s="195" t="e">
        <f t="shared" si="43"/>
        <v>#VALUE!</v>
      </c>
      <c r="Q572" s="196">
        <f t="shared" si="44"/>
        <v>5.2999999999999314</v>
      </c>
      <c r="R572" s="201" t="e">
        <v>#VALUE!</v>
      </c>
      <c r="S572" s="201" t="e">
        <v>#VALUE!</v>
      </c>
      <c r="T572" s="201" t="e">
        <v>#VALUE!</v>
      </c>
      <c r="U572" s="201" t="e">
        <v>#VALUE!</v>
      </c>
      <c r="V572" s="201" t="e">
        <v>#VALUE!</v>
      </c>
    </row>
    <row r="573" spans="1:22">
      <c r="A573" s="195" t="e">
        <f t="shared" si="40"/>
        <v>#VALUE!</v>
      </c>
      <c r="B573" s="195" t="e">
        <f t="shared" si="41"/>
        <v>#VALUE!</v>
      </c>
      <c r="C573" s="196">
        <f t="shared" si="42"/>
        <v>5.319999999999931</v>
      </c>
      <c r="D573" s="195" t="e">
        <f t="shared" si="42"/>
        <v>#VALUE!</v>
      </c>
      <c r="E573" s="195" t="e">
        <f t="shared" si="43"/>
        <v>#VALUE!</v>
      </c>
      <c r="F573" s="195" t="e">
        <f t="shared" si="43"/>
        <v>#VALUE!</v>
      </c>
      <c r="G573" s="195" t="e">
        <f t="shared" si="43"/>
        <v>#VALUE!</v>
      </c>
      <c r="Q573" s="196">
        <f t="shared" si="44"/>
        <v>5.3099999999999312</v>
      </c>
      <c r="R573" s="201" t="e">
        <v>#VALUE!</v>
      </c>
      <c r="S573" s="201" t="e">
        <v>#VALUE!</v>
      </c>
      <c r="T573" s="201" t="e">
        <v>#VALUE!</v>
      </c>
      <c r="U573" s="201" t="e">
        <v>#VALUE!</v>
      </c>
      <c r="V573" s="201" t="e">
        <v>#VALUE!</v>
      </c>
    </row>
    <row r="574" spans="1:22">
      <c r="A574" s="195" t="e">
        <f t="shared" si="40"/>
        <v>#VALUE!</v>
      </c>
      <c r="B574" s="195" t="e">
        <f t="shared" si="41"/>
        <v>#VALUE!</v>
      </c>
      <c r="C574" s="196">
        <f t="shared" si="42"/>
        <v>5.3299999999999308</v>
      </c>
      <c r="D574" s="195" t="e">
        <f t="shared" si="42"/>
        <v>#VALUE!</v>
      </c>
      <c r="E574" s="195" t="e">
        <f t="shared" si="43"/>
        <v>#VALUE!</v>
      </c>
      <c r="F574" s="195" t="e">
        <f t="shared" si="43"/>
        <v>#VALUE!</v>
      </c>
      <c r="G574" s="195" t="e">
        <f t="shared" si="43"/>
        <v>#VALUE!</v>
      </c>
      <c r="Q574" s="196">
        <f t="shared" si="44"/>
        <v>5.319999999999931</v>
      </c>
      <c r="R574" s="201" t="e">
        <v>#VALUE!</v>
      </c>
      <c r="S574" s="201" t="e">
        <v>#VALUE!</v>
      </c>
      <c r="T574" s="201" t="e">
        <v>#VALUE!</v>
      </c>
      <c r="U574" s="201" t="e">
        <v>#VALUE!</v>
      </c>
      <c r="V574" s="201" t="e">
        <v>#VALUE!</v>
      </c>
    </row>
    <row r="575" spans="1:22">
      <c r="A575" s="195" t="e">
        <f t="shared" si="40"/>
        <v>#VALUE!</v>
      </c>
      <c r="B575" s="195" t="e">
        <f t="shared" si="41"/>
        <v>#VALUE!</v>
      </c>
      <c r="C575" s="196">
        <f t="shared" si="42"/>
        <v>5.3399999999999306</v>
      </c>
      <c r="D575" s="195" t="e">
        <f t="shared" si="42"/>
        <v>#VALUE!</v>
      </c>
      <c r="E575" s="195" t="e">
        <f t="shared" si="43"/>
        <v>#VALUE!</v>
      </c>
      <c r="F575" s="195" t="e">
        <f t="shared" si="43"/>
        <v>#VALUE!</v>
      </c>
      <c r="G575" s="195" t="e">
        <f t="shared" si="43"/>
        <v>#VALUE!</v>
      </c>
      <c r="Q575" s="196">
        <f t="shared" si="44"/>
        <v>5.3299999999999308</v>
      </c>
      <c r="R575" s="201" t="e">
        <v>#VALUE!</v>
      </c>
      <c r="S575" s="201" t="e">
        <v>#VALUE!</v>
      </c>
      <c r="T575" s="201" t="e">
        <v>#VALUE!</v>
      </c>
      <c r="U575" s="201" t="e">
        <v>#VALUE!</v>
      </c>
      <c r="V575" s="201" t="e">
        <v>#VALUE!</v>
      </c>
    </row>
    <row r="576" spans="1:22">
      <c r="A576" s="195" t="e">
        <f t="shared" si="40"/>
        <v>#VALUE!</v>
      </c>
      <c r="B576" s="195" t="e">
        <f t="shared" si="41"/>
        <v>#VALUE!</v>
      </c>
      <c r="C576" s="196">
        <f t="shared" si="42"/>
        <v>5.3499999999999304</v>
      </c>
      <c r="D576" s="195" t="e">
        <f t="shared" si="42"/>
        <v>#VALUE!</v>
      </c>
      <c r="E576" s="195" t="e">
        <f t="shared" si="43"/>
        <v>#VALUE!</v>
      </c>
      <c r="F576" s="195" t="e">
        <f t="shared" si="43"/>
        <v>#VALUE!</v>
      </c>
      <c r="G576" s="195" t="e">
        <f t="shared" si="43"/>
        <v>#VALUE!</v>
      </c>
      <c r="Q576" s="196">
        <f t="shared" si="44"/>
        <v>5.3399999999999306</v>
      </c>
      <c r="R576" s="201" t="e">
        <v>#VALUE!</v>
      </c>
      <c r="S576" s="201" t="e">
        <v>#VALUE!</v>
      </c>
      <c r="T576" s="201" t="e">
        <v>#VALUE!</v>
      </c>
      <c r="U576" s="201" t="e">
        <v>#VALUE!</v>
      </c>
      <c r="V576" s="201" t="e">
        <v>#VALUE!</v>
      </c>
    </row>
    <row r="577" spans="1:22">
      <c r="A577" s="195" t="e">
        <f t="shared" si="40"/>
        <v>#VALUE!</v>
      </c>
      <c r="B577" s="195" t="e">
        <f t="shared" si="41"/>
        <v>#VALUE!</v>
      </c>
      <c r="C577" s="196">
        <f t="shared" si="42"/>
        <v>5.3599999999999302</v>
      </c>
      <c r="D577" s="195" t="e">
        <f t="shared" si="42"/>
        <v>#VALUE!</v>
      </c>
      <c r="E577" s="195" t="e">
        <f t="shared" si="43"/>
        <v>#VALUE!</v>
      </c>
      <c r="F577" s="195" t="e">
        <f t="shared" si="43"/>
        <v>#VALUE!</v>
      </c>
      <c r="G577" s="195" t="e">
        <f t="shared" si="43"/>
        <v>#VALUE!</v>
      </c>
      <c r="Q577" s="196">
        <f t="shared" si="44"/>
        <v>5.3499999999999304</v>
      </c>
      <c r="R577" s="201" t="e">
        <v>#VALUE!</v>
      </c>
      <c r="S577" s="201" t="e">
        <v>#VALUE!</v>
      </c>
      <c r="T577" s="201" t="e">
        <v>#VALUE!</v>
      </c>
      <c r="U577" s="201" t="e">
        <v>#VALUE!</v>
      </c>
      <c r="V577" s="201" t="e">
        <v>#VALUE!</v>
      </c>
    </row>
    <row r="578" spans="1:22">
      <c r="A578" s="195" t="e">
        <f t="shared" si="40"/>
        <v>#VALUE!</v>
      </c>
      <c r="B578" s="195" t="e">
        <f t="shared" si="41"/>
        <v>#VALUE!</v>
      </c>
      <c r="C578" s="196">
        <f t="shared" si="42"/>
        <v>5.3699999999999299</v>
      </c>
      <c r="D578" s="195" t="e">
        <f t="shared" si="42"/>
        <v>#VALUE!</v>
      </c>
      <c r="E578" s="195" t="e">
        <f t="shared" si="43"/>
        <v>#VALUE!</v>
      </c>
      <c r="F578" s="195" t="e">
        <f t="shared" si="43"/>
        <v>#VALUE!</v>
      </c>
      <c r="G578" s="195" t="e">
        <f t="shared" si="43"/>
        <v>#VALUE!</v>
      </c>
      <c r="Q578" s="196">
        <f t="shared" si="44"/>
        <v>5.3599999999999302</v>
      </c>
      <c r="R578" s="201" t="e">
        <v>#VALUE!</v>
      </c>
      <c r="S578" s="201" t="e">
        <v>#VALUE!</v>
      </c>
      <c r="T578" s="201" t="e">
        <v>#VALUE!</v>
      </c>
      <c r="U578" s="201" t="e">
        <v>#VALUE!</v>
      </c>
      <c r="V578" s="201" t="e">
        <v>#VALUE!</v>
      </c>
    </row>
    <row r="579" spans="1:22">
      <c r="A579" s="195" t="e">
        <f t="shared" si="40"/>
        <v>#VALUE!</v>
      </c>
      <c r="B579" s="195" t="e">
        <f t="shared" si="41"/>
        <v>#VALUE!</v>
      </c>
      <c r="C579" s="196">
        <f t="shared" si="42"/>
        <v>5.3799999999999297</v>
      </c>
      <c r="D579" s="195" t="e">
        <f t="shared" si="42"/>
        <v>#VALUE!</v>
      </c>
      <c r="E579" s="195" t="e">
        <f t="shared" si="43"/>
        <v>#VALUE!</v>
      </c>
      <c r="F579" s="195" t="e">
        <f t="shared" si="43"/>
        <v>#VALUE!</v>
      </c>
      <c r="G579" s="195" t="e">
        <f t="shared" si="43"/>
        <v>#VALUE!</v>
      </c>
      <c r="Q579" s="196">
        <f t="shared" si="44"/>
        <v>5.3699999999999299</v>
      </c>
      <c r="R579" s="201" t="e">
        <v>#VALUE!</v>
      </c>
      <c r="S579" s="201" t="e">
        <v>#VALUE!</v>
      </c>
      <c r="T579" s="201" t="e">
        <v>#VALUE!</v>
      </c>
      <c r="U579" s="201" t="e">
        <v>#VALUE!</v>
      </c>
      <c r="V579" s="201" t="e">
        <v>#VALUE!</v>
      </c>
    </row>
    <row r="580" spans="1:22">
      <c r="A580" s="195" t="e">
        <f t="shared" si="40"/>
        <v>#VALUE!</v>
      </c>
      <c r="B580" s="195" t="e">
        <f t="shared" si="41"/>
        <v>#VALUE!</v>
      </c>
      <c r="C580" s="196">
        <f t="shared" si="42"/>
        <v>5.3899999999999295</v>
      </c>
      <c r="D580" s="195" t="e">
        <f t="shared" si="42"/>
        <v>#VALUE!</v>
      </c>
      <c r="E580" s="195" t="e">
        <f t="shared" si="43"/>
        <v>#VALUE!</v>
      </c>
      <c r="F580" s="195" t="e">
        <f t="shared" si="43"/>
        <v>#VALUE!</v>
      </c>
      <c r="G580" s="195" t="e">
        <f t="shared" si="43"/>
        <v>#VALUE!</v>
      </c>
      <c r="Q580" s="196">
        <f t="shared" si="44"/>
        <v>5.3799999999999297</v>
      </c>
      <c r="R580" s="201" t="e">
        <v>#VALUE!</v>
      </c>
      <c r="S580" s="201" t="e">
        <v>#VALUE!</v>
      </c>
      <c r="T580" s="201" t="e">
        <v>#VALUE!</v>
      </c>
      <c r="U580" s="201" t="e">
        <v>#VALUE!</v>
      </c>
      <c r="V580" s="201" t="e">
        <v>#VALUE!</v>
      </c>
    </row>
    <row r="581" spans="1:22">
      <c r="A581" s="195" t="e">
        <f t="shared" si="40"/>
        <v>#VALUE!</v>
      </c>
      <c r="B581" s="195" t="e">
        <f t="shared" si="41"/>
        <v>#VALUE!</v>
      </c>
      <c r="C581" s="196">
        <f t="shared" si="42"/>
        <v>5.3999999999999293</v>
      </c>
      <c r="D581" s="195" t="e">
        <f t="shared" si="42"/>
        <v>#VALUE!</v>
      </c>
      <c r="E581" s="195" t="e">
        <f t="shared" si="43"/>
        <v>#VALUE!</v>
      </c>
      <c r="F581" s="195" t="e">
        <f t="shared" si="43"/>
        <v>#VALUE!</v>
      </c>
      <c r="G581" s="195" t="e">
        <f t="shared" si="43"/>
        <v>#VALUE!</v>
      </c>
      <c r="Q581" s="196">
        <f t="shared" si="44"/>
        <v>5.3899999999999295</v>
      </c>
      <c r="R581" s="201" t="e">
        <v>#VALUE!</v>
      </c>
      <c r="S581" s="201" t="e">
        <v>#VALUE!</v>
      </c>
      <c r="T581" s="201" t="e">
        <v>#VALUE!</v>
      </c>
      <c r="U581" s="201" t="e">
        <v>#VALUE!</v>
      </c>
      <c r="V581" s="201" t="e">
        <v>#VALUE!</v>
      </c>
    </row>
    <row r="582" spans="1:22">
      <c r="A582" s="195" t="e">
        <f t="shared" si="40"/>
        <v>#VALUE!</v>
      </c>
      <c r="B582" s="195" t="e">
        <f t="shared" si="41"/>
        <v>#VALUE!</v>
      </c>
      <c r="C582" s="196">
        <f t="shared" si="42"/>
        <v>5.4099999999999291</v>
      </c>
      <c r="D582" s="195" t="e">
        <f t="shared" si="42"/>
        <v>#VALUE!</v>
      </c>
      <c r="E582" s="195" t="e">
        <f t="shared" si="43"/>
        <v>#VALUE!</v>
      </c>
      <c r="F582" s="195" t="e">
        <f t="shared" si="43"/>
        <v>#VALUE!</v>
      </c>
      <c r="G582" s="195" t="e">
        <f t="shared" si="43"/>
        <v>#VALUE!</v>
      </c>
      <c r="Q582" s="196">
        <f t="shared" si="44"/>
        <v>5.3999999999999293</v>
      </c>
      <c r="R582" s="201" t="e">
        <v>#VALUE!</v>
      </c>
      <c r="S582" s="201" t="e">
        <v>#VALUE!</v>
      </c>
      <c r="T582" s="201" t="e">
        <v>#VALUE!</v>
      </c>
      <c r="U582" s="201" t="e">
        <v>#VALUE!</v>
      </c>
      <c r="V582" s="201" t="e">
        <v>#VALUE!</v>
      </c>
    </row>
    <row r="583" spans="1:22">
      <c r="A583" s="195" t="e">
        <f t="shared" si="40"/>
        <v>#VALUE!</v>
      </c>
      <c r="B583" s="195" t="e">
        <f t="shared" si="41"/>
        <v>#VALUE!</v>
      </c>
      <c r="C583" s="196">
        <f t="shared" si="42"/>
        <v>5.4199999999999289</v>
      </c>
      <c r="D583" s="195" t="e">
        <f t="shared" si="42"/>
        <v>#VALUE!</v>
      </c>
      <c r="E583" s="195" t="e">
        <f t="shared" si="43"/>
        <v>#VALUE!</v>
      </c>
      <c r="F583" s="195" t="e">
        <f t="shared" si="43"/>
        <v>#VALUE!</v>
      </c>
      <c r="G583" s="195" t="e">
        <f t="shared" si="43"/>
        <v>#VALUE!</v>
      </c>
      <c r="Q583" s="196">
        <f t="shared" si="44"/>
        <v>5.4099999999999291</v>
      </c>
      <c r="R583" s="201" t="e">
        <v>#VALUE!</v>
      </c>
      <c r="S583" s="201" t="e">
        <v>#VALUE!</v>
      </c>
      <c r="T583" s="201" t="e">
        <v>#VALUE!</v>
      </c>
      <c r="U583" s="201" t="e">
        <v>#VALUE!</v>
      </c>
      <c r="V583" s="201" t="e">
        <v>#VALUE!</v>
      </c>
    </row>
    <row r="584" spans="1:22">
      <c r="A584" s="195" t="e">
        <f t="shared" si="40"/>
        <v>#VALUE!</v>
      </c>
      <c r="B584" s="195" t="e">
        <f t="shared" si="41"/>
        <v>#VALUE!</v>
      </c>
      <c r="C584" s="196">
        <f t="shared" si="42"/>
        <v>5.4299999999999287</v>
      </c>
      <c r="D584" s="195" t="e">
        <f t="shared" si="42"/>
        <v>#VALUE!</v>
      </c>
      <c r="E584" s="195" t="e">
        <f t="shared" si="43"/>
        <v>#VALUE!</v>
      </c>
      <c r="F584" s="195" t="e">
        <f t="shared" si="43"/>
        <v>#VALUE!</v>
      </c>
      <c r="G584" s="195" t="e">
        <f t="shared" si="43"/>
        <v>#VALUE!</v>
      </c>
      <c r="Q584" s="196">
        <f t="shared" si="44"/>
        <v>5.4199999999999289</v>
      </c>
      <c r="R584" s="201" t="e">
        <v>#VALUE!</v>
      </c>
      <c r="S584" s="201" t="e">
        <v>#VALUE!</v>
      </c>
      <c r="T584" s="201" t="e">
        <v>#VALUE!</v>
      </c>
      <c r="U584" s="201" t="e">
        <v>#VALUE!</v>
      </c>
      <c r="V584" s="201" t="e">
        <v>#VALUE!</v>
      </c>
    </row>
    <row r="585" spans="1:22">
      <c r="A585" s="195" t="e">
        <f t="shared" si="40"/>
        <v>#VALUE!</v>
      </c>
      <c r="B585" s="195" t="e">
        <f t="shared" si="41"/>
        <v>#VALUE!</v>
      </c>
      <c r="C585" s="196">
        <f t="shared" si="42"/>
        <v>5.4399999999999284</v>
      </c>
      <c r="D585" s="195" t="e">
        <f t="shared" si="42"/>
        <v>#VALUE!</v>
      </c>
      <c r="E585" s="195" t="e">
        <f t="shared" si="43"/>
        <v>#VALUE!</v>
      </c>
      <c r="F585" s="195" t="e">
        <f t="shared" si="43"/>
        <v>#VALUE!</v>
      </c>
      <c r="G585" s="195" t="e">
        <f t="shared" si="43"/>
        <v>#VALUE!</v>
      </c>
      <c r="Q585" s="196">
        <f t="shared" si="44"/>
        <v>5.4299999999999287</v>
      </c>
      <c r="R585" s="201" t="e">
        <v>#VALUE!</v>
      </c>
      <c r="S585" s="201" t="e">
        <v>#VALUE!</v>
      </c>
      <c r="T585" s="201" t="e">
        <v>#VALUE!</v>
      </c>
      <c r="U585" s="201" t="e">
        <v>#VALUE!</v>
      </c>
      <c r="V585" s="201" t="e">
        <v>#VALUE!</v>
      </c>
    </row>
    <row r="586" spans="1:22">
      <c r="A586" s="195" t="e">
        <f t="shared" si="40"/>
        <v>#VALUE!</v>
      </c>
      <c r="B586" s="195" t="e">
        <f t="shared" si="41"/>
        <v>#VALUE!</v>
      </c>
      <c r="C586" s="196">
        <f t="shared" si="42"/>
        <v>5.4499999999999282</v>
      </c>
      <c r="D586" s="195" t="e">
        <f t="shared" si="42"/>
        <v>#VALUE!</v>
      </c>
      <c r="E586" s="195" t="e">
        <f t="shared" si="43"/>
        <v>#VALUE!</v>
      </c>
      <c r="F586" s="195" t="e">
        <f t="shared" si="43"/>
        <v>#VALUE!</v>
      </c>
      <c r="G586" s="195" t="e">
        <f t="shared" si="43"/>
        <v>#VALUE!</v>
      </c>
      <c r="Q586" s="196">
        <f t="shared" si="44"/>
        <v>5.4399999999999284</v>
      </c>
      <c r="R586" s="201" t="e">
        <v>#VALUE!</v>
      </c>
      <c r="S586" s="201" t="e">
        <v>#VALUE!</v>
      </c>
      <c r="T586" s="201" t="e">
        <v>#VALUE!</v>
      </c>
      <c r="U586" s="201" t="e">
        <v>#VALUE!</v>
      </c>
      <c r="V586" s="201" t="e">
        <v>#VALUE!</v>
      </c>
    </row>
    <row r="587" spans="1:22">
      <c r="A587" s="195" t="e">
        <f t="shared" si="40"/>
        <v>#VALUE!</v>
      </c>
      <c r="B587" s="195" t="e">
        <f t="shared" si="41"/>
        <v>#VALUE!</v>
      </c>
      <c r="C587" s="196">
        <f t="shared" si="42"/>
        <v>5.459999999999928</v>
      </c>
      <c r="D587" s="195" t="e">
        <f t="shared" si="42"/>
        <v>#VALUE!</v>
      </c>
      <c r="E587" s="195" t="e">
        <f t="shared" si="43"/>
        <v>#VALUE!</v>
      </c>
      <c r="F587" s="195" t="e">
        <f t="shared" si="43"/>
        <v>#VALUE!</v>
      </c>
      <c r="G587" s="195" t="e">
        <f t="shared" si="43"/>
        <v>#VALUE!</v>
      </c>
      <c r="Q587" s="196">
        <f t="shared" si="44"/>
        <v>5.4499999999999282</v>
      </c>
      <c r="R587" s="201" t="e">
        <v>#VALUE!</v>
      </c>
      <c r="S587" s="201" t="e">
        <v>#VALUE!</v>
      </c>
      <c r="T587" s="201" t="e">
        <v>#VALUE!</v>
      </c>
      <c r="U587" s="201" t="e">
        <v>#VALUE!</v>
      </c>
      <c r="V587" s="201" t="e">
        <v>#VALUE!</v>
      </c>
    </row>
    <row r="588" spans="1:22">
      <c r="A588" s="195" t="e">
        <f t="shared" si="40"/>
        <v>#VALUE!</v>
      </c>
      <c r="B588" s="195" t="e">
        <f t="shared" si="41"/>
        <v>#VALUE!</v>
      </c>
      <c r="C588" s="196">
        <f t="shared" si="42"/>
        <v>5.4699999999999278</v>
      </c>
      <c r="D588" s="195" t="e">
        <f t="shared" si="42"/>
        <v>#VALUE!</v>
      </c>
      <c r="E588" s="195" t="e">
        <f t="shared" si="43"/>
        <v>#VALUE!</v>
      </c>
      <c r="F588" s="195" t="e">
        <f t="shared" si="43"/>
        <v>#VALUE!</v>
      </c>
      <c r="G588" s="195" t="e">
        <f t="shared" si="43"/>
        <v>#VALUE!</v>
      </c>
      <c r="Q588" s="196">
        <f t="shared" si="44"/>
        <v>5.459999999999928</v>
      </c>
      <c r="R588" s="201" t="e">
        <v>#VALUE!</v>
      </c>
      <c r="S588" s="201" t="e">
        <v>#VALUE!</v>
      </c>
      <c r="T588" s="201" t="e">
        <v>#VALUE!</v>
      </c>
      <c r="U588" s="201" t="e">
        <v>#VALUE!</v>
      </c>
      <c r="V588" s="201" t="e">
        <v>#VALUE!</v>
      </c>
    </row>
    <row r="589" spans="1:22">
      <c r="A589" s="195" t="e">
        <f t="shared" si="40"/>
        <v>#VALUE!</v>
      </c>
      <c r="B589" s="195" t="e">
        <f t="shared" si="41"/>
        <v>#VALUE!</v>
      </c>
      <c r="C589" s="196">
        <f t="shared" si="42"/>
        <v>5.4799999999999276</v>
      </c>
      <c r="D589" s="195" t="e">
        <f t="shared" si="42"/>
        <v>#VALUE!</v>
      </c>
      <c r="E589" s="195" t="e">
        <f t="shared" si="43"/>
        <v>#VALUE!</v>
      </c>
      <c r="F589" s="195" t="e">
        <f t="shared" si="43"/>
        <v>#VALUE!</v>
      </c>
      <c r="G589" s="195" t="e">
        <f t="shared" si="43"/>
        <v>#VALUE!</v>
      </c>
      <c r="Q589" s="196">
        <f t="shared" si="44"/>
        <v>5.4699999999999278</v>
      </c>
      <c r="R589" s="201" t="e">
        <v>#VALUE!</v>
      </c>
      <c r="S589" s="201" t="e">
        <v>#VALUE!</v>
      </c>
      <c r="T589" s="201" t="e">
        <v>#VALUE!</v>
      </c>
      <c r="U589" s="201" t="e">
        <v>#VALUE!</v>
      </c>
      <c r="V589" s="201" t="e">
        <v>#VALUE!</v>
      </c>
    </row>
    <row r="590" spans="1:22">
      <c r="A590" s="195" t="e">
        <f t="shared" si="40"/>
        <v>#VALUE!</v>
      </c>
      <c r="B590" s="195" t="e">
        <f t="shared" si="41"/>
        <v>#VALUE!</v>
      </c>
      <c r="C590" s="196">
        <f t="shared" si="42"/>
        <v>5.4899999999999274</v>
      </c>
      <c r="D590" s="195" t="e">
        <f t="shared" si="42"/>
        <v>#VALUE!</v>
      </c>
      <c r="E590" s="195" t="e">
        <f t="shared" si="43"/>
        <v>#VALUE!</v>
      </c>
      <c r="F590" s="195" t="e">
        <f t="shared" si="43"/>
        <v>#VALUE!</v>
      </c>
      <c r="G590" s="195" t="e">
        <f t="shared" si="43"/>
        <v>#VALUE!</v>
      </c>
      <c r="Q590" s="196">
        <f t="shared" si="44"/>
        <v>5.4799999999999276</v>
      </c>
      <c r="R590" s="201" t="e">
        <v>#VALUE!</v>
      </c>
      <c r="S590" s="201" t="e">
        <v>#VALUE!</v>
      </c>
      <c r="T590" s="201" t="e">
        <v>#VALUE!</v>
      </c>
      <c r="U590" s="201" t="e">
        <v>#VALUE!</v>
      </c>
      <c r="V590" s="201" t="e">
        <v>#VALUE!</v>
      </c>
    </row>
    <row r="591" spans="1:22">
      <c r="A591" s="195" t="e">
        <f t="shared" si="40"/>
        <v>#VALUE!</v>
      </c>
      <c r="B591" s="195" t="e">
        <f t="shared" si="41"/>
        <v>#VALUE!</v>
      </c>
      <c r="C591" s="196">
        <f t="shared" si="42"/>
        <v>5.4999999999999272</v>
      </c>
      <c r="D591" s="195" t="e">
        <f t="shared" si="42"/>
        <v>#VALUE!</v>
      </c>
      <c r="E591" s="195" t="e">
        <f t="shared" si="43"/>
        <v>#VALUE!</v>
      </c>
      <c r="F591" s="195" t="e">
        <f t="shared" si="43"/>
        <v>#VALUE!</v>
      </c>
      <c r="G591" s="195" t="e">
        <f t="shared" si="43"/>
        <v>#VALUE!</v>
      </c>
      <c r="Q591" s="196">
        <f t="shared" si="44"/>
        <v>5.4899999999999274</v>
      </c>
      <c r="R591" s="201" t="e">
        <v>#VALUE!</v>
      </c>
      <c r="S591" s="201" t="e">
        <v>#VALUE!</v>
      </c>
      <c r="T591" s="201" t="e">
        <v>#VALUE!</v>
      </c>
      <c r="U591" s="201" t="e">
        <v>#VALUE!</v>
      </c>
      <c r="V591" s="201" t="e">
        <v>#VALUE!</v>
      </c>
    </row>
    <row r="592" spans="1:22">
      <c r="A592" s="195" t="e">
        <f t="shared" si="40"/>
        <v>#VALUE!</v>
      </c>
      <c r="B592" s="195" t="e">
        <f t="shared" si="41"/>
        <v>#VALUE!</v>
      </c>
      <c r="C592" s="196">
        <f t="shared" si="42"/>
        <v>5.509999999999927</v>
      </c>
      <c r="D592" s="195" t="e">
        <f t="shared" si="42"/>
        <v>#VALUE!</v>
      </c>
      <c r="E592" s="195" t="e">
        <f t="shared" si="43"/>
        <v>#VALUE!</v>
      </c>
      <c r="F592" s="195" t="e">
        <f t="shared" si="43"/>
        <v>#VALUE!</v>
      </c>
      <c r="G592" s="195" t="e">
        <f t="shared" si="43"/>
        <v>#VALUE!</v>
      </c>
      <c r="Q592" s="196">
        <f t="shared" si="44"/>
        <v>5.4999999999999272</v>
      </c>
      <c r="R592" s="201" t="e">
        <v>#VALUE!</v>
      </c>
      <c r="S592" s="201" t="e">
        <v>#VALUE!</v>
      </c>
      <c r="T592" s="201" t="e">
        <v>#VALUE!</v>
      </c>
      <c r="U592" s="201" t="e">
        <v>#VALUE!</v>
      </c>
      <c r="V592" s="201" t="e">
        <v>#VALUE!</v>
      </c>
    </row>
    <row r="593" spans="1:22">
      <c r="A593" s="195" t="e">
        <f t="shared" si="40"/>
        <v>#VALUE!</v>
      </c>
      <c r="B593" s="195" t="e">
        <f t="shared" si="41"/>
        <v>#VALUE!</v>
      </c>
      <c r="C593" s="196">
        <f t="shared" si="42"/>
        <v>5.5199999999999267</v>
      </c>
      <c r="D593" s="195" t="e">
        <f t="shared" si="42"/>
        <v>#VALUE!</v>
      </c>
      <c r="E593" s="195" t="e">
        <f t="shared" si="43"/>
        <v>#VALUE!</v>
      </c>
      <c r="F593" s="195" t="e">
        <f t="shared" si="43"/>
        <v>#VALUE!</v>
      </c>
      <c r="G593" s="195" t="e">
        <f t="shared" si="43"/>
        <v>#VALUE!</v>
      </c>
      <c r="Q593" s="196">
        <f t="shared" si="44"/>
        <v>5.509999999999927</v>
      </c>
      <c r="R593" s="201" t="e">
        <v>#VALUE!</v>
      </c>
      <c r="S593" s="201" t="e">
        <v>#VALUE!</v>
      </c>
      <c r="T593" s="201" t="e">
        <v>#VALUE!</v>
      </c>
      <c r="U593" s="201" t="e">
        <v>#VALUE!</v>
      </c>
      <c r="V593" s="201" t="e">
        <v>#VALUE!</v>
      </c>
    </row>
    <row r="594" spans="1:22">
      <c r="A594" s="195" t="e">
        <f t="shared" si="40"/>
        <v>#VALUE!</v>
      </c>
      <c r="B594" s="195" t="e">
        <f t="shared" si="41"/>
        <v>#VALUE!</v>
      </c>
      <c r="C594" s="196">
        <f t="shared" si="42"/>
        <v>5.5299999999999265</v>
      </c>
      <c r="D594" s="195" t="e">
        <f t="shared" si="42"/>
        <v>#VALUE!</v>
      </c>
      <c r="E594" s="195" t="e">
        <f t="shared" si="43"/>
        <v>#VALUE!</v>
      </c>
      <c r="F594" s="195" t="e">
        <f t="shared" si="43"/>
        <v>#VALUE!</v>
      </c>
      <c r="G594" s="195" t="e">
        <f t="shared" si="43"/>
        <v>#VALUE!</v>
      </c>
      <c r="Q594" s="196">
        <f t="shared" si="44"/>
        <v>5.5199999999999267</v>
      </c>
      <c r="R594" s="201" t="e">
        <v>#VALUE!</v>
      </c>
      <c r="S594" s="201" t="e">
        <v>#VALUE!</v>
      </c>
      <c r="T594" s="201" t="e">
        <v>#VALUE!</v>
      </c>
      <c r="U594" s="201" t="e">
        <v>#VALUE!</v>
      </c>
      <c r="V594" s="201" t="e">
        <v>#VALUE!</v>
      </c>
    </row>
    <row r="595" spans="1:22">
      <c r="A595" s="195" t="e">
        <f t="shared" si="40"/>
        <v>#VALUE!</v>
      </c>
      <c r="B595" s="195" t="e">
        <f t="shared" si="41"/>
        <v>#VALUE!</v>
      </c>
      <c r="C595" s="196">
        <f t="shared" si="42"/>
        <v>5.5399999999999263</v>
      </c>
      <c r="D595" s="195" t="e">
        <f t="shared" si="42"/>
        <v>#VALUE!</v>
      </c>
      <c r="E595" s="195" t="e">
        <f t="shared" si="43"/>
        <v>#VALUE!</v>
      </c>
      <c r="F595" s="195" t="e">
        <f t="shared" si="43"/>
        <v>#VALUE!</v>
      </c>
      <c r="G595" s="195" t="e">
        <f t="shared" si="43"/>
        <v>#VALUE!</v>
      </c>
      <c r="Q595" s="196">
        <f t="shared" si="44"/>
        <v>5.5299999999999265</v>
      </c>
      <c r="R595" s="201" t="e">
        <v>#VALUE!</v>
      </c>
      <c r="S595" s="201" t="e">
        <v>#VALUE!</v>
      </c>
      <c r="T595" s="201" t="e">
        <v>#VALUE!</v>
      </c>
      <c r="U595" s="201" t="e">
        <v>#VALUE!</v>
      </c>
      <c r="V595" s="201" t="e">
        <v>#VALUE!</v>
      </c>
    </row>
    <row r="596" spans="1:22">
      <c r="A596" s="195" t="e">
        <f t="shared" si="40"/>
        <v>#VALUE!</v>
      </c>
      <c r="B596" s="195" t="e">
        <f t="shared" si="41"/>
        <v>#VALUE!</v>
      </c>
      <c r="C596" s="196">
        <f t="shared" si="42"/>
        <v>5.5499999999999261</v>
      </c>
      <c r="D596" s="195" t="e">
        <f t="shared" si="42"/>
        <v>#VALUE!</v>
      </c>
      <c r="E596" s="195" t="e">
        <f t="shared" si="43"/>
        <v>#VALUE!</v>
      </c>
      <c r="F596" s="195" t="e">
        <f t="shared" si="43"/>
        <v>#VALUE!</v>
      </c>
      <c r="G596" s="195" t="e">
        <f t="shared" si="43"/>
        <v>#VALUE!</v>
      </c>
      <c r="Q596" s="196">
        <f t="shared" si="44"/>
        <v>5.5399999999999263</v>
      </c>
      <c r="R596" s="201" t="e">
        <v>#VALUE!</v>
      </c>
      <c r="S596" s="201" t="e">
        <v>#VALUE!</v>
      </c>
      <c r="T596" s="201" t="e">
        <v>#VALUE!</v>
      </c>
      <c r="U596" s="201" t="e">
        <v>#VALUE!</v>
      </c>
      <c r="V596" s="201" t="e">
        <v>#VALUE!</v>
      </c>
    </row>
    <row r="597" spans="1:22">
      <c r="A597" s="195" t="e">
        <f t="shared" si="40"/>
        <v>#VALUE!</v>
      </c>
      <c r="B597" s="195" t="e">
        <f t="shared" si="41"/>
        <v>#VALUE!</v>
      </c>
      <c r="C597" s="196">
        <f t="shared" si="42"/>
        <v>5.5599999999999259</v>
      </c>
      <c r="D597" s="195" t="e">
        <f t="shared" si="42"/>
        <v>#VALUE!</v>
      </c>
      <c r="E597" s="195" t="e">
        <f t="shared" si="43"/>
        <v>#VALUE!</v>
      </c>
      <c r="F597" s="195" t="e">
        <f t="shared" si="43"/>
        <v>#VALUE!</v>
      </c>
      <c r="G597" s="195" t="e">
        <f t="shared" si="43"/>
        <v>#VALUE!</v>
      </c>
      <c r="Q597" s="196">
        <f t="shared" si="44"/>
        <v>5.5499999999999261</v>
      </c>
      <c r="R597" s="201" t="e">
        <v>#VALUE!</v>
      </c>
      <c r="S597" s="201" t="e">
        <v>#VALUE!</v>
      </c>
      <c r="T597" s="201" t="e">
        <v>#VALUE!</v>
      </c>
      <c r="U597" s="201" t="e">
        <v>#VALUE!</v>
      </c>
      <c r="V597" s="201" t="e">
        <v>#VALUE!</v>
      </c>
    </row>
    <row r="598" spans="1:22">
      <c r="A598" s="195" t="e">
        <f t="shared" si="40"/>
        <v>#VALUE!</v>
      </c>
      <c r="B598" s="195" t="e">
        <f t="shared" si="41"/>
        <v>#VALUE!</v>
      </c>
      <c r="C598" s="196">
        <f t="shared" si="42"/>
        <v>5.5699999999999257</v>
      </c>
      <c r="D598" s="195" t="e">
        <f t="shared" si="42"/>
        <v>#VALUE!</v>
      </c>
      <c r="E598" s="195" t="e">
        <f t="shared" si="43"/>
        <v>#VALUE!</v>
      </c>
      <c r="F598" s="195" t="e">
        <f t="shared" si="43"/>
        <v>#VALUE!</v>
      </c>
      <c r="G598" s="195" t="e">
        <f t="shared" si="43"/>
        <v>#VALUE!</v>
      </c>
      <c r="Q598" s="196">
        <f t="shared" si="44"/>
        <v>5.5599999999999259</v>
      </c>
      <c r="R598" s="201" t="e">
        <v>#VALUE!</v>
      </c>
      <c r="S598" s="201" t="e">
        <v>#VALUE!</v>
      </c>
      <c r="T598" s="201" t="e">
        <v>#VALUE!</v>
      </c>
      <c r="U598" s="201" t="e">
        <v>#VALUE!</v>
      </c>
      <c r="V598" s="201" t="e">
        <v>#VALUE!</v>
      </c>
    </row>
    <row r="599" spans="1:22">
      <c r="A599" s="195" t="e">
        <f t="shared" si="40"/>
        <v>#VALUE!</v>
      </c>
      <c r="B599" s="195" t="e">
        <f t="shared" si="41"/>
        <v>#VALUE!</v>
      </c>
      <c r="C599" s="196">
        <f t="shared" si="42"/>
        <v>5.5799999999999255</v>
      </c>
      <c r="D599" s="195" t="e">
        <f t="shared" si="42"/>
        <v>#VALUE!</v>
      </c>
      <c r="E599" s="195" t="e">
        <f t="shared" si="43"/>
        <v>#VALUE!</v>
      </c>
      <c r="F599" s="195" t="e">
        <f t="shared" si="43"/>
        <v>#VALUE!</v>
      </c>
      <c r="G599" s="195" t="e">
        <f t="shared" si="43"/>
        <v>#VALUE!</v>
      </c>
      <c r="Q599" s="196">
        <f t="shared" si="44"/>
        <v>5.5699999999999257</v>
      </c>
      <c r="R599" s="201" t="e">
        <v>#VALUE!</v>
      </c>
      <c r="S599" s="201" t="e">
        <v>#VALUE!</v>
      </c>
      <c r="T599" s="201" t="e">
        <v>#VALUE!</v>
      </c>
      <c r="U599" s="201" t="e">
        <v>#VALUE!</v>
      </c>
      <c r="V599" s="201" t="e">
        <v>#VALUE!</v>
      </c>
    </row>
    <row r="600" spans="1:22">
      <c r="A600" s="195" t="e">
        <f t="shared" si="40"/>
        <v>#VALUE!</v>
      </c>
      <c r="B600" s="195" t="e">
        <f t="shared" si="41"/>
        <v>#VALUE!</v>
      </c>
      <c r="C600" s="196">
        <f t="shared" si="42"/>
        <v>5.5899999999999253</v>
      </c>
      <c r="D600" s="195" t="e">
        <f t="shared" si="42"/>
        <v>#VALUE!</v>
      </c>
      <c r="E600" s="195" t="e">
        <f t="shared" si="43"/>
        <v>#VALUE!</v>
      </c>
      <c r="F600" s="195" t="e">
        <f t="shared" si="43"/>
        <v>#VALUE!</v>
      </c>
      <c r="G600" s="195" t="e">
        <f t="shared" si="43"/>
        <v>#VALUE!</v>
      </c>
      <c r="Q600" s="196">
        <f t="shared" si="44"/>
        <v>5.5799999999999255</v>
      </c>
      <c r="R600" s="201" t="e">
        <v>#VALUE!</v>
      </c>
      <c r="S600" s="201" t="e">
        <v>#VALUE!</v>
      </c>
      <c r="T600" s="201" t="e">
        <v>#VALUE!</v>
      </c>
      <c r="U600" s="201" t="e">
        <v>#VALUE!</v>
      </c>
      <c r="V600" s="201" t="e">
        <v>#VALUE!</v>
      </c>
    </row>
    <row r="601" spans="1:22">
      <c r="A601" s="195" t="e">
        <f t="shared" si="40"/>
        <v>#VALUE!</v>
      </c>
      <c r="B601" s="195" t="e">
        <f t="shared" si="41"/>
        <v>#VALUE!</v>
      </c>
      <c r="C601" s="196">
        <f t="shared" si="42"/>
        <v>5.599999999999925</v>
      </c>
      <c r="D601" s="195" t="e">
        <f t="shared" si="42"/>
        <v>#VALUE!</v>
      </c>
      <c r="E601" s="195" t="e">
        <f t="shared" si="43"/>
        <v>#VALUE!</v>
      </c>
      <c r="F601" s="195" t="e">
        <f t="shared" si="43"/>
        <v>#VALUE!</v>
      </c>
      <c r="G601" s="195" t="e">
        <f t="shared" si="43"/>
        <v>#VALUE!</v>
      </c>
      <c r="Q601" s="196">
        <f t="shared" si="44"/>
        <v>5.5899999999999253</v>
      </c>
      <c r="R601" s="201" t="e">
        <v>#VALUE!</v>
      </c>
      <c r="S601" s="201" t="e">
        <v>#VALUE!</v>
      </c>
      <c r="T601" s="201" t="e">
        <v>#VALUE!</v>
      </c>
      <c r="U601" s="201" t="e">
        <v>#VALUE!</v>
      </c>
      <c r="V601" s="201" t="e">
        <v>#VALUE!</v>
      </c>
    </row>
    <row r="602" spans="1:22">
      <c r="A602" s="195" t="e">
        <f t="shared" si="40"/>
        <v>#VALUE!</v>
      </c>
      <c r="B602" s="195" t="e">
        <f t="shared" si="41"/>
        <v>#VALUE!</v>
      </c>
      <c r="C602" s="196">
        <f t="shared" si="42"/>
        <v>5.6099999999999248</v>
      </c>
      <c r="D602" s="195" t="e">
        <f t="shared" si="42"/>
        <v>#VALUE!</v>
      </c>
      <c r="E602" s="195" t="e">
        <f t="shared" si="43"/>
        <v>#VALUE!</v>
      </c>
      <c r="F602" s="195" t="e">
        <f t="shared" si="43"/>
        <v>#VALUE!</v>
      </c>
      <c r="G602" s="195" t="e">
        <f t="shared" si="43"/>
        <v>#VALUE!</v>
      </c>
      <c r="Q602" s="196">
        <f t="shared" si="44"/>
        <v>5.599999999999925</v>
      </c>
      <c r="R602" s="201" t="e">
        <v>#VALUE!</v>
      </c>
      <c r="S602" s="201" t="e">
        <v>#VALUE!</v>
      </c>
      <c r="T602" s="201" t="e">
        <v>#VALUE!</v>
      </c>
      <c r="U602" s="201" t="e">
        <v>#VALUE!</v>
      </c>
      <c r="V602" s="201" t="e">
        <v>#VALUE!</v>
      </c>
    </row>
    <row r="603" spans="1:22">
      <c r="A603" s="195" t="e">
        <f t="shared" si="40"/>
        <v>#VALUE!</v>
      </c>
      <c r="B603" s="195" t="e">
        <f t="shared" si="41"/>
        <v>#VALUE!</v>
      </c>
      <c r="C603" s="196">
        <f t="shared" si="42"/>
        <v>5.6199999999999246</v>
      </c>
      <c r="D603" s="195" t="e">
        <f t="shared" si="42"/>
        <v>#VALUE!</v>
      </c>
      <c r="E603" s="195" t="e">
        <f t="shared" si="43"/>
        <v>#VALUE!</v>
      </c>
      <c r="F603" s="195" t="e">
        <f t="shared" si="43"/>
        <v>#VALUE!</v>
      </c>
      <c r="G603" s="195" t="e">
        <f t="shared" si="43"/>
        <v>#VALUE!</v>
      </c>
      <c r="Q603" s="196">
        <f t="shared" si="44"/>
        <v>5.6099999999999248</v>
      </c>
      <c r="R603" s="201" t="e">
        <v>#VALUE!</v>
      </c>
      <c r="S603" s="201" t="e">
        <v>#VALUE!</v>
      </c>
      <c r="T603" s="201" t="e">
        <v>#VALUE!</v>
      </c>
      <c r="U603" s="201" t="e">
        <v>#VALUE!</v>
      </c>
      <c r="V603" s="201" t="e">
        <v>#VALUE!</v>
      </c>
    </row>
    <row r="604" spans="1:22">
      <c r="A604" s="195" t="e">
        <f t="shared" si="40"/>
        <v>#VALUE!</v>
      </c>
      <c r="B604" s="195" t="e">
        <f t="shared" si="41"/>
        <v>#VALUE!</v>
      </c>
      <c r="C604" s="196">
        <f t="shared" si="42"/>
        <v>5.6299999999999244</v>
      </c>
      <c r="D604" s="195" t="e">
        <f t="shared" si="42"/>
        <v>#VALUE!</v>
      </c>
      <c r="E604" s="195" t="e">
        <f t="shared" si="43"/>
        <v>#VALUE!</v>
      </c>
      <c r="F604" s="195" t="e">
        <f t="shared" si="43"/>
        <v>#VALUE!</v>
      </c>
      <c r="G604" s="195" t="e">
        <f t="shared" si="43"/>
        <v>#VALUE!</v>
      </c>
      <c r="Q604" s="196">
        <f t="shared" si="44"/>
        <v>5.6199999999999246</v>
      </c>
      <c r="R604" s="201" t="e">
        <v>#VALUE!</v>
      </c>
      <c r="S604" s="201" t="e">
        <v>#VALUE!</v>
      </c>
      <c r="T604" s="201" t="e">
        <v>#VALUE!</v>
      </c>
      <c r="U604" s="201" t="e">
        <v>#VALUE!</v>
      </c>
      <c r="V604" s="201" t="e">
        <v>#VALUE!</v>
      </c>
    </row>
    <row r="605" spans="1:22">
      <c r="A605" s="195" t="e">
        <f t="shared" si="40"/>
        <v>#VALUE!</v>
      </c>
      <c r="B605" s="195" t="e">
        <f t="shared" si="41"/>
        <v>#VALUE!</v>
      </c>
      <c r="C605" s="196">
        <f t="shared" si="42"/>
        <v>5.6399999999999242</v>
      </c>
      <c r="D605" s="195" t="e">
        <f t="shared" si="42"/>
        <v>#VALUE!</v>
      </c>
      <c r="E605" s="195" t="e">
        <f t="shared" si="43"/>
        <v>#VALUE!</v>
      </c>
      <c r="F605" s="195" t="e">
        <f t="shared" si="43"/>
        <v>#VALUE!</v>
      </c>
      <c r="G605" s="195" t="e">
        <f t="shared" si="43"/>
        <v>#VALUE!</v>
      </c>
      <c r="Q605" s="196">
        <f t="shared" si="44"/>
        <v>5.6299999999999244</v>
      </c>
      <c r="R605" s="201" t="e">
        <v>#VALUE!</v>
      </c>
      <c r="S605" s="201" t="e">
        <v>#VALUE!</v>
      </c>
      <c r="T605" s="201" t="e">
        <v>#VALUE!</v>
      </c>
      <c r="U605" s="201" t="e">
        <v>#VALUE!</v>
      </c>
      <c r="V605" s="201" t="e">
        <v>#VALUE!</v>
      </c>
    </row>
    <row r="606" spans="1:22">
      <c r="A606" s="195" t="e">
        <f t="shared" si="40"/>
        <v>#VALUE!</v>
      </c>
      <c r="B606" s="195" t="e">
        <f t="shared" si="41"/>
        <v>#VALUE!</v>
      </c>
      <c r="C606" s="196">
        <f t="shared" si="42"/>
        <v>5.649999999999924</v>
      </c>
      <c r="D606" s="195" t="e">
        <f t="shared" si="42"/>
        <v>#VALUE!</v>
      </c>
      <c r="E606" s="195" t="e">
        <f t="shared" si="43"/>
        <v>#VALUE!</v>
      </c>
      <c r="F606" s="195" t="e">
        <f t="shared" si="43"/>
        <v>#VALUE!</v>
      </c>
      <c r="G606" s="195" t="e">
        <f t="shared" si="43"/>
        <v>#VALUE!</v>
      </c>
      <c r="Q606" s="196">
        <f t="shared" si="44"/>
        <v>5.6399999999999242</v>
      </c>
      <c r="R606" s="201" t="e">
        <v>#VALUE!</v>
      </c>
      <c r="S606" s="201" t="e">
        <v>#VALUE!</v>
      </c>
      <c r="T606" s="201" t="e">
        <v>#VALUE!</v>
      </c>
      <c r="U606" s="201" t="e">
        <v>#VALUE!</v>
      </c>
      <c r="V606" s="201" t="e">
        <v>#VALUE!</v>
      </c>
    </row>
    <row r="607" spans="1:22">
      <c r="A607" s="195" t="e">
        <f t="shared" si="40"/>
        <v>#VALUE!</v>
      </c>
      <c r="B607" s="195" t="e">
        <f t="shared" si="41"/>
        <v>#VALUE!</v>
      </c>
      <c r="C607" s="196">
        <f t="shared" si="42"/>
        <v>5.6599999999999238</v>
      </c>
      <c r="D607" s="195" t="e">
        <f t="shared" si="42"/>
        <v>#VALUE!</v>
      </c>
      <c r="E607" s="195" t="e">
        <f t="shared" si="43"/>
        <v>#VALUE!</v>
      </c>
      <c r="F607" s="195" t="e">
        <f t="shared" si="43"/>
        <v>#VALUE!</v>
      </c>
      <c r="G607" s="195" t="e">
        <f t="shared" si="43"/>
        <v>#VALUE!</v>
      </c>
      <c r="Q607" s="196">
        <f t="shared" si="44"/>
        <v>5.649999999999924</v>
      </c>
      <c r="R607" s="201" t="e">
        <v>#VALUE!</v>
      </c>
      <c r="S607" s="201" t="e">
        <v>#VALUE!</v>
      </c>
      <c r="T607" s="201" t="e">
        <v>#VALUE!</v>
      </c>
      <c r="U607" s="201" t="e">
        <v>#VALUE!</v>
      </c>
      <c r="V607" s="201" t="e">
        <v>#VALUE!</v>
      </c>
    </row>
    <row r="608" spans="1:22">
      <c r="A608" s="195" t="e">
        <f t="shared" si="40"/>
        <v>#VALUE!</v>
      </c>
      <c r="B608" s="195" t="e">
        <f t="shared" si="41"/>
        <v>#VALUE!</v>
      </c>
      <c r="C608" s="196">
        <f t="shared" si="42"/>
        <v>5.6699999999999235</v>
      </c>
      <c r="D608" s="195" t="e">
        <f t="shared" si="42"/>
        <v>#VALUE!</v>
      </c>
      <c r="E608" s="195" t="e">
        <f t="shared" si="43"/>
        <v>#VALUE!</v>
      </c>
      <c r="F608" s="195" t="e">
        <f t="shared" si="43"/>
        <v>#VALUE!</v>
      </c>
      <c r="G608" s="195" t="e">
        <f t="shared" si="43"/>
        <v>#VALUE!</v>
      </c>
      <c r="Q608" s="196">
        <f t="shared" si="44"/>
        <v>5.6599999999999238</v>
      </c>
      <c r="R608" s="201" t="e">
        <v>#VALUE!</v>
      </c>
      <c r="S608" s="201" t="e">
        <v>#VALUE!</v>
      </c>
      <c r="T608" s="201" t="e">
        <v>#VALUE!</v>
      </c>
      <c r="U608" s="201" t="e">
        <v>#VALUE!</v>
      </c>
      <c r="V608" s="201" t="e">
        <v>#VALUE!</v>
      </c>
    </row>
    <row r="609" spans="1:22">
      <c r="A609" s="195" t="e">
        <f t="shared" si="40"/>
        <v>#VALUE!</v>
      </c>
      <c r="B609" s="195" t="e">
        <f t="shared" si="41"/>
        <v>#VALUE!</v>
      </c>
      <c r="C609" s="196">
        <f t="shared" si="42"/>
        <v>5.6799999999999233</v>
      </c>
      <c r="D609" s="195" t="e">
        <f t="shared" si="42"/>
        <v>#VALUE!</v>
      </c>
      <c r="E609" s="195" t="e">
        <f t="shared" si="43"/>
        <v>#VALUE!</v>
      </c>
      <c r="F609" s="195" t="e">
        <f t="shared" si="43"/>
        <v>#VALUE!</v>
      </c>
      <c r="G609" s="195" t="e">
        <f t="shared" si="43"/>
        <v>#VALUE!</v>
      </c>
      <c r="Q609" s="196">
        <f t="shared" si="44"/>
        <v>5.6699999999999235</v>
      </c>
      <c r="R609" s="201" t="e">
        <v>#VALUE!</v>
      </c>
      <c r="S609" s="201" t="e">
        <v>#VALUE!</v>
      </c>
      <c r="T609" s="201" t="e">
        <v>#VALUE!</v>
      </c>
      <c r="U609" s="201" t="e">
        <v>#VALUE!</v>
      </c>
      <c r="V609" s="201" t="e">
        <v>#VALUE!</v>
      </c>
    </row>
    <row r="610" spans="1:22">
      <c r="A610" s="195" t="e">
        <f t="shared" si="40"/>
        <v>#VALUE!</v>
      </c>
      <c r="B610" s="195" t="e">
        <f t="shared" si="41"/>
        <v>#VALUE!</v>
      </c>
      <c r="C610" s="196">
        <f t="shared" si="42"/>
        <v>5.6899999999999231</v>
      </c>
      <c r="D610" s="195" t="e">
        <f t="shared" si="42"/>
        <v>#VALUE!</v>
      </c>
      <c r="E610" s="195" t="e">
        <f t="shared" si="43"/>
        <v>#VALUE!</v>
      </c>
      <c r="F610" s="195" t="e">
        <f t="shared" si="43"/>
        <v>#VALUE!</v>
      </c>
      <c r="G610" s="195" t="e">
        <f t="shared" si="43"/>
        <v>#VALUE!</v>
      </c>
      <c r="Q610" s="196">
        <f t="shared" si="44"/>
        <v>5.6799999999999233</v>
      </c>
      <c r="R610" s="201" t="e">
        <v>#VALUE!</v>
      </c>
      <c r="S610" s="201" t="e">
        <v>#VALUE!</v>
      </c>
      <c r="T610" s="201" t="e">
        <v>#VALUE!</v>
      </c>
      <c r="U610" s="201" t="e">
        <v>#VALUE!</v>
      </c>
      <c r="V610" s="201" t="e">
        <v>#VALUE!</v>
      </c>
    </row>
    <row r="611" spans="1:22">
      <c r="A611" s="195" t="e">
        <f t="shared" si="40"/>
        <v>#VALUE!</v>
      </c>
      <c r="B611" s="195" t="e">
        <f t="shared" si="41"/>
        <v>#VALUE!</v>
      </c>
      <c r="C611" s="196">
        <f t="shared" si="42"/>
        <v>5.6999999999999229</v>
      </c>
      <c r="D611" s="195" t="e">
        <f t="shared" si="42"/>
        <v>#VALUE!</v>
      </c>
      <c r="E611" s="195" t="e">
        <f t="shared" si="43"/>
        <v>#VALUE!</v>
      </c>
      <c r="F611" s="195" t="e">
        <f t="shared" si="43"/>
        <v>#VALUE!</v>
      </c>
      <c r="G611" s="195" t="e">
        <f t="shared" si="43"/>
        <v>#VALUE!</v>
      </c>
      <c r="Q611" s="196">
        <f t="shared" si="44"/>
        <v>5.6899999999999231</v>
      </c>
      <c r="R611" s="201" t="e">
        <v>#VALUE!</v>
      </c>
      <c r="S611" s="201" t="e">
        <v>#VALUE!</v>
      </c>
      <c r="T611" s="201" t="e">
        <v>#VALUE!</v>
      </c>
      <c r="U611" s="201" t="e">
        <v>#VALUE!</v>
      </c>
      <c r="V611" s="201" t="e">
        <v>#VALUE!</v>
      </c>
    </row>
    <row r="612" spans="1:22">
      <c r="A612" s="195" t="e">
        <f t="shared" si="40"/>
        <v>#VALUE!</v>
      </c>
      <c r="B612" s="195" t="e">
        <f t="shared" si="41"/>
        <v>#VALUE!</v>
      </c>
      <c r="C612" s="196">
        <f t="shared" si="42"/>
        <v>5.7099999999999227</v>
      </c>
      <c r="D612" s="195" t="e">
        <f t="shared" si="42"/>
        <v>#VALUE!</v>
      </c>
      <c r="E612" s="195" t="e">
        <f t="shared" si="43"/>
        <v>#VALUE!</v>
      </c>
      <c r="F612" s="195" t="e">
        <f t="shared" si="43"/>
        <v>#VALUE!</v>
      </c>
      <c r="G612" s="195" t="e">
        <f t="shared" si="43"/>
        <v>#VALUE!</v>
      </c>
      <c r="Q612" s="196">
        <f t="shared" si="44"/>
        <v>5.6999999999999229</v>
      </c>
      <c r="R612" s="201" t="e">
        <v>#VALUE!</v>
      </c>
      <c r="S612" s="201" t="e">
        <v>#VALUE!</v>
      </c>
      <c r="T612" s="201" t="e">
        <v>#VALUE!</v>
      </c>
      <c r="U612" s="201" t="e">
        <v>#VALUE!</v>
      </c>
      <c r="V612" s="201" t="e">
        <v>#VALUE!</v>
      </c>
    </row>
    <row r="613" spans="1:22">
      <c r="A613" s="195" t="e">
        <f t="shared" si="40"/>
        <v>#VALUE!</v>
      </c>
      <c r="B613" s="195" t="e">
        <f t="shared" si="41"/>
        <v>#VALUE!</v>
      </c>
      <c r="C613" s="196">
        <f t="shared" si="42"/>
        <v>5.7199999999999225</v>
      </c>
      <c r="D613" s="195" t="e">
        <f t="shared" si="42"/>
        <v>#VALUE!</v>
      </c>
      <c r="E613" s="195" t="e">
        <f t="shared" si="43"/>
        <v>#VALUE!</v>
      </c>
      <c r="F613" s="195" t="e">
        <f t="shared" si="43"/>
        <v>#VALUE!</v>
      </c>
      <c r="G613" s="195" t="e">
        <f t="shared" si="43"/>
        <v>#VALUE!</v>
      </c>
      <c r="Q613" s="196">
        <f t="shared" si="44"/>
        <v>5.7099999999999227</v>
      </c>
      <c r="R613" s="201" t="e">
        <v>#VALUE!</v>
      </c>
      <c r="S613" s="201" t="e">
        <v>#VALUE!</v>
      </c>
      <c r="T613" s="201" t="e">
        <v>#VALUE!</v>
      </c>
      <c r="U613" s="201" t="e">
        <v>#VALUE!</v>
      </c>
      <c r="V613" s="201" t="e">
        <v>#VALUE!</v>
      </c>
    </row>
    <row r="614" spans="1:22">
      <c r="A614" s="195" t="e">
        <f t="shared" si="40"/>
        <v>#VALUE!</v>
      </c>
      <c r="B614" s="195" t="e">
        <f t="shared" si="41"/>
        <v>#VALUE!</v>
      </c>
      <c r="C614" s="196">
        <f t="shared" si="42"/>
        <v>5.7299999999999223</v>
      </c>
      <c r="D614" s="195" t="e">
        <f t="shared" si="42"/>
        <v>#VALUE!</v>
      </c>
      <c r="E614" s="195" t="e">
        <f t="shared" si="43"/>
        <v>#VALUE!</v>
      </c>
      <c r="F614" s="195" t="e">
        <f t="shared" si="43"/>
        <v>#VALUE!</v>
      </c>
      <c r="G614" s="195" t="e">
        <f t="shared" si="43"/>
        <v>#VALUE!</v>
      </c>
      <c r="Q614" s="196">
        <f t="shared" si="44"/>
        <v>5.7199999999999225</v>
      </c>
      <c r="R614" s="201" t="e">
        <v>#VALUE!</v>
      </c>
      <c r="S614" s="201" t="e">
        <v>#VALUE!</v>
      </c>
      <c r="T614" s="201" t="e">
        <v>#VALUE!</v>
      </c>
      <c r="U614" s="201" t="e">
        <v>#VALUE!</v>
      </c>
      <c r="V614" s="201" t="e">
        <v>#VALUE!</v>
      </c>
    </row>
    <row r="615" spans="1:22">
      <c r="A615" s="195" t="e">
        <f t="shared" si="40"/>
        <v>#VALUE!</v>
      </c>
      <c r="B615" s="195" t="e">
        <f t="shared" si="41"/>
        <v>#VALUE!</v>
      </c>
      <c r="C615" s="196">
        <f t="shared" si="42"/>
        <v>5.7399999999999221</v>
      </c>
      <c r="D615" s="195" t="e">
        <f t="shared" si="42"/>
        <v>#VALUE!</v>
      </c>
      <c r="E615" s="195" t="e">
        <f t="shared" si="43"/>
        <v>#VALUE!</v>
      </c>
      <c r="F615" s="195" t="e">
        <f t="shared" si="43"/>
        <v>#VALUE!</v>
      </c>
      <c r="G615" s="195" t="e">
        <f t="shared" si="43"/>
        <v>#VALUE!</v>
      </c>
      <c r="Q615" s="196">
        <f t="shared" si="44"/>
        <v>5.7299999999999223</v>
      </c>
      <c r="R615" s="201" t="e">
        <v>#VALUE!</v>
      </c>
      <c r="S615" s="201" t="e">
        <v>#VALUE!</v>
      </c>
      <c r="T615" s="201" t="e">
        <v>#VALUE!</v>
      </c>
      <c r="U615" s="201" t="e">
        <v>#VALUE!</v>
      </c>
      <c r="V615" s="201" t="e">
        <v>#VALUE!</v>
      </c>
    </row>
    <row r="616" spans="1:22">
      <c r="A616" s="195" t="e">
        <f t="shared" si="40"/>
        <v>#VALUE!</v>
      </c>
      <c r="B616" s="195" t="e">
        <f t="shared" si="41"/>
        <v>#VALUE!</v>
      </c>
      <c r="C616" s="196">
        <f t="shared" si="42"/>
        <v>5.7499999999999218</v>
      </c>
      <c r="D616" s="195" t="e">
        <f t="shared" si="42"/>
        <v>#VALUE!</v>
      </c>
      <c r="E616" s="195" t="e">
        <f t="shared" si="43"/>
        <v>#VALUE!</v>
      </c>
      <c r="F616" s="195" t="e">
        <f t="shared" si="43"/>
        <v>#VALUE!</v>
      </c>
      <c r="G616" s="195" t="e">
        <f t="shared" si="43"/>
        <v>#VALUE!</v>
      </c>
      <c r="Q616" s="196">
        <f t="shared" si="44"/>
        <v>5.7399999999999221</v>
      </c>
      <c r="R616" s="201" t="e">
        <v>#VALUE!</v>
      </c>
      <c r="S616" s="201" t="e">
        <v>#VALUE!</v>
      </c>
      <c r="T616" s="201" t="e">
        <v>#VALUE!</v>
      </c>
      <c r="U616" s="201" t="e">
        <v>#VALUE!</v>
      </c>
      <c r="V616" s="201" t="e">
        <v>#VALUE!</v>
      </c>
    </row>
    <row r="617" spans="1:22">
      <c r="A617" s="195" t="e">
        <f t="shared" ref="A617:A680" si="45">S618</f>
        <v>#VALUE!</v>
      </c>
      <c r="B617" s="195" t="e">
        <f t="shared" ref="B617:B680" si="46">S618</f>
        <v>#VALUE!</v>
      </c>
      <c r="C617" s="196">
        <f t="shared" ref="C617:D680" si="47">Q618</f>
        <v>5.7599999999999216</v>
      </c>
      <c r="D617" s="195" t="e">
        <f t="shared" si="47"/>
        <v>#VALUE!</v>
      </c>
      <c r="E617" s="195" t="e">
        <f t="shared" ref="E617:G680" si="48">T618</f>
        <v>#VALUE!</v>
      </c>
      <c r="F617" s="195" t="e">
        <f t="shared" si="48"/>
        <v>#VALUE!</v>
      </c>
      <c r="G617" s="195" t="e">
        <f t="shared" si="48"/>
        <v>#VALUE!</v>
      </c>
      <c r="Q617" s="196">
        <f t="shared" si="44"/>
        <v>5.7499999999999218</v>
      </c>
      <c r="R617" s="201" t="e">
        <v>#VALUE!</v>
      </c>
      <c r="S617" s="201" t="e">
        <v>#VALUE!</v>
      </c>
      <c r="T617" s="201" t="e">
        <v>#VALUE!</v>
      </c>
      <c r="U617" s="201" t="e">
        <v>#VALUE!</v>
      </c>
      <c r="V617" s="201" t="e">
        <v>#VALUE!</v>
      </c>
    </row>
    <row r="618" spans="1:22">
      <c r="A618" s="195" t="e">
        <f t="shared" si="45"/>
        <v>#VALUE!</v>
      </c>
      <c r="B618" s="195" t="e">
        <f t="shared" si="46"/>
        <v>#VALUE!</v>
      </c>
      <c r="C618" s="196">
        <f t="shared" si="47"/>
        <v>5.7699999999999214</v>
      </c>
      <c r="D618" s="195" t="e">
        <f t="shared" si="47"/>
        <v>#VALUE!</v>
      </c>
      <c r="E618" s="195" t="e">
        <f t="shared" si="48"/>
        <v>#VALUE!</v>
      </c>
      <c r="F618" s="195" t="e">
        <f t="shared" si="48"/>
        <v>#VALUE!</v>
      </c>
      <c r="G618" s="195" t="e">
        <f t="shared" si="48"/>
        <v>#VALUE!</v>
      </c>
      <c r="Q618" s="196">
        <f t="shared" si="44"/>
        <v>5.7599999999999216</v>
      </c>
      <c r="R618" s="201" t="e">
        <v>#VALUE!</v>
      </c>
      <c r="S618" s="201" t="e">
        <v>#VALUE!</v>
      </c>
      <c r="T618" s="201" t="e">
        <v>#VALUE!</v>
      </c>
      <c r="U618" s="201" t="e">
        <v>#VALUE!</v>
      </c>
      <c r="V618" s="201" t="e">
        <v>#VALUE!</v>
      </c>
    </row>
    <row r="619" spans="1:22">
      <c r="A619" s="195" t="e">
        <f t="shared" si="45"/>
        <v>#VALUE!</v>
      </c>
      <c r="B619" s="195" t="e">
        <f t="shared" si="46"/>
        <v>#VALUE!</v>
      </c>
      <c r="C619" s="196">
        <f t="shared" si="47"/>
        <v>5.7799999999999212</v>
      </c>
      <c r="D619" s="195" t="e">
        <f t="shared" si="47"/>
        <v>#VALUE!</v>
      </c>
      <c r="E619" s="195" t="e">
        <f t="shared" si="48"/>
        <v>#VALUE!</v>
      </c>
      <c r="F619" s="195" t="e">
        <f t="shared" si="48"/>
        <v>#VALUE!</v>
      </c>
      <c r="G619" s="195" t="e">
        <f t="shared" si="48"/>
        <v>#VALUE!</v>
      </c>
      <c r="Q619" s="196">
        <f t="shared" si="44"/>
        <v>5.7699999999999214</v>
      </c>
      <c r="R619" s="201" t="e">
        <v>#VALUE!</v>
      </c>
      <c r="S619" s="201" t="e">
        <v>#VALUE!</v>
      </c>
      <c r="T619" s="201" t="e">
        <v>#VALUE!</v>
      </c>
      <c r="U619" s="201" t="e">
        <v>#VALUE!</v>
      </c>
      <c r="V619" s="201" t="e">
        <v>#VALUE!</v>
      </c>
    </row>
    <row r="620" spans="1:22">
      <c r="A620" s="195" t="e">
        <f t="shared" si="45"/>
        <v>#VALUE!</v>
      </c>
      <c r="B620" s="195" t="e">
        <f t="shared" si="46"/>
        <v>#VALUE!</v>
      </c>
      <c r="C620" s="196">
        <f t="shared" si="47"/>
        <v>5.789999999999921</v>
      </c>
      <c r="D620" s="195" t="e">
        <f t="shared" si="47"/>
        <v>#VALUE!</v>
      </c>
      <c r="E620" s="195" t="e">
        <f t="shared" si="48"/>
        <v>#VALUE!</v>
      </c>
      <c r="F620" s="195" t="e">
        <f t="shared" si="48"/>
        <v>#VALUE!</v>
      </c>
      <c r="G620" s="195" t="e">
        <f t="shared" si="48"/>
        <v>#VALUE!</v>
      </c>
      <c r="Q620" s="196">
        <f t="shared" ref="Q620:Q683" si="49">Q619+0.01</f>
        <v>5.7799999999999212</v>
      </c>
      <c r="R620" s="201" t="e">
        <v>#VALUE!</v>
      </c>
      <c r="S620" s="201" t="e">
        <v>#VALUE!</v>
      </c>
      <c r="T620" s="201" t="e">
        <v>#VALUE!</v>
      </c>
      <c r="U620" s="201" t="e">
        <v>#VALUE!</v>
      </c>
      <c r="V620" s="201" t="e">
        <v>#VALUE!</v>
      </c>
    </row>
    <row r="621" spans="1:22">
      <c r="A621" s="195" t="e">
        <f t="shared" si="45"/>
        <v>#VALUE!</v>
      </c>
      <c r="B621" s="195" t="e">
        <f t="shared" si="46"/>
        <v>#VALUE!</v>
      </c>
      <c r="C621" s="196">
        <f t="shared" si="47"/>
        <v>5.7999999999999208</v>
      </c>
      <c r="D621" s="195" t="e">
        <f t="shared" si="47"/>
        <v>#VALUE!</v>
      </c>
      <c r="E621" s="195" t="e">
        <f t="shared" si="48"/>
        <v>#VALUE!</v>
      </c>
      <c r="F621" s="195" t="e">
        <f t="shared" si="48"/>
        <v>#VALUE!</v>
      </c>
      <c r="G621" s="195" t="e">
        <f t="shared" si="48"/>
        <v>#VALUE!</v>
      </c>
      <c r="Q621" s="196">
        <f t="shared" si="49"/>
        <v>5.789999999999921</v>
      </c>
      <c r="R621" s="201" t="e">
        <v>#VALUE!</v>
      </c>
      <c r="S621" s="201" t="e">
        <v>#VALUE!</v>
      </c>
      <c r="T621" s="201" t="e">
        <v>#VALUE!</v>
      </c>
      <c r="U621" s="201" t="e">
        <v>#VALUE!</v>
      </c>
      <c r="V621" s="201" t="e">
        <v>#VALUE!</v>
      </c>
    </row>
    <row r="622" spans="1:22">
      <c r="A622" s="195" t="e">
        <f t="shared" si="45"/>
        <v>#VALUE!</v>
      </c>
      <c r="B622" s="195" t="e">
        <f t="shared" si="46"/>
        <v>#VALUE!</v>
      </c>
      <c r="C622" s="196">
        <f t="shared" si="47"/>
        <v>5.8099999999999206</v>
      </c>
      <c r="D622" s="195" t="e">
        <f t="shared" si="47"/>
        <v>#VALUE!</v>
      </c>
      <c r="E622" s="195" t="e">
        <f t="shared" si="48"/>
        <v>#VALUE!</v>
      </c>
      <c r="F622" s="195" t="e">
        <f t="shared" si="48"/>
        <v>#VALUE!</v>
      </c>
      <c r="G622" s="195" t="e">
        <f t="shared" si="48"/>
        <v>#VALUE!</v>
      </c>
      <c r="Q622" s="196">
        <f t="shared" si="49"/>
        <v>5.7999999999999208</v>
      </c>
      <c r="R622" s="201" t="e">
        <v>#VALUE!</v>
      </c>
      <c r="S622" s="201" t="e">
        <v>#VALUE!</v>
      </c>
      <c r="T622" s="201" t="e">
        <v>#VALUE!</v>
      </c>
      <c r="U622" s="201" t="e">
        <v>#VALUE!</v>
      </c>
      <c r="V622" s="201" t="e">
        <v>#VALUE!</v>
      </c>
    </row>
    <row r="623" spans="1:22">
      <c r="A623" s="195" t="e">
        <f t="shared" si="45"/>
        <v>#VALUE!</v>
      </c>
      <c r="B623" s="195" t="e">
        <f t="shared" si="46"/>
        <v>#VALUE!</v>
      </c>
      <c r="C623" s="196">
        <f t="shared" si="47"/>
        <v>5.8199999999999203</v>
      </c>
      <c r="D623" s="195" t="e">
        <f t="shared" si="47"/>
        <v>#VALUE!</v>
      </c>
      <c r="E623" s="195" t="e">
        <f t="shared" si="48"/>
        <v>#VALUE!</v>
      </c>
      <c r="F623" s="195" t="e">
        <f t="shared" si="48"/>
        <v>#VALUE!</v>
      </c>
      <c r="G623" s="195" t="e">
        <f t="shared" si="48"/>
        <v>#VALUE!</v>
      </c>
      <c r="Q623" s="196">
        <f t="shared" si="49"/>
        <v>5.8099999999999206</v>
      </c>
      <c r="R623" s="201" t="e">
        <v>#VALUE!</v>
      </c>
      <c r="S623" s="201" t="e">
        <v>#VALUE!</v>
      </c>
      <c r="T623" s="201" t="e">
        <v>#VALUE!</v>
      </c>
      <c r="U623" s="201" t="e">
        <v>#VALUE!</v>
      </c>
      <c r="V623" s="201" t="e">
        <v>#VALUE!</v>
      </c>
    </row>
    <row r="624" spans="1:22">
      <c r="A624" s="195" t="e">
        <f t="shared" si="45"/>
        <v>#VALUE!</v>
      </c>
      <c r="B624" s="195" t="e">
        <f t="shared" si="46"/>
        <v>#VALUE!</v>
      </c>
      <c r="C624" s="196">
        <f t="shared" si="47"/>
        <v>5.8299999999999201</v>
      </c>
      <c r="D624" s="195" t="e">
        <f t="shared" si="47"/>
        <v>#VALUE!</v>
      </c>
      <c r="E624" s="195" t="e">
        <f t="shared" si="48"/>
        <v>#VALUE!</v>
      </c>
      <c r="F624" s="195" t="e">
        <f t="shared" si="48"/>
        <v>#VALUE!</v>
      </c>
      <c r="G624" s="195" t="e">
        <f t="shared" si="48"/>
        <v>#VALUE!</v>
      </c>
      <c r="Q624" s="196">
        <f t="shared" si="49"/>
        <v>5.8199999999999203</v>
      </c>
      <c r="R624" s="201" t="e">
        <v>#VALUE!</v>
      </c>
      <c r="S624" s="201" t="e">
        <v>#VALUE!</v>
      </c>
      <c r="T624" s="201" t="e">
        <v>#VALUE!</v>
      </c>
      <c r="U624" s="201" t="e">
        <v>#VALUE!</v>
      </c>
      <c r="V624" s="201" t="e">
        <v>#VALUE!</v>
      </c>
    </row>
    <row r="625" spans="1:22">
      <c r="A625" s="195" t="e">
        <f t="shared" si="45"/>
        <v>#VALUE!</v>
      </c>
      <c r="B625" s="195" t="e">
        <f t="shared" si="46"/>
        <v>#VALUE!</v>
      </c>
      <c r="C625" s="196">
        <f t="shared" si="47"/>
        <v>5.8399999999999199</v>
      </c>
      <c r="D625" s="195" t="e">
        <f t="shared" si="47"/>
        <v>#VALUE!</v>
      </c>
      <c r="E625" s="195" t="e">
        <f t="shared" si="48"/>
        <v>#VALUE!</v>
      </c>
      <c r="F625" s="195" t="e">
        <f t="shared" si="48"/>
        <v>#VALUE!</v>
      </c>
      <c r="G625" s="195" t="e">
        <f t="shared" si="48"/>
        <v>#VALUE!</v>
      </c>
      <c r="Q625" s="196">
        <f t="shared" si="49"/>
        <v>5.8299999999999201</v>
      </c>
      <c r="R625" s="201" t="e">
        <v>#VALUE!</v>
      </c>
      <c r="S625" s="201" t="e">
        <v>#VALUE!</v>
      </c>
      <c r="T625" s="201" t="e">
        <v>#VALUE!</v>
      </c>
      <c r="U625" s="201" t="e">
        <v>#VALUE!</v>
      </c>
      <c r="V625" s="201" t="e">
        <v>#VALUE!</v>
      </c>
    </row>
    <row r="626" spans="1:22">
      <c r="A626" s="195" t="e">
        <f t="shared" si="45"/>
        <v>#VALUE!</v>
      </c>
      <c r="B626" s="195" t="e">
        <f t="shared" si="46"/>
        <v>#VALUE!</v>
      </c>
      <c r="C626" s="196">
        <f t="shared" si="47"/>
        <v>5.8499999999999197</v>
      </c>
      <c r="D626" s="195" t="e">
        <f t="shared" si="47"/>
        <v>#VALUE!</v>
      </c>
      <c r="E626" s="195" t="e">
        <f t="shared" si="48"/>
        <v>#VALUE!</v>
      </c>
      <c r="F626" s="195" t="e">
        <f t="shared" si="48"/>
        <v>#VALUE!</v>
      </c>
      <c r="G626" s="195" t="e">
        <f t="shared" si="48"/>
        <v>#VALUE!</v>
      </c>
      <c r="Q626" s="196">
        <f t="shared" si="49"/>
        <v>5.8399999999999199</v>
      </c>
      <c r="R626" s="201" t="e">
        <v>#VALUE!</v>
      </c>
      <c r="S626" s="201" t="e">
        <v>#VALUE!</v>
      </c>
      <c r="T626" s="201" t="e">
        <v>#VALUE!</v>
      </c>
      <c r="U626" s="201" t="e">
        <v>#VALUE!</v>
      </c>
      <c r="V626" s="201" t="e">
        <v>#VALUE!</v>
      </c>
    </row>
    <row r="627" spans="1:22">
      <c r="A627" s="195" t="e">
        <f t="shared" si="45"/>
        <v>#VALUE!</v>
      </c>
      <c r="B627" s="195" t="e">
        <f t="shared" si="46"/>
        <v>#VALUE!</v>
      </c>
      <c r="C627" s="196">
        <f t="shared" si="47"/>
        <v>5.8599999999999195</v>
      </c>
      <c r="D627" s="195" t="e">
        <f t="shared" si="47"/>
        <v>#VALUE!</v>
      </c>
      <c r="E627" s="195" t="e">
        <f t="shared" si="48"/>
        <v>#VALUE!</v>
      </c>
      <c r="F627" s="195" t="e">
        <f t="shared" si="48"/>
        <v>#VALUE!</v>
      </c>
      <c r="G627" s="195" t="e">
        <f t="shared" si="48"/>
        <v>#VALUE!</v>
      </c>
      <c r="Q627" s="196">
        <f t="shared" si="49"/>
        <v>5.8499999999999197</v>
      </c>
      <c r="R627" s="201" t="e">
        <v>#VALUE!</v>
      </c>
      <c r="S627" s="201" t="e">
        <v>#VALUE!</v>
      </c>
      <c r="T627" s="201" t="e">
        <v>#VALUE!</v>
      </c>
      <c r="U627" s="201" t="e">
        <v>#VALUE!</v>
      </c>
      <c r="V627" s="201" t="e">
        <v>#VALUE!</v>
      </c>
    </row>
    <row r="628" spans="1:22">
      <c r="A628" s="195" t="e">
        <f t="shared" si="45"/>
        <v>#VALUE!</v>
      </c>
      <c r="B628" s="195" t="e">
        <f t="shared" si="46"/>
        <v>#VALUE!</v>
      </c>
      <c r="C628" s="196">
        <f t="shared" si="47"/>
        <v>5.8699999999999193</v>
      </c>
      <c r="D628" s="195" t="e">
        <f t="shared" si="47"/>
        <v>#VALUE!</v>
      </c>
      <c r="E628" s="195" t="e">
        <f t="shared" si="48"/>
        <v>#VALUE!</v>
      </c>
      <c r="F628" s="195" t="e">
        <f t="shared" si="48"/>
        <v>#VALUE!</v>
      </c>
      <c r="G628" s="195" t="e">
        <f t="shared" si="48"/>
        <v>#VALUE!</v>
      </c>
      <c r="Q628" s="196">
        <f t="shared" si="49"/>
        <v>5.8599999999999195</v>
      </c>
      <c r="R628" s="201" t="e">
        <v>#VALUE!</v>
      </c>
      <c r="S628" s="201" t="e">
        <v>#VALUE!</v>
      </c>
      <c r="T628" s="201" t="e">
        <v>#VALUE!</v>
      </c>
      <c r="U628" s="201" t="e">
        <v>#VALUE!</v>
      </c>
      <c r="V628" s="201" t="e">
        <v>#VALUE!</v>
      </c>
    </row>
    <row r="629" spans="1:22">
      <c r="A629" s="195" t="e">
        <f t="shared" si="45"/>
        <v>#VALUE!</v>
      </c>
      <c r="B629" s="195" t="e">
        <f t="shared" si="46"/>
        <v>#VALUE!</v>
      </c>
      <c r="C629" s="196">
        <f t="shared" si="47"/>
        <v>5.8799999999999191</v>
      </c>
      <c r="D629" s="195" t="e">
        <f t="shared" si="47"/>
        <v>#VALUE!</v>
      </c>
      <c r="E629" s="195" t="e">
        <f t="shared" si="48"/>
        <v>#VALUE!</v>
      </c>
      <c r="F629" s="195" t="e">
        <f t="shared" si="48"/>
        <v>#VALUE!</v>
      </c>
      <c r="G629" s="195" t="e">
        <f t="shared" si="48"/>
        <v>#VALUE!</v>
      </c>
      <c r="Q629" s="196">
        <f t="shared" si="49"/>
        <v>5.8699999999999193</v>
      </c>
      <c r="R629" s="201" t="e">
        <v>#VALUE!</v>
      </c>
      <c r="S629" s="201" t="e">
        <v>#VALUE!</v>
      </c>
      <c r="T629" s="201" t="e">
        <v>#VALUE!</v>
      </c>
      <c r="U629" s="201" t="e">
        <v>#VALUE!</v>
      </c>
      <c r="V629" s="201" t="e">
        <v>#VALUE!</v>
      </c>
    </row>
    <row r="630" spans="1:22">
      <c r="A630" s="195" t="e">
        <f t="shared" si="45"/>
        <v>#VALUE!</v>
      </c>
      <c r="B630" s="195" t="e">
        <f t="shared" si="46"/>
        <v>#VALUE!</v>
      </c>
      <c r="C630" s="196">
        <f t="shared" si="47"/>
        <v>5.8899999999999189</v>
      </c>
      <c r="D630" s="195" t="e">
        <f t="shared" si="47"/>
        <v>#VALUE!</v>
      </c>
      <c r="E630" s="195" t="e">
        <f t="shared" si="48"/>
        <v>#VALUE!</v>
      </c>
      <c r="F630" s="195" t="e">
        <f t="shared" si="48"/>
        <v>#VALUE!</v>
      </c>
      <c r="G630" s="195" t="e">
        <f t="shared" si="48"/>
        <v>#VALUE!</v>
      </c>
      <c r="Q630" s="196">
        <f t="shared" si="49"/>
        <v>5.8799999999999191</v>
      </c>
      <c r="R630" s="201" t="e">
        <v>#VALUE!</v>
      </c>
      <c r="S630" s="201" t="e">
        <v>#VALUE!</v>
      </c>
      <c r="T630" s="201" t="e">
        <v>#VALUE!</v>
      </c>
      <c r="U630" s="201" t="e">
        <v>#VALUE!</v>
      </c>
      <c r="V630" s="201" t="e">
        <v>#VALUE!</v>
      </c>
    </row>
    <row r="631" spans="1:22">
      <c r="A631" s="195" t="e">
        <f t="shared" si="45"/>
        <v>#VALUE!</v>
      </c>
      <c r="B631" s="195" t="e">
        <f t="shared" si="46"/>
        <v>#VALUE!</v>
      </c>
      <c r="C631" s="196">
        <f t="shared" si="47"/>
        <v>5.8999999999999186</v>
      </c>
      <c r="D631" s="195" t="e">
        <f t="shared" si="47"/>
        <v>#VALUE!</v>
      </c>
      <c r="E631" s="195" t="e">
        <f t="shared" si="48"/>
        <v>#VALUE!</v>
      </c>
      <c r="F631" s="195" t="e">
        <f t="shared" si="48"/>
        <v>#VALUE!</v>
      </c>
      <c r="G631" s="195" t="e">
        <f t="shared" si="48"/>
        <v>#VALUE!</v>
      </c>
      <c r="Q631" s="196">
        <f t="shared" si="49"/>
        <v>5.8899999999999189</v>
      </c>
      <c r="R631" s="201" t="e">
        <v>#VALUE!</v>
      </c>
      <c r="S631" s="201" t="e">
        <v>#VALUE!</v>
      </c>
      <c r="T631" s="201" t="e">
        <v>#VALUE!</v>
      </c>
      <c r="U631" s="201" t="e">
        <v>#VALUE!</v>
      </c>
      <c r="V631" s="201" t="e">
        <v>#VALUE!</v>
      </c>
    </row>
    <row r="632" spans="1:22">
      <c r="A632" s="195" t="e">
        <f t="shared" si="45"/>
        <v>#VALUE!</v>
      </c>
      <c r="B632" s="195" t="e">
        <f t="shared" si="46"/>
        <v>#VALUE!</v>
      </c>
      <c r="C632" s="196">
        <f t="shared" si="47"/>
        <v>5.9099999999999184</v>
      </c>
      <c r="D632" s="195" t="e">
        <f t="shared" si="47"/>
        <v>#VALUE!</v>
      </c>
      <c r="E632" s="195" t="e">
        <f t="shared" si="48"/>
        <v>#VALUE!</v>
      </c>
      <c r="F632" s="195" t="e">
        <f t="shared" si="48"/>
        <v>#VALUE!</v>
      </c>
      <c r="G632" s="195" t="e">
        <f t="shared" si="48"/>
        <v>#VALUE!</v>
      </c>
      <c r="Q632" s="196">
        <f t="shared" si="49"/>
        <v>5.8999999999999186</v>
      </c>
      <c r="R632" s="201" t="e">
        <v>#VALUE!</v>
      </c>
      <c r="S632" s="201" t="e">
        <v>#VALUE!</v>
      </c>
      <c r="T632" s="201" t="e">
        <v>#VALUE!</v>
      </c>
      <c r="U632" s="201" t="e">
        <v>#VALUE!</v>
      </c>
      <c r="V632" s="201" t="e">
        <v>#VALUE!</v>
      </c>
    </row>
    <row r="633" spans="1:22">
      <c r="A633" s="195" t="e">
        <f t="shared" si="45"/>
        <v>#VALUE!</v>
      </c>
      <c r="B633" s="195" t="e">
        <f t="shared" si="46"/>
        <v>#VALUE!</v>
      </c>
      <c r="C633" s="196">
        <f t="shared" si="47"/>
        <v>5.9199999999999182</v>
      </c>
      <c r="D633" s="195" t="e">
        <f t="shared" si="47"/>
        <v>#VALUE!</v>
      </c>
      <c r="E633" s="195" t="e">
        <f t="shared" si="48"/>
        <v>#VALUE!</v>
      </c>
      <c r="F633" s="195" t="e">
        <f t="shared" si="48"/>
        <v>#VALUE!</v>
      </c>
      <c r="G633" s="195" t="e">
        <f t="shared" si="48"/>
        <v>#VALUE!</v>
      </c>
      <c r="Q633" s="196">
        <f t="shared" si="49"/>
        <v>5.9099999999999184</v>
      </c>
      <c r="R633" s="201" t="e">
        <v>#VALUE!</v>
      </c>
      <c r="S633" s="201" t="e">
        <v>#VALUE!</v>
      </c>
      <c r="T633" s="201" t="e">
        <v>#VALUE!</v>
      </c>
      <c r="U633" s="201" t="e">
        <v>#VALUE!</v>
      </c>
      <c r="V633" s="201" t="e">
        <v>#VALUE!</v>
      </c>
    </row>
    <row r="634" spans="1:22">
      <c r="A634" s="195" t="e">
        <f t="shared" si="45"/>
        <v>#VALUE!</v>
      </c>
      <c r="B634" s="195" t="e">
        <f t="shared" si="46"/>
        <v>#VALUE!</v>
      </c>
      <c r="C634" s="196">
        <f t="shared" si="47"/>
        <v>5.929999999999918</v>
      </c>
      <c r="D634" s="195" t="e">
        <f t="shared" si="47"/>
        <v>#VALUE!</v>
      </c>
      <c r="E634" s="195" t="e">
        <f t="shared" si="48"/>
        <v>#VALUE!</v>
      </c>
      <c r="F634" s="195" t="e">
        <f t="shared" si="48"/>
        <v>#VALUE!</v>
      </c>
      <c r="G634" s="195" t="e">
        <f t="shared" si="48"/>
        <v>#VALUE!</v>
      </c>
      <c r="Q634" s="196">
        <f t="shared" si="49"/>
        <v>5.9199999999999182</v>
      </c>
      <c r="R634" s="201" t="e">
        <v>#VALUE!</v>
      </c>
      <c r="S634" s="201" t="e">
        <v>#VALUE!</v>
      </c>
      <c r="T634" s="201" t="e">
        <v>#VALUE!</v>
      </c>
      <c r="U634" s="201" t="e">
        <v>#VALUE!</v>
      </c>
      <c r="V634" s="201" t="e">
        <v>#VALUE!</v>
      </c>
    </row>
    <row r="635" spans="1:22">
      <c r="A635" s="195" t="e">
        <f t="shared" si="45"/>
        <v>#VALUE!</v>
      </c>
      <c r="B635" s="195" t="e">
        <f t="shared" si="46"/>
        <v>#VALUE!</v>
      </c>
      <c r="C635" s="196">
        <f t="shared" si="47"/>
        <v>5.9399999999999178</v>
      </c>
      <c r="D635" s="195" t="e">
        <f t="shared" si="47"/>
        <v>#VALUE!</v>
      </c>
      <c r="E635" s="195" t="e">
        <f t="shared" si="48"/>
        <v>#VALUE!</v>
      </c>
      <c r="F635" s="195" t="e">
        <f t="shared" si="48"/>
        <v>#VALUE!</v>
      </c>
      <c r="G635" s="195" t="e">
        <f t="shared" si="48"/>
        <v>#VALUE!</v>
      </c>
      <c r="Q635" s="196">
        <f t="shared" si="49"/>
        <v>5.929999999999918</v>
      </c>
      <c r="R635" s="201" t="e">
        <v>#VALUE!</v>
      </c>
      <c r="S635" s="201" t="e">
        <v>#VALUE!</v>
      </c>
      <c r="T635" s="201" t="e">
        <v>#VALUE!</v>
      </c>
      <c r="U635" s="201" t="e">
        <v>#VALUE!</v>
      </c>
      <c r="V635" s="201" t="e">
        <v>#VALUE!</v>
      </c>
    </row>
    <row r="636" spans="1:22">
      <c r="A636" s="195" t="e">
        <f t="shared" si="45"/>
        <v>#VALUE!</v>
      </c>
      <c r="B636" s="195" t="e">
        <f t="shared" si="46"/>
        <v>#VALUE!</v>
      </c>
      <c r="C636" s="196">
        <f t="shared" si="47"/>
        <v>5.9499999999999176</v>
      </c>
      <c r="D636" s="195" t="e">
        <f t="shared" si="47"/>
        <v>#VALUE!</v>
      </c>
      <c r="E636" s="195" t="e">
        <f t="shared" si="48"/>
        <v>#VALUE!</v>
      </c>
      <c r="F636" s="195" t="e">
        <f t="shared" si="48"/>
        <v>#VALUE!</v>
      </c>
      <c r="G636" s="195" t="e">
        <f t="shared" si="48"/>
        <v>#VALUE!</v>
      </c>
      <c r="Q636" s="196">
        <f t="shared" si="49"/>
        <v>5.9399999999999178</v>
      </c>
      <c r="R636" s="201" t="e">
        <v>#VALUE!</v>
      </c>
      <c r="S636" s="201" t="e">
        <v>#VALUE!</v>
      </c>
      <c r="T636" s="201" t="e">
        <v>#VALUE!</v>
      </c>
      <c r="U636" s="201" t="e">
        <v>#VALUE!</v>
      </c>
      <c r="V636" s="201" t="e">
        <v>#VALUE!</v>
      </c>
    </row>
    <row r="637" spans="1:22">
      <c r="A637" s="195" t="e">
        <f t="shared" si="45"/>
        <v>#VALUE!</v>
      </c>
      <c r="B637" s="195" t="e">
        <f t="shared" si="46"/>
        <v>#VALUE!</v>
      </c>
      <c r="C637" s="196">
        <f t="shared" si="47"/>
        <v>5.9599999999999174</v>
      </c>
      <c r="D637" s="195" t="e">
        <f t="shared" si="47"/>
        <v>#VALUE!</v>
      </c>
      <c r="E637" s="195" t="e">
        <f t="shared" si="48"/>
        <v>#VALUE!</v>
      </c>
      <c r="F637" s="195" t="e">
        <f t="shared" si="48"/>
        <v>#VALUE!</v>
      </c>
      <c r="G637" s="195" t="e">
        <f t="shared" si="48"/>
        <v>#VALUE!</v>
      </c>
      <c r="Q637" s="196">
        <f t="shared" si="49"/>
        <v>5.9499999999999176</v>
      </c>
      <c r="R637" s="201" t="e">
        <v>#VALUE!</v>
      </c>
      <c r="S637" s="201" t="e">
        <v>#VALUE!</v>
      </c>
      <c r="T637" s="201" t="e">
        <v>#VALUE!</v>
      </c>
      <c r="U637" s="201" t="e">
        <v>#VALUE!</v>
      </c>
      <c r="V637" s="201" t="e">
        <v>#VALUE!</v>
      </c>
    </row>
    <row r="638" spans="1:22">
      <c r="A638" s="195" t="e">
        <f t="shared" si="45"/>
        <v>#VALUE!</v>
      </c>
      <c r="B638" s="195" t="e">
        <f t="shared" si="46"/>
        <v>#VALUE!</v>
      </c>
      <c r="C638" s="196">
        <f t="shared" si="47"/>
        <v>5.9699999999999172</v>
      </c>
      <c r="D638" s="195" t="e">
        <f t="shared" si="47"/>
        <v>#VALUE!</v>
      </c>
      <c r="E638" s="195" t="e">
        <f t="shared" si="48"/>
        <v>#VALUE!</v>
      </c>
      <c r="F638" s="195" t="e">
        <f t="shared" si="48"/>
        <v>#VALUE!</v>
      </c>
      <c r="G638" s="195" t="e">
        <f t="shared" si="48"/>
        <v>#VALUE!</v>
      </c>
      <c r="Q638" s="196">
        <f t="shared" si="49"/>
        <v>5.9599999999999174</v>
      </c>
      <c r="R638" s="201" t="e">
        <v>#VALUE!</v>
      </c>
      <c r="S638" s="201" t="e">
        <v>#VALUE!</v>
      </c>
      <c r="T638" s="201" t="e">
        <v>#VALUE!</v>
      </c>
      <c r="U638" s="201" t="e">
        <v>#VALUE!</v>
      </c>
      <c r="V638" s="201" t="e">
        <v>#VALUE!</v>
      </c>
    </row>
    <row r="639" spans="1:22">
      <c r="A639" s="195" t="e">
        <f t="shared" si="45"/>
        <v>#VALUE!</v>
      </c>
      <c r="B639" s="195" t="e">
        <f t="shared" si="46"/>
        <v>#VALUE!</v>
      </c>
      <c r="C639" s="196">
        <f t="shared" si="47"/>
        <v>5.9799999999999169</v>
      </c>
      <c r="D639" s="195" t="e">
        <f t="shared" si="47"/>
        <v>#VALUE!</v>
      </c>
      <c r="E639" s="195" t="e">
        <f t="shared" si="48"/>
        <v>#VALUE!</v>
      </c>
      <c r="F639" s="195" t="e">
        <f t="shared" si="48"/>
        <v>#VALUE!</v>
      </c>
      <c r="G639" s="195" t="e">
        <f t="shared" si="48"/>
        <v>#VALUE!</v>
      </c>
      <c r="Q639" s="196">
        <f t="shared" si="49"/>
        <v>5.9699999999999172</v>
      </c>
      <c r="R639" s="201" t="e">
        <v>#VALUE!</v>
      </c>
      <c r="S639" s="201" t="e">
        <v>#VALUE!</v>
      </c>
      <c r="T639" s="201" t="e">
        <v>#VALUE!</v>
      </c>
      <c r="U639" s="201" t="e">
        <v>#VALUE!</v>
      </c>
      <c r="V639" s="201" t="e">
        <v>#VALUE!</v>
      </c>
    </row>
    <row r="640" spans="1:22">
      <c r="A640" s="195" t="e">
        <f t="shared" si="45"/>
        <v>#VALUE!</v>
      </c>
      <c r="B640" s="195" t="e">
        <f t="shared" si="46"/>
        <v>#VALUE!</v>
      </c>
      <c r="C640" s="196">
        <f t="shared" si="47"/>
        <v>5.9899999999999167</v>
      </c>
      <c r="D640" s="195" t="e">
        <f t="shared" si="47"/>
        <v>#VALUE!</v>
      </c>
      <c r="E640" s="195" t="e">
        <f t="shared" si="48"/>
        <v>#VALUE!</v>
      </c>
      <c r="F640" s="195" t="e">
        <f t="shared" si="48"/>
        <v>#VALUE!</v>
      </c>
      <c r="G640" s="195" t="e">
        <f t="shared" si="48"/>
        <v>#VALUE!</v>
      </c>
      <c r="Q640" s="196">
        <f t="shared" si="49"/>
        <v>5.9799999999999169</v>
      </c>
      <c r="R640" s="201" t="e">
        <v>#VALUE!</v>
      </c>
      <c r="S640" s="201" t="e">
        <v>#VALUE!</v>
      </c>
      <c r="T640" s="201" t="e">
        <v>#VALUE!</v>
      </c>
      <c r="U640" s="201" t="e">
        <v>#VALUE!</v>
      </c>
      <c r="V640" s="201" t="e">
        <v>#VALUE!</v>
      </c>
    </row>
    <row r="641" spans="1:22">
      <c r="A641" s="195" t="e">
        <f t="shared" si="45"/>
        <v>#VALUE!</v>
      </c>
      <c r="B641" s="195" t="e">
        <f t="shared" si="46"/>
        <v>#VALUE!</v>
      </c>
      <c r="C641" s="196">
        <f t="shared" si="47"/>
        <v>5.9999999999999165</v>
      </c>
      <c r="D641" s="195" t="e">
        <f t="shared" si="47"/>
        <v>#VALUE!</v>
      </c>
      <c r="E641" s="195" t="e">
        <f t="shared" si="48"/>
        <v>#VALUE!</v>
      </c>
      <c r="F641" s="195" t="e">
        <f t="shared" si="48"/>
        <v>#VALUE!</v>
      </c>
      <c r="G641" s="195" t="e">
        <f t="shared" si="48"/>
        <v>#VALUE!</v>
      </c>
      <c r="Q641" s="196">
        <f t="shared" si="49"/>
        <v>5.9899999999999167</v>
      </c>
      <c r="R641" s="201" t="e">
        <v>#VALUE!</v>
      </c>
      <c r="S641" s="201" t="e">
        <v>#VALUE!</v>
      </c>
      <c r="T641" s="201" t="e">
        <v>#VALUE!</v>
      </c>
      <c r="U641" s="201" t="e">
        <v>#VALUE!</v>
      </c>
      <c r="V641" s="201" t="e">
        <v>#VALUE!</v>
      </c>
    </row>
    <row r="642" spans="1:22">
      <c r="A642" s="195" t="e">
        <f t="shared" si="45"/>
        <v>#VALUE!</v>
      </c>
      <c r="B642" s="195" t="e">
        <f t="shared" si="46"/>
        <v>#VALUE!</v>
      </c>
      <c r="C642" s="196">
        <f t="shared" si="47"/>
        <v>6.0099999999999163</v>
      </c>
      <c r="D642" s="195" t="e">
        <f t="shared" si="47"/>
        <v>#VALUE!</v>
      </c>
      <c r="E642" s="195" t="e">
        <f t="shared" si="48"/>
        <v>#VALUE!</v>
      </c>
      <c r="F642" s="195" t="e">
        <f t="shared" si="48"/>
        <v>#VALUE!</v>
      </c>
      <c r="G642" s="195" t="e">
        <f t="shared" si="48"/>
        <v>#VALUE!</v>
      </c>
      <c r="Q642" s="196">
        <f t="shared" si="49"/>
        <v>5.9999999999999165</v>
      </c>
      <c r="R642" s="201" t="e">
        <v>#VALUE!</v>
      </c>
      <c r="S642" s="201" t="e">
        <v>#VALUE!</v>
      </c>
      <c r="T642" s="201" t="e">
        <v>#VALUE!</v>
      </c>
      <c r="U642" s="201" t="e">
        <v>#VALUE!</v>
      </c>
      <c r="V642" s="201" t="e">
        <v>#VALUE!</v>
      </c>
    </row>
    <row r="643" spans="1:22">
      <c r="A643" s="195" t="e">
        <f t="shared" si="45"/>
        <v>#VALUE!</v>
      </c>
      <c r="B643" s="195" t="e">
        <f t="shared" si="46"/>
        <v>#VALUE!</v>
      </c>
      <c r="C643" s="196">
        <f t="shared" si="47"/>
        <v>6.0199999999999161</v>
      </c>
      <c r="D643" s="195" t="e">
        <f t="shared" si="47"/>
        <v>#VALUE!</v>
      </c>
      <c r="E643" s="195" t="e">
        <f t="shared" si="48"/>
        <v>#VALUE!</v>
      </c>
      <c r="F643" s="195" t="e">
        <f t="shared" si="48"/>
        <v>#VALUE!</v>
      </c>
      <c r="G643" s="195" t="e">
        <f t="shared" si="48"/>
        <v>#VALUE!</v>
      </c>
      <c r="Q643" s="196">
        <f t="shared" si="49"/>
        <v>6.0099999999999163</v>
      </c>
      <c r="R643" s="201" t="e">
        <v>#VALUE!</v>
      </c>
      <c r="S643" s="201" t="e">
        <v>#VALUE!</v>
      </c>
      <c r="T643" s="201" t="e">
        <v>#VALUE!</v>
      </c>
      <c r="U643" s="201" t="e">
        <v>#VALUE!</v>
      </c>
      <c r="V643" s="201" t="e">
        <v>#VALUE!</v>
      </c>
    </row>
    <row r="644" spans="1:22">
      <c r="A644" s="195" t="e">
        <f t="shared" si="45"/>
        <v>#VALUE!</v>
      </c>
      <c r="B644" s="195" t="e">
        <f t="shared" si="46"/>
        <v>#VALUE!</v>
      </c>
      <c r="C644" s="196">
        <f t="shared" si="47"/>
        <v>6.0299999999999159</v>
      </c>
      <c r="D644" s="195" t="e">
        <f t="shared" si="47"/>
        <v>#VALUE!</v>
      </c>
      <c r="E644" s="195" t="e">
        <f t="shared" si="48"/>
        <v>#VALUE!</v>
      </c>
      <c r="F644" s="195" t="e">
        <f t="shared" si="48"/>
        <v>#VALUE!</v>
      </c>
      <c r="G644" s="195" t="e">
        <f t="shared" si="48"/>
        <v>#VALUE!</v>
      </c>
      <c r="Q644" s="196">
        <f t="shared" si="49"/>
        <v>6.0199999999999161</v>
      </c>
      <c r="R644" s="201" t="e">
        <v>#VALUE!</v>
      </c>
      <c r="S644" s="201" t="e">
        <v>#VALUE!</v>
      </c>
      <c r="T644" s="201" t="e">
        <v>#VALUE!</v>
      </c>
      <c r="U644" s="201" t="e">
        <v>#VALUE!</v>
      </c>
      <c r="V644" s="201" t="e">
        <v>#VALUE!</v>
      </c>
    </row>
    <row r="645" spans="1:22">
      <c r="A645" s="195" t="e">
        <f t="shared" si="45"/>
        <v>#VALUE!</v>
      </c>
      <c r="B645" s="195" t="e">
        <f t="shared" si="46"/>
        <v>#VALUE!</v>
      </c>
      <c r="C645" s="196">
        <f t="shared" si="47"/>
        <v>6.0399999999999157</v>
      </c>
      <c r="D645" s="195" t="e">
        <f t="shared" si="47"/>
        <v>#VALUE!</v>
      </c>
      <c r="E645" s="195" t="e">
        <f t="shared" si="48"/>
        <v>#VALUE!</v>
      </c>
      <c r="F645" s="195" t="e">
        <f t="shared" si="48"/>
        <v>#VALUE!</v>
      </c>
      <c r="G645" s="195" t="e">
        <f t="shared" si="48"/>
        <v>#VALUE!</v>
      </c>
      <c r="Q645" s="196">
        <f t="shared" si="49"/>
        <v>6.0299999999999159</v>
      </c>
      <c r="R645" s="201" t="e">
        <v>#VALUE!</v>
      </c>
      <c r="S645" s="201" t="e">
        <v>#VALUE!</v>
      </c>
      <c r="T645" s="201" t="e">
        <v>#VALUE!</v>
      </c>
      <c r="U645" s="201" t="e">
        <v>#VALUE!</v>
      </c>
      <c r="V645" s="201" t="e">
        <v>#VALUE!</v>
      </c>
    </row>
    <row r="646" spans="1:22">
      <c r="A646" s="195" t="e">
        <f t="shared" si="45"/>
        <v>#VALUE!</v>
      </c>
      <c r="B646" s="195" t="e">
        <f t="shared" si="46"/>
        <v>#VALUE!</v>
      </c>
      <c r="C646" s="196">
        <f t="shared" si="47"/>
        <v>6.0499999999999154</v>
      </c>
      <c r="D646" s="195" t="e">
        <f t="shared" si="47"/>
        <v>#VALUE!</v>
      </c>
      <c r="E646" s="195" t="e">
        <f t="shared" si="48"/>
        <v>#VALUE!</v>
      </c>
      <c r="F646" s="195" t="e">
        <f t="shared" si="48"/>
        <v>#VALUE!</v>
      </c>
      <c r="G646" s="195" t="e">
        <f t="shared" si="48"/>
        <v>#VALUE!</v>
      </c>
      <c r="Q646" s="196">
        <f t="shared" si="49"/>
        <v>6.0399999999999157</v>
      </c>
      <c r="R646" s="201" t="e">
        <v>#VALUE!</v>
      </c>
      <c r="S646" s="201" t="e">
        <v>#VALUE!</v>
      </c>
      <c r="T646" s="201" t="e">
        <v>#VALUE!</v>
      </c>
      <c r="U646" s="201" t="e">
        <v>#VALUE!</v>
      </c>
      <c r="V646" s="201" t="e">
        <v>#VALUE!</v>
      </c>
    </row>
    <row r="647" spans="1:22">
      <c r="A647" s="195" t="e">
        <f t="shared" si="45"/>
        <v>#VALUE!</v>
      </c>
      <c r="B647" s="195" t="e">
        <f t="shared" si="46"/>
        <v>#VALUE!</v>
      </c>
      <c r="C647" s="196">
        <f t="shared" si="47"/>
        <v>6.0599999999999152</v>
      </c>
      <c r="D647" s="195" t="e">
        <f t="shared" si="47"/>
        <v>#VALUE!</v>
      </c>
      <c r="E647" s="195" t="e">
        <f t="shared" si="48"/>
        <v>#VALUE!</v>
      </c>
      <c r="F647" s="195" t="e">
        <f t="shared" si="48"/>
        <v>#VALUE!</v>
      </c>
      <c r="G647" s="195" t="e">
        <f t="shared" si="48"/>
        <v>#VALUE!</v>
      </c>
      <c r="Q647" s="196">
        <f t="shared" si="49"/>
        <v>6.0499999999999154</v>
      </c>
      <c r="R647" s="201" t="e">
        <v>#VALUE!</v>
      </c>
      <c r="S647" s="201" t="e">
        <v>#VALUE!</v>
      </c>
      <c r="T647" s="201" t="e">
        <v>#VALUE!</v>
      </c>
      <c r="U647" s="201" t="e">
        <v>#VALUE!</v>
      </c>
      <c r="V647" s="201" t="e">
        <v>#VALUE!</v>
      </c>
    </row>
    <row r="648" spans="1:22">
      <c r="A648" s="195" t="e">
        <f t="shared" si="45"/>
        <v>#VALUE!</v>
      </c>
      <c r="B648" s="195" t="e">
        <f t="shared" si="46"/>
        <v>#VALUE!</v>
      </c>
      <c r="C648" s="196">
        <f t="shared" si="47"/>
        <v>6.069999999999915</v>
      </c>
      <c r="D648" s="195" t="e">
        <f t="shared" si="47"/>
        <v>#VALUE!</v>
      </c>
      <c r="E648" s="195" t="e">
        <f t="shared" si="48"/>
        <v>#VALUE!</v>
      </c>
      <c r="F648" s="195" t="e">
        <f t="shared" si="48"/>
        <v>#VALUE!</v>
      </c>
      <c r="G648" s="195" t="e">
        <f t="shared" si="48"/>
        <v>#VALUE!</v>
      </c>
      <c r="Q648" s="196">
        <f t="shared" si="49"/>
        <v>6.0599999999999152</v>
      </c>
      <c r="R648" s="201" t="e">
        <v>#VALUE!</v>
      </c>
      <c r="S648" s="201" t="e">
        <v>#VALUE!</v>
      </c>
      <c r="T648" s="201" t="e">
        <v>#VALUE!</v>
      </c>
      <c r="U648" s="201" t="e">
        <v>#VALUE!</v>
      </c>
      <c r="V648" s="201" t="e">
        <v>#VALUE!</v>
      </c>
    </row>
    <row r="649" spans="1:22">
      <c r="A649" s="195" t="e">
        <f t="shared" si="45"/>
        <v>#VALUE!</v>
      </c>
      <c r="B649" s="195" t="e">
        <f t="shared" si="46"/>
        <v>#VALUE!</v>
      </c>
      <c r="C649" s="196">
        <f t="shared" si="47"/>
        <v>6.0799999999999148</v>
      </c>
      <c r="D649" s="195" t="e">
        <f t="shared" si="47"/>
        <v>#VALUE!</v>
      </c>
      <c r="E649" s="195" t="e">
        <f t="shared" si="48"/>
        <v>#VALUE!</v>
      </c>
      <c r="F649" s="195" t="e">
        <f t="shared" si="48"/>
        <v>#VALUE!</v>
      </c>
      <c r="G649" s="195" t="e">
        <f t="shared" si="48"/>
        <v>#VALUE!</v>
      </c>
      <c r="Q649" s="196">
        <f t="shared" si="49"/>
        <v>6.069999999999915</v>
      </c>
      <c r="R649" s="201" t="e">
        <v>#VALUE!</v>
      </c>
      <c r="S649" s="201" t="e">
        <v>#VALUE!</v>
      </c>
      <c r="T649" s="201" t="e">
        <v>#VALUE!</v>
      </c>
      <c r="U649" s="201" t="e">
        <v>#VALUE!</v>
      </c>
      <c r="V649" s="201" t="e">
        <v>#VALUE!</v>
      </c>
    </row>
    <row r="650" spans="1:22">
      <c r="A650" s="195" t="e">
        <f t="shared" si="45"/>
        <v>#VALUE!</v>
      </c>
      <c r="B650" s="195" t="e">
        <f t="shared" si="46"/>
        <v>#VALUE!</v>
      </c>
      <c r="C650" s="196">
        <f t="shared" si="47"/>
        <v>6.0899999999999146</v>
      </c>
      <c r="D650" s="195" t="e">
        <f t="shared" si="47"/>
        <v>#VALUE!</v>
      </c>
      <c r="E650" s="195" t="e">
        <f t="shared" si="48"/>
        <v>#VALUE!</v>
      </c>
      <c r="F650" s="195" t="e">
        <f t="shared" si="48"/>
        <v>#VALUE!</v>
      </c>
      <c r="G650" s="195" t="e">
        <f t="shared" si="48"/>
        <v>#VALUE!</v>
      </c>
      <c r="Q650" s="196">
        <f t="shared" si="49"/>
        <v>6.0799999999999148</v>
      </c>
      <c r="R650" s="201" t="e">
        <v>#VALUE!</v>
      </c>
      <c r="S650" s="201" t="e">
        <v>#VALUE!</v>
      </c>
      <c r="T650" s="201" t="e">
        <v>#VALUE!</v>
      </c>
      <c r="U650" s="201" t="e">
        <v>#VALUE!</v>
      </c>
      <c r="V650" s="201" t="e">
        <v>#VALUE!</v>
      </c>
    </row>
    <row r="651" spans="1:22">
      <c r="A651" s="195" t="e">
        <f t="shared" si="45"/>
        <v>#VALUE!</v>
      </c>
      <c r="B651" s="195" t="e">
        <f t="shared" si="46"/>
        <v>#VALUE!</v>
      </c>
      <c r="C651" s="196">
        <f t="shared" si="47"/>
        <v>6.0999999999999144</v>
      </c>
      <c r="D651" s="195" t="e">
        <f t="shared" si="47"/>
        <v>#VALUE!</v>
      </c>
      <c r="E651" s="195" t="e">
        <f t="shared" si="48"/>
        <v>#VALUE!</v>
      </c>
      <c r="F651" s="195" t="e">
        <f t="shared" si="48"/>
        <v>#VALUE!</v>
      </c>
      <c r="G651" s="195" t="e">
        <f t="shared" si="48"/>
        <v>#VALUE!</v>
      </c>
      <c r="Q651" s="196">
        <f t="shared" si="49"/>
        <v>6.0899999999999146</v>
      </c>
      <c r="R651" s="201" t="e">
        <v>#VALUE!</v>
      </c>
      <c r="S651" s="201" t="e">
        <v>#VALUE!</v>
      </c>
      <c r="T651" s="201" t="e">
        <v>#VALUE!</v>
      </c>
      <c r="U651" s="201" t="e">
        <v>#VALUE!</v>
      </c>
      <c r="V651" s="201" t="e">
        <v>#VALUE!</v>
      </c>
    </row>
    <row r="652" spans="1:22">
      <c r="A652" s="195" t="e">
        <f t="shared" si="45"/>
        <v>#VALUE!</v>
      </c>
      <c r="B652" s="195" t="e">
        <f t="shared" si="46"/>
        <v>#VALUE!</v>
      </c>
      <c r="C652" s="196">
        <f t="shared" si="47"/>
        <v>6.1099999999999142</v>
      </c>
      <c r="D652" s="195" t="e">
        <f t="shared" si="47"/>
        <v>#VALUE!</v>
      </c>
      <c r="E652" s="195" t="e">
        <f t="shared" si="48"/>
        <v>#VALUE!</v>
      </c>
      <c r="F652" s="195" t="e">
        <f t="shared" si="48"/>
        <v>#VALUE!</v>
      </c>
      <c r="G652" s="195" t="e">
        <f t="shared" si="48"/>
        <v>#VALUE!</v>
      </c>
      <c r="Q652" s="196">
        <f t="shared" si="49"/>
        <v>6.0999999999999144</v>
      </c>
      <c r="R652" s="201" t="e">
        <v>#VALUE!</v>
      </c>
      <c r="S652" s="201" t="e">
        <v>#VALUE!</v>
      </c>
      <c r="T652" s="201" t="e">
        <v>#VALUE!</v>
      </c>
      <c r="U652" s="201" t="e">
        <v>#VALUE!</v>
      </c>
      <c r="V652" s="201" t="e">
        <v>#VALUE!</v>
      </c>
    </row>
    <row r="653" spans="1:22">
      <c r="A653" s="195" t="e">
        <f t="shared" si="45"/>
        <v>#VALUE!</v>
      </c>
      <c r="B653" s="195" t="e">
        <f t="shared" si="46"/>
        <v>#VALUE!</v>
      </c>
      <c r="C653" s="196">
        <f t="shared" si="47"/>
        <v>6.119999999999914</v>
      </c>
      <c r="D653" s="195" t="e">
        <f t="shared" si="47"/>
        <v>#VALUE!</v>
      </c>
      <c r="E653" s="195" t="e">
        <f t="shared" si="48"/>
        <v>#VALUE!</v>
      </c>
      <c r="F653" s="195" t="e">
        <f t="shared" si="48"/>
        <v>#VALUE!</v>
      </c>
      <c r="G653" s="195" t="e">
        <f t="shared" si="48"/>
        <v>#VALUE!</v>
      </c>
      <c r="Q653" s="196">
        <f t="shared" si="49"/>
        <v>6.1099999999999142</v>
      </c>
      <c r="R653" s="201" t="e">
        <v>#VALUE!</v>
      </c>
      <c r="S653" s="201" t="e">
        <v>#VALUE!</v>
      </c>
      <c r="T653" s="201" t="e">
        <v>#VALUE!</v>
      </c>
      <c r="U653" s="201" t="e">
        <v>#VALUE!</v>
      </c>
      <c r="V653" s="201" t="e">
        <v>#VALUE!</v>
      </c>
    </row>
    <row r="654" spans="1:22">
      <c r="A654" s="195" t="e">
        <f t="shared" si="45"/>
        <v>#VALUE!</v>
      </c>
      <c r="B654" s="195" t="e">
        <f t="shared" si="46"/>
        <v>#VALUE!</v>
      </c>
      <c r="C654" s="196">
        <f t="shared" si="47"/>
        <v>6.1299999999999137</v>
      </c>
      <c r="D654" s="195" t="e">
        <f t="shared" si="47"/>
        <v>#VALUE!</v>
      </c>
      <c r="E654" s="195" t="e">
        <f t="shared" si="48"/>
        <v>#VALUE!</v>
      </c>
      <c r="F654" s="195" t="e">
        <f t="shared" si="48"/>
        <v>#VALUE!</v>
      </c>
      <c r="G654" s="195" t="e">
        <f t="shared" si="48"/>
        <v>#VALUE!</v>
      </c>
      <c r="Q654" s="196">
        <f t="shared" si="49"/>
        <v>6.119999999999914</v>
      </c>
      <c r="R654" s="201" t="e">
        <v>#VALUE!</v>
      </c>
      <c r="S654" s="201" t="e">
        <v>#VALUE!</v>
      </c>
      <c r="T654" s="201" t="e">
        <v>#VALUE!</v>
      </c>
      <c r="U654" s="201" t="e">
        <v>#VALUE!</v>
      </c>
      <c r="V654" s="201" t="e">
        <v>#VALUE!</v>
      </c>
    </row>
    <row r="655" spans="1:22">
      <c r="A655" s="195" t="e">
        <f t="shared" si="45"/>
        <v>#VALUE!</v>
      </c>
      <c r="B655" s="195" t="e">
        <f t="shared" si="46"/>
        <v>#VALUE!</v>
      </c>
      <c r="C655" s="196">
        <f t="shared" si="47"/>
        <v>6.1399999999999135</v>
      </c>
      <c r="D655" s="195" t="e">
        <f t="shared" si="47"/>
        <v>#VALUE!</v>
      </c>
      <c r="E655" s="195" t="e">
        <f t="shared" si="48"/>
        <v>#VALUE!</v>
      </c>
      <c r="F655" s="195" t="e">
        <f t="shared" si="48"/>
        <v>#VALUE!</v>
      </c>
      <c r="G655" s="195" t="e">
        <f t="shared" si="48"/>
        <v>#VALUE!</v>
      </c>
      <c r="Q655" s="196">
        <f t="shared" si="49"/>
        <v>6.1299999999999137</v>
      </c>
      <c r="R655" s="201" t="e">
        <v>#VALUE!</v>
      </c>
      <c r="S655" s="201" t="e">
        <v>#VALUE!</v>
      </c>
      <c r="T655" s="201" t="e">
        <v>#VALUE!</v>
      </c>
      <c r="U655" s="201" t="e">
        <v>#VALUE!</v>
      </c>
      <c r="V655" s="201" t="e">
        <v>#VALUE!</v>
      </c>
    </row>
    <row r="656" spans="1:22">
      <c r="A656" s="195" t="e">
        <f t="shared" si="45"/>
        <v>#VALUE!</v>
      </c>
      <c r="B656" s="195" t="e">
        <f t="shared" si="46"/>
        <v>#VALUE!</v>
      </c>
      <c r="C656" s="196">
        <f t="shared" si="47"/>
        <v>6.1499999999999133</v>
      </c>
      <c r="D656" s="195" t="e">
        <f t="shared" si="47"/>
        <v>#VALUE!</v>
      </c>
      <c r="E656" s="195" t="e">
        <f t="shared" si="48"/>
        <v>#VALUE!</v>
      </c>
      <c r="F656" s="195" t="e">
        <f t="shared" si="48"/>
        <v>#VALUE!</v>
      </c>
      <c r="G656" s="195" t="e">
        <f t="shared" si="48"/>
        <v>#VALUE!</v>
      </c>
      <c r="Q656" s="196">
        <f t="shared" si="49"/>
        <v>6.1399999999999135</v>
      </c>
      <c r="R656" s="201" t="e">
        <v>#VALUE!</v>
      </c>
      <c r="S656" s="201" t="e">
        <v>#VALUE!</v>
      </c>
      <c r="T656" s="201" t="e">
        <v>#VALUE!</v>
      </c>
      <c r="U656" s="201" t="e">
        <v>#VALUE!</v>
      </c>
      <c r="V656" s="201" t="e">
        <v>#VALUE!</v>
      </c>
    </row>
    <row r="657" spans="1:22">
      <c r="A657" s="195" t="e">
        <f t="shared" si="45"/>
        <v>#VALUE!</v>
      </c>
      <c r="B657" s="195" t="e">
        <f t="shared" si="46"/>
        <v>#VALUE!</v>
      </c>
      <c r="C657" s="196">
        <f t="shared" si="47"/>
        <v>6.1599999999999131</v>
      </c>
      <c r="D657" s="195" t="e">
        <f t="shared" si="47"/>
        <v>#VALUE!</v>
      </c>
      <c r="E657" s="195" t="e">
        <f t="shared" si="48"/>
        <v>#VALUE!</v>
      </c>
      <c r="F657" s="195" t="e">
        <f t="shared" si="48"/>
        <v>#VALUE!</v>
      </c>
      <c r="G657" s="195" t="e">
        <f t="shared" si="48"/>
        <v>#VALUE!</v>
      </c>
      <c r="Q657" s="196">
        <f t="shared" si="49"/>
        <v>6.1499999999999133</v>
      </c>
      <c r="R657" s="201" t="e">
        <v>#VALUE!</v>
      </c>
      <c r="S657" s="201" t="e">
        <v>#VALUE!</v>
      </c>
      <c r="T657" s="201" t="e">
        <v>#VALUE!</v>
      </c>
      <c r="U657" s="201" t="e">
        <v>#VALUE!</v>
      </c>
      <c r="V657" s="201" t="e">
        <v>#VALUE!</v>
      </c>
    </row>
    <row r="658" spans="1:22">
      <c r="A658" s="195" t="e">
        <f t="shared" si="45"/>
        <v>#VALUE!</v>
      </c>
      <c r="B658" s="195" t="e">
        <f t="shared" si="46"/>
        <v>#VALUE!</v>
      </c>
      <c r="C658" s="196">
        <f t="shared" si="47"/>
        <v>6.1699999999999129</v>
      </c>
      <c r="D658" s="195" t="e">
        <f t="shared" si="47"/>
        <v>#VALUE!</v>
      </c>
      <c r="E658" s="195" t="e">
        <f t="shared" si="48"/>
        <v>#VALUE!</v>
      </c>
      <c r="F658" s="195" t="e">
        <f t="shared" si="48"/>
        <v>#VALUE!</v>
      </c>
      <c r="G658" s="195" t="e">
        <f t="shared" si="48"/>
        <v>#VALUE!</v>
      </c>
      <c r="Q658" s="196">
        <f t="shared" si="49"/>
        <v>6.1599999999999131</v>
      </c>
      <c r="R658" s="201" t="e">
        <v>#VALUE!</v>
      </c>
      <c r="S658" s="201" t="e">
        <v>#VALUE!</v>
      </c>
      <c r="T658" s="201" t="e">
        <v>#VALUE!</v>
      </c>
      <c r="U658" s="201" t="e">
        <v>#VALUE!</v>
      </c>
      <c r="V658" s="201" t="e">
        <v>#VALUE!</v>
      </c>
    </row>
    <row r="659" spans="1:22">
      <c r="A659" s="195" t="e">
        <f t="shared" si="45"/>
        <v>#VALUE!</v>
      </c>
      <c r="B659" s="195" t="e">
        <f t="shared" si="46"/>
        <v>#VALUE!</v>
      </c>
      <c r="C659" s="196">
        <f t="shared" si="47"/>
        <v>6.1799999999999127</v>
      </c>
      <c r="D659" s="195" t="e">
        <f t="shared" si="47"/>
        <v>#VALUE!</v>
      </c>
      <c r="E659" s="195" t="e">
        <f t="shared" si="48"/>
        <v>#VALUE!</v>
      </c>
      <c r="F659" s="195" t="e">
        <f t="shared" si="48"/>
        <v>#VALUE!</v>
      </c>
      <c r="G659" s="195" t="e">
        <f t="shared" si="48"/>
        <v>#VALUE!</v>
      </c>
      <c r="Q659" s="196">
        <f t="shared" si="49"/>
        <v>6.1699999999999129</v>
      </c>
      <c r="R659" s="201" t="e">
        <v>#VALUE!</v>
      </c>
      <c r="S659" s="201" t="e">
        <v>#VALUE!</v>
      </c>
      <c r="T659" s="201" t="e">
        <v>#VALUE!</v>
      </c>
      <c r="U659" s="201" t="e">
        <v>#VALUE!</v>
      </c>
      <c r="V659" s="201" t="e">
        <v>#VALUE!</v>
      </c>
    </row>
    <row r="660" spans="1:22">
      <c r="A660" s="195" t="e">
        <f t="shared" si="45"/>
        <v>#VALUE!</v>
      </c>
      <c r="B660" s="195" t="e">
        <f t="shared" si="46"/>
        <v>#VALUE!</v>
      </c>
      <c r="C660" s="196">
        <f t="shared" si="47"/>
        <v>6.1899999999999125</v>
      </c>
      <c r="D660" s="195" t="e">
        <f t="shared" si="47"/>
        <v>#VALUE!</v>
      </c>
      <c r="E660" s="195" t="e">
        <f t="shared" si="48"/>
        <v>#VALUE!</v>
      </c>
      <c r="F660" s="195" t="e">
        <f t="shared" si="48"/>
        <v>#VALUE!</v>
      </c>
      <c r="G660" s="195" t="e">
        <f t="shared" si="48"/>
        <v>#VALUE!</v>
      </c>
      <c r="Q660" s="196">
        <f t="shared" si="49"/>
        <v>6.1799999999999127</v>
      </c>
      <c r="R660" s="201" t="e">
        <v>#VALUE!</v>
      </c>
      <c r="S660" s="201" t="e">
        <v>#VALUE!</v>
      </c>
      <c r="T660" s="201" t="e">
        <v>#VALUE!</v>
      </c>
      <c r="U660" s="201" t="e">
        <v>#VALUE!</v>
      </c>
      <c r="V660" s="201" t="e">
        <v>#VALUE!</v>
      </c>
    </row>
    <row r="661" spans="1:22">
      <c r="A661" s="195" t="e">
        <f t="shared" si="45"/>
        <v>#VALUE!</v>
      </c>
      <c r="B661" s="195" t="e">
        <f t="shared" si="46"/>
        <v>#VALUE!</v>
      </c>
      <c r="C661" s="196">
        <f t="shared" si="47"/>
        <v>6.1999999999999122</v>
      </c>
      <c r="D661" s="195" t="e">
        <f t="shared" si="47"/>
        <v>#VALUE!</v>
      </c>
      <c r="E661" s="195" t="e">
        <f t="shared" si="48"/>
        <v>#VALUE!</v>
      </c>
      <c r="F661" s="195" t="e">
        <f t="shared" si="48"/>
        <v>#VALUE!</v>
      </c>
      <c r="G661" s="195" t="e">
        <f t="shared" si="48"/>
        <v>#VALUE!</v>
      </c>
      <c r="Q661" s="196">
        <f t="shared" si="49"/>
        <v>6.1899999999999125</v>
      </c>
      <c r="R661" s="201" t="e">
        <v>#VALUE!</v>
      </c>
      <c r="S661" s="201" t="e">
        <v>#VALUE!</v>
      </c>
      <c r="T661" s="201" t="e">
        <v>#VALUE!</v>
      </c>
      <c r="U661" s="201" t="e">
        <v>#VALUE!</v>
      </c>
      <c r="V661" s="201" t="e">
        <v>#VALUE!</v>
      </c>
    </row>
    <row r="662" spans="1:22">
      <c r="A662" s="195" t="e">
        <f t="shared" si="45"/>
        <v>#VALUE!</v>
      </c>
      <c r="B662" s="195" t="e">
        <f t="shared" si="46"/>
        <v>#VALUE!</v>
      </c>
      <c r="C662" s="196">
        <f t="shared" si="47"/>
        <v>6.209999999999912</v>
      </c>
      <c r="D662" s="195" t="e">
        <f t="shared" si="47"/>
        <v>#VALUE!</v>
      </c>
      <c r="E662" s="195" t="e">
        <f t="shared" si="48"/>
        <v>#VALUE!</v>
      </c>
      <c r="F662" s="195" t="e">
        <f t="shared" si="48"/>
        <v>#VALUE!</v>
      </c>
      <c r="G662" s="195" t="e">
        <f t="shared" si="48"/>
        <v>#VALUE!</v>
      </c>
      <c r="Q662" s="196">
        <f t="shared" si="49"/>
        <v>6.1999999999999122</v>
      </c>
      <c r="R662" s="201" t="e">
        <v>#VALUE!</v>
      </c>
      <c r="S662" s="201" t="e">
        <v>#VALUE!</v>
      </c>
      <c r="T662" s="201" t="e">
        <v>#VALUE!</v>
      </c>
      <c r="U662" s="201" t="e">
        <v>#VALUE!</v>
      </c>
      <c r="V662" s="201" t="e">
        <v>#VALUE!</v>
      </c>
    </row>
    <row r="663" spans="1:22">
      <c r="A663" s="195" t="e">
        <f t="shared" si="45"/>
        <v>#VALUE!</v>
      </c>
      <c r="B663" s="195" t="e">
        <f t="shared" si="46"/>
        <v>#VALUE!</v>
      </c>
      <c r="C663" s="196">
        <f t="shared" si="47"/>
        <v>6.2199999999999118</v>
      </c>
      <c r="D663" s="195" t="e">
        <f t="shared" si="47"/>
        <v>#VALUE!</v>
      </c>
      <c r="E663" s="195" t="e">
        <f t="shared" si="48"/>
        <v>#VALUE!</v>
      </c>
      <c r="F663" s="195" t="e">
        <f t="shared" si="48"/>
        <v>#VALUE!</v>
      </c>
      <c r="G663" s="195" t="e">
        <f t="shared" si="48"/>
        <v>#VALUE!</v>
      </c>
      <c r="Q663" s="196">
        <f t="shared" si="49"/>
        <v>6.209999999999912</v>
      </c>
      <c r="R663" s="201" t="e">
        <v>#VALUE!</v>
      </c>
      <c r="S663" s="201" t="e">
        <v>#VALUE!</v>
      </c>
      <c r="T663" s="201" t="e">
        <v>#VALUE!</v>
      </c>
      <c r="U663" s="201" t="e">
        <v>#VALUE!</v>
      </c>
      <c r="V663" s="201" t="e">
        <v>#VALUE!</v>
      </c>
    </row>
    <row r="664" spans="1:22">
      <c r="A664" s="195" t="e">
        <f t="shared" si="45"/>
        <v>#VALUE!</v>
      </c>
      <c r="B664" s="195" t="e">
        <f t="shared" si="46"/>
        <v>#VALUE!</v>
      </c>
      <c r="C664" s="196">
        <f t="shared" si="47"/>
        <v>6.2299999999999116</v>
      </c>
      <c r="D664" s="195" t="e">
        <f t="shared" si="47"/>
        <v>#VALUE!</v>
      </c>
      <c r="E664" s="195" t="e">
        <f t="shared" si="48"/>
        <v>#VALUE!</v>
      </c>
      <c r="F664" s="195" t="e">
        <f t="shared" si="48"/>
        <v>#VALUE!</v>
      </c>
      <c r="G664" s="195" t="e">
        <f t="shared" si="48"/>
        <v>#VALUE!</v>
      </c>
      <c r="Q664" s="196">
        <f t="shared" si="49"/>
        <v>6.2199999999999118</v>
      </c>
      <c r="R664" s="201" t="e">
        <v>#VALUE!</v>
      </c>
      <c r="S664" s="201" t="e">
        <v>#VALUE!</v>
      </c>
      <c r="T664" s="201" t="e">
        <v>#VALUE!</v>
      </c>
      <c r="U664" s="201" t="e">
        <v>#VALUE!</v>
      </c>
      <c r="V664" s="201" t="e">
        <v>#VALUE!</v>
      </c>
    </row>
    <row r="665" spans="1:22">
      <c r="A665" s="195" t="e">
        <f t="shared" si="45"/>
        <v>#VALUE!</v>
      </c>
      <c r="B665" s="195" t="e">
        <f t="shared" si="46"/>
        <v>#VALUE!</v>
      </c>
      <c r="C665" s="196">
        <f t="shared" si="47"/>
        <v>6.2399999999999114</v>
      </c>
      <c r="D665" s="195" t="e">
        <f t="shared" si="47"/>
        <v>#VALUE!</v>
      </c>
      <c r="E665" s="195" t="e">
        <f t="shared" si="48"/>
        <v>#VALUE!</v>
      </c>
      <c r="F665" s="195" t="e">
        <f t="shared" si="48"/>
        <v>#VALUE!</v>
      </c>
      <c r="G665" s="195" t="e">
        <f t="shared" si="48"/>
        <v>#VALUE!</v>
      </c>
      <c r="Q665" s="196">
        <f t="shared" si="49"/>
        <v>6.2299999999999116</v>
      </c>
      <c r="R665" s="201" t="e">
        <v>#VALUE!</v>
      </c>
      <c r="S665" s="201" t="e">
        <v>#VALUE!</v>
      </c>
      <c r="T665" s="201" t="e">
        <v>#VALUE!</v>
      </c>
      <c r="U665" s="201" t="e">
        <v>#VALUE!</v>
      </c>
      <c r="V665" s="201" t="e">
        <v>#VALUE!</v>
      </c>
    </row>
    <row r="666" spans="1:22">
      <c r="A666" s="195" t="e">
        <f t="shared" si="45"/>
        <v>#VALUE!</v>
      </c>
      <c r="B666" s="195" t="e">
        <f t="shared" si="46"/>
        <v>#VALUE!</v>
      </c>
      <c r="C666" s="196">
        <f t="shared" si="47"/>
        <v>6.2499999999999112</v>
      </c>
      <c r="D666" s="195" t="e">
        <f t="shared" si="47"/>
        <v>#VALUE!</v>
      </c>
      <c r="E666" s="195" t="e">
        <f t="shared" si="48"/>
        <v>#VALUE!</v>
      </c>
      <c r="F666" s="195" t="e">
        <f t="shared" si="48"/>
        <v>#VALUE!</v>
      </c>
      <c r="G666" s="195" t="e">
        <f t="shared" si="48"/>
        <v>#VALUE!</v>
      </c>
      <c r="Q666" s="196">
        <f t="shared" si="49"/>
        <v>6.2399999999999114</v>
      </c>
      <c r="R666" s="201" t="e">
        <v>#VALUE!</v>
      </c>
      <c r="S666" s="201" t="e">
        <v>#VALUE!</v>
      </c>
      <c r="T666" s="201" t="e">
        <v>#VALUE!</v>
      </c>
      <c r="U666" s="201" t="e">
        <v>#VALUE!</v>
      </c>
      <c r="V666" s="201" t="e">
        <v>#VALUE!</v>
      </c>
    </row>
    <row r="667" spans="1:22">
      <c r="A667" s="195" t="e">
        <f t="shared" si="45"/>
        <v>#VALUE!</v>
      </c>
      <c r="B667" s="195" t="e">
        <f t="shared" si="46"/>
        <v>#VALUE!</v>
      </c>
      <c r="C667" s="196">
        <f t="shared" si="47"/>
        <v>6.259999999999911</v>
      </c>
      <c r="D667" s="195" t="e">
        <f t="shared" si="47"/>
        <v>#VALUE!</v>
      </c>
      <c r="E667" s="195" t="e">
        <f t="shared" si="48"/>
        <v>#VALUE!</v>
      </c>
      <c r="F667" s="195" t="e">
        <f t="shared" si="48"/>
        <v>#VALUE!</v>
      </c>
      <c r="G667" s="195" t="e">
        <f t="shared" si="48"/>
        <v>#VALUE!</v>
      </c>
      <c r="Q667" s="196">
        <f t="shared" si="49"/>
        <v>6.2499999999999112</v>
      </c>
      <c r="R667" s="201" t="e">
        <v>#VALUE!</v>
      </c>
      <c r="S667" s="201" t="e">
        <v>#VALUE!</v>
      </c>
      <c r="T667" s="201" t="e">
        <v>#VALUE!</v>
      </c>
      <c r="U667" s="201" t="e">
        <v>#VALUE!</v>
      </c>
      <c r="V667" s="201" t="e">
        <v>#VALUE!</v>
      </c>
    </row>
    <row r="668" spans="1:22">
      <c r="A668" s="195" t="e">
        <f t="shared" si="45"/>
        <v>#VALUE!</v>
      </c>
      <c r="B668" s="195" t="e">
        <f t="shared" si="46"/>
        <v>#VALUE!</v>
      </c>
      <c r="C668" s="196">
        <f t="shared" si="47"/>
        <v>6.2699999999999108</v>
      </c>
      <c r="D668" s="195" t="e">
        <f t="shared" si="47"/>
        <v>#VALUE!</v>
      </c>
      <c r="E668" s="195" t="e">
        <f t="shared" si="48"/>
        <v>#VALUE!</v>
      </c>
      <c r="F668" s="195" t="e">
        <f t="shared" si="48"/>
        <v>#VALUE!</v>
      </c>
      <c r="G668" s="195" t="e">
        <f t="shared" si="48"/>
        <v>#VALUE!</v>
      </c>
      <c r="Q668" s="196">
        <f t="shared" si="49"/>
        <v>6.259999999999911</v>
      </c>
      <c r="R668" s="201" t="e">
        <v>#VALUE!</v>
      </c>
      <c r="S668" s="201" t="e">
        <v>#VALUE!</v>
      </c>
      <c r="T668" s="201" t="e">
        <v>#VALUE!</v>
      </c>
      <c r="U668" s="201" t="e">
        <v>#VALUE!</v>
      </c>
      <c r="V668" s="201" t="e">
        <v>#VALUE!</v>
      </c>
    </row>
    <row r="669" spans="1:22">
      <c r="A669" s="195" t="e">
        <f t="shared" si="45"/>
        <v>#VALUE!</v>
      </c>
      <c r="B669" s="195" t="e">
        <f t="shared" si="46"/>
        <v>#VALUE!</v>
      </c>
      <c r="C669" s="196">
        <f t="shared" si="47"/>
        <v>6.2799999999999105</v>
      </c>
      <c r="D669" s="195" t="e">
        <f t="shared" si="47"/>
        <v>#VALUE!</v>
      </c>
      <c r="E669" s="195" t="e">
        <f t="shared" si="48"/>
        <v>#VALUE!</v>
      </c>
      <c r="F669" s="195" t="e">
        <f t="shared" si="48"/>
        <v>#VALUE!</v>
      </c>
      <c r="G669" s="195" t="e">
        <f t="shared" si="48"/>
        <v>#VALUE!</v>
      </c>
      <c r="Q669" s="196">
        <f t="shared" si="49"/>
        <v>6.2699999999999108</v>
      </c>
      <c r="R669" s="201" t="e">
        <v>#VALUE!</v>
      </c>
      <c r="S669" s="201" t="e">
        <v>#VALUE!</v>
      </c>
      <c r="T669" s="201" t="e">
        <v>#VALUE!</v>
      </c>
      <c r="U669" s="201" t="e">
        <v>#VALUE!</v>
      </c>
      <c r="V669" s="201" t="e">
        <v>#VALUE!</v>
      </c>
    </row>
    <row r="670" spans="1:22">
      <c r="A670" s="195" t="e">
        <f t="shared" si="45"/>
        <v>#VALUE!</v>
      </c>
      <c r="B670" s="195" t="e">
        <f t="shared" si="46"/>
        <v>#VALUE!</v>
      </c>
      <c r="C670" s="196">
        <f t="shared" si="47"/>
        <v>6.2899999999999103</v>
      </c>
      <c r="D670" s="195" t="e">
        <f t="shared" si="47"/>
        <v>#VALUE!</v>
      </c>
      <c r="E670" s="195" t="e">
        <f t="shared" si="48"/>
        <v>#VALUE!</v>
      </c>
      <c r="F670" s="195" t="e">
        <f t="shared" si="48"/>
        <v>#VALUE!</v>
      </c>
      <c r="G670" s="195" t="e">
        <f t="shared" si="48"/>
        <v>#VALUE!</v>
      </c>
      <c r="Q670" s="196">
        <f t="shared" si="49"/>
        <v>6.2799999999999105</v>
      </c>
      <c r="R670" s="201" t="e">
        <v>#VALUE!</v>
      </c>
      <c r="S670" s="201" t="e">
        <v>#VALUE!</v>
      </c>
      <c r="T670" s="201" t="e">
        <v>#VALUE!</v>
      </c>
      <c r="U670" s="201" t="e">
        <v>#VALUE!</v>
      </c>
      <c r="V670" s="201" t="e">
        <v>#VALUE!</v>
      </c>
    </row>
    <row r="671" spans="1:22">
      <c r="A671" s="195" t="e">
        <f t="shared" si="45"/>
        <v>#VALUE!</v>
      </c>
      <c r="B671" s="195" t="e">
        <f t="shared" si="46"/>
        <v>#VALUE!</v>
      </c>
      <c r="C671" s="196">
        <f t="shared" si="47"/>
        <v>6.2999999999999101</v>
      </c>
      <c r="D671" s="195" t="e">
        <f t="shared" si="47"/>
        <v>#VALUE!</v>
      </c>
      <c r="E671" s="195" t="e">
        <f t="shared" si="48"/>
        <v>#VALUE!</v>
      </c>
      <c r="F671" s="195" t="e">
        <f t="shared" si="48"/>
        <v>#VALUE!</v>
      </c>
      <c r="G671" s="195" t="e">
        <f t="shared" si="48"/>
        <v>#VALUE!</v>
      </c>
      <c r="Q671" s="196">
        <f t="shared" si="49"/>
        <v>6.2899999999999103</v>
      </c>
      <c r="R671" s="201" t="e">
        <v>#VALUE!</v>
      </c>
      <c r="S671" s="201" t="e">
        <v>#VALUE!</v>
      </c>
      <c r="T671" s="201" t="e">
        <v>#VALUE!</v>
      </c>
      <c r="U671" s="201" t="e">
        <v>#VALUE!</v>
      </c>
      <c r="V671" s="201" t="e">
        <v>#VALUE!</v>
      </c>
    </row>
    <row r="672" spans="1:22">
      <c r="A672" s="195" t="e">
        <f t="shared" si="45"/>
        <v>#VALUE!</v>
      </c>
      <c r="B672" s="195" t="e">
        <f t="shared" si="46"/>
        <v>#VALUE!</v>
      </c>
      <c r="C672" s="196">
        <f t="shared" si="47"/>
        <v>6.3099999999999099</v>
      </c>
      <c r="D672" s="195" t="e">
        <f t="shared" si="47"/>
        <v>#VALUE!</v>
      </c>
      <c r="E672" s="195" t="e">
        <f t="shared" si="48"/>
        <v>#VALUE!</v>
      </c>
      <c r="F672" s="195" t="e">
        <f t="shared" si="48"/>
        <v>#VALUE!</v>
      </c>
      <c r="G672" s="195" t="e">
        <f t="shared" si="48"/>
        <v>#VALUE!</v>
      </c>
      <c r="Q672" s="196">
        <f t="shared" si="49"/>
        <v>6.2999999999999101</v>
      </c>
      <c r="R672" s="201" t="e">
        <v>#VALUE!</v>
      </c>
      <c r="S672" s="201" t="e">
        <v>#VALUE!</v>
      </c>
      <c r="T672" s="201" t="e">
        <v>#VALUE!</v>
      </c>
      <c r="U672" s="201" t="e">
        <v>#VALUE!</v>
      </c>
      <c r="V672" s="201" t="e">
        <v>#VALUE!</v>
      </c>
    </row>
    <row r="673" spans="1:22">
      <c r="A673" s="195" t="e">
        <f t="shared" si="45"/>
        <v>#VALUE!</v>
      </c>
      <c r="B673" s="195" t="e">
        <f t="shared" si="46"/>
        <v>#VALUE!</v>
      </c>
      <c r="C673" s="196">
        <f t="shared" si="47"/>
        <v>6.3199999999999097</v>
      </c>
      <c r="D673" s="195" t="e">
        <f t="shared" si="47"/>
        <v>#VALUE!</v>
      </c>
      <c r="E673" s="195" t="e">
        <f t="shared" si="48"/>
        <v>#VALUE!</v>
      </c>
      <c r="F673" s="195" t="e">
        <f t="shared" si="48"/>
        <v>#VALUE!</v>
      </c>
      <c r="G673" s="195" t="e">
        <f t="shared" si="48"/>
        <v>#VALUE!</v>
      </c>
      <c r="Q673" s="196">
        <f t="shared" si="49"/>
        <v>6.3099999999999099</v>
      </c>
      <c r="R673" s="201" t="e">
        <v>#VALUE!</v>
      </c>
      <c r="S673" s="201" t="e">
        <v>#VALUE!</v>
      </c>
      <c r="T673" s="201" t="e">
        <v>#VALUE!</v>
      </c>
      <c r="U673" s="201" t="e">
        <v>#VALUE!</v>
      </c>
      <c r="V673" s="201" t="e">
        <v>#VALUE!</v>
      </c>
    </row>
    <row r="674" spans="1:22">
      <c r="A674" s="195" t="e">
        <f t="shared" si="45"/>
        <v>#VALUE!</v>
      </c>
      <c r="B674" s="195" t="e">
        <f t="shared" si="46"/>
        <v>#VALUE!</v>
      </c>
      <c r="C674" s="196">
        <f t="shared" si="47"/>
        <v>6.3299999999999095</v>
      </c>
      <c r="D674" s="195" t="e">
        <f t="shared" si="47"/>
        <v>#VALUE!</v>
      </c>
      <c r="E674" s="195" t="e">
        <f t="shared" si="48"/>
        <v>#VALUE!</v>
      </c>
      <c r="F674" s="195" t="e">
        <f t="shared" si="48"/>
        <v>#VALUE!</v>
      </c>
      <c r="G674" s="195" t="e">
        <f t="shared" si="48"/>
        <v>#VALUE!</v>
      </c>
      <c r="Q674" s="196">
        <f t="shared" si="49"/>
        <v>6.3199999999999097</v>
      </c>
      <c r="R674" s="201" t="e">
        <v>#VALUE!</v>
      </c>
      <c r="S674" s="201" t="e">
        <v>#VALUE!</v>
      </c>
      <c r="T674" s="201" t="e">
        <v>#VALUE!</v>
      </c>
      <c r="U674" s="201" t="e">
        <v>#VALUE!</v>
      </c>
      <c r="V674" s="201" t="e">
        <v>#VALUE!</v>
      </c>
    </row>
    <row r="675" spans="1:22">
      <c r="A675" s="195" t="e">
        <f t="shared" si="45"/>
        <v>#VALUE!</v>
      </c>
      <c r="B675" s="195" t="e">
        <f t="shared" si="46"/>
        <v>#VALUE!</v>
      </c>
      <c r="C675" s="196">
        <f t="shared" si="47"/>
        <v>6.3399999999999093</v>
      </c>
      <c r="D675" s="195" t="e">
        <f t="shared" si="47"/>
        <v>#VALUE!</v>
      </c>
      <c r="E675" s="195" t="e">
        <f t="shared" si="48"/>
        <v>#VALUE!</v>
      </c>
      <c r="F675" s="195" t="e">
        <f t="shared" si="48"/>
        <v>#VALUE!</v>
      </c>
      <c r="G675" s="195" t="e">
        <f t="shared" si="48"/>
        <v>#VALUE!</v>
      </c>
      <c r="Q675" s="196">
        <f t="shared" si="49"/>
        <v>6.3299999999999095</v>
      </c>
      <c r="R675" s="201" t="e">
        <v>#VALUE!</v>
      </c>
      <c r="S675" s="201" t="e">
        <v>#VALUE!</v>
      </c>
      <c r="T675" s="201" t="e">
        <v>#VALUE!</v>
      </c>
      <c r="U675" s="201" t="e">
        <v>#VALUE!</v>
      </c>
      <c r="V675" s="201" t="e">
        <v>#VALUE!</v>
      </c>
    </row>
    <row r="676" spans="1:22">
      <c r="A676" s="195" t="e">
        <f t="shared" si="45"/>
        <v>#VALUE!</v>
      </c>
      <c r="B676" s="195" t="e">
        <f t="shared" si="46"/>
        <v>#VALUE!</v>
      </c>
      <c r="C676" s="196">
        <f t="shared" si="47"/>
        <v>6.3499999999999091</v>
      </c>
      <c r="D676" s="195" t="e">
        <f t="shared" si="47"/>
        <v>#VALUE!</v>
      </c>
      <c r="E676" s="195" t="e">
        <f t="shared" si="48"/>
        <v>#VALUE!</v>
      </c>
      <c r="F676" s="195" t="e">
        <f t="shared" si="48"/>
        <v>#VALUE!</v>
      </c>
      <c r="G676" s="195" t="e">
        <f t="shared" si="48"/>
        <v>#VALUE!</v>
      </c>
      <c r="Q676" s="196">
        <f t="shared" si="49"/>
        <v>6.3399999999999093</v>
      </c>
      <c r="R676" s="201" t="e">
        <v>#VALUE!</v>
      </c>
      <c r="S676" s="201" t="e">
        <v>#VALUE!</v>
      </c>
      <c r="T676" s="201" t="e">
        <v>#VALUE!</v>
      </c>
      <c r="U676" s="201" t="e">
        <v>#VALUE!</v>
      </c>
      <c r="V676" s="201" t="e">
        <v>#VALUE!</v>
      </c>
    </row>
    <row r="677" spans="1:22">
      <c r="A677" s="195" t="e">
        <f t="shared" si="45"/>
        <v>#VALUE!</v>
      </c>
      <c r="B677" s="195" t="e">
        <f t="shared" si="46"/>
        <v>#VALUE!</v>
      </c>
      <c r="C677" s="196">
        <f t="shared" si="47"/>
        <v>6.3599999999999088</v>
      </c>
      <c r="D677" s="195" t="e">
        <f t="shared" si="47"/>
        <v>#VALUE!</v>
      </c>
      <c r="E677" s="195" t="e">
        <f t="shared" si="48"/>
        <v>#VALUE!</v>
      </c>
      <c r="F677" s="195" t="e">
        <f t="shared" si="48"/>
        <v>#VALUE!</v>
      </c>
      <c r="G677" s="195" t="e">
        <f t="shared" si="48"/>
        <v>#VALUE!</v>
      </c>
      <c r="Q677" s="196">
        <f t="shared" si="49"/>
        <v>6.3499999999999091</v>
      </c>
      <c r="R677" s="201" t="e">
        <v>#VALUE!</v>
      </c>
      <c r="S677" s="201" t="e">
        <v>#VALUE!</v>
      </c>
      <c r="T677" s="201" t="e">
        <v>#VALUE!</v>
      </c>
      <c r="U677" s="201" t="e">
        <v>#VALUE!</v>
      </c>
      <c r="V677" s="201" t="e">
        <v>#VALUE!</v>
      </c>
    </row>
    <row r="678" spans="1:22">
      <c r="A678" s="195" t="e">
        <f t="shared" si="45"/>
        <v>#VALUE!</v>
      </c>
      <c r="B678" s="195" t="e">
        <f t="shared" si="46"/>
        <v>#VALUE!</v>
      </c>
      <c r="C678" s="196">
        <f t="shared" si="47"/>
        <v>6.3699999999999086</v>
      </c>
      <c r="D678" s="195" t="e">
        <f t="shared" si="47"/>
        <v>#VALUE!</v>
      </c>
      <c r="E678" s="195" t="e">
        <f t="shared" si="48"/>
        <v>#VALUE!</v>
      </c>
      <c r="F678" s="195" t="e">
        <f t="shared" si="48"/>
        <v>#VALUE!</v>
      </c>
      <c r="G678" s="195" t="e">
        <f t="shared" si="48"/>
        <v>#VALUE!</v>
      </c>
      <c r="Q678" s="196">
        <f t="shared" si="49"/>
        <v>6.3599999999999088</v>
      </c>
      <c r="R678" s="201" t="e">
        <v>#VALUE!</v>
      </c>
      <c r="S678" s="201" t="e">
        <v>#VALUE!</v>
      </c>
      <c r="T678" s="201" t="e">
        <v>#VALUE!</v>
      </c>
      <c r="U678" s="201" t="e">
        <v>#VALUE!</v>
      </c>
      <c r="V678" s="201" t="e">
        <v>#VALUE!</v>
      </c>
    </row>
    <row r="679" spans="1:22">
      <c r="A679" s="195" t="e">
        <f t="shared" si="45"/>
        <v>#VALUE!</v>
      </c>
      <c r="B679" s="195" t="e">
        <f t="shared" si="46"/>
        <v>#VALUE!</v>
      </c>
      <c r="C679" s="196">
        <f t="shared" si="47"/>
        <v>6.3799999999999084</v>
      </c>
      <c r="D679" s="195" t="e">
        <f t="shared" si="47"/>
        <v>#VALUE!</v>
      </c>
      <c r="E679" s="195" t="e">
        <f t="shared" si="48"/>
        <v>#VALUE!</v>
      </c>
      <c r="F679" s="195" t="e">
        <f t="shared" si="48"/>
        <v>#VALUE!</v>
      </c>
      <c r="G679" s="195" t="e">
        <f t="shared" si="48"/>
        <v>#VALUE!</v>
      </c>
      <c r="Q679" s="196">
        <f t="shared" si="49"/>
        <v>6.3699999999999086</v>
      </c>
      <c r="R679" s="201" t="e">
        <v>#VALUE!</v>
      </c>
      <c r="S679" s="201" t="e">
        <v>#VALUE!</v>
      </c>
      <c r="T679" s="201" t="e">
        <v>#VALUE!</v>
      </c>
      <c r="U679" s="201" t="e">
        <v>#VALUE!</v>
      </c>
      <c r="V679" s="201" t="e">
        <v>#VALUE!</v>
      </c>
    </row>
    <row r="680" spans="1:22">
      <c r="A680" s="195" t="e">
        <f t="shared" si="45"/>
        <v>#VALUE!</v>
      </c>
      <c r="B680" s="195" t="e">
        <f t="shared" si="46"/>
        <v>#VALUE!</v>
      </c>
      <c r="C680" s="196">
        <f t="shared" si="47"/>
        <v>6.3899999999999082</v>
      </c>
      <c r="D680" s="195" t="e">
        <f t="shared" si="47"/>
        <v>#VALUE!</v>
      </c>
      <c r="E680" s="195" t="e">
        <f t="shared" si="48"/>
        <v>#VALUE!</v>
      </c>
      <c r="F680" s="195" t="e">
        <f t="shared" si="48"/>
        <v>#VALUE!</v>
      </c>
      <c r="G680" s="195" t="e">
        <f t="shared" si="48"/>
        <v>#VALUE!</v>
      </c>
      <c r="Q680" s="196">
        <f t="shared" si="49"/>
        <v>6.3799999999999084</v>
      </c>
      <c r="R680" s="201" t="e">
        <v>#VALUE!</v>
      </c>
      <c r="S680" s="201" t="e">
        <v>#VALUE!</v>
      </c>
      <c r="T680" s="201" t="e">
        <v>#VALUE!</v>
      </c>
      <c r="U680" s="201" t="e">
        <v>#VALUE!</v>
      </c>
      <c r="V680" s="201" t="e">
        <v>#VALUE!</v>
      </c>
    </row>
    <row r="681" spans="1:22">
      <c r="A681" s="195" t="e">
        <f t="shared" ref="A681:A741" si="50">S682</f>
        <v>#VALUE!</v>
      </c>
      <c r="B681" s="195" t="e">
        <f t="shared" ref="B681:B741" si="51">S682</f>
        <v>#VALUE!</v>
      </c>
      <c r="C681" s="196">
        <f t="shared" ref="C681:D741" si="52">Q682</f>
        <v>6.399999999999908</v>
      </c>
      <c r="D681" s="195" t="e">
        <f t="shared" si="52"/>
        <v>#VALUE!</v>
      </c>
      <c r="E681" s="195" t="e">
        <f t="shared" ref="E681:G741" si="53">T682</f>
        <v>#VALUE!</v>
      </c>
      <c r="F681" s="195" t="e">
        <f t="shared" si="53"/>
        <v>#VALUE!</v>
      </c>
      <c r="G681" s="195" t="e">
        <f t="shared" si="53"/>
        <v>#VALUE!</v>
      </c>
      <c r="Q681" s="196">
        <f t="shared" si="49"/>
        <v>6.3899999999999082</v>
      </c>
      <c r="R681" s="201" t="e">
        <v>#VALUE!</v>
      </c>
      <c r="S681" s="201" t="e">
        <v>#VALUE!</v>
      </c>
      <c r="T681" s="201" t="e">
        <v>#VALUE!</v>
      </c>
      <c r="U681" s="201" t="e">
        <v>#VALUE!</v>
      </c>
      <c r="V681" s="201" t="e">
        <v>#VALUE!</v>
      </c>
    </row>
    <row r="682" spans="1:22">
      <c r="A682" s="195" t="e">
        <f t="shared" si="50"/>
        <v>#VALUE!</v>
      </c>
      <c r="B682" s="195" t="e">
        <f t="shared" si="51"/>
        <v>#VALUE!</v>
      </c>
      <c r="C682" s="196">
        <f t="shared" si="52"/>
        <v>6.4099999999999078</v>
      </c>
      <c r="D682" s="195" t="e">
        <f t="shared" si="52"/>
        <v>#VALUE!</v>
      </c>
      <c r="E682" s="195" t="e">
        <f t="shared" si="53"/>
        <v>#VALUE!</v>
      </c>
      <c r="F682" s="195" t="e">
        <f t="shared" si="53"/>
        <v>#VALUE!</v>
      </c>
      <c r="G682" s="195" t="e">
        <f t="shared" si="53"/>
        <v>#VALUE!</v>
      </c>
      <c r="Q682" s="196">
        <f t="shared" si="49"/>
        <v>6.399999999999908</v>
      </c>
      <c r="R682" s="201" t="e">
        <v>#VALUE!</v>
      </c>
      <c r="S682" s="201" t="e">
        <v>#VALUE!</v>
      </c>
      <c r="T682" s="201" t="e">
        <v>#VALUE!</v>
      </c>
      <c r="U682" s="201" t="e">
        <v>#VALUE!</v>
      </c>
      <c r="V682" s="201" t="e">
        <v>#VALUE!</v>
      </c>
    </row>
    <row r="683" spans="1:22">
      <c r="A683" s="195" t="e">
        <f t="shared" si="50"/>
        <v>#VALUE!</v>
      </c>
      <c r="B683" s="195" t="e">
        <f t="shared" si="51"/>
        <v>#VALUE!</v>
      </c>
      <c r="C683" s="196">
        <f t="shared" si="52"/>
        <v>6.4199999999999076</v>
      </c>
      <c r="D683" s="195" t="e">
        <f t="shared" si="52"/>
        <v>#VALUE!</v>
      </c>
      <c r="E683" s="195" t="e">
        <f t="shared" si="53"/>
        <v>#VALUE!</v>
      </c>
      <c r="F683" s="195" t="e">
        <f t="shared" si="53"/>
        <v>#VALUE!</v>
      </c>
      <c r="G683" s="195" t="e">
        <f t="shared" si="53"/>
        <v>#VALUE!</v>
      </c>
      <c r="Q683" s="196">
        <f t="shared" si="49"/>
        <v>6.4099999999999078</v>
      </c>
      <c r="R683" s="201" t="e">
        <v>#VALUE!</v>
      </c>
      <c r="S683" s="201" t="e">
        <v>#VALUE!</v>
      </c>
      <c r="T683" s="201" t="e">
        <v>#VALUE!</v>
      </c>
      <c r="U683" s="201" t="e">
        <v>#VALUE!</v>
      </c>
      <c r="V683" s="201" t="e">
        <v>#VALUE!</v>
      </c>
    </row>
    <row r="684" spans="1:22">
      <c r="A684" s="195" t="e">
        <f t="shared" si="50"/>
        <v>#VALUE!</v>
      </c>
      <c r="B684" s="195" t="e">
        <f t="shared" si="51"/>
        <v>#VALUE!</v>
      </c>
      <c r="C684" s="196">
        <f t="shared" si="52"/>
        <v>6.4299999999999073</v>
      </c>
      <c r="D684" s="195" t="e">
        <f t="shared" si="52"/>
        <v>#VALUE!</v>
      </c>
      <c r="E684" s="195" t="e">
        <f t="shared" si="53"/>
        <v>#VALUE!</v>
      </c>
      <c r="F684" s="195" t="e">
        <f t="shared" si="53"/>
        <v>#VALUE!</v>
      </c>
      <c r="G684" s="195" t="e">
        <f t="shared" si="53"/>
        <v>#VALUE!</v>
      </c>
      <c r="Q684" s="196">
        <f t="shared" ref="Q684:Q742" si="54">Q683+0.01</f>
        <v>6.4199999999999076</v>
      </c>
      <c r="R684" s="201" t="e">
        <v>#VALUE!</v>
      </c>
      <c r="S684" s="201" t="e">
        <v>#VALUE!</v>
      </c>
      <c r="T684" s="201" t="e">
        <v>#VALUE!</v>
      </c>
      <c r="U684" s="201" t="e">
        <v>#VALUE!</v>
      </c>
      <c r="V684" s="201" t="e">
        <v>#VALUE!</v>
      </c>
    </row>
    <row r="685" spans="1:22">
      <c r="A685" s="195" t="e">
        <f t="shared" si="50"/>
        <v>#VALUE!</v>
      </c>
      <c r="B685" s="195" t="e">
        <f t="shared" si="51"/>
        <v>#VALUE!</v>
      </c>
      <c r="C685" s="196">
        <f t="shared" si="52"/>
        <v>6.4399999999999071</v>
      </c>
      <c r="D685" s="195" t="e">
        <f t="shared" si="52"/>
        <v>#VALUE!</v>
      </c>
      <c r="E685" s="195" t="e">
        <f t="shared" si="53"/>
        <v>#VALUE!</v>
      </c>
      <c r="F685" s="195" t="e">
        <f t="shared" si="53"/>
        <v>#VALUE!</v>
      </c>
      <c r="G685" s="195" t="e">
        <f t="shared" si="53"/>
        <v>#VALUE!</v>
      </c>
      <c r="Q685" s="196">
        <f t="shared" si="54"/>
        <v>6.4299999999999073</v>
      </c>
      <c r="R685" s="201" t="e">
        <v>#VALUE!</v>
      </c>
      <c r="S685" s="201" t="e">
        <v>#VALUE!</v>
      </c>
      <c r="T685" s="201" t="e">
        <v>#VALUE!</v>
      </c>
      <c r="U685" s="201" t="e">
        <v>#VALUE!</v>
      </c>
      <c r="V685" s="201" t="e">
        <v>#VALUE!</v>
      </c>
    </row>
    <row r="686" spans="1:22">
      <c r="A686" s="195" t="e">
        <f t="shared" si="50"/>
        <v>#VALUE!</v>
      </c>
      <c r="B686" s="195" t="e">
        <f t="shared" si="51"/>
        <v>#VALUE!</v>
      </c>
      <c r="C686" s="196">
        <f t="shared" si="52"/>
        <v>6.4499999999999069</v>
      </c>
      <c r="D686" s="195" t="e">
        <f t="shared" si="52"/>
        <v>#VALUE!</v>
      </c>
      <c r="E686" s="195" t="e">
        <f t="shared" si="53"/>
        <v>#VALUE!</v>
      </c>
      <c r="F686" s="195" t="e">
        <f t="shared" si="53"/>
        <v>#VALUE!</v>
      </c>
      <c r="G686" s="195" t="e">
        <f t="shared" si="53"/>
        <v>#VALUE!</v>
      </c>
      <c r="Q686" s="196">
        <f t="shared" si="54"/>
        <v>6.4399999999999071</v>
      </c>
      <c r="R686" s="201" t="e">
        <v>#VALUE!</v>
      </c>
      <c r="S686" s="201" t="e">
        <v>#VALUE!</v>
      </c>
      <c r="T686" s="201" t="e">
        <v>#VALUE!</v>
      </c>
      <c r="U686" s="201" t="e">
        <v>#VALUE!</v>
      </c>
      <c r="V686" s="201" t="e">
        <v>#VALUE!</v>
      </c>
    </row>
    <row r="687" spans="1:22">
      <c r="A687" s="195" t="e">
        <f t="shared" si="50"/>
        <v>#VALUE!</v>
      </c>
      <c r="B687" s="195" t="e">
        <f t="shared" si="51"/>
        <v>#VALUE!</v>
      </c>
      <c r="C687" s="196">
        <f t="shared" si="52"/>
        <v>6.4599999999999067</v>
      </c>
      <c r="D687" s="195" t="e">
        <f t="shared" si="52"/>
        <v>#VALUE!</v>
      </c>
      <c r="E687" s="195" t="e">
        <f t="shared" si="53"/>
        <v>#VALUE!</v>
      </c>
      <c r="F687" s="195" t="e">
        <f t="shared" si="53"/>
        <v>#VALUE!</v>
      </c>
      <c r="G687" s="195" t="e">
        <f t="shared" si="53"/>
        <v>#VALUE!</v>
      </c>
      <c r="Q687" s="196">
        <f t="shared" si="54"/>
        <v>6.4499999999999069</v>
      </c>
      <c r="R687" s="201" t="e">
        <v>#VALUE!</v>
      </c>
      <c r="S687" s="201" t="e">
        <v>#VALUE!</v>
      </c>
      <c r="T687" s="201" t="e">
        <v>#VALUE!</v>
      </c>
      <c r="U687" s="201" t="e">
        <v>#VALUE!</v>
      </c>
      <c r="V687" s="201" t="e">
        <v>#VALUE!</v>
      </c>
    </row>
    <row r="688" spans="1:22">
      <c r="A688" s="195" t="e">
        <f t="shared" si="50"/>
        <v>#VALUE!</v>
      </c>
      <c r="B688" s="195" t="e">
        <f t="shared" si="51"/>
        <v>#VALUE!</v>
      </c>
      <c r="C688" s="196">
        <f t="shared" si="52"/>
        <v>6.4699999999999065</v>
      </c>
      <c r="D688" s="195" t="e">
        <f t="shared" si="52"/>
        <v>#VALUE!</v>
      </c>
      <c r="E688" s="195" t="e">
        <f t="shared" si="53"/>
        <v>#VALUE!</v>
      </c>
      <c r="F688" s="195" t="e">
        <f t="shared" si="53"/>
        <v>#VALUE!</v>
      </c>
      <c r="G688" s="195" t="e">
        <f t="shared" si="53"/>
        <v>#VALUE!</v>
      </c>
      <c r="Q688" s="196">
        <f t="shared" si="54"/>
        <v>6.4599999999999067</v>
      </c>
      <c r="R688" s="201" t="e">
        <v>#VALUE!</v>
      </c>
      <c r="S688" s="201" t="e">
        <v>#VALUE!</v>
      </c>
      <c r="T688" s="201" t="e">
        <v>#VALUE!</v>
      </c>
      <c r="U688" s="201" t="e">
        <v>#VALUE!</v>
      </c>
      <c r="V688" s="201" t="e">
        <v>#VALUE!</v>
      </c>
    </row>
    <row r="689" spans="1:22">
      <c r="A689" s="195" t="e">
        <f t="shared" si="50"/>
        <v>#VALUE!</v>
      </c>
      <c r="B689" s="195" t="e">
        <f t="shared" si="51"/>
        <v>#VALUE!</v>
      </c>
      <c r="C689" s="196">
        <f t="shared" si="52"/>
        <v>6.4799999999999063</v>
      </c>
      <c r="D689" s="195" t="e">
        <f t="shared" si="52"/>
        <v>#VALUE!</v>
      </c>
      <c r="E689" s="195" t="e">
        <f t="shared" si="53"/>
        <v>#VALUE!</v>
      </c>
      <c r="F689" s="195" t="e">
        <f t="shared" si="53"/>
        <v>#VALUE!</v>
      </c>
      <c r="G689" s="195" t="e">
        <f t="shared" si="53"/>
        <v>#VALUE!</v>
      </c>
      <c r="Q689" s="196">
        <f t="shared" si="54"/>
        <v>6.4699999999999065</v>
      </c>
      <c r="R689" s="201" t="e">
        <v>#VALUE!</v>
      </c>
      <c r="S689" s="201" t="e">
        <v>#VALUE!</v>
      </c>
      <c r="T689" s="201" t="e">
        <v>#VALUE!</v>
      </c>
      <c r="U689" s="201" t="e">
        <v>#VALUE!</v>
      </c>
      <c r="V689" s="201" t="e">
        <v>#VALUE!</v>
      </c>
    </row>
    <row r="690" spans="1:22">
      <c r="A690" s="195" t="e">
        <f t="shared" si="50"/>
        <v>#VALUE!</v>
      </c>
      <c r="B690" s="195" t="e">
        <f t="shared" si="51"/>
        <v>#VALUE!</v>
      </c>
      <c r="C690" s="196">
        <f t="shared" si="52"/>
        <v>6.4899999999999061</v>
      </c>
      <c r="D690" s="195" t="e">
        <f t="shared" si="52"/>
        <v>#VALUE!</v>
      </c>
      <c r="E690" s="195" t="e">
        <f t="shared" si="53"/>
        <v>#VALUE!</v>
      </c>
      <c r="F690" s="195" t="e">
        <f t="shared" si="53"/>
        <v>#VALUE!</v>
      </c>
      <c r="G690" s="195" t="e">
        <f t="shared" si="53"/>
        <v>#VALUE!</v>
      </c>
      <c r="Q690" s="196">
        <f t="shared" si="54"/>
        <v>6.4799999999999063</v>
      </c>
      <c r="R690" s="201" t="e">
        <v>#VALUE!</v>
      </c>
      <c r="S690" s="201" t="e">
        <v>#VALUE!</v>
      </c>
      <c r="T690" s="201" t="e">
        <v>#VALUE!</v>
      </c>
      <c r="U690" s="201" t="e">
        <v>#VALUE!</v>
      </c>
      <c r="V690" s="201" t="e">
        <v>#VALUE!</v>
      </c>
    </row>
    <row r="691" spans="1:22">
      <c r="A691" s="195" t="e">
        <f t="shared" si="50"/>
        <v>#VALUE!</v>
      </c>
      <c r="B691" s="195" t="e">
        <f t="shared" si="51"/>
        <v>#VALUE!</v>
      </c>
      <c r="C691" s="196">
        <f t="shared" si="52"/>
        <v>6.4999999999999059</v>
      </c>
      <c r="D691" s="195" t="e">
        <f t="shared" si="52"/>
        <v>#VALUE!</v>
      </c>
      <c r="E691" s="195" t="e">
        <f t="shared" si="53"/>
        <v>#VALUE!</v>
      </c>
      <c r="F691" s="195" t="e">
        <f t="shared" si="53"/>
        <v>#VALUE!</v>
      </c>
      <c r="G691" s="195" t="e">
        <f t="shared" si="53"/>
        <v>#VALUE!</v>
      </c>
      <c r="Q691" s="196">
        <f t="shared" si="54"/>
        <v>6.4899999999999061</v>
      </c>
      <c r="R691" s="201" t="e">
        <v>#VALUE!</v>
      </c>
      <c r="S691" s="201" t="e">
        <v>#VALUE!</v>
      </c>
      <c r="T691" s="201" t="e">
        <v>#VALUE!</v>
      </c>
      <c r="U691" s="201" t="e">
        <v>#VALUE!</v>
      </c>
      <c r="V691" s="201" t="e">
        <v>#VALUE!</v>
      </c>
    </row>
    <row r="692" spans="1:22">
      <c r="A692" s="195" t="e">
        <f t="shared" si="50"/>
        <v>#VALUE!</v>
      </c>
      <c r="B692" s="195" t="e">
        <f t="shared" si="51"/>
        <v>#VALUE!</v>
      </c>
      <c r="C692" s="196">
        <f t="shared" si="52"/>
        <v>6.5099999999999056</v>
      </c>
      <c r="D692" s="195" t="e">
        <f t="shared" si="52"/>
        <v>#VALUE!</v>
      </c>
      <c r="E692" s="195" t="e">
        <f t="shared" si="53"/>
        <v>#VALUE!</v>
      </c>
      <c r="F692" s="195" t="e">
        <f t="shared" si="53"/>
        <v>#VALUE!</v>
      </c>
      <c r="G692" s="195" t="e">
        <f t="shared" si="53"/>
        <v>#VALUE!</v>
      </c>
      <c r="Q692" s="196">
        <f t="shared" si="54"/>
        <v>6.4999999999999059</v>
      </c>
      <c r="R692" s="201" t="e">
        <v>#VALUE!</v>
      </c>
      <c r="S692" s="201" t="e">
        <v>#VALUE!</v>
      </c>
      <c r="T692" s="201" t="e">
        <v>#VALUE!</v>
      </c>
      <c r="U692" s="201" t="e">
        <v>#VALUE!</v>
      </c>
      <c r="V692" s="201" t="e">
        <v>#VALUE!</v>
      </c>
    </row>
    <row r="693" spans="1:22">
      <c r="A693" s="195" t="e">
        <f t="shared" si="50"/>
        <v>#VALUE!</v>
      </c>
      <c r="B693" s="195" t="e">
        <f t="shared" si="51"/>
        <v>#VALUE!</v>
      </c>
      <c r="C693" s="196">
        <f t="shared" si="52"/>
        <v>6.5199999999999054</v>
      </c>
      <c r="D693" s="195" t="e">
        <f t="shared" si="52"/>
        <v>#VALUE!</v>
      </c>
      <c r="E693" s="195" t="e">
        <f t="shared" si="53"/>
        <v>#VALUE!</v>
      </c>
      <c r="F693" s="195" t="e">
        <f t="shared" si="53"/>
        <v>#VALUE!</v>
      </c>
      <c r="G693" s="195" t="e">
        <f t="shared" si="53"/>
        <v>#VALUE!</v>
      </c>
      <c r="Q693" s="196">
        <f t="shared" si="54"/>
        <v>6.5099999999999056</v>
      </c>
      <c r="R693" s="201" t="e">
        <v>#VALUE!</v>
      </c>
      <c r="S693" s="201" t="e">
        <v>#VALUE!</v>
      </c>
      <c r="T693" s="201" t="e">
        <v>#VALUE!</v>
      </c>
      <c r="U693" s="201" t="e">
        <v>#VALUE!</v>
      </c>
      <c r="V693" s="201" t="e">
        <v>#VALUE!</v>
      </c>
    </row>
    <row r="694" spans="1:22">
      <c r="A694" s="195" t="e">
        <f t="shared" si="50"/>
        <v>#VALUE!</v>
      </c>
      <c r="B694" s="195" t="e">
        <f t="shared" si="51"/>
        <v>#VALUE!</v>
      </c>
      <c r="C694" s="196">
        <f t="shared" si="52"/>
        <v>6.5299999999999052</v>
      </c>
      <c r="D694" s="195" t="e">
        <f t="shared" si="52"/>
        <v>#VALUE!</v>
      </c>
      <c r="E694" s="195" t="e">
        <f t="shared" si="53"/>
        <v>#VALUE!</v>
      </c>
      <c r="F694" s="195" t="e">
        <f t="shared" si="53"/>
        <v>#VALUE!</v>
      </c>
      <c r="G694" s="195" t="e">
        <f t="shared" si="53"/>
        <v>#VALUE!</v>
      </c>
      <c r="Q694" s="196">
        <f t="shared" si="54"/>
        <v>6.5199999999999054</v>
      </c>
      <c r="R694" s="201" t="e">
        <v>#VALUE!</v>
      </c>
      <c r="S694" s="201" t="e">
        <v>#VALUE!</v>
      </c>
      <c r="T694" s="201" t="e">
        <v>#VALUE!</v>
      </c>
      <c r="U694" s="201" t="e">
        <v>#VALUE!</v>
      </c>
      <c r="V694" s="201" t="e">
        <v>#VALUE!</v>
      </c>
    </row>
    <row r="695" spans="1:22">
      <c r="A695" s="195" t="e">
        <f t="shared" si="50"/>
        <v>#VALUE!</v>
      </c>
      <c r="B695" s="195" t="e">
        <f t="shared" si="51"/>
        <v>#VALUE!</v>
      </c>
      <c r="C695" s="196">
        <f t="shared" si="52"/>
        <v>6.539999999999905</v>
      </c>
      <c r="D695" s="195" t="e">
        <f t="shared" si="52"/>
        <v>#VALUE!</v>
      </c>
      <c r="E695" s="195" t="e">
        <f t="shared" si="53"/>
        <v>#VALUE!</v>
      </c>
      <c r="F695" s="195" t="e">
        <f t="shared" si="53"/>
        <v>#VALUE!</v>
      </c>
      <c r="G695" s="195" t="e">
        <f t="shared" si="53"/>
        <v>#VALUE!</v>
      </c>
      <c r="Q695" s="196">
        <f t="shared" si="54"/>
        <v>6.5299999999999052</v>
      </c>
      <c r="R695" s="201" t="e">
        <v>#VALUE!</v>
      </c>
      <c r="S695" s="201" t="e">
        <v>#VALUE!</v>
      </c>
      <c r="T695" s="201" t="e">
        <v>#VALUE!</v>
      </c>
      <c r="U695" s="201" t="e">
        <v>#VALUE!</v>
      </c>
      <c r="V695" s="201" t="e">
        <v>#VALUE!</v>
      </c>
    </row>
    <row r="696" spans="1:22">
      <c r="A696" s="195" t="e">
        <f t="shared" si="50"/>
        <v>#VALUE!</v>
      </c>
      <c r="B696" s="195" t="e">
        <f t="shared" si="51"/>
        <v>#VALUE!</v>
      </c>
      <c r="C696" s="196">
        <f t="shared" si="52"/>
        <v>6.5499999999999048</v>
      </c>
      <c r="D696" s="195" t="e">
        <f t="shared" si="52"/>
        <v>#VALUE!</v>
      </c>
      <c r="E696" s="195" t="e">
        <f t="shared" si="53"/>
        <v>#VALUE!</v>
      </c>
      <c r="F696" s="195" t="e">
        <f t="shared" si="53"/>
        <v>#VALUE!</v>
      </c>
      <c r="G696" s="195" t="e">
        <f t="shared" si="53"/>
        <v>#VALUE!</v>
      </c>
      <c r="Q696" s="196">
        <f t="shared" si="54"/>
        <v>6.539999999999905</v>
      </c>
      <c r="R696" s="201" t="e">
        <v>#VALUE!</v>
      </c>
      <c r="S696" s="201" t="e">
        <v>#VALUE!</v>
      </c>
      <c r="T696" s="201" t="e">
        <v>#VALUE!</v>
      </c>
      <c r="U696" s="201" t="e">
        <v>#VALUE!</v>
      </c>
      <c r="V696" s="201" t="e">
        <v>#VALUE!</v>
      </c>
    </row>
    <row r="697" spans="1:22">
      <c r="A697" s="195" t="e">
        <f t="shared" si="50"/>
        <v>#VALUE!</v>
      </c>
      <c r="B697" s="195" t="e">
        <f t="shared" si="51"/>
        <v>#VALUE!</v>
      </c>
      <c r="C697" s="196">
        <f t="shared" si="52"/>
        <v>6.5599999999999046</v>
      </c>
      <c r="D697" s="195" t="e">
        <f t="shared" si="52"/>
        <v>#VALUE!</v>
      </c>
      <c r="E697" s="195" t="e">
        <f t="shared" si="53"/>
        <v>#VALUE!</v>
      </c>
      <c r="F697" s="195" t="e">
        <f t="shared" si="53"/>
        <v>#VALUE!</v>
      </c>
      <c r="G697" s="195" t="e">
        <f t="shared" si="53"/>
        <v>#VALUE!</v>
      </c>
      <c r="Q697" s="196">
        <f t="shared" si="54"/>
        <v>6.5499999999999048</v>
      </c>
      <c r="R697" s="201" t="e">
        <v>#VALUE!</v>
      </c>
      <c r="S697" s="201" t="e">
        <v>#VALUE!</v>
      </c>
      <c r="T697" s="201" t="e">
        <v>#VALUE!</v>
      </c>
      <c r="U697" s="201" t="e">
        <v>#VALUE!</v>
      </c>
      <c r="V697" s="201" t="e">
        <v>#VALUE!</v>
      </c>
    </row>
    <row r="698" spans="1:22">
      <c r="A698" s="195" t="e">
        <f t="shared" si="50"/>
        <v>#VALUE!</v>
      </c>
      <c r="B698" s="195" t="e">
        <f t="shared" si="51"/>
        <v>#VALUE!</v>
      </c>
      <c r="C698" s="196">
        <f t="shared" si="52"/>
        <v>6.5699999999999044</v>
      </c>
      <c r="D698" s="195" t="e">
        <f t="shared" si="52"/>
        <v>#VALUE!</v>
      </c>
      <c r="E698" s="195" t="e">
        <f t="shared" si="53"/>
        <v>#VALUE!</v>
      </c>
      <c r="F698" s="195" t="e">
        <f t="shared" si="53"/>
        <v>#VALUE!</v>
      </c>
      <c r="G698" s="195" t="e">
        <f t="shared" si="53"/>
        <v>#VALUE!</v>
      </c>
      <c r="Q698" s="196">
        <f t="shared" si="54"/>
        <v>6.5599999999999046</v>
      </c>
      <c r="R698" s="201" t="e">
        <v>#VALUE!</v>
      </c>
      <c r="S698" s="201" t="e">
        <v>#VALUE!</v>
      </c>
      <c r="T698" s="201" t="e">
        <v>#VALUE!</v>
      </c>
      <c r="U698" s="201" t="e">
        <v>#VALUE!</v>
      </c>
      <c r="V698" s="201" t="e">
        <v>#VALUE!</v>
      </c>
    </row>
    <row r="699" spans="1:22">
      <c r="A699" s="195" t="e">
        <f t="shared" si="50"/>
        <v>#VALUE!</v>
      </c>
      <c r="B699" s="195" t="e">
        <f t="shared" si="51"/>
        <v>#VALUE!</v>
      </c>
      <c r="C699" s="196">
        <f t="shared" si="52"/>
        <v>6.5799999999999041</v>
      </c>
      <c r="D699" s="195" t="e">
        <f t="shared" si="52"/>
        <v>#VALUE!</v>
      </c>
      <c r="E699" s="195" t="e">
        <f t="shared" si="53"/>
        <v>#VALUE!</v>
      </c>
      <c r="F699" s="195" t="e">
        <f t="shared" si="53"/>
        <v>#VALUE!</v>
      </c>
      <c r="G699" s="195" t="e">
        <f t="shared" si="53"/>
        <v>#VALUE!</v>
      </c>
      <c r="Q699" s="196">
        <f t="shared" si="54"/>
        <v>6.5699999999999044</v>
      </c>
      <c r="R699" s="201" t="e">
        <v>#VALUE!</v>
      </c>
      <c r="S699" s="201" t="e">
        <v>#VALUE!</v>
      </c>
      <c r="T699" s="201" t="e">
        <v>#VALUE!</v>
      </c>
      <c r="U699" s="201" t="e">
        <v>#VALUE!</v>
      </c>
      <c r="V699" s="201" t="e">
        <v>#VALUE!</v>
      </c>
    </row>
    <row r="700" spans="1:22">
      <c r="A700" s="195" t="e">
        <f t="shared" si="50"/>
        <v>#VALUE!</v>
      </c>
      <c r="B700" s="195" t="e">
        <f t="shared" si="51"/>
        <v>#VALUE!</v>
      </c>
      <c r="C700" s="196">
        <f t="shared" si="52"/>
        <v>6.5899999999999039</v>
      </c>
      <c r="D700" s="195" t="e">
        <f t="shared" si="52"/>
        <v>#VALUE!</v>
      </c>
      <c r="E700" s="195" t="e">
        <f t="shared" si="53"/>
        <v>#VALUE!</v>
      </c>
      <c r="F700" s="195" t="e">
        <f t="shared" si="53"/>
        <v>#VALUE!</v>
      </c>
      <c r="G700" s="195" t="e">
        <f t="shared" si="53"/>
        <v>#VALUE!</v>
      </c>
      <c r="Q700" s="196">
        <f t="shared" si="54"/>
        <v>6.5799999999999041</v>
      </c>
      <c r="R700" s="201" t="e">
        <v>#VALUE!</v>
      </c>
      <c r="S700" s="201" t="e">
        <v>#VALUE!</v>
      </c>
      <c r="T700" s="201" t="e">
        <v>#VALUE!</v>
      </c>
      <c r="U700" s="201" t="e">
        <v>#VALUE!</v>
      </c>
      <c r="V700" s="201" t="e">
        <v>#VALUE!</v>
      </c>
    </row>
    <row r="701" spans="1:22">
      <c r="A701" s="195" t="e">
        <f t="shared" si="50"/>
        <v>#VALUE!</v>
      </c>
      <c r="B701" s="195" t="e">
        <f t="shared" si="51"/>
        <v>#VALUE!</v>
      </c>
      <c r="C701" s="196">
        <f t="shared" si="52"/>
        <v>6.5999999999999037</v>
      </c>
      <c r="D701" s="195" t="e">
        <f t="shared" si="52"/>
        <v>#VALUE!</v>
      </c>
      <c r="E701" s="195" t="e">
        <f t="shared" si="53"/>
        <v>#VALUE!</v>
      </c>
      <c r="F701" s="195" t="e">
        <f t="shared" si="53"/>
        <v>#VALUE!</v>
      </c>
      <c r="G701" s="195" t="e">
        <f t="shared" si="53"/>
        <v>#VALUE!</v>
      </c>
      <c r="Q701" s="196">
        <f t="shared" si="54"/>
        <v>6.5899999999999039</v>
      </c>
      <c r="R701" s="201" t="e">
        <v>#VALUE!</v>
      </c>
      <c r="S701" s="201" t="e">
        <v>#VALUE!</v>
      </c>
      <c r="T701" s="201" t="e">
        <v>#VALUE!</v>
      </c>
      <c r="U701" s="201" t="e">
        <v>#VALUE!</v>
      </c>
      <c r="V701" s="201" t="e">
        <v>#VALUE!</v>
      </c>
    </row>
    <row r="702" spans="1:22">
      <c r="A702" s="195" t="e">
        <f t="shared" si="50"/>
        <v>#VALUE!</v>
      </c>
      <c r="B702" s="195" t="e">
        <f t="shared" si="51"/>
        <v>#VALUE!</v>
      </c>
      <c r="C702" s="196">
        <f t="shared" si="52"/>
        <v>6.6099999999999035</v>
      </c>
      <c r="D702" s="195" t="e">
        <f t="shared" si="52"/>
        <v>#VALUE!</v>
      </c>
      <c r="E702" s="195" t="e">
        <f t="shared" si="53"/>
        <v>#VALUE!</v>
      </c>
      <c r="F702" s="195" t="e">
        <f t="shared" si="53"/>
        <v>#VALUE!</v>
      </c>
      <c r="G702" s="195" t="e">
        <f t="shared" si="53"/>
        <v>#VALUE!</v>
      </c>
      <c r="Q702" s="196">
        <f t="shared" si="54"/>
        <v>6.5999999999999037</v>
      </c>
      <c r="R702" s="201" t="e">
        <v>#VALUE!</v>
      </c>
      <c r="S702" s="201" t="e">
        <v>#VALUE!</v>
      </c>
      <c r="T702" s="201" t="e">
        <v>#VALUE!</v>
      </c>
      <c r="U702" s="201" t="e">
        <v>#VALUE!</v>
      </c>
      <c r="V702" s="201" t="e">
        <v>#VALUE!</v>
      </c>
    </row>
    <row r="703" spans="1:22">
      <c r="A703" s="195" t="e">
        <f t="shared" si="50"/>
        <v>#VALUE!</v>
      </c>
      <c r="B703" s="195" t="e">
        <f t="shared" si="51"/>
        <v>#VALUE!</v>
      </c>
      <c r="C703" s="196">
        <f t="shared" si="52"/>
        <v>6.6199999999999033</v>
      </c>
      <c r="D703" s="195" t="e">
        <f t="shared" si="52"/>
        <v>#VALUE!</v>
      </c>
      <c r="E703" s="195" t="e">
        <f t="shared" si="53"/>
        <v>#VALUE!</v>
      </c>
      <c r="F703" s="195" t="e">
        <f t="shared" si="53"/>
        <v>#VALUE!</v>
      </c>
      <c r="G703" s="195" t="e">
        <f t="shared" si="53"/>
        <v>#VALUE!</v>
      </c>
      <c r="Q703" s="196">
        <f t="shared" si="54"/>
        <v>6.6099999999999035</v>
      </c>
      <c r="R703" s="201" t="e">
        <v>#VALUE!</v>
      </c>
      <c r="S703" s="201" t="e">
        <v>#VALUE!</v>
      </c>
      <c r="T703" s="201" t="e">
        <v>#VALUE!</v>
      </c>
      <c r="U703" s="201" t="e">
        <v>#VALUE!</v>
      </c>
      <c r="V703" s="201" t="e">
        <v>#VALUE!</v>
      </c>
    </row>
    <row r="704" spans="1:22">
      <c r="A704" s="195" t="e">
        <f t="shared" si="50"/>
        <v>#VALUE!</v>
      </c>
      <c r="B704" s="195" t="e">
        <f t="shared" si="51"/>
        <v>#VALUE!</v>
      </c>
      <c r="C704" s="196">
        <f t="shared" si="52"/>
        <v>6.6299999999999031</v>
      </c>
      <c r="D704" s="195" t="e">
        <f t="shared" si="52"/>
        <v>#VALUE!</v>
      </c>
      <c r="E704" s="195" t="e">
        <f t="shared" si="53"/>
        <v>#VALUE!</v>
      </c>
      <c r="F704" s="195" t="e">
        <f t="shared" si="53"/>
        <v>#VALUE!</v>
      </c>
      <c r="G704" s="195" t="e">
        <f t="shared" si="53"/>
        <v>#VALUE!</v>
      </c>
      <c r="Q704" s="196">
        <f t="shared" si="54"/>
        <v>6.6199999999999033</v>
      </c>
      <c r="R704" s="201" t="e">
        <v>#VALUE!</v>
      </c>
      <c r="S704" s="201" t="e">
        <v>#VALUE!</v>
      </c>
      <c r="T704" s="201" t="e">
        <v>#VALUE!</v>
      </c>
      <c r="U704" s="201" t="e">
        <v>#VALUE!</v>
      </c>
      <c r="V704" s="201" t="e">
        <v>#VALUE!</v>
      </c>
    </row>
    <row r="705" spans="1:22">
      <c r="A705" s="195" t="e">
        <f t="shared" si="50"/>
        <v>#VALUE!</v>
      </c>
      <c r="B705" s="195" t="e">
        <f t="shared" si="51"/>
        <v>#VALUE!</v>
      </c>
      <c r="C705" s="196">
        <f t="shared" si="52"/>
        <v>6.6399999999999029</v>
      </c>
      <c r="D705" s="195" t="e">
        <f t="shared" si="52"/>
        <v>#VALUE!</v>
      </c>
      <c r="E705" s="195" t="e">
        <f t="shared" si="53"/>
        <v>#VALUE!</v>
      </c>
      <c r="F705" s="195" t="e">
        <f t="shared" si="53"/>
        <v>#VALUE!</v>
      </c>
      <c r="G705" s="195" t="e">
        <f t="shared" si="53"/>
        <v>#VALUE!</v>
      </c>
      <c r="Q705" s="196">
        <f t="shared" si="54"/>
        <v>6.6299999999999031</v>
      </c>
      <c r="R705" s="201" t="e">
        <v>#VALUE!</v>
      </c>
      <c r="S705" s="201" t="e">
        <v>#VALUE!</v>
      </c>
      <c r="T705" s="201" t="e">
        <v>#VALUE!</v>
      </c>
      <c r="U705" s="201" t="e">
        <v>#VALUE!</v>
      </c>
      <c r="V705" s="201" t="e">
        <v>#VALUE!</v>
      </c>
    </row>
    <row r="706" spans="1:22">
      <c r="A706" s="195" t="e">
        <f t="shared" si="50"/>
        <v>#VALUE!</v>
      </c>
      <c r="B706" s="195" t="e">
        <f t="shared" si="51"/>
        <v>#VALUE!</v>
      </c>
      <c r="C706" s="196">
        <f t="shared" si="52"/>
        <v>6.6499999999999027</v>
      </c>
      <c r="D706" s="195" t="e">
        <f t="shared" si="52"/>
        <v>#VALUE!</v>
      </c>
      <c r="E706" s="195" t="e">
        <f t="shared" si="53"/>
        <v>#VALUE!</v>
      </c>
      <c r="F706" s="195" t="e">
        <f t="shared" si="53"/>
        <v>#VALUE!</v>
      </c>
      <c r="G706" s="195" t="e">
        <f t="shared" si="53"/>
        <v>#VALUE!</v>
      </c>
      <c r="Q706" s="196">
        <f t="shared" si="54"/>
        <v>6.6399999999999029</v>
      </c>
      <c r="R706" s="201" t="e">
        <v>#VALUE!</v>
      </c>
      <c r="S706" s="201" t="e">
        <v>#VALUE!</v>
      </c>
      <c r="T706" s="201" t="e">
        <v>#VALUE!</v>
      </c>
      <c r="U706" s="201" t="e">
        <v>#VALUE!</v>
      </c>
      <c r="V706" s="201" t="e">
        <v>#VALUE!</v>
      </c>
    </row>
    <row r="707" spans="1:22">
      <c r="A707" s="195" t="e">
        <f t="shared" si="50"/>
        <v>#VALUE!</v>
      </c>
      <c r="B707" s="195" t="e">
        <f t="shared" si="51"/>
        <v>#VALUE!</v>
      </c>
      <c r="C707" s="196">
        <f t="shared" si="52"/>
        <v>6.6599999999999024</v>
      </c>
      <c r="D707" s="195" t="e">
        <f t="shared" si="52"/>
        <v>#VALUE!</v>
      </c>
      <c r="E707" s="195" t="e">
        <f t="shared" si="53"/>
        <v>#VALUE!</v>
      </c>
      <c r="F707" s="195" t="e">
        <f t="shared" si="53"/>
        <v>#VALUE!</v>
      </c>
      <c r="G707" s="195" t="e">
        <f t="shared" si="53"/>
        <v>#VALUE!</v>
      </c>
      <c r="Q707" s="196">
        <f t="shared" si="54"/>
        <v>6.6499999999999027</v>
      </c>
      <c r="R707" s="201" t="e">
        <v>#VALUE!</v>
      </c>
      <c r="S707" s="201" t="e">
        <v>#VALUE!</v>
      </c>
      <c r="T707" s="201" t="e">
        <v>#VALUE!</v>
      </c>
      <c r="U707" s="201" t="e">
        <v>#VALUE!</v>
      </c>
      <c r="V707" s="201" t="e">
        <v>#VALUE!</v>
      </c>
    </row>
    <row r="708" spans="1:22">
      <c r="A708" s="195" t="e">
        <f t="shared" si="50"/>
        <v>#VALUE!</v>
      </c>
      <c r="B708" s="195" t="e">
        <f t="shared" si="51"/>
        <v>#VALUE!</v>
      </c>
      <c r="C708" s="196">
        <f t="shared" si="52"/>
        <v>6.6699999999999022</v>
      </c>
      <c r="D708" s="195" t="e">
        <f t="shared" si="52"/>
        <v>#VALUE!</v>
      </c>
      <c r="E708" s="195" t="e">
        <f t="shared" si="53"/>
        <v>#VALUE!</v>
      </c>
      <c r="F708" s="195" t="e">
        <f t="shared" si="53"/>
        <v>#VALUE!</v>
      </c>
      <c r="G708" s="195" t="e">
        <f t="shared" si="53"/>
        <v>#VALUE!</v>
      </c>
      <c r="Q708" s="196">
        <f t="shared" si="54"/>
        <v>6.6599999999999024</v>
      </c>
      <c r="R708" s="201" t="e">
        <v>#VALUE!</v>
      </c>
      <c r="S708" s="201" t="e">
        <v>#VALUE!</v>
      </c>
      <c r="T708" s="201" t="e">
        <v>#VALUE!</v>
      </c>
      <c r="U708" s="201" t="e">
        <v>#VALUE!</v>
      </c>
      <c r="V708" s="201" t="e">
        <v>#VALUE!</v>
      </c>
    </row>
    <row r="709" spans="1:22">
      <c r="A709" s="195" t="e">
        <f t="shared" si="50"/>
        <v>#VALUE!</v>
      </c>
      <c r="B709" s="195" t="e">
        <f t="shared" si="51"/>
        <v>#VALUE!</v>
      </c>
      <c r="C709" s="196">
        <f t="shared" si="52"/>
        <v>6.679999999999902</v>
      </c>
      <c r="D709" s="195" t="e">
        <f t="shared" si="52"/>
        <v>#VALUE!</v>
      </c>
      <c r="E709" s="195" t="e">
        <f t="shared" si="53"/>
        <v>#VALUE!</v>
      </c>
      <c r="F709" s="195" t="e">
        <f t="shared" si="53"/>
        <v>#VALUE!</v>
      </c>
      <c r="G709" s="195" t="e">
        <f t="shared" si="53"/>
        <v>#VALUE!</v>
      </c>
      <c r="Q709" s="196">
        <f t="shared" si="54"/>
        <v>6.6699999999999022</v>
      </c>
      <c r="R709" s="201" t="e">
        <v>#VALUE!</v>
      </c>
      <c r="S709" s="201" t="e">
        <v>#VALUE!</v>
      </c>
      <c r="T709" s="201" t="e">
        <v>#VALUE!</v>
      </c>
      <c r="U709" s="201" t="e">
        <v>#VALUE!</v>
      </c>
      <c r="V709" s="201" t="e">
        <v>#VALUE!</v>
      </c>
    </row>
    <row r="710" spans="1:22">
      <c r="A710" s="195" t="e">
        <f t="shared" si="50"/>
        <v>#VALUE!</v>
      </c>
      <c r="B710" s="195" t="e">
        <f t="shared" si="51"/>
        <v>#VALUE!</v>
      </c>
      <c r="C710" s="196">
        <f t="shared" si="52"/>
        <v>6.6899999999999018</v>
      </c>
      <c r="D710" s="195" t="e">
        <f t="shared" si="52"/>
        <v>#VALUE!</v>
      </c>
      <c r="E710" s="195" t="e">
        <f t="shared" si="53"/>
        <v>#VALUE!</v>
      </c>
      <c r="F710" s="195" t="e">
        <f t="shared" si="53"/>
        <v>#VALUE!</v>
      </c>
      <c r="G710" s="195" t="e">
        <f t="shared" si="53"/>
        <v>#VALUE!</v>
      </c>
      <c r="Q710" s="196">
        <f t="shared" si="54"/>
        <v>6.679999999999902</v>
      </c>
      <c r="R710" s="201" t="e">
        <v>#VALUE!</v>
      </c>
      <c r="S710" s="201" t="e">
        <v>#VALUE!</v>
      </c>
      <c r="T710" s="201" t="e">
        <v>#VALUE!</v>
      </c>
      <c r="U710" s="201" t="e">
        <v>#VALUE!</v>
      </c>
      <c r="V710" s="201" t="e">
        <v>#VALUE!</v>
      </c>
    </row>
    <row r="711" spans="1:22">
      <c r="A711" s="195" t="e">
        <f t="shared" si="50"/>
        <v>#VALUE!</v>
      </c>
      <c r="B711" s="195" t="e">
        <f t="shared" si="51"/>
        <v>#VALUE!</v>
      </c>
      <c r="C711" s="196">
        <f t="shared" si="52"/>
        <v>6.6999999999999016</v>
      </c>
      <c r="D711" s="195" t="e">
        <f t="shared" si="52"/>
        <v>#VALUE!</v>
      </c>
      <c r="E711" s="195" t="e">
        <f t="shared" si="53"/>
        <v>#VALUE!</v>
      </c>
      <c r="F711" s="195" t="e">
        <f t="shared" si="53"/>
        <v>#VALUE!</v>
      </c>
      <c r="G711" s="195" t="e">
        <f t="shared" si="53"/>
        <v>#VALUE!</v>
      </c>
      <c r="Q711" s="196">
        <f t="shared" si="54"/>
        <v>6.6899999999999018</v>
      </c>
      <c r="R711" s="201" t="e">
        <v>#VALUE!</v>
      </c>
      <c r="S711" s="201" t="e">
        <v>#VALUE!</v>
      </c>
      <c r="T711" s="201" t="e">
        <v>#VALUE!</v>
      </c>
      <c r="U711" s="201" t="e">
        <v>#VALUE!</v>
      </c>
      <c r="V711" s="201" t="e">
        <v>#VALUE!</v>
      </c>
    </row>
    <row r="712" spans="1:22">
      <c r="A712" s="195" t="e">
        <f t="shared" si="50"/>
        <v>#VALUE!</v>
      </c>
      <c r="B712" s="195" t="e">
        <f t="shared" si="51"/>
        <v>#VALUE!</v>
      </c>
      <c r="C712" s="196">
        <f t="shared" si="52"/>
        <v>6.7099999999999014</v>
      </c>
      <c r="D712" s="195" t="e">
        <f t="shared" si="52"/>
        <v>#VALUE!</v>
      </c>
      <c r="E712" s="195" t="e">
        <f t="shared" si="53"/>
        <v>#VALUE!</v>
      </c>
      <c r="F712" s="195" t="e">
        <f t="shared" si="53"/>
        <v>#VALUE!</v>
      </c>
      <c r="G712" s="195" t="e">
        <f t="shared" si="53"/>
        <v>#VALUE!</v>
      </c>
      <c r="Q712" s="196">
        <f t="shared" si="54"/>
        <v>6.6999999999999016</v>
      </c>
      <c r="R712" s="201" t="e">
        <v>#VALUE!</v>
      </c>
      <c r="S712" s="201" t="e">
        <v>#VALUE!</v>
      </c>
      <c r="T712" s="201" t="e">
        <v>#VALUE!</v>
      </c>
      <c r="U712" s="201" t="e">
        <v>#VALUE!</v>
      </c>
      <c r="V712" s="201" t="e">
        <v>#VALUE!</v>
      </c>
    </row>
    <row r="713" spans="1:22">
      <c r="A713" s="195" t="e">
        <f t="shared" si="50"/>
        <v>#VALUE!</v>
      </c>
      <c r="B713" s="195" t="e">
        <f t="shared" si="51"/>
        <v>#VALUE!</v>
      </c>
      <c r="C713" s="196">
        <f t="shared" si="52"/>
        <v>6.7199999999999012</v>
      </c>
      <c r="D713" s="195" t="e">
        <f t="shared" si="52"/>
        <v>#VALUE!</v>
      </c>
      <c r="E713" s="195" t="e">
        <f t="shared" si="53"/>
        <v>#VALUE!</v>
      </c>
      <c r="F713" s="195" t="e">
        <f t="shared" si="53"/>
        <v>#VALUE!</v>
      </c>
      <c r="G713" s="195" t="e">
        <f t="shared" si="53"/>
        <v>#VALUE!</v>
      </c>
      <c r="Q713" s="196">
        <f t="shared" si="54"/>
        <v>6.7099999999999014</v>
      </c>
      <c r="R713" s="201" t="e">
        <v>#VALUE!</v>
      </c>
      <c r="S713" s="201" t="e">
        <v>#VALUE!</v>
      </c>
      <c r="T713" s="201" t="e">
        <v>#VALUE!</v>
      </c>
      <c r="U713" s="201" t="e">
        <v>#VALUE!</v>
      </c>
      <c r="V713" s="201" t="e">
        <v>#VALUE!</v>
      </c>
    </row>
    <row r="714" spans="1:22">
      <c r="A714" s="195" t="e">
        <f t="shared" si="50"/>
        <v>#VALUE!</v>
      </c>
      <c r="B714" s="195" t="e">
        <f t="shared" si="51"/>
        <v>#VALUE!</v>
      </c>
      <c r="C714" s="196">
        <f t="shared" si="52"/>
        <v>6.729999999999901</v>
      </c>
      <c r="D714" s="195" t="e">
        <f t="shared" si="52"/>
        <v>#VALUE!</v>
      </c>
      <c r="E714" s="195" t="e">
        <f t="shared" si="53"/>
        <v>#VALUE!</v>
      </c>
      <c r="F714" s="195" t="e">
        <f t="shared" si="53"/>
        <v>#VALUE!</v>
      </c>
      <c r="G714" s="195" t="e">
        <f t="shared" si="53"/>
        <v>#VALUE!</v>
      </c>
      <c r="Q714" s="196">
        <f t="shared" si="54"/>
        <v>6.7199999999999012</v>
      </c>
      <c r="R714" s="201" t="e">
        <v>#VALUE!</v>
      </c>
      <c r="S714" s="201" t="e">
        <v>#VALUE!</v>
      </c>
      <c r="T714" s="201" t="e">
        <v>#VALUE!</v>
      </c>
      <c r="U714" s="201" t="e">
        <v>#VALUE!</v>
      </c>
      <c r="V714" s="201" t="e">
        <v>#VALUE!</v>
      </c>
    </row>
    <row r="715" spans="1:22">
      <c r="A715" s="195" t="e">
        <f t="shared" si="50"/>
        <v>#VALUE!</v>
      </c>
      <c r="B715" s="195" t="e">
        <f t="shared" si="51"/>
        <v>#VALUE!</v>
      </c>
      <c r="C715" s="196">
        <f t="shared" si="52"/>
        <v>6.7399999999999007</v>
      </c>
      <c r="D715" s="195" t="e">
        <f t="shared" si="52"/>
        <v>#VALUE!</v>
      </c>
      <c r="E715" s="195" t="e">
        <f t="shared" si="53"/>
        <v>#VALUE!</v>
      </c>
      <c r="F715" s="195" t="e">
        <f t="shared" si="53"/>
        <v>#VALUE!</v>
      </c>
      <c r="G715" s="195" t="e">
        <f t="shared" si="53"/>
        <v>#VALUE!</v>
      </c>
      <c r="Q715" s="196">
        <f t="shared" si="54"/>
        <v>6.729999999999901</v>
      </c>
      <c r="R715" s="201" t="e">
        <v>#VALUE!</v>
      </c>
      <c r="S715" s="201" t="e">
        <v>#VALUE!</v>
      </c>
      <c r="T715" s="201" t="e">
        <v>#VALUE!</v>
      </c>
      <c r="U715" s="201" t="e">
        <v>#VALUE!</v>
      </c>
      <c r="V715" s="201" t="e">
        <v>#VALUE!</v>
      </c>
    </row>
    <row r="716" spans="1:22">
      <c r="A716" s="195" t="e">
        <f t="shared" si="50"/>
        <v>#VALUE!</v>
      </c>
      <c r="B716" s="195" t="e">
        <f t="shared" si="51"/>
        <v>#VALUE!</v>
      </c>
      <c r="C716" s="196">
        <f t="shared" si="52"/>
        <v>6.7499999999999005</v>
      </c>
      <c r="D716" s="195" t="e">
        <f t="shared" si="52"/>
        <v>#VALUE!</v>
      </c>
      <c r="E716" s="195" t="e">
        <f t="shared" si="53"/>
        <v>#VALUE!</v>
      </c>
      <c r="F716" s="195" t="e">
        <f t="shared" si="53"/>
        <v>#VALUE!</v>
      </c>
      <c r="G716" s="195" t="e">
        <f t="shared" si="53"/>
        <v>#VALUE!</v>
      </c>
      <c r="Q716" s="196">
        <f t="shared" si="54"/>
        <v>6.7399999999999007</v>
      </c>
      <c r="R716" s="201" t="e">
        <v>#VALUE!</v>
      </c>
      <c r="S716" s="201" t="e">
        <v>#VALUE!</v>
      </c>
      <c r="T716" s="201" t="e">
        <v>#VALUE!</v>
      </c>
      <c r="U716" s="201" t="e">
        <v>#VALUE!</v>
      </c>
      <c r="V716" s="201" t="e">
        <v>#VALUE!</v>
      </c>
    </row>
    <row r="717" spans="1:22">
      <c r="A717" s="195" t="e">
        <f t="shared" si="50"/>
        <v>#VALUE!</v>
      </c>
      <c r="B717" s="195" t="e">
        <f t="shared" si="51"/>
        <v>#VALUE!</v>
      </c>
      <c r="C717" s="196">
        <f t="shared" si="52"/>
        <v>6.7599999999999003</v>
      </c>
      <c r="D717" s="195" t="e">
        <f t="shared" si="52"/>
        <v>#VALUE!</v>
      </c>
      <c r="E717" s="195" t="e">
        <f t="shared" si="53"/>
        <v>#VALUE!</v>
      </c>
      <c r="F717" s="195" t="e">
        <f t="shared" si="53"/>
        <v>#VALUE!</v>
      </c>
      <c r="G717" s="195" t="e">
        <f t="shared" si="53"/>
        <v>#VALUE!</v>
      </c>
      <c r="Q717" s="196">
        <f t="shared" si="54"/>
        <v>6.7499999999999005</v>
      </c>
      <c r="R717" s="201" t="e">
        <v>#VALUE!</v>
      </c>
      <c r="S717" s="201" t="e">
        <v>#VALUE!</v>
      </c>
      <c r="T717" s="201" t="e">
        <v>#VALUE!</v>
      </c>
      <c r="U717" s="201" t="e">
        <v>#VALUE!</v>
      </c>
      <c r="V717" s="201" t="e">
        <v>#VALUE!</v>
      </c>
    </row>
    <row r="718" spans="1:22">
      <c r="A718" s="195" t="e">
        <f t="shared" si="50"/>
        <v>#VALUE!</v>
      </c>
      <c r="B718" s="195" t="e">
        <f t="shared" si="51"/>
        <v>#VALUE!</v>
      </c>
      <c r="C718" s="196">
        <f t="shared" si="52"/>
        <v>6.7699999999999001</v>
      </c>
      <c r="D718" s="195" t="e">
        <f t="shared" si="52"/>
        <v>#VALUE!</v>
      </c>
      <c r="E718" s="195" t="e">
        <f t="shared" si="53"/>
        <v>#VALUE!</v>
      </c>
      <c r="F718" s="195" t="e">
        <f t="shared" si="53"/>
        <v>#VALUE!</v>
      </c>
      <c r="G718" s="195" t="e">
        <f t="shared" si="53"/>
        <v>#VALUE!</v>
      </c>
      <c r="Q718" s="196">
        <f t="shared" si="54"/>
        <v>6.7599999999999003</v>
      </c>
      <c r="R718" s="201" t="e">
        <v>#VALUE!</v>
      </c>
      <c r="S718" s="201" t="e">
        <v>#VALUE!</v>
      </c>
      <c r="T718" s="201" t="e">
        <v>#VALUE!</v>
      </c>
      <c r="U718" s="201" t="e">
        <v>#VALUE!</v>
      </c>
      <c r="V718" s="201" t="e">
        <v>#VALUE!</v>
      </c>
    </row>
    <row r="719" spans="1:22">
      <c r="A719" s="195" t="e">
        <f t="shared" si="50"/>
        <v>#VALUE!</v>
      </c>
      <c r="B719" s="195" t="e">
        <f t="shared" si="51"/>
        <v>#VALUE!</v>
      </c>
      <c r="C719" s="196">
        <f t="shared" si="52"/>
        <v>6.7799999999998999</v>
      </c>
      <c r="D719" s="195" t="e">
        <f t="shared" si="52"/>
        <v>#VALUE!</v>
      </c>
      <c r="E719" s="195" t="e">
        <f t="shared" si="53"/>
        <v>#VALUE!</v>
      </c>
      <c r="F719" s="195" t="e">
        <f t="shared" si="53"/>
        <v>#VALUE!</v>
      </c>
      <c r="G719" s="195" t="e">
        <f t="shared" si="53"/>
        <v>#VALUE!</v>
      </c>
      <c r="Q719" s="196">
        <f t="shared" si="54"/>
        <v>6.7699999999999001</v>
      </c>
      <c r="R719" s="201" t="e">
        <v>#VALUE!</v>
      </c>
      <c r="S719" s="201" t="e">
        <v>#VALUE!</v>
      </c>
      <c r="T719" s="201" t="e">
        <v>#VALUE!</v>
      </c>
      <c r="U719" s="201" t="e">
        <v>#VALUE!</v>
      </c>
      <c r="V719" s="201" t="e">
        <v>#VALUE!</v>
      </c>
    </row>
    <row r="720" spans="1:22">
      <c r="A720" s="195" t="e">
        <f t="shared" si="50"/>
        <v>#VALUE!</v>
      </c>
      <c r="B720" s="195" t="e">
        <f t="shared" si="51"/>
        <v>#VALUE!</v>
      </c>
      <c r="C720" s="196">
        <f t="shared" si="52"/>
        <v>6.7899999999998997</v>
      </c>
      <c r="D720" s="195" t="e">
        <f t="shared" si="52"/>
        <v>#VALUE!</v>
      </c>
      <c r="E720" s="195" t="e">
        <f t="shared" si="53"/>
        <v>#VALUE!</v>
      </c>
      <c r="F720" s="195" t="e">
        <f t="shared" si="53"/>
        <v>#VALUE!</v>
      </c>
      <c r="G720" s="195" t="e">
        <f t="shared" si="53"/>
        <v>#VALUE!</v>
      </c>
      <c r="Q720" s="196">
        <f t="shared" si="54"/>
        <v>6.7799999999998999</v>
      </c>
      <c r="R720" s="201" t="e">
        <v>#VALUE!</v>
      </c>
      <c r="S720" s="201" t="e">
        <v>#VALUE!</v>
      </c>
      <c r="T720" s="201" t="e">
        <v>#VALUE!</v>
      </c>
      <c r="U720" s="201" t="e">
        <v>#VALUE!</v>
      </c>
      <c r="V720" s="201" t="e">
        <v>#VALUE!</v>
      </c>
    </row>
    <row r="721" spans="1:22">
      <c r="A721" s="195" t="e">
        <f t="shared" si="50"/>
        <v>#VALUE!</v>
      </c>
      <c r="B721" s="195" t="e">
        <f t="shared" si="51"/>
        <v>#VALUE!</v>
      </c>
      <c r="C721" s="196">
        <f t="shared" si="52"/>
        <v>6.7999999999998995</v>
      </c>
      <c r="D721" s="195" t="e">
        <f t="shared" si="52"/>
        <v>#VALUE!</v>
      </c>
      <c r="E721" s="195" t="e">
        <f t="shared" si="53"/>
        <v>#VALUE!</v>
      </c>
      <c r="F721" s="195" t="e">
        <f t="shared" si="53"/>
        <v>#VALUE!</v>
      </c>
      <c r="G721" s="195" t="e">
        <f t="shared" si="53"/>
        <v>#VALUE!</v>
      </c>
      <c r="Q721" s="196">
        <f t="shared" si="54"/>
        <v>6.7899999999998997</v>
      </c>
      <c r="R721" s="201" t="e">
        <v>#VALUE!</v>
      </c>
      <c r="S721" s="201" t="e">
        <v>#VALUE!</v>
      </c>
      <c r="T721" s="201" t="e">
        <v>#VALUE!</v>
      </c>
      <c r="U721" s="201" t="e">
        <v>#VALUE!</v>
      </c>
      <c r="V721" s="201" t="e">
        <v>#VALUE!</v>
      </c>
    </row>
    <row r="722" spans="1:22">
      <c r="A722" s="195" t="e">
        <f t="shared" si="50"/>
        <v>#VALUE!</v>
      </c>
      <c r="B722" s="195" t="e">
        <f t="shared" si="51"/>
        <v>#VALUE!</v>
      </c>
      <c r="C722" s="196">
        <f t="shared" si="52"/>
        <v>6.8099999999998992</v>
      </c>
      <c r="D722" s="195" t="e">
        <f t="shared" si="52"/>
        <v>#VALUE!</v>
      </c>
      <c r="E722" s="195" t="e">
        <f t="shared" si="53"/>
        <v>#VALUE!</v>
      </c>
      <c r="F722" s="195" t="e">
        <f t="shared" si="53"/>
        <v>#VALUE!</v>
      </c>
      <c r="G722" s="195" t="e">
        <f t="shared" si="53"/>
        <v>#VALUE!</v>
      </c>
      <c r="Q722" s="196">
        <f t="shared" si="54"/>
        <v>6.7999999999998995</v>
      </c>
      <c r="R722" s="201" t="e">
        <v>#VALUE!</v>
      </c>
      <c r="S722" s="201" t="e">
        <v>#VALUE!</v>
      </c>
      <c r="T722" s="201" t="e">
        <v>#VALUE!</v>
      </c>
      <c r="U722" s="201" t="e">
        <v>#VALUE!</v>
      </c>
      <c r="V722" s="201" t="e">
        <v>#VALUE!</v>
      </c>
    </row>
    <row r="723" spans="1:22">
      <c r="A723" s="195" t="e">
        <f t="shared" si="50"/>
        <v>#VALUE!</v>
      </c>
      <c r="B723" s="195" t="e">
        <f t="shared" si="51"/>
        <v>#VALUE!</v>
      </c>
      <c r="C723" s="196">
        <f t="shared" si="52"/>
        <v>6.819999999999899</v>
      </c>
      <c r="D723" s="195" t="e">
        <f t="shared" si="52"/>
        <v>#VALUE!</v>
      </c>
      <c r="E723" s="195" t="e">
        <f t="shared" si="53"/>
        <v>#VALUE!</v>
      </c>
      <c r="F723" s="195" t="e">
        <f t="shared" si="53"/>
        <v>#VALUE!</v>
      </c>
      <c r="G723" s="195" t="e">
        <f t="shared" si="53"/>
        <v>#VALUE!</v>
      </c>
      <c r="Q723" s="196">
        <f t="shared" si="54"/>
        <v>6.8099999999998992</v>
      </c>
      <c r="R723" s="201" t="e">
        <v>#VALUE!</v>
      </c>
      <c r="S723" s="201" t="e">
        <v>#VALUE!</v>
      </c>
      <c r="T723" s="201" t="e">
        <v>#VALUE!</v>
      </c>
      <c r="U723" s="201" t="e">
        <v>#VALUE!</v>
      </c>
      <c r="V723" s="201" t="e">
        <v>#VALUE!</v>
      </c>
    </row>
    <row r="724" spans="1:22">
      <c r="A724" s="195" t="e">
        <f t="shared" si="50"/>
        <v>#VALUE!</v>
      </c>
      <c r="B724" s="195" t="e">
        <f t="shared" si="51"/>
        <v>#VALUE!</v>
      </c>
      <c r="C724" s="196">
        <f t="shared" si="52"/>
        <v>6.8299999999998988</v>
      </c>
      <c r="D724" s="195" t="e">
        <f t="shared" si="52"/>
        <v>#VALUE!</v>
      </c>
      <c r="E724" s="195" t="e">
        <f t="shared" si="53"/>
        <v>#VALUE!</v>
      </c>
      <c r="F724" s="195" t="e">
        <f t="shared" si="53"/>
        <v>#VALUE!</v>
      </c>
      <c r="G724" s="195" t="e">
        <f t="shared" si="53"/>
        <v>#VALUE!</v>
      </c>
      <c r="Q724" s="196">
        <f t="shared" si="54"/>
        <v>6.819999999999899</v>
      </c>
      <c r="R724" s="201" t="e">
        <v>#VALUE!</v>
      </c>
      <c r="S724" s="201" t="e">
        <v>#VALUE!</v>
      </c>
      <c r="T724" s="201" t="e">
        <v>#VALUE!</v>
      </c>
      <c r="U724" s="201" t="e">
        <v>#VALUE!</v>
      </c>
      <c r="V724" s="201" t="e">
        <v>#VALUE!</v>
      </c>
    </row>
    <row r="725" spans="1:22">
      <c r="A725" s="195" t="e">
        <f t="shared" si="50"/>
        <v>#VALUE!</v>
      </c>
      <c r="B725" s="195" t="e">
        <f t="shared" si="51"/>
        <v>#VALUE!</v>
      </c>
      <c r="C725" s="196">
        <f t="shared" si="52"/>
        <v>6.8399999999998986</v>
      </c>
      <c r="D725" s="195" t="e">
        <f t="shared" si="52"/>
        <v>#VALUE!</v>
      </c>
      <c r="E725" s="195" t="e">
        <f t="shared" si="53"/>
        <v>#VALUE!</v>
      </c>
      <c r="F725" s="195" t="e">
        <f t="shared" si="53"/>
        <v>#VALUE!</v>
      </c>
      <c r="G725" s="195" t="e">
        <f t="shared" si="53"/>
        <v>#VALUE!</v>
      </c>
      <c r="Q725" s="196">
        <f t="shared" si="54"/>
        <v>6.8299999999998988</v>
      </c>
      <c r="R725" s="201" t="e">
        <v>#VALUE!</v>
      </c>
      <c r="S725" s="201" t="e">
        <v>#VALUE!</v>
      </c>
      <c r="T725" s="201" t="e">
        <v>#VALUE!</v>
      </c>
      <c r="U725" s="201" t="e">
        <v>#VALUE!</v>
      </c>
      <c r="V725" s="201" t="e">
        <v>#VALUE!</v>
      </c>
    </row>
    <row r="726" spans="1:22">
      <c r="A726" s="195" t="e">
        <f t="shared" si="50"/>
        <v>#VALUE!</v>
      </c>
      <c r="B726" s="195" t="e">
        <f t="shared" si="51"/>
        <v>#VALUE!</v>
      </c>
      <c r="C726" s="196">
        <f t="shared" si="52"/>
        <v>6.8499999999998984</v>
      </c>
      <c r="D726" s="195" t="e">
        <f t="shared" si="52"/>
        <v>#VALUE!</v>
      </c>
      <c r="E726" s="195" t="e">
        <f t="shared" si="53"/>
        <v>#VALUE!</v>
      </c>
      <c r="F726" s="195" t="e">
        <f t="shared" si="53"/>
        <v>#VALUE!</v>
      </c>
      <c r="G726" s="195" t="e">
        <f t="shared" si="53"/>
        <v>#VALUE!</v>
      </c>
      <c r="Q726" s="196">
        <f t="shared" si="54"/>
        <v>6.8399999999998986</v>
      </c>
      <c r="R726" s="201" t="e">
        <v>#VALUE!</v>
      </c>
      <c r="S726" s="201" t="e">
        <v>#VALUE!</v>
      </c>
      <c r="T726" s="201" t="e">
        <v>#VALUE!</v>
      </c>
      <c r="U726" s="201" t="e">
        <v>#VALUE!</v>
      </c>
      <c r="V726" s="201" t="e">
        <v>#VALUE!</v>
      </c>
    </row>
    <row r="727" spans="1:22">
      <c r="A727" s="195" t="e">
        <f t="shared" si="50"/>
        <v>#VALUE!</v>
      </c>
      <c r="B727" s="195" t="e">
        <f t="shared" si="51"/>
        <v>#VALUE!</v>
      </c>
      <c r="C727" s="196">
        <f t="shared" si="52"/>
        <v>6.8599999999998982</v>
      </c>
      <c r="D727" s="195" t="e">
        <f t="shared" si="52"/>
        <v>#VALUE!</v>
      </c>
      <c r="E727" s="195" t="e">
        <f t="shared" si="53"/>
        <v>#VALUE!</v>
      </c>
      <c r="F727" s="195" t="e">
        <f t="shared" si="53"/>
        <v>#VALUE!</v>
      </c>
      <c r="G727" s="195" t="e">
        <f t="shared" si="53"/>
        <v>#VALUE!</v>
      </c>
      <c r="Q727" s="196">
        <f t="shared" si="54"/>
        <v>6.8499999999998984</v>
      </c>
      <c r="R727" s="201" t="e">
        <v>#VALUE!</v>
      </c>
      <c r="S727" s="201" t="e">
        <v>#VALUE!</v>
      </c>
      <c r="T727" s="201" t="e">
        <v>#VALUE!</v>
      </c>
      <c r="U727" s="201" t="e">
        <v>#VALUE!</v>
      </c>
      <c r="V727" s="201" t="e">
        <v>#VALUE!</v>
      </c>
    </row>
    <row r="728" spans="1:22">
      <c r="A728" s="195" t="e">
        <f t="shared" si="50"/>
        <v>#VALUE!</v>
      </c>
      <c r="B728" s="195" t="e">
        <f t="shared" si="51"/>
        <v>#VALUE!</v>
      </c>
      <c r="C728" s="196">
        <f t="shared" si="52"/>
        <v>6.869999999999898</v>
      </c>
      <c r="D728" s="195" t="e">
        <f t="shared" si="52"/>
        <v>#VALUE!</v>
      </c>
      <c r="E728" s="195" t="e">
        <f t="shared" si="53"/>
        <v>#VALUE!</v>
      </c>
      <c r="F728" s="195" t="e">
        <f t="shared" si="53"/>
        <v>#VALUE!</v>
      </c>
      <c r="G728" s="195" t="e">
        <f t="shared" si="53"/>
        <v>#VALUE!</v>
      </c>
      <c r="Q728" s="196">
        <f t="shared" si="54"/>
        <v>6.8599999999998982</v>
      </c>
      <c r="R728" s="201" t="e">
        <v>#VALUE!</v>
      </c>
      <c r="S728" s="201" t="e">
        <v>#VALUE!</v>
      </c>
      <c r="T728" s="201" t="e">
        <v>#VALUE!</v>
      </c>
      <c r="U728" s="201" t="e">
        <v>#VALUE!</v>
      </c>
      <c r="V728" s="201" t="e">
        <v>#VALUE!</v>
      </c>
    </row>
    <row r="729" spans="1:22">
      <c r="A729" s="195" t="e">
        <f t="shared" si="50"/>
        <v>#VALUE!</v>
      </c>
      <c r="B729" s="195" t="e">
        <f t="shared" si="51"/>
        <v>#VALUE!</v>
      </c>
      <c r="C729" s="196">
        <f t="shared" si="52"/>
        <v>6.8799999999998978</v>
      </c>
      <c r="D729" s="195" t="e">
        <f t="shared" si="52"/>
        <v>#VALUE!</v>
      </c>
      <c r="E729" s="195" t="e">
        <f t="shared" si="53"/>
        <v>#VALUE!</v>
      </c>
      <c r="F729" s="195" t="e">
        <f t="shared" si="53"/>
        <v>#VALUE!</v>
      </c>
      <c r="G729" s="195" t="e">
        <f t="shared" si="53"/>
        <v>#VALUE!</v>
      </c>
      <c r="Q729" s="196">
        <f t="shared" si="54"/>
        <v>6.869999999999898</v>
      </c>
      <c r="R729" s="201" t="e">
        <v>#VALUE!</v>
      </c>
      <c r="S729" s="201" t="e">
        <v>#VALUE!</v>
      </c>
      <c r="T729" s="201" t="e">
        <v>#VALUE!</v>
      </c>
      <c r="U729" s="201" t="e">
        <v>#VALUE!</v>
      </c>
      <c r="V729" s="201" t="e">
        <v>#VALUE!</v>
      </c>
    </row>
    <row r="730" spans="1:22">
      <c r="A730" s="195" t="e">
        <f t="shared" si="50"/>
        <v>#VALUE!</v>
      </c>
      <c r="B730" s="195" t="e">
        <f t="shared" si="51"/>
        <v>#VALUE!</v>
      </c>
      <c r="C730" s="196">
        <f t="shared" si="52"/>
        <v>6.8899999999998975</v>
      </c>
      <c r="D730" s="195" t="e">
        <f t="shared" si="52"/>
        <v>#VALUE!</v>
      </c>
      <c r="E730" s="195" t="e">
        <f t="shared" si="53"/>
        <v>#VALUE!</v>
      </c>
      <c r="F730" s="195" t="e">
        <f t="shared" si="53"/>
        <v>#VALUE!</v>
      </c>
      <c r="G730" s="195" t="e">
        <f t="shared" si="53"/>
        <v>#VALUE!</v>
      </c>
      <c r="Q730" s="196">
        <f t="shared" si="54"/>
        <v>6.8799999999998978</v>
      </c>
      <c r="R730" s="201" t="e">
        <v>#VALUE!</v>
      </c>
      <c r="S730" s="201" t="e">
        <v>#VALUE!</v>
      </c>
      <c r="T730" s="201" t="e">
        <v>#VALUE!</v>
      </c>
      <c r="U730" s="201" t="e">
        <v>#VALUE!</v>
      </c>
      <c r="V730" s="201" t="e">
        <v>#VALUE!</v>
      </c>
    </row>
    <row r="731" spans="1:22">
      <c r="A731" s="195" t="e">
        <f t="shared" si="50"/>
        <v>#VALUE!</v>
      </c>
      <c r="B731" s="195" t="e">
        <f t="shared" si="51"/>
        <v>#VALUE!</v>
      </c>
      <c r="C731" s="196">
        <f t="shared" si="52"/>
        <v>6.8999999999998973</v>
      </c>
      <c r="D731" s="195" t="e">
        <f t="shared" si="52"/>
        <v>#VALUE!</v>
      </c>
      <c r="E731" s="195" t="e">
        <f t="shared" si="53"/>
        <v>#VALUE!</v>
      </c>
      <c r="F731" s="195" t="e">
        <f t="shared" si="53"/>
        <v>#VALUE!</v>
      </c>
      <c r="G731" s="195" t="e">
        <f t="shared" si="53"/>
        <v>#VALUE!</v>
      </c>
      <c r="Q731" s="196">
        <f t="shared" si="54"/>
        <v>6.8899999999998975</v>
      </c>
      <c r="R731" s="201" t="e">
        <v>#VALUE!</v>
      </c>
      <c r="S731" s="201" t="e">
        <v>#VALUE!</v>
      </c>
      <c r="T731" s="201" t="e">
        <v>#VALUE!</v>
      </c>
      <c r="U731" s="201" t="e">
        <v>#VALUE!</v>
      </c>
      <c r="V731" s="201" t="e">
        <v>#VALUE!</v>
      </c>
    </row>
    <row r="732" spans="1:22">
      <c r="A732" s="195" t="e">
        <f t="shared" si="50"/>
        <v>#VALUE!</v>
      </c>
      <c r="B732" s="195" t="e">
        <f t="shared" si="51"/>
        <v>#VALUE!</v>
      </c>
      <c r="C732" s="196">
        <f t="shared" si="52"/>
        <v>6.9099999999998971</v>
      </c>
      <c r="D732" s="195" t="e">
        <f t="shared" si="52"/>
        <v>#VALUE!</v>
      </c>
      <c r="E732" s="195" t="e">
        <f t="shared" si="53"/>
        <v>#VALUE!</v>
      </c>
      <c r="F732" s="195" t="e">
        <f t="shared" si="53"/>
        <v>#VALUE!</v>
      </c>
      <c r="G732" s="195" t="e">
        <f t="shared" si="53"/>
        <v>#VALUE!</v>
      </c>
      <c r="Q732" s="196">
        <f t="shared" si="54"/>
        <v>6.8999999999998973</v>
      </c>
      <c r="R732" s="201" t="e">
        <v>#VALUE!</v>
      </c>
      <c r="S732" s="201" t="e">
        <v>#VALUE!</v>
      </c>
      <c r="T732" s="201" t="e">
        <v>#VALUE!</v>
      </c>
      <c r="U732" s="201" t="e">
        <v>#VALUE!</v>
      </c>
      <c r="V732" s="201" t="e">
        <v>#VALUE!</v>
      </c>
    </row>
    <row r="733" spans="1:22">
      <c r="A733" s="195" t="e">
        <f t="shared" si="50"/>
        <v>#VALUE!</v>
      </c>
      <c r="B733" s="195" t="e">
        <f t="shared" si="51"/>
        <v>#VALUE!</v>
      </c>
      <c r="C733" s="196">
        <f t="shared" si="52"/>
        <v>6.9199999999998969</v>
      </c>
      <c r="D733" s="195" t="e">
        <f t="shared" si="52"/>
        <v>#VALUE!</v>
      </c>
      <c r="E733" s="195" t="e">
        <f t="shared" si="53"/>
        <v>#VALUE!</v>
      </c>
      <c r="F733" s="195" t="e">
        <f t="shared" si="53"/>
        <v>#VALUE!</v>
      </c>
      <c r="G733" s="195" t="e">
        <f t="shared" si="53"/>
        <v>#VALUE!</v>
      </c>
      <c r="Q733" s="196">
        <f t="shared" si="54"/>
        <v>6.9099999999998971</v>
      </c>
      <c r="R733" s="201" t="e">
        <v>#VALUE!</v>
      </c>
      <c r="S733" s="201" t="e">
        <v>#VALUE!</v>
      </c>
      <c r="T733" s="201" t="e">
        <v>#VALUE!</v>
      </c>
      <c r="U733" s="201" t="e">
        <v>#VALUE!</v>
      </c>
      <c r="V733" s="201" t="e">
        <v>#VALUE!</v>
      </c>
    </row>
    <row r="734" spans="1:22">
      <c r="A734" s="195" t="e">
        <f t="shared" si="50"/>
        <v>#VALUE!</v>
      </c>
      <c r="B734" s="195" t="e">
        <f t="shared" si="51"/>
        <v>#VALUE!</v>
      </c>
      <c r="C734" s="196">
        <f t="shared" si="52"/>
        <v>6.9299999999998967</v>
      </c>
      <c r="D734" s="195" t="e">
        <f t="shared" si="52"/>
        <v>#VALUE!</v>
      </c>
      <c r="E734" s="195" t="e">
        <f t="shared" si="53"/>
        <v>#VALUE!</v>
      </c>
      <c r="F734" s="195" t="e">
        <f t="shared" si="53"/>
        <v>#VALUE!</v>
      </c>
      <c r="G734" s="195" t="e">
        <f t="shared" si="53"/>
        <v>#VALUE!</v>
      </c>
      <c r="Q734" s="196">
        <f t="shared" si="54"/>
        <v>6.9199999999998969</v>
      </c>
      <c r="R734" s="201" t="e">
        <v>#VALUE!</v>
      </c>
      <c r="S734" s="201" t="e">
        <v>#VALUE!</v>
      </c>
      <c r="T734" s="201" t="e">
        <v>#VALUE!</v>
      </c>
      <c r="U734" s="201" t="e">
        <v>#VALUE!</v>
      </c>
      <c r="V734" s="201" t="e">
        <v>#VALUE!</v>
      </c>
    </row>
    <row r="735" spans="1:22">
      <c r="A735" s="195" t="e">
        <f t="shared" si="50"/>
        <v>#VALUE!</v>
      </c>
      <c r="B735" s="195" t="e">
        <f t="shared" si="51"/>
        <v>#VALUE!</v>
      </c>
      <c r="C735" s="196">
        <f t="shared" si="52"/>
        <v>6.9399999999998965</v>
      </c>
      <c r="D735" s="195" t="e">
        <f t="shared" si="52"/>
        <v>#VALUE!</v>
      </c>
      <c r="E735" s="195" t="e">
        <f t="shared" si="53"/>
        <v>#VALUE!</v>
      </c>
      <c r="F735" s="195" t="e">
        <f t="shared" si="53"/>
        <v>#VALUE!</v>
      </c>
      <c r="G735" s="195" t="e">
        <f t="shared" si="53"/>
        <v>#VALUE!</v>
      </c>
      <c r="Q735" s="196">
        <f t="shared" si="54"/>
        <v>6.9299999999998967</v>
      </c>
      <c r="R735" s="201" t="e">
        <v>#VALUE!</v>
      </c>
      <c r="S735" s="201" t="e">
        <v>#VALUE!</v>
      </c>
      <c r="T735" s="201" t="e">
        <v>#VALUE!</v>
      </c>
      <c r="U735" s="201" t="e">
        <v>#VALUE!</v>
      </c>
      <c r="V735" s="201" t="e">
        <v>#VALUE!</v>
      </c>
    </row>
    <row r="736" spans="1:22">
      <c r="A736" s="195" t="e">
        <f t="shared" si="50"/>
        <v>#VALUE!</v>
      </c>
      <c r="B736" s="195" t="e">
        <f t="shared" si="51"/>
        <v>#VALUE!</v>
      </c>
      <c r="C736" s="196">
        <f t="shared" si="52"/>
        <v>6.9499999999998963</v>
      </c>
      <c r="D736" s="195" t="e">
        <f t="shared" si="52"/>
        <v>#VALUE!</v>
      </c>
      <c r="E736" s="195" t="e">
        <f t="shared" si="53"/>
        <v>#VALUE!</v>
      </c>
      <c r="F736" s="195" t="e">
        <f t="shared" si="53"/>
        <v>#VALUE!</v>
      </c>
      <c r="G736" s="195" t="e">
        <f t="shared" si="53"/>
        <v>#VALUE!</v>
      </c>
      <c r="Q736" s="196">
        <f t="shared" si="54"/>
        <v>6.9399999999998965</v>
      </c>
      <c r="R736" s="201" t="e">
        <v>#VALUE!</v>
      </c>
      <c r="S736" s="201" t="e">
        <v>#VALUE!</v>
      </c>
      <c r="T736" s="201" t="e">
        <v>#VALUE!</v>
      </c>
      <c r="U736" s="201" t="e">
        <v>#VALUE!</v>
      </c>
      <c r="V736" s="201" t="e">
        <v>#VALUE!</v>
      </c>
    </row>
    <row r="737" spans="1:22">
      <c r="A737" s="195" t="e">
        <f t="shared" si="50"/>
        <v>#VALUE!</v>
      </c>
      <c r="B737" s="195" t="e">
        <f t="shared" si="51"/>
        <v>#VALUE!</v>
      </c>
      <c r="C737" s="196">
        <f t="shared" si="52"/>
        <v>6.959999999999896</v>
      </c>
      <c r="D737" s="195" t="e">
        <f t="shared" si="52"/>
        <v>#VALUE!</v>
      </c>
      <c r="E737" s="195" t="e">
        <f t="shared" si="53"/>
        <v>#VALUE!</v>
      </c>
      <c r="F737" s="195" t="e">
        <f t="shared" si="53"/>
        <v>#VALUE!</v>
      </c>
      <c r="G737" s="195" t="e">
        <f t="shared" si="53"/>
        <v>#VALUE!</v>
      </c>
      <c r="Q737" s="196">
        <f t="shared" si="54"/>
        <v>6.9499999999998963</v>
      </c>
      <c r="R737" s="201" t="e">
        <v>#VALUE!</v>
      </c>
      <c r="S737" s="201" t="e">
        <v>#VALUE!</v>
      </c>
      <c r="T737" s="201" t="e">
        <v>#VALUE!</v>
      </c>
      <c r="U737" s="201" t="e">
        <v>#VALUE!</v>
      </c>
      <c r="V737" s="201" t="e">
        <v>#VALUE!</v>
      </c>
    </row>
    <row r="738" spans="1:22">
      <c r="A738" s="195" t="e">
        <f t="shared" si="50"/>
        <v>#VALUE!</v>
      </c>
      <c r="B738" s="195" t="e">
        <f t="shared" si="51"/>
        <v>#VALUE!</v>
      </c>
      <c r="C738" s="196">
        <f t="shared" si="52"/>
        <v>6.9699999999998958</v>
      </c>
      <c r="D738" s="195" t="e">
        <f t="shared" si="52"/>
        <v>#VALUE!</v>
      </c>
      <c r="E738" s="195" t="e">
        <f t="shared" si="53"/>
        <v>#VALUE!</v>
      </c>
      <c r="F738" s="195" t="e">
        <f t="shared" si="53"/>
        <v>#VALUE!</v>
      </c>
      <c r="G738" s="195" t="e">
        <f t="shared" si="53"/>
        <v>#VALUE!</v>
      </c>
      <c r="Q738" s="196">
        <f t="shared" si="54"/>
        <v>6.959999999999896</v>
      </c>
      <c r="R738" s="201" t="e">
        <v>#VALUE!</v>
      </c>
      <c r="S738" s="201" t="e">
        <v>#VALUE!</v>
      </c>
      <c r="T738" s="201" t="e">
        <v>#VALUE!</v>
      </c>
      <c r="U738" s="201" t="e">
        <v>#VALUE!</v>
      </c>
      <c r="V738" s="201" t="e">
        <v>#VALUE!</v>
      </c>
    </row>
    <row r="739" spans="1:22">
      <c r="A739" s="195" t="e">
        <f t="shared" si="50"/>
        <v>#VALUE!</v>
      </c>
      <c r="B739" s="195" t="e">
        <f t="shared" si="51"/>
        <v>#VALUE!</v>
      </c>
      <c r="C739" s="196">
        <f t="shared" si="52"/>
        <v>6.9799999999998956</v>
      </c>
      <c r="D739" s="195" t="e">
        <f t="shared" si="52"/>
        <v>#VALUE!</v>
      </c>
      <c r="E739" s="195" t="e">
        <f t="shared" si="53"/>
        <v>#VALUE!</v>
      </c>
      <c r="F739" s="195" t="e">
        <f t="shared" si="53"/>
        <v>#VALUE!</v>
      </c>
      <c r="G739" s="195" t="e">
        <f t="shared" si="53"/>
        <v>#VALUE!</v>
      </c>
      <c r="Q739" s="196">
        <f t="shared" si="54"/>
        <v>6.9699999999998958</v>
      </c>
      <c r="R739" s="201" t="e">
        <v>#VALUE!</v>
      </c>
      <c r="S739" s="201" t="e">
        <v>#VALUE!</v>
      </c>
      <c r="T739" s="201" t="e">
        <v>#VALUE!</v>
      </c>
      <c r="U739" s="201" t="e">
        <v>#VALUE!</v>
      </c>
      <c r="V739" s="201" t="e">
        <v>#VALUE!</v>
      </c>
    </row>
    <row r="740" spans="1:22">
      <c r="A740" s="195" t="e">
        <f t="shared" si="50"/>
        <v>#VALUE!</v>
      </c>
      <c r="B740" s="195" t="e">
        <f t="shared" si="51"/>
        <v>#VALUE!</v>
      </c>
      <c r="C740" s="196">
        <f t="shared" si="52"/>
        <v>6.9899999999998954</v>
      </c>
      <c r="D740" s="195" t="e">
        <f t="shared" si="52"/>
        <v>#VALUE!</v>
      </c>
      <c r="E740" s="195" t="e">
        <f t="shared" si="53"/>
        <v>#VALUE!</v>
      </c>
      <c r="F740" s="195" t="e">
        <f t="shared" si="53"/>
        <v>#VALUE!</v>
      </c>
      <c r="G740" s="195" t="e">
        <f t="shared" si="53"/>
        <v>#VALUE!</v>
      </c>
      <c r="Q740" s="196">
        <f t="shared" si="54"/>
        <v>6.9799999999998956</v>
      </c>
      <c r="R740" s="201" t="e">
        <v>#VALUE!</v>
      </c>
      <c r="S740" s="201" t="e">
        <v>#VALUE!</v>
      </c>
      <c r="T740" s="201" t="e">
        <v>#VALUE!</v>
      </c>
      <c r="U740" s="201" t="e">
        <v>#VALUE!</v>
      </c>
      <c r="V740" s="201" t="e">
        <v>#VALUE!</v>
      </c>
    </row>
    <row r="741" spans="1:22">
      <c r="A741" s="195" t="e">
        <f t="shared" si="50"/>
        <v>#VALUE!</v>
      </c>
      <c r="B741" s="195" t="e">
        <f t="shared" si="51"/>
        <v>#VALUE!</v>
      </c>
      <c r="C741" s="196">
        <f t="shared" si="52"/>
        <v>6.9999999999998952</v>
      </c>
      <c r="D741" s="195" t="e">
        <f t="shared" si="52"/>
        <v>#VALUE!</v>
      </c>
      <c r="E741" s="195" t="e">
        <f t="shared" si="53"/>
        <v>#VALUE!</v>
      </c>
      <c r="F741" s="195" t="e">
        <f t="shared" si="53"/>
        <v>#VALUE!</v>
      </c>
      <c r="G741" s="195" t="e">
        <f t="shared" si="53"/>
        <v>#VALUE!</v>
      </c>
      <c r="Q741" s="196">
        <f t="shared" si="54"/>
        <v>6.9899999999998954</v>
      </c>
      <c r="R741" s="201" t="e">
        <v>#VALUE!</v>
      </c>
      <c r="S741" s="201" t="e">
        <v>#VALUE!</v>
      </c>
      <c r="T741" s="201" t="e">
        <v>#VALUE!</v>
      </c>
      <c r="U741" s="201" t="e">
        <v>#VALUE!</v>
      </c>
      <c r="V741" s="201" t="e">
        <v>#VALUE!</v>
      </c>
    </row>
    <row r="742" spans="1:22">
      <c r="D742" s="195"/>
      <c r="E742" s="195"/>
      <c r="F742" s="196"/>
      <c r="G742" s="195"/>
      <c r="H742" s="195"/>
      <c r="I742" s="195"/>
      <c r="Q742" s="196">
        <f t="shared" si="54"/>
        <v>6.9999999999998952</v>
      </c>
      <c r="R742" s="201" t="e">
        <v>#VALUE!</v>
      </c>
      <c r="S742" s="201" t="e">
        <v>#VALUE!</v>
      </c>
      <c r="T742" s="201" t="e">
        <v>#VALUE!</v>
      </c>
      <c r="U742" s="201" t="e">
        <v>#VALUE!</v>
      </c>
      <c r="V742" s="201" t="e">
        <v>#VALUE!</v>
      </c>
    </row>
    <row r="1042" spans="11:12">
      <c r="K1042" s="205"/>
      <c r="L1042" s="195"/>
    </row>
    <row r="1043" spans="11:12">
      <c r="K1043" s="205"/>
      <c r="L1043" s="195"/>
    </row>
    <row r="1044" spans="11:12">
      <c r="K1044" s="205"/>
      <c r="L1044" s="195"/>
    </row>
    <row r="1045" spans="11:12">
      <c r="K1045" s="205"/>
      <c r="L1045" s="195"/>
    </row>
    <row r="1046" spans="11:12">
      <c r="K1046" s="205"/>
      <c r="L1046" s="195"/>
    </row>
    <row r="1047" spans="11:12">
      <c r="K1047" s="205"/>
      <c r="L1047" s="195"/>
    </row>
    <row r="1048" spans="11:12">
      <c r="K1048" s="205"/>
      <c r="L1048" s="195"/>
    </row>
    <row r="1049" spans="11:12">
      <c r="K1049" s="195"/>
      <c r="L1049" s="195"/>
    </row>
    <row r="1050" spans="11:12">
      <c r="K1050" s="195"/>
      <c r="L1050" s="195"/>
    </row>
    <row r="1051" spans="11:12">
      <c r="K1051" s="195"/>
      <c r="L1051" s="195"/>
    </row>
    <row r="1052" spans="11:12">
      <c r="K1052" s="195"/>
      <c r="L1052" s="195"/>
    </row>
    <row r="1053" spans="11:12">
      <c r="K1053" s="195"/>
      <c r="L1053" s="195"/>
    </row>
    <row r="1054" spans="11:12">
      <c r="K1054" s="195"/>
      <c r="L1054" s="195"/>
    </row>
    <row r="1055" spans="11:12">
      <c r="K1055" s="195"/>
      <c r="L1055" s="195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O40" sqref="O40"/>
      <selection pane="bottomLeft" activeCell="A14" sqref="A14:K298"/>
    </sheetView>
  </sheetViews>
  <sheetFormatPr defaultColWidth="10.875" defaultRowHeight="13.8"/>
  <cols>
    <col min="1" max="1" width="10.875" style="206" customWidth="1"/>
    <col min="2" max="2" width="10.875" style="207" customWidth="1"/>
    <col min="3" max="3" width="10.875" style="208" customWidth="1"/>
    <col min="4" max="4" width="10.875" style="209" customWidth="1"/>
    <col min="5" max="5" width="10.875" style="241" customWidth="1"/>
    <col min="6" max="6" width="10.875" style="208" customWidth="1"/>
    <col min="7" max="7" width="10.875" style="209" customWidth="1"/>
    <col min="8" max="8" width="10.875" style="210" customWidth="1"/>
    <col min="9" max="9" width="10.875" style="208" customWidth="1"/>
    <col min="10" max="10" width="10.875" style="209" customWidth="1"/>
    <col min="11" max="11" width="10.875" style="210" customWidth="1"/>
    <col min="12" max="23" width="10.875" style="211"/>
    <col min="24" max="24" width="10.875" style="207"/>
    <col min="25" max="16384" width="10.875" style="211"/>
  </cols>
  <sheetData>
    <row r="1" spans="1:26" s="186" customFormat="1" ht="13.2">
      <c r="A1" s="186" t="str">
        <f>Applicant</f>
        <v>Alberta Electric System Operator</v>
      </c>
    </row>
    <row r="2" spans="1:26" s="186" customFormat="1" ht="13.2">
      <c r="A2" s="186" t="str">
        <f>Application</f>
        <v>2018 ISO Tariff Application</v>
      </c>
    </row>
    <row r="3" spans="1:26" s="186" customFormat="1" ht="13.2">
      <c r="A3" s="186" t="str">
        <f>TableGroup3</f>
        <v>Appendix V — Option 3 Analysis</v>
      </c>
    </row>
    <row r="4" spans="1:26" s="186" customFormat="1" ht="13.2">
      <c r="A4" s="186" t="s">
        <v>160</v>
      </c>
    </row>
    <row r="5" spans="1:26" s="186" customFormat="1" ht="13.2">
      <c r="A5" s="186" t="str">
        <f>TableDate</f>
        <v>September 13, 2017</v>
      </c>
    </row>
    <row r="6" spans="1:26">
      <c r="E6" s="210"/>
      <c r="X6" s="211"/>
    </row>
    <row r="7" spans="1:26">
      <c r="A7" s="212" t="s">
        <v>14</v>
      </c>
      <c r="C7" s="213" t="e">
        <f>"Costs = $"&amp;TEXT('Option 3 V-6'!$L$10*10^6,"#,###")&amp;" × MW^"&amp;'Option 3 V-6'!$O$10</f>
        <v>#VALUE!</v>
      </c>
      <c r="E7" s="210"/>
      <c r="X7" s="211"/>
    </row>
    <row r="8" spans="1:26">
      <c r="A8" s="212" t="s">
        <v>19</v>
      </c>
      <c r="C8" s="214">
        <v>1.5</v>
      </c>
      <c r="D8" s="214">
        <v>7.5</v>
      </c>
      <c r="E8" s="214">
        <v>17</v>
      </c>
      <c r="F8" s="214">
        <v>40</v>
      </c>
      <c r="G8" s="214">
        <v>122.8</v>
      </c>
      <c r="X8" s="211"/>
    </row>
    <row r="9" spans="1:26">
      <c r="A9" s="212" t="s">
        <v>161</v>
      </c>
      <c r="C9" s="215" t="e">
        <f>('Option 3 V-6'!$L$10*1000000)*(C8^'Option 3 V-6'!$O$10)</f>
        <v>#VALUE!</v>
      </c>
      <c r="D9" s="215" t="e">
        <f>('Option 3 V-6'!$L$10*1000000)*(D8^'Option 3 V-6'!$O$10)</f>
        <v>#VALUE!</v>
      </c>
      <c r="E9" s="215" t="e">
        <f>('Option 3 V-6'!$L$10*1000000)*(E8^'Option 3 V-6'!$O$10)</f>
        <v>#VALUE!</v>
      </c>
      <c r="F9" s="215" t="e">
        <f>('Option 3 V-6'!$L$10*1000000)*(F8^'Option 3 V-6'!$O$10)</f>
        <v>#VALUE!</v>
      </c>
      <c r="G9" s="215" t="e">
        <f>('Option 3 V-6'!$L$10*1000000)*(G8^'Option 3 V-6'!$O$10)</f>
        <v>#VALUE!</v>
      </c>
      <c r="X9" s="211"/>
    </row>
    <row r="10" spans="1:26">
      <c r="A10" s="212" t="s">
        <v>162</v>
      </c>
      <c r="C10" s="215" t="e">
        <f>(D9-(D8*((D9-C9)/(D8-C8))))/20</f>
        <v>#VALUE!</v>
      </c>
      <c r="D10" s="215" t="e">
        <f>((D9-C9)/(D8-C8))/20</f>
        <v>#VALUE!</v>
      </c>
      <c r="E10" s="215" t="e">
        <f>((E9-D9)/(E8-D8))/20</f>
        <v>#VALUE!</v>
      </c>
      <c r="F10" s="215" t="e">
        <f>((F9-E9)/(F8-E8))/20</f>
        <v>#VALUE!</v>
      </c>
      <c r="G10" s="215" t="e">
        <f>((G9-F9)/(G8-F8))/20</f>
        <v>#VALUE!</v>
      </c>
      <c r="X10" s="211"/>
    </row>
    <row r="11" spans="1:26">
      <c r="A11" s="212" t="s">
        <v>151</v>
      </c>
      <c r="B11" s="216">
        <f>'Option 3 Coverage Proposed'!O41</f>
        <v>0</v>
      </c>
      <c r="C11" s="215" t="e">
        <f>MROUND(C10*$B11,50)</f>
        <v>#VALUE!</v>
      </c>
      <c r="D11" s="215" t="e">
        <f>MROUND(D10*$B11,50)</f>
        <v>#VALUE!</v>
      </c>
      <c r="E11" s="215" t="e">
        <f>MROUND(E10*$B11,50)</f>
        <v>#VALUE!</v>
      </c>
      <c r="F11" s="215" t="e">
        <f>MROUND(F10*$B11,50)</f>
        <v>#VALUE!</v>
      </c>
      <c r="G11" s="215" t="e">
        <f>MROUND(G10*$B11,50)</f>
        <v>#VALUE!</v>
      </c>
      <c r="X11" s="211"/>
    </row>
    <row r="12" spans="1:26">
      <c r="C12" s="215"/>
      <c r="D12" s="215"/>
      <c r="E12" s="215"/>
      <c r="F12" s="215"/>
      <c r="G12" s="215"/>
      <c r="X12" s="211"/>
    </row>
    <row r="13" spans="1:26" ht="27.6">
      <c r="A13" s="217" t="s">
        <v>163</v>
      </c>
      <c r="B13" s="218" t="s">
        <v>164</v>
      </c>
      <c r="C13" s="219" t="s">
        <v>165</v>
      </c>
      <c r="D13" s="220" t="s">
        <v>166</v>
      </c>
      <c r="E13" s="221" t="s">
        <v>167</v>
      </c>
      <c r="F13" s="219" t="s">
        <v>168</v>
      </c>
      <c r="G13" s="220" t="s">
        <v>169</v>
      </c>
      <c r="H13" s="221" t="s">
        <v>170</v>
      </c>
      <c r="I13" s="219" t="s">
        <v>171</v>
      </c>
      <c r="J13" s="220" t="s">
        <v>172</v>
      </c>
      <c r="K13" s="221" t="s">
        <v>173</v>
      </c>
      <c r="L13" s="222"/>
      <c r="M13" s="223" t="s">
        <v>174</v>
      </c>
      <c r="N13" s="223" t="s">
        <v>175</v>
      </c>
      <c r="O13" s="223" t="s">
        <v>176</v>
      </c>
      <c r="P13" s="223" t="s">
        <v>157</v>
      </c>
      <c r="Q13" s="224"/>
      <c r="R13" s="223" t="s">
        <v>177</v>
      </c>
      <c r="S13" s="223" t="s">
        <v>178</v>
      </c>
      <c r="T13" s="223" t="s">
        <v>179</v>
      </c>
      <c r="U13" s="223" t="s">
        <v>180</v>
      </c>
      <c r="V13" s="223" t="s">
        <v>181</v>
      </c>
      <c r="W13" s="223" t="s">
        <v>182</v>
      </c>
      <c r="X13" s="223" t="s">
        <v>183</v>
      </c>
      <c r="Y13" s="225" t="s">
        <v>184</v>
      </c>
      <c r="Z13" s="225" t="s">
        <v>185</v>
      </c>
    </row>
    <row r="14" spans="1:26">
      <c r="A14" s="226">
        <v>801</v>
      </c>
      <c r="B14" s="227" t="s">
        <v>186</v>
      </c>
      <c r="C14" s="228">
        <v>10</v>
      </c>
      <c r="D14" s="229">
        <v>9.1702642415128466</v>
      </c>
      <c r="E14" s="230">
        <v>2008</v>
      </c>
      <c r="F14" s="228">
        <v>0</v>
      </c>
      <c r="G14" s="229">
        <v>6.3106495854024782</v>
      </c>
      <c r="H14" s="231">
        <v>2009</v>
      </c>
      <c r="I14" s="228">
        <v>10</v>
      </c>
      <c r="J14" s="229">
        <v>15.480913826915325</v>
      </c>
      <c r="K14" s="231">
        <v>2009</v>
      </c>
      <c r="M14" s="232" t="e">
        <f t="shared" ref="M14:M77" si="0">IF($C14&gt;0,20*($C$11+(MIN(7.5,$C14)*$D$11)+(MAX(MIN(9.5,$C14-7.5),0)*$E$11)+(MAX(MIN(23,$C14-17),0)*$F$11)+(MAX($C14-40,0)*$G$11))/1000000,0)</f>
        <v>#VALUE!</v>
      </c>
      <c r="N14" s="232" t="e">
        <f t="shared" ref="N14:N77" si="1">O14-M14</f>
        <v>#VALUE!</v>
      </c>
      <c r="O14" s="232" t="e">
        <f t="shared" ref="O14:O77" si="2">IF(I14&gt;0,20*($C$11+(MIN(7.5,I14)*$D$11)+(MAX(MIN(9.5,I14-7.5),0)*$E$11)+(MAX(MIN(23,I14-17),0)*$F$11)+(MAX(I14-40,0)*$G$11))/1000000,0)</f>
        <v>#VALUE!</v>
      </c>
      <c r="P14" s="232" t="e">
        <f t="shared" ref="P14:P77" si="3">IF(B14="GF",M14,N14)</f>
        <v>#VALUE!</v>
      </c>
      <c r="Q14" s="209"/>
      <c r="R14" s="209" t="e">
        <f t="shared" ref="R14:R77" si="4">IF(B14="UG",MIN(G14,P14),"")</f>
        <v>#VALUE!</v>
      </c>
      <c r="S14" s="209" t="str">
        <f t="shared" ref="S14:S77" si="5">IF(B14="GF",MIN(D14,P14),"")</f>
        <v/>
      </c>
      <c r="T14" s="209" t="e">
        <f t="shared" ref="T14:T77" si="6">IF(B14="UG",G14-R14,"")</f>
        <v>#VALUE!</v>
      </c>
      <c r="U14" s="209" t="str">
        <f t="shared" ref="U14:U77" si="7">IF(B14="GF",D14-S14,"")</f>
        <v/>
      </c>
      <c r="V14" s="209" t="e">
        <f t="shared" ref="V14:V77" si="8">IF(P14&gt;SUM(R14:S14),P14-SUM(R14:S14,W14),"")</f>
        <v>#VALUE!</v>
      </c>
      <c r="W14" s="209" t="e">
        <f t="shared" ref="W14:W77" si="9">IF((P14-SUM(R14:S14))&gt;0.1,0.1,"")</f>
        <v>#VALUE!</v>
      </c>
      <c r="X14" s="233" t="e">
        <f t="shared" ref="X14:X77" si="10">IF(OR(AND(B14="GF",P14&gt;=D14),AND(B14="UG",P14&gt;=G14)),1,0)</f>
        <v>#VALUE!</v>
      </c>
      <c r="Y14" s="234" t="e">
        <f t="shared" ref="Y14:Y77" si="11">IF(OR(AND(B14="GF",P14&gt;D14),AND(B14="UG",P14&gt;G14)),1,0)</f>
        <v>#VALUE!</v>
      </c>
      <c r="Z14" s="234" t="e">
        <f t="shared" ref="Z14:Z77" si="12">IF(OR(AND(B14="GF",(P14-D14)&gt;=5),AND(B14="UG",(P14-G14)&gt;=5)),1,0)</f>
        <v>#VALUE!</v>
      </c>
    </row>
    <row r="15" spans="1:26">
      <c r="A15" s="235">
        <v>504</v>
      </c>
      <c r="B15" s="236" t="s">
        <v>186</v>
      </c>
      <c r="C15" s="237">
        <v>10.496</v>
      </c>
      <c r="D15" s="238">
        <v>9.4144867312721452</v>
      </c>
      <c r="E15" s="239">
        <v>2007</v>
      </c>
      <c r="F15" s="237">
        <v>0</v>
      </c>
      <c r="G15" s="238">
        <v>2.1923137026225539</v>
      </c>
      <c r="H15" s="240">
        <v>2006</v>
      </c>
      <c r="I15" s="237">
        <v>10.496</v>
      </c>
      <c r="J15" s="238">
        <v>11.6068004338947</v>
      </c>
      <c r="K15" s="240">
        <v>2007</v>
      </c>
      <c r="M15" s="209" t="e">
        <f t="shared" si="0"/>
        <v>#VALUE!</v>
      </c>
      <c r="N15" s="209" t="e">
        <f t="shared" si="1"/>
        <v>#VALUE!</v>
      </c>
      <c r="O15" s="209" t="e">
        <f t="shared" si="2"/>
        <v>#VALUE!</v>
      </c>
      <c r="P15" s="209" t="e">
        <f t="shared" si="3"/>
        <v>#VALUE!</v>
      </c>
      <c r="Q15" s="209"/>
      <c r="R15" s="209" t="e">
        <f t="shared" si="4"/>
        <v>#VALUE!</v>
      </c>
      <c r="S15" s="209" t="str">
        <f t="shared" si="5"/>
        <v/>
      </c>
      <c r="T15" s="209" t="e">
        <f t="shared" si="6"/>
        <v>#VALUE!</v>
      </c>
      <c r="U15" s="209" t="str">
        <f t="shared" si="7"/>
        <v/>
      </c>
      <c r="V15" s="209" t="e">
        <f t="shared" si="8"/>
        <v>#VALUE!</v>
      </c>
      <c r="W15" s="209" t="e">
        <f t="shared" si="9"/>
        <v>#VALUE!</v>
      </c>
      <c r="X15" s="233" t="e">
        <f t="shared" si="10"/>
        <v>#VALUE!</v>
      </c>
      <c r="Y15" s="234" t="e">
        <f t="shared" si="11"/>
        <v>#VALUE!</v>
      </c>
      <c r="Z15" s="234" t="e">
        <f t="shared" si="12"/>
        <v>#VALUE!</v>
      </c>
    </row>
    <row r="16" spans="1:26">
      <c r="A16" s="235">
        <v>495</v>
      </c>
      <c r="B16" s="236" t="s">
        <v>186</v>
      </c>
      <c r="C16" s="237">
        <v>12.974</v>
      </c>
      <c r="D16" s="238">
        <v>10.562697807958253</v>
      </c>
      <c r="E16" s="239">
        <v>1982</v>
      </c>
      <c r="F16" s="237">
        <v>0</v>
      </c>
      <c r="G16" s="238">
        <v>3.5907902166068872</v>
      </c>
      <c r="H16" s="240">
        <v>2006</v>
      </c>
      <c r="I16" s="237">
        <v>12.974</v>
      </c>
      <c r="J16" s="238">
        <v>14.15348802456514</v>
      </c>
      <c r="K16" s="240">
        <v>2006</v>
      </c>
      <c r="M16" s="209" t="e">
        <f t="shared" si="0"/>
        <v>#VALUE!</v>
      </c>
      <c r="N16" s="209" t="e">
        <f t="shared" si="1"/>
        <v>#VALUE!</v>
      </c>
      <c r="O16" s="209" t="e">
        <f t="shared" si="2"/>
        <v>#VALUE!</v>
      </c>
      <c r="P16" s="209" t="e">
        <f t="shared" si="3"/>
        <v>#VALUE!</v>
      </c>
      <c r="Q16" s="209"/>
      <c r="R16" s="209" t="e">
        <f t="shared" si="4"/>
        <v>#VALUE!</v>
      </c>
      <c r="S16" s="209" t="str">
        <f t="shared" si="5"/>
        <v/>
      </c>
      <c r="T16" s="209" t="e">
        <f t="shared" si="6"/>
        <v>#VALUE!</v>
      </c>
      <c r="U16" s="209" t="str">
        <f t="shared" si="7"/>
        <v/>
      </c>
      <c r="V16" s="209" t="e">
        <f t="shared" si="8"/>
        <v>#VALUE!</v>
      </c>
      <c r="W16" s="209" t="e">
        <f t="shared" si="9"/>
        <v>#VALUE!</v>
      </c>
      <c r="X16" s="233" t="e">
        <f t="shared" si="10"/>
        <v>#VALUE!</v>
      </c>
      <c r="Y16" s="234" t="e">
        <f t="shared" si="11"/>
        <v>#VALUE!</v>
      </c>
      <c r="Z16" s="234" t="e">
        <f t="shared" si="12"/>
        <v>#VALUE!</v>
      </c>
    </row>
    <row r="17" spans="1:26">
      <c r="A17" s="235">
        <v>892</v>
      </c>
      <c r="B17" s="236" t="s">
        <v>186</v>
      </c>
      <c r="C17" s="237">
        <v>13.05</v>
      </c>
      <c r="D17" s="238">
        <v>10.596247688411969</v>
      </c>
      <c r="E17" s="239">
        <v>1972</v>
      </c>
      <c r="F17" s="237">
        <v>0</v>
      </c>
      <c r="G17" s="238">
        <v>3.2490818561124843</v>
      </c>
      <c r="H17" s="240">
        <v>2011</v>
      </c>
      <c r="I17" s="237">
        <v>13.05</v>
      </c>
      <c r="J17" s="238">
        <v>13.845329544524454</v>
      </c>
      <c r="K17" s="240">
        <v>2011</v>
      </c>
      <c r="M17" s="209" t="e">
        <f t="shared" si="0"/>
        <v>#VALUE!</v>
      </c>
      <c r="N17" s="209" t="e">
        <f t="shared" si="1"/>
        <v>#VALUE!</v>
      </c>
      <c r="O17" s="209" t="e">
        <f t="shared" si="2"/>
        <v>#VALUE!</v>
      </c>
      <c r="P17" s="209" t="e">
        <f t="shared" si="3"/>
        <v>#VALUE!</v>
      </c>
      <c r="Q17" s="209"/>
      <c r="R17" s="209" t="e">
        <f t="shared" si="4"/>
        <v>#VALUE!</v>
      </c>
      <c r="S17" s="209" t="str">
        <f t="shared" si="5"/>
        <v/>
      </c>
      <c r="T17" s="209" t="e">
        <f t="shared" si="6"/>
        <v>#VALUE!</v>
      </c>
      <c r="U17" s="209" t="str">
        <f t="shared" si="7"/>
        <v/>
      </c>
      <c r="V17" s="209" t="e">
        <f t="shared" si="8"/>
        <v>#VALUE!</v>
      </c>
      <c r="W17" s="209" t="e">
        <f t="shared" si="9"/>
        <v>#VALUE!</v>
      </c>
      <c r="X17" s="233" t="e">
        <f t="shared" si="10"/>
        <v>#VALUE!</v>
      </c>
      <c r="Y17" s="234" t="e">
        <f t="shared" si="11"/>
        <v>#VALUE!</v>
      </c>
      <c r="Z17" s="234" t="e">
        <f t="shared" si="12"/>
        <v>#VALUE!</v>
      </c>
    </row>
    <row r="18" spans="1:26">
      <c r="A18" s="235">
        <v>1700</v>
      </c>
      <c r="B18" s="236" t="s">
        <v>186</v>
      </c>
      <c r="C18" s="237">
        <v>13.4</v>
      </c>
      <c r="D18" s="238">
        <v>10.749614180485576</v>
      </c>
      <c r="E18" s="239">
        <v>0</v>
      </c>
      <c r="F18" s="237">
        <v>0</v>
      </c>
      <c r="G18" s="238">
        <v>4.0238803148956235</v>
      </c>
      <c r="H18" s="240">
        <v>2016</v>
      </c>
      <c r="I18" s="237">
        <v>13.4</v>
      </c>
      <c r="J18" s="238">
        <v>14.7734944953812</v>
      </c>
      <c r="K18" s="240">
        <v>2016</v>
      </c>
      <c r="M18" s="209" t="e">
        <f t="shared" si="0"/>
        <v>#VALUE!</v>
      </c>
      <c r="N18" s="209" t="e">
        <f t="shared" si="1"/>
        <v>#VALUE!</v>
      </c>
      <c r="O18" s="209" t="e">
        <f t="shared" si="2"/>
        <v>#VALUE!</v>
      </c>
      <c r="P18" s="209" t="e">
        <f t="shared" si="3"/>
        <v>#VALUE!</v>
      </c>
      <c r="Q18" s="209"/>
      <c r="R18" s="209" t="e">
        <f t="shared" si="4"/>
        <v>#VALUE!</v>
      </c>
      <c r="S18" s="209" t="str">
        <f t="shared" si="5"/>
        <v/>
      </c>
      <c r="T18" s="209" t="e">
        <f t="shared" si="6"/>
        <v>#VALUE!</v>
      </c>
      <c r="U18" s="209" t="str">
        <f t="shared" si="7"/>
        <v/>
      </c>
      <c r="V18" s="209" t="e">
        <f t="shared" si="8"/>
        <v>#VALUE!</v>
      </c>
      <c r="W18" s="209" t="e">
        <f t="shared" si="9"/>
        <v>#VALUE!</v>
      </c>
      <c r="X18" s="233" t="e">
        <f t="shared" si="10"/>
        <v>#VALUE!</v>
      </c>
      <c r="Y18" s="234" t="e">
        <f t="shared" si="11"/>
        <v>#VALUE!</v>
      </c>
      <c r="Z18" s="234" t="e">
        <f t="shared" si="12"/>
        <v>#VALUE!</v>
      </c>
    </row>
    <row r="19" spans="1:26">
      <c r="A19" s="235">
        <v>1636</v>
      </c>
      <c r="B19" s="236" t="s">
        <v>186</v>
      </c>
      <c r="C19" s="237">
        <v>17.2</v>
      </c>
      <c r="D19" s="238">
        <v>12.310084970738863</v>
      </c>
      <c r="E19" s="239">
        <v>1981</v>
      </c>
      <c r="F19" s="237">
        <v>0</v>
      </c>
      <c r="G19" s="238">
        <v>6.6058972937468434</v>
      </c>
      <c r="H19" s="240">
        <v>2015</v>
      </c>
      <c r="I19" s="237">
        <v>17.2</v>
      </c>
      <c r="J19" s="238">
        <v>18.915982264485706</v>
      </c>
      <c r="K19" s="240">
        <v>2015</v>
      </c>
      <c r="M19" s="209" t="e">
        <f t="shared" si="0"/>
        <v>#VALUE!</v>
      </c>
      <c r="N19" s="209" t="e">
        <f t="shared" si="1"/>
        <v>#VALUE!</v>
      </c>
      <c r="O19" s="209" t="e">
        <f t="shared" si="2"/>
        <v>#VALUE!</v>
      </c>
      <c r="P19" s="209" t="e">
        <f t="shared" si="3"/>
        <v>#VALUE!</v>
      </c>
      <c r="Q19" s="209"/>
      <c r="R19" s="209" t="e">
        <f t="shared" si="4"/>
        <v>#VALUE!</v>
      </c>
      <c r="S19" s="209" t="str">
        <f t="shared" si="5"/>
        <v/>
      </c>
      <c r="T19" s="209" t="e">
        <f t="shared" si="6"/>
        <v>#VALUE!</v>
      </c>
      <c r="U19" s="209" t="str">
        <f t="shared" si="7"/>
        <v/>
      </c>
      <c r="V19" s="209" t="e">
        <f t="shared" si="8"/>
        <v>#VALUE!</v>
      </c>
      <c r="W19" s="209" t="e">
        <f t="shared" si="9"/>
        <v>#VALUE!</v>
      </c>
      <c r="X19" s="233" t="e">
        <f t="shared" si="10"/>
        <v>#VALUE!</v>
      </c>
      <c r="Y19" s="234" t="e">
        <f t="shared" si="11"/>
        <v>#VALUE!</v>
      </c>
      <c r="Z19" s="234" t="e">
        <f t="shared" si="12"/>
        <v>#VALUE!</v>
      </c>
    </row>
    <row r="20" spans="1:26">
      <c r="A20" s="235">
        <v>1569</v>
      </c>
      <c r="B20" s="236" t="s">
        <v>186</v>
      </c>
      <c r="C20" s="237">
        <v>17.7</v>
      </c>
      <c r="D20" s="238">
        <v>12.503106030682417</v>
      </c>
      <c r="E20" s="239">
        <v>1997</v>
      </c>
      <c r="F20" s="237">
        <v>0</v>
      </c>
      <c r="G20" s="238">
        <v>3.7372730134616279</v>
      </c>
      <c r="H20" s="240">
        <v>2015</v>
      </c>
      <c r="I20" s="237">
        <v>17.7</v>
      </c>
      <c r="J20" s="238">
        <v>16.240379044144046</v>
      </c>
      <c r="K20" s="240">
        <v>2015</v>
      </c>
      <c r="M20" s="209" t="e">
        <f t="shared" si="0"/>
        <v>#VALUE!</v>
      </c>
      <c r="N20" s="209" t="e">
        <f t="shared" si="1"/>
        <v>#VALUE!</v>
      </c>
      <c r="O20" s="209" t="e">
        <f t="shared" si="2"/>
        <v>#VALUE!</v>
      </c>
      <c r="P20" s="209" t="e">
        <f t="shared" si="3"/>
        <v>#VALUE!</v>
      </c>
      <c r="Q20" s="209"/>
      <c r="R20" s="209" t="e">
        <f t="shared" si="4"/>
        <v>#VALUE!</v>
      </c>
      <c r="S20" s="209" t="str">
        <f t="shared" si="5"/>
        <v/>
      </c>
      <c r="T20" s="209" t="e">
        <f t="shared" si="6"/>
        <v>#VALUE!</v>
      </c>
      <c r="U20" s="209" t="str">
        <f t="shared" si="7"/>
        <v/>
      </c>
      <c r="V20" s="209" t="e">
        <f t="shared" si="8"/>
        <v>#VALUE!</v>
      </c>
      <c r="W20" s="209" t="e">
        <f t="shared" si="9"/>
        <v>#VALUE!</v>
      </c>
      <c r="X20" s="233" t="e">
        <f t="shared" si="10"/>
        <v>#VALUE!</v>
      </c>
      <c r="Y20" s="234" t="e">
        <f t="shared" si="11"/>
        <v>#VALUE!</v>
      </c>
      <c r="Z20" s="234" t="e">
        <f t="shared" si="12"/>
        <v>#VALUE!</v>
      </c>
    </row>
    <row r="21" spans="1:26">
      <c r="A21" s="235">
        <v>650</v>
      </c>
      <c r="B21" s="236" t="s">
        <v>186</v>
      </c>
      <c r="C21" s="237">
        <v>23</v>
      </c>
      <c r="D21" s="238">
        <v>14.413866304209847</v>
      </c>
      <c r="E21" s="239">
        <v>1981</v>
      </c>
      <c r="F21" s="237">
        <v>0</v>
      </c>
      <c r="G21" s="238">
        <v>5.9476879309059552</v>
      </c>
      <c r="H21" s="240">
        <v>2007</v>
      </c>
      <c r="I21" s="237">
        <v>23</v>
      </c>
      <c r="J21" s="238">
        <v>20.361554235115804</v>
      </c>
      <c r="K21" s="240">
        <v>2007</v>
      </c>
      <c r="M21" s="209" t="e">
        <f t="shared" si="0"/>
        <v>#VALUE!</v>
      </c>
      <c r="N21" s="209" t="e">
        <f t="shared" si="1"/>
        <v>#VALUE!</v>
      </c>
      <c r="O21" s="209" t="e">
        <f t="shared" si="2"/>
        <v>#VALUE!</v>
      </c>
      <c r="P21" s="209" t="e">
        <f t="shared" si="3"/>
        <v>#VALUE!</v>
      </c>
      <c r="Q21" s="209"/>
      <c r="R21" s="209" t="e">
        <f t="shared" si="4"/>
        <v>#VALUE!</v>
      </c>
      <c r="S21" s="209" t="str">
        <f t="shared" si="5"/>
        <v/>
      </c>
      <c r="T21" s="209" t="e">
        <f t="shared" si="6"/>
        <v>#VALUE!</v>
      </c>
      <c r="U21" s="209" t="str">
        <f t="shared" si="7"/>
        <v/>
      </c>
      <c r="V21" s="209" t="e">
        <f t="shared" si="8"/>
        <v>#VALUE!</v>
      </c>
      <c r="W21" s="209" t="e">
        <f t="shared" si="9"/>
        <v>#VALUE!</v>
      </c>
      <c r="X21" s="233" t="e">
        <f t="shared" si="10"/>
        <v>#VALUE!</v>
      </c>
      <c r="Y21" s="234" t="e">
        <f t="shared" si="11"/>
        <v>#VALUE!</v>
      </c>
      <c r="Z21" s="234" t="e">
        <f t="shared" si="12"/>
        <v>#VALUE!</v>
      </c>
    </row>
    <row r="22" spans="1:26">
      <c r="A22" s="235">
        <v>1312</v>
      </c>
      <c r="B22" s="236" t="s">
        <v>186</v>
      </c>
      <c r="C22" s="237">
        <v>23.63</v>
      </c>
      <c r="D22" s="238">
        <v>14.626904983614766</v>
      </c>
      <c r="E22" s="239" t="s">
        <v>193</v>
      </c>
      <c r="F22" s="237">
        <v>0</v>
      </c>
      <c r="G22" s="238">
        <v>6.0245111186360631</v>
      </c>
      <c r="H22" s="240">
        <v>2013</v>
      </c>
      <c r="I22" s="237">
        <v>23.63</v>
      </c>
      <c r="J22" s="238">
        <v>20.651416102250828</v>
      </c>
      <c r="K22" s="240">
        <v>2013</v>
      </c>
      <c r="M22" s="209" t="e">
        <f t="shared" si="0"/>
        <v>#VALUE!</v>
      </c>
      <c r="N22" s="209" t="e">
        <f t="shared" si="1"/>
        <v>#VALUE!</v>
      </c>
      <c r="O22" s="209" t="e">
        <f t="shared" si="2"/>
        <v>#VALUE!</v>
      </c>
      <c r="P22" s="209" t="e">
        <f t="shared" si="3"/>
        <v>#VALUE!</v>
      </c>
      <c r="Q22" s="209"/>
      <c r="R22" s="209" t="e">
        <f t="shared" si="4"/>
        <v>#VALUE!</v>
      </c>
      <c r="S22" s="209" t="str">
        <f t="shared" si="5"/>
        <v/>
      </c>
      <c r="T22" s="209" t="e">
        <f t="shared" si="6"/>
        <v>#VALUE!</v>
      </c>
      <c r="U22" s="209" t="str">
        <f t="shared" si="7"/>
        <v/>
      </c>
      <c r="V22" s="209" t="e">
        <f t="shared" si="8"/>
        <v>#VALUE!</v>
      </c>
      <c r="W22" s="209" t="e">
        <f t="shared" si="9"/>
        <v>#VALUE!</v>
      </c>
      <c r="X22" s="233" t="e">
        <f t="shared" si="10"/>
        <v>#VALUE!</v>
      </c>
      <c r="Y22" s="234" t="e">
        <f t="shared" si="11"/>
        <v>#VALUE!</v>
      </c>
      <c r="Z22" s="234" t="e">
        <f t="shared" si="12"/>
        <v>#VALUE!</v>
      </c>
    </row>
    <row r="23" spans="1:26">
      <c r="A23" s="235">
        <v>1594</v>
      </c>
      <c r="B23" s="236" t="s">
        <v>186</v>
      </c>
      <c r="C23" s="237">
        <v>24.4</v>
      </c>
      <c r="D23" s="238">
        <v>14.883790947426281</v>
      </c>
      <c r="E23" s="239">
        <v>1974</v>
      </c>
      <c r="F23" s="237">
        <v>0</v>
      </c>
      <c r="G23" s="238">
        <v>17.2334453477478</v>
      </c>
      <c r="H23" s="240">
        <v>2017</v>
      </c>
      <c r="I23" s="237">
        <v>24.4</v>
      </c>
      <c r="J23" s="238">
        <v>32.117236295174081</v>
      </c>
      <c r="K23" s="240">
        <v>2017</v>
      </c>
      <c r="M23" s="209" t="e">
        <f t="shared" si="0"/>
        <v>#VALUE!</v>
      </c>
      <c r="N23" s="209" t="e">
        <f t="shared" si="1"/>
        <v>#VALUE!</v>
      </c>
      <c r="O23" s="209" t="e">
        <f t="shared" si="2"/>
        <v>#VALUE!</v>
      </c>
      <c r="P23" s="209" t="e">
        <f t="shared" si="3"/>
        <v>#VALUE!</v>
      </c>
      <c r="Q23" s="209"/>
      <c r="R23" s="209" t="e">
        <f t="shared" si="4"/>
        <v>#VALUE!</v>
      </c>
      <c r="S23" s="209" t="str">
        <f t="shared" si="5"/>
        <v/>
      </c>
      <c r="T23" s="209" t="e">
        <f t="shared" si="6"/>
        <v>#VALUE!</v>
      </c>
      <c r="U23" s="209" t="str">
        <f t="shared" si="7"/>
        <v/>
      </c>
      <c r="V23" s="209" t="e">
        <f t="shared" si="8"/>
        <v>#VALUE!</v>
      </c>
      <c r="W23" s="209" t="e">
        <f t="shared" si="9"/>
        <v>#VALUE!</v>
      </c>
      <c r="X23" s="233" t="e">
        <f t="shared" si="10"/>
        <v>#VALUE!</v>
      </c>
      <c r="Y23" s="234" t="e">
        <f t="shared" si="11"/>
        <v>#VALUE!</v>
      </c>
      <c r="Z23" s="234" t="e">
        <f t="shared" si="12"/>
        <v>#VALUE!</v>
      </c>
    </row>
    <row r="24" spans="1:26">
      <c r="A24" s="235">
        <v>1574</v>
      </c>
      <c r="B24" s="236" t="s">
        <v>186</v>
      </c>
      <c r="C24" s="237">
        <v>28</v>
      </c>
      <c r="D24" s="238">
        <v>16.038526361267078</v>
      </c>
      <c r="E24" s="239">
        <v>2013</v>
      </c>
      <c r="F24" s="237">
        <v>0</v>
      </c>
      <c r="G24" s="238">
        <v>6.2662260340537754</v>
      </c>
      <c r="H24" s="240">
        <v>2015</v>
      </c>
      <c r="I24" s="237">
        <v>28</v>
      </c>
      <c r="J24" s="238">
        <v>22.304752395320854</v>
      </c>
      <c r="K24" s="240">
        <v>2015</v>
      </c>
      <c r="M24" s="209" t="e">
        <f t="shared" si="0"/>
        <v>#VALUE!</v>
      </c>
      <c r="N24" s="209" t="e">
        <f t="shared" si="1"/>
        <v>#VALUE!</v>
      </c>
      <c r="O24" s="209" t="e">
        <f t="shared" si="2"/>
        <v>#VALUE!</v>
      </c>
      <c r="P24" s="209" t="e">
        <f t="shared" si="3"/>
        <v>#VALUE!</v>
      </c>
      <c r="Q24" s="209"/>
      <c r="R24" s="209" t="e">
        <f t="shared" si="4"/>
        <v>#VALUE!</v>
      </c>
      <c r="S24" s="209" t="str">
        <f t="shared" si="5"/>
        <v/>
      </c>
      <c r="T24" s="209" t="e">
        <f t="shared" si="6"/>
        <v>#VALUE!</v>
      </c>
      <c r="U24" s="209" t="str">
        <f t="shared" si="7"/>
        <v/>
      </c>
      <c r="V24" s="209" t="e">
        <f t="shared" si="8"/>
        <v>#VALUE!</v>
      </c>
      <c r="W24" s="209" t="e">
        <f t="shared" si="9"/>
        <v>#VALUE!</v>
      </c>
      <c r="X24" s="233" t="e">
        <f t="shared" si="10"/>
        <v>#VALUE!</v>
      </c>
      <c r="Y24" s="234" t="e">
        <f t="shared" si="11"/>
        <v>#VALUE!</v>
      </c>
      <c r="Z24" s="234" t="e">
        <f t="shared" si="12"/>
        <v>#VALUE!</v>
      </c>
    </row>
    <row r="25" spans="1:26">
      <c r="A25" s="235">
        <v>1495</v>
      </c>
      <c r="B25" s="236" t="s">
        <v>186</v>
      </c>
      <c r="C25" s="237">
        <v>29.3</v>
      </c>
      <c r="D25" s="238">
        <v>16.438633104370755</v>
      </c>
      <c r="E25" s="239">
        <v>1996</v>
      </c>
      <c r="F25" s="237">
        <v>0</v>
      </c>
      <c r="G25" s="238">
        <v>5.142810508174632</v>
      </c>
      <c r="H25" s="240">
        <v>2014</v>
      </c>
      <c r="I25" s="237">
        <v>29.3</v>
      </c>
      <c r="J25" s="238">
        <v>21.581443612545385</v>
      </c>
      <c r="K25" s="240">
        <v>2014</v>
      </c>
      <c r="M25" s="209" t="e">
        <f t="shared" si="0"/>
        <v>#VALUE!</v>
      </c>
      <c r="N25" s="209" t="e">
        <f t="shared" si="1"/>
        <v>#VALUE!</v>
      </c>
      <c r="O25" s="209" t="e">
        <f t="shared" si="2"/>
        <v>#VALUE!</v>
      </c>
      <c r="P25" s="209" t="e">
        <f t="shared" si="3"/>
        <v>#VALUE!</v>
      </c>
      <c r="Q25" s="209"/>
      <c r="R25" s="209" t="e">
        <f t="shared" si="4"/>
        <v>#VALUE!</v>
      </c>
      <c r="S25" s="209" t="str">
        <f t="shared" si="5"/>
        <v/>
      </c>
      <c r="T25" s="209" t="e">
        <f t="shared" si="6"/>
        <v>#VALUE!</v>
      </c>
      <c r="U25" s="209" t="str">
        <f t="shared" si="7"/>
        <v/>
      </c>
      <c r="V25" s="209" t="e">
        <f t="shared" si="8"/>
        <v>#VALUE!</v>
      </c>
      <c r="W25" s="209" t="e">
        <f t="shared" si="9"/>
        <v>#VALUE!</v>
      </c>
      <c r="X25" s="233" t="e">
        <f t="shared" si="10"/>
        <v>#VALUE!</v>
      </c>
      <c r="Y25" s="234" t="e">
        <f t="shared" si="11"/>
        <v>#VALUE!</v>
      </c>
      <c r="Z25" s="234" t="e">
        <f t="shared" si="12"/>
        <v>#VALUE!</v>
      </c>
    </row>
    <row r="26" spans="1:26">
      <c r="A26" s="235">
        <v>1510</v>
      </c>
      <c r="B26" s="236" t="s">
        <v>186</v>
      </c>
      <c r="C26" s="237">
        <v>35.130000000000003</v>
      </c>
      <c r="D26" s="238">
        <v>18.140763229229844</v>
      </c>
      <c r="E26" s="239">
        <v>1978</v>
      </c>
      <c r="F26" s="237">
        <v>0</v>
      </c>
      <c r="G26" s="238">
        <v>1.0378442790997116</v>
      </c>
      <c r="H26" s="240">
        <v>2014</v>
      </c>
      <c r="I26" s="237">
        <v>35.130000000000003</v>
      </c>
      <c r="J26" s="238">
        <v>19.178607508329556</v>
      </c>
      <c r="K26" s="240">
        <v>2014</v>
      </c>
      <c r="M26" s="209" t="e">
        <f t="shared" si="0"/>
        <v>#VALUE!</v>
      </c>
      <c r="N26" s="209" t="e">
        <f t="shared" si="1"/>
        <v>#VALUE!</v>
      </c>
      <c r="O26" s="209" t="e">
        <f t="shared" si="2"/>
        <v>#VALUE!</v>
      </c>
      <c r="P26" s="209" t="e">
        <f t="shared" si="3"/>
        <v>#VALUE!</v>
      </c>
      <c r="Q26" s="209"/>
      <c r="R26" s="209" t="e">
        <f t="shared" si="4"/>
        <v>#VALUE!</v>
      </c>
      <c r="S26" s="209" t="str">
        <f t="shared" si="5"/>
        <v/>
      </c>
      <c r="T26" s="209" t="e">
        <f t="shared" si="6"/>
        <v>#VALUE!</v>
      </c>
      <c r="U26" s="209" t="str">
        <f t="shared" si="7"/>
        <v/>
      </c>
      <c r="V26" s="209" t="e">
        <f t="shared" si="8"/>
        <v>#VALUE!</v>
      </c>
      <c r="W26" s="209" t="e">
        <f t="shared" si="9"/>
        <v>#VALUE!</v>
      </c>
      <c r="X26" s="233" t="e">
        <f t="shared" si="10"/>
        <v>#VALUE!</v>
      </c>
      <c r="Y26" s="234" t="e">
        <f t="shared" si="11"/>
        <v>#VALUE!</v>
      </c>
      <c r="Z26" s="234" t="e">
        <f t="shared" si="12"/>
        <v>#VALUE!</v>
      </c>
    </row>
    <row r="27" spans="1:26">
      <c r="A27" s="235">
        <v>1638</v>
      </c>
      <c r="B27" s="236" t="s">
        <v>186</v>
      </c>
      <c r="C27" s="237">
        <v>36.1</v>
      </c>
      <c r="D27" s="238">
        <v>18.411030190256209</v>
      </c>
      <c r="E27" s="239" t="s">
        <v>193</v>
      </c>
      <c r="F27" s="237">
        <v>0</v>
      </c>
      <c r="G27" s="238">
        <v>1.4307693737810239</v>
      </c>
      <c r="H27" s="240">
        <v>2015</v>
      </c>
      <c r="I27" s="237">
        <v>36.1</v>
      </c>
      <c r="J27" s="238">
        <v>19.841799564037235</v>
      </c>
      <c r="K27" s="240">
        <v>2015</v>
      </c>
      <c r="M27" s="209" t="e">
        <f t="shared" si="0"/>
        <v>#VALUE!</v>
      </c>
      <c r="N27" s="209" t="e">
        <f t="shared" si="1"/>
        <v>#VALUE!</v>
      </c>
      <c r="O27" s="209" t="e">
        <f t="shared" si="2"/>
        <v>#VALUE!</v>
      </c>
      <c r="P27" s="209" t="e">
        <f t="shared" si="3"/>
        <v>#VALUE!</v>
      </c>
      <c r="Q27" s="209"/>
      <c r="R27" s="209" t="e">
        <f t="shared" si="4"/>
        <v>#VALUE!</v>
      </c>
      <c r="S27" s="209" t="str">
        <f t="shared" si="5"/>
        <v/>
      </c>
      <c r="T27" s="209" t="e">
        <f t="shared" si="6"/>
        <v>#VALUE!</v>
      </c>
      <c r="U27" s="209" t="str">
        <f t="shared" si="7"/>
        <v/>
      </c>
      <c r="V27" s="209" t="e">
        <f t="shared" si="8"/>
        <v>#VALUE!</v>
      </c>
      <c r="W27" s="209" t="e">
        <f t="shared" si="9"/>
        <v>#VALUE!</v>
      </c>
      <c r="X27" s="233" t="e">
        <f t="shared" si="10"/>
        <v>#VALUE!</v>
      </c>
      <c r="Y27" s="234" t="e">
        <f t="shared" si="11"/>
        <v>#VALUE!</v>
      </c>
      <c r="Z27" s="234" t="e">
        <f t="shared" si="12"/>
        <v>#VALUE!</v>
      </c>
    </row>
    <row r="28" spans="1:26">
      <c r="A28" s="235">
        <v>589</v>
      </c>
      <c r="B28" s="236" t="s">
        <v>186</v>
      </c>
      <c r="C28" s="237">
        <v>36.963000000000001</v>
      </c>
      <c r="D28" s="238">
        <v>18.648706784791184</v>
      </c>
      <c r="E28" s="239">
        <v>1974</v>
      </c>
      <c r="F28" s="237">
        <v>0</v>
      </c>
      <c r="G28" s="238">
        <v>3.2007376892660457E-2</v>
      </c>
      <c r="H28" s="240">
        <v>2005</v>
      </c>
      <c r="I28" s="237">
        <v>36.963000000000001</v>
      </c>
      <c r="J28" s="238">
        <v>18.680714161683845</v>
      </c>
      <c r="K28" s="240">
        <v>2005</v>
      </c>
      <c r="M28" s="209" t="e">
        <f t="shared" si="0"/>
        <v>#VALUE!</v>
      </c>
      <c r="N28" s="209" t="e">
        <f t="shared" si="1"/>
        <v>#VALUE!</v>
      </c>
      <c r="O28" s="209" t="e">
        <f t="shared" si="2"/>
        <v>#VALUE!</v>
      </c>
      <c r="P28" s="209" t="e">
        <f t="shared" si="3"/>
        <v>#VALUE!</v>
      </c>
      <c r="Q28" s="209"/>
      <c r="R28" s="209" t="e">
        <f t="shared" si="4"/>
        <v>#VALUE!</v>
      </c>
      <c r="S28" s="209" t="str">
        <f t="shared" si="5"/>
        <v/>
      </c>
      <c r="T28" s="209" t="e">
        <f t="shared" si="6"/>
        <v>#VALUE!</v>
      </c>
      <c r="U28" s="209" t="str">
        <f t="shared" si="7"/>
        <v/>
      </c>
      <c r="V28" s="209" t="e">
        <f t="shared" si="8"/>
        <v>#VALUE!</v>
      </c>
      <c r="W28" s="209" t="e">
        <f t="shared" si="9"/>
        <v>#VALUE!</v>
      </c>
      <c r="X28" s="233" t="e">
        <f t="shared" si="10"/>
        <v>#VALUE!</v>
      </c>
      <c r="Y28" s="234" t="e">
        <f t="shared" si="11"/>
        <v>#VALUE!</v>
      </c>
      <c r="Z28" s="234" t="e">
        <f t="shared" si="12"/>
        <v>#VALUE!</v>
      </c>
    </row>
    <row r="29" spans="1:26">
      <c r="A29" s="235">
        <v>1481</v>
      </c>
      <c r="B29" s="236" t="s">
        <v>186</v>
      </c>
      <c r="C29" s="237">
        <v>48.2</v>
      </c>
      <c r="D29" s="238">
        <v>21.539688950459237</v>
      </c>
      <c r="E29" s="239">
        <v>2013</v>
      </c>
      <c r="F29" s="237">
        <v>0</v>
      </c>
      <c r="G29" s="238">
        <v>1.1114331301697908</v>
      </c>
      <c r="H29" s="240">
        <v>2014</v>
      </c>
      <c r="I29" s="237">
        <v>48.2</v>
      </c>
      <c r="J29" s="238">
        <v>22.651122080629026</v>
      </c>
      <c r="K29" s="240">
        <v>2014</v>
      </c>
      <c r="M29" s="209" t="e">
        <f t="shared" si="0"/>
        <v>#VALUE!</v>
      </c>
      <c r="N29" s="209" t="e">
        <f t="shared" si="1"/>
        <v>#VALUE!</v>
      </c>
      <c r="O29" s="209" t="e">
        <f t="shared" si="2"/>
        <v>#VALUE!</v>
      </c>
      <c r="P29" s="209" t="e">
        <f t="shared" si="3"/>
        <v>#VALUE!</v>
      </c>
      <c r="Q29" s="209"/>
      <c r="R29" s="209" t="e">
        <f t="shared" si="4"/>
        <v>#VALUE!</v>
      </c>
      <c r="S29" s="209" t="str">
        <f t="shared" si="5"/>
        <v/>
      </c>
      <c r="T29" s="209" t="e">
        <f t="shared" si="6"/>
        <v>#VALUE!</v>
      </c>
      <c r="U29" s="209" t="str">
        <f t="shared" si="7"/>
        <v/>
      </c>
      <c r="V29" s="209" t="e">
        <f t="shared" si="8"/>
        <v>#VALUE!</v>
      </c>
      <c r="W29" s="209" t="e">
        <f t="shared" si="9"/>
        <v>#VALUE!</v>
      </c>
      <c r="X29" s="233" t="e">
        <f t="shared" si="10"/>
        <v>#VALUE!</v>
      </c>
      <c r="Y29" s="234" t="e">
        <f t="shared" si="11"/>
        <v>#VALUE!</v>
      </c>
      <c r="Z29" s="234" t="e">
        <f t="shared" si="12"/>
        <v>#VALUE!</v>
      </c>
    </row>
    <row r="30" spans="1:26">
      <c r="A30" s="235">
        <v>409</v>
      </c>
      <c r="B30" s="236" t="s">
        <v>186</v>
      </c>
      <c r="C30" s="237">
        <v>50.9</v>
      </c>
      <c r="D30" s="238">
        <v>22.186631006111668</v>
      </c>
      <c r="E30" s="239" t="s">
        <v>193</v>
      </c>
      <c r="F30" s="237">
        <v>0</v>
      </c>
      <c r="G30" s="238">
        <v>6.9500275644125207</v>
      </c>
      <c r="H30" s="240">
        <v>2004</v>
      </c>
      <c r="I30" s="237">
        <v>50.9</v>
      </c>
      <c r="J30" s="238">
        <v>29.13665857052419</v>
      </c>
      <c r="K30" s="240">
        <v>2004</v>
      </c>
      <c r="M30" s="209" t="e">
        <f t="shared" si="0"/>
        <v>#VALUE!</v>
      </c>
      <c r="N30" s="209" t="e">
        <f t="shared" si="1"/>
        <v>#VALUE!</v>
      </c>
      <c r="O30" s="209" t="e">
        <f t="shared" si="2"/>
        <v>#VALUE!</v>
      </c>
      <c r="P30" s="209" t="e">
        <f t="shared" si="3"/>
        <v>#VALUE!</v>
      </c>
      <c r="Q30" s="209"/>
      <c r="R30" s="209" t="e">
        <f t="shared" si="4"/>
        <v>#VALUE!</v>
      </c>
      <c r="S30" s="209" t="str">
        <f t="shared" si="5"/>
        <v/>
      </c>
      <c r="T30" s="209" t="e">
        <f t="shared" si="6"/>
        <v>#VALUE!</v>
      </c>
      <c r="U30" s="209" t="str">
        <f t="shared" si="7"/>
        <v/>
      </c>
      <c r="V30" s="209" t="e">
        <f t="shared" si="8"/>
        <v>#VALUE!</v>
      </c>
      <c r="W30" s="209" t="e">
        <f t="shared" si="9"/>
        <v>#VALUE!</v>
      </c>
      <c r="X30" s="233" t="e">
        <f t="shared" si="10"/>
        <v>#VALUE!</v>
      </c>
      <c r="Y30" s="234" t="e">
        <f t="shared" si="11"/>
        <v>#VALUE!</v>
      </c>
      <c r="Z30" s="234" t="e">
        <f t="shared" si="12"/>
        <v>#VALUE!</v>
      </c>
    </row>
    <row r="31" spans="1:26">
      <c r="A31" s="235">
        <v>1692</v>
      </c>
      <c r="B31" s="236" t="s">
        <v>186</v>
      </c>
      <c r="C31" s="237">
        <v>65.5</v>
      </c>
      <c r="D31" s="238">
        <v>25.442319583928231</v>
      </c>
      <c r="E31" s="239">
        <v>0</v>
      </c>
      <c r="F31" s="237">
        <v>0</v>
      </c>
      <c r="G31" s="238">
        <v>2.2188176481219593</v>
      </c>
      <c r="H31" s="240">
        <v>2016</v>
      </c>
      <c r="I31" s="237">
        <v>65.5</v>
      </c>
      <c r="J31" s="238">
        <v>27.661137232050191</v>
      </c>
      <c r="K31" s="240">
        <v>2016</v>
      </c>
      <c r="M31" s="209" t="e">
        <f t="shared" si="0"/>
        <v>#VALUE!</v>
      </c>
      <c r="N31" s="209" t="e">
        <f t="shared" si="1"/>
        <v>#VALUE!</v>
      </c>
      <c r="O31" s="209" t="e">
        <f t="shared" si="2"/>
        <v>#VALUE!</v>
      </c>
      <c r="P31" s="209" t="e">
        <f t="shared" si="3"/>
        <v>#VALUE!</v>
      </c>
      <c r="Q31" s="209"/>
      <c r="R31" s="209" t="e">
        <f t="shared" si="4"/>
        <v>#VALUE!</v>
      </c>
      <c r="S31" s="209" t="str">
        <f t="shared" si="5"/>
        <v/>
      </c>
      <c r="T31" s="209" t="e">
        <f t="shared" si="6"/>
        <v>#VALUE!</v>
      </c>
      <c r="U31" s="209" t="str">
        <f t="shared" si="7"/>
        <v/>
      </c>
      <c r="V31" s="209" t="e">
        <f t="shared" si="8"/>
        <v>#VALUE!</v>
      </c>
      <c r="W31" s="209" t="e">
        <f t="shared" si="9"/>
        <v>#VALUE!</v>
      </c>
      <c r="X31" s="233" t="e">
        <f t="shared" si="10"/>
        <v>#VALUE!</v>
      </c>
      <c r="Y31" s="234" t="e">
        <f t="shared" si="11"/>
        <v>#VALUE!</v>
      </c>
      <c r="Z31" s="234" t="e">
        <f t="shared" si="12"/>
        <v>#VALUE!</v>
      </c>
    </row>
    <row r="32" spans="1:26">
      <c r="A32" s="235">
        <v>1679</v>
      </c>
      <c r="B32" s="236" t="s">
        <v>186</v>
      </c>
      <c r="C32" s="237">
        <v>65.87</v>
      </c>
      <c r="D32" s="238">
        <v>25.520251294135782</v>
      </c>
      <c r="E32" s="239">
        <v>1977</v>
      </c>
      <c r="F32" s="237">
        <v>0</v>
      </c>
      <c r="G32" s="238">
        <v>3.0359489017822221</v>
      </c>
      <c r="H32" s="240">
        <v>2016</v>
      </c>
      <c r="I32" s="237">
        <v>65.87</v>
      </c>
      <c r="J32" s="238">
        <v>28.556200195918006</v>
      </c>
      <c r="K32" s="240">
        <v>2016</v>
      </c>
      <c r="M32" s="209" t="e">
        <f t="shared" si="0"/>
        <v>#VALUE!</v>
      </c>
      <c r="N32" s="209" t="e">
        <f t="shared" si="1"/>
        <v>#VALUE!</v>
      </c>
      <c r="O32" s="209" t="e">
        <f t="shared" si="2"/>
        <v>#VALUE!</v>
      </c>
      <c r="P32" s="209" t="e">
        <f t="shared" si="3"/>
        <v>#VALUE!</v>
      </c>
      <c r="Q32" s="209"/>
      <c r="R32" s="209" t="e">
        <f t="shared" si="4"/>
        <v>#VALUE!</v>
      </c>
      <c r="S32" s="209" t="str">
        <f t="shared" si="5"/>
        <v/>
      </c>
      <c r="T32" s="209" t="e">
        <f t="shared" si="6"/>
        <v>#VALUE!</v>
      </c>
      <c r="U32" s="209" t="str">
        <f t="shared" si="7"/>
        <v/>
      </c>
      <c r="V32" s="209" t="e">
        <f t="shared" si="8"/>
        <v>#VALUE!</v>
      </c>
      <c r="W32" s="209" t="e">
        <f t="shared" si="9"/>
        <v>#VALUE!</v>
      </c>
      <c r="X32" s="233" t="e">
        <f t="shared" si="10"/>
        <v>#VALUE!</v>
      </c>
      <c r="Y32" s="234" t="e">
        <f t="shared" si="11"/>
        <v>#VALUE!</v>
      </c>
      <c r="Z32" s="234" t="e">
        <f t="shared" si="12"/>
        <v>#VALUE!</v>
      </c>
    </row>
    <row r="33" spans="1:26">
      <c r="A33" s="235">
        <v>1601</v>
      </c>
      <c r="B33" s="236" t="s">
        <v>186</v>
      </c>
      <c r="C33" s="237">
        <v>77</v>
      </c>
      <c r="D33" s="238">
        <v>27.777831536916857</v>
      </c>
      <c r="E33" s="239">
        <v>0</v>
      </c>
      <c r="F33" s="237">
        <v>0</v>
      </c>
      <c r="G33" s="238">
        <v>4.0094648670350015</v>
      </c>
      <c r="H33" s="240">
        <v>2015</v>
      </c>
      <c r="I33" s="237">
        <v>77</v>
      </c>
      <c r="J33" s="238">
        <v>31.787296403951856</v>
      </c>
      <c r="K33" s="240">
        <v>2015</v>
      </c>
      <c r="M33" s="209" t="e">
        <f t="shared" si="0"/>
        <v>#VALUE!</v>
      </c>
      <c r="N33" s="209" t="e">
        <f t="shared" si="1"/>
        <v>#VALUE!</v>
      </c>
      <c r="O33" s="209" t="e">
        <f t="shared" si="2"/>
        <v>#VALUE!</v>
      </c>
      <c r="P33" s="209" t="e">
        <f t="shared" si="3"/>
        <v>#VALUE!</v>
      </c>
      <c r="Q33" s="209"/>
      <c r="R33" s="209" t="e">
        <f t="shared" si="4"/>
        <v>#VALUE!</v>
      </c>
      <c r="S33" s="209" t="str">
        <f t="shared" si="5"/>
        <v/>
      </c>
      <c r="T33" s="209" t="e">
        <f t="shared" si="6"/>
        <v>#VALUE!</v>
      </c>
      <c r="U33" s="209" t="str">
        <f t="shared" si="7"/>
        <v/>
      </c>
      <c r="V33" s="209" t="e">
        <f t="shared" si="8"/>
        <v>#VALUE!</v>
      </c>
      <c r="W33" s="209" t="e">
        <f t="shared" si="9"/>
        <v>#VALUE!</v>
      </c>
      <c r="X33" s="233" t="e">
        <f t="shared" si="10"/>
        <v>#VALUE!</v>
      </c>
      <c r="Y33" s="234" t="e">
        <f t="shared" si="11"/>
        <v>#VALUE!</v>
      </c>
      <c r="Z33" s="234" t="e">
        <f t="shared" si="12"/>
        <v>#VALUE!</v>
      </c>
    </row>
    <row r="34" spans="1:26">
      <c r="A34" s="235">
        <v>677</v>
      </c>
      <c r="B34" s="236" t="s">
        <v>186</v>
      </c>
      <c r="C34" s="237">
        <v>117</v>
      </c>
      <c r="D34" s="238">
        <v>34.861732497857112</v>
      </c>
      <c r="E34" s="239" t="s">
        <v>193</v>
      </c>
      <c r="F34" s="237">
        <v>0</v>
      </c>
      <c r="G34" s="238">
        <v>5.9672660834890454</v>
      </c>
      <c r="H34" s="240">
        <v>2009</v>
      </c>
      <c r="I34" s="237">
        <v>117</v>
      </c>
      <c r="J34" s="238">
        <v>40.828998581346156</v>
      </c>
      <c r="K34" s="240">
        <v>2009</v>
      </c>
      <c r="M34" s="209" t="e">
        <f t="shared" si="0"/>
        <v>#VALUE!</v>
      </c>
      <c r="N34" s="209" t="e">
        <f t="shared" si="1"/>
        <v>#VALUE!</v>
      </c>
      <c r="O34" s="209" t="e">
        <f t="shared" si="2"/>
        <v>#VALUE!</v>
      </c>
      <c r="P34" s="209" t="e">
        <f t="shared" si="3"/>
        <v>#VALUE!</v>
      </c>
      <c r="Q34" s="209"/>
      <c r="R34" s="209" t="e">
        <f t="shared" si="4"/>
        <v>#VALUE!</v>
      </c>
      <c r="S34" s="209" t="str">
        <f t="shared" si="5"/>
        <v/>
      </c>
      <c r="T34" s="209" t="e">
        <f t="shared" si="6"/>
        <v>#VALUE!</v>
      </c>
      <c r="U34" s="209" t="str">
        <f t="shared" si="7"/>
        <v/>
      </c>
      <c r="V34" s="209" t="e">
        <f t="shared" si="8"/>
        <v>#VALUE!</v>
      </c>
      <c r="W34" s="209" t="e">
        <f t="shared" si="9"/>
        <v>#VALUE!</v>
      </c>
      <c r="X34" s="233" t="e">
        <f t="shared" si="10"/>
        <v>#VALUE!</v>
      </c>
      <c r="Y34" s="234" t="e">
        <f t="shared" si="11"/>
        <v>#VALUE!</v>
      </c>
      <c r="Z34" s="234" t="e">
        <f t="shared" si="12"/>
        <v>#VALUE!</v>
      </c>
    </row>
    <row r="35" spans="1:26">
      <c r="A35" s="235">
        <v>643</v>
      </c>
      <c r="B35" s="236" t="s">
        <v>186</v>
      </c>
      <c r="C35" s="237">
        <v>53.37</v>
      </c>
      <c r="D35" s="238">
        <v>22.764854146304373</v>
      </c>
      <c r="E35" s="239" t="s">
        <v>193</v>
      </c>
      <c r="F35" s="237">
        <v>0.5</v>
      </c>
      <c r="G35" s="238">
        <v>4.4086715648995529</v>
      </c>
      <c r="H35" s="240">
        <v>2009</v>
      </c>
      <c r="I35" s="237">
        <v>53.87</v>
      </c>
      <c r="J35" s="238">
        <v>27.173525711203926</v>
      </c>
      <c r="K35" s="240">
        <v>2009</v>
      </c>
      <c r="M35" s="209" t="e">
        <f t="shared" si="0"/>
        <v>#VALUE!</v>
      </c>
      <c r="N35" s="209" t="e">
        <f t="shared" si="1"/>
        <v>#VALUE!</v>
      </c>
      <c r="O35" s="209" t="e">
        <f t="shared" si="2"/>
        <v>#VALUE!</v>
      </c>
      <c r="P35" s="209" t="e">
        <f t="shared" si="3"/>
        <v>#VALUE!</v>
      </c>
      <c r="Q35" s="209"/>
      <c r="R35" s="209" t="e">
        <f t="shared" si="4"/>
        <v>#VALUE!</v>
      </c>
      <c r="S35" s="209" t="str">
        <f t="shared" si="5"/>
        <v/>
      </c>
      <c r="T35" s="209" t="e">
        <f t="shared" si="6"/>
        <v>#VALUE!</v>
      </c>
      <c r="U35" s="209" t="str">
        <f t="shared" si="7"/>
        <v/>
      </c>
      <c r="V35" s="209" t="e">
        <f t="shared" si="8"/>
        <v>#VALUE!</v>
      </c>
      <c r="W35" s="209" t="e">
        <f t="shared" si="9"/>
        <v>#VALUE!</v>
      </c>
      <c r="X35" s="233" t="e">
        <f t="shared" si="10"/>
        <v>#VALUE!</v>
      </c>
      <c r="Y35" s="234" t="e">
        <f t="shared" si="11"/>
        <v>#VALUE!</v>
      </c>
      <c r="Z35" s="234" t="e">
        <f t="shared" si="12"/>
        <v>#VALUE!</v>
      </c>
    </row>
    <row r="36" spans="1:26">
      <c r="A36" s="235">
        <v>365</v>
      </c>
      <c r="B36" s="236" t="s">
        <v>186</v>
      </c>
      <c r="C36" s="237">
        <v>15.9</v>
      </c>
      <c r="D36" s="238">
        <v>11.795859460376622</v>
      </c>
      <c r="E36" s="239">
        <v>1982</v>
      </c>
      <c r="F36" s="237">
        <v>0.26900000000000013</v>
      </c>
      <c r="G36" s="238">
        <v>0.59607313292480213</v>
      </c>
      <c r="H36" s="240">
        <v>2003</v>
      </c>
      <c r="I36" s="237">
        <v>16.169</v>
      </c>
      <c r="J36" s="238">
        <v>12.391932593301425</v>
      </c>
      <c r="K36" s="240">
        <v>2003</v>
      </c>
      <c r="M36" s="209" t="e">
        <f t="shared" si="0"/>
        <v>#VALUE!</v>
      </c>
      <c r="N36" s="209" t="e">
        <f t="shared" si="1"/>
        <v>#VALUE!</v>
      </c>
      <c r="O36" s="209" t="e">
        <f t="shared" si="2"/>
        <v>#VALUE!</v>
      </c>
      <c r="P36" s="209" t="e">
        <f t="shared" si="3"/>
        <v>#VALUE!</v>
      </c>
      <c r="Q36" s="209"/>
      <c r="R36" s="209" t="e">
        <f t="shared" si="4"/>
        <v>#VALUE!</v>
      </c>
      <c r="S36" s="209" t="str">
        <f t="shared" si="5"/>
        <v/>
      </c>
      <c r="T36" s="209" t="e">
        <f t="shared" si="6"/>
        <v>#VALUE!</v>
      </c>
      <c r="U36" s="209" t="str">
        <f t="shared" si="7"/>
        <v/>
      </c>
      <c r="V36" s="209" t="e">
        <f t="shared" si="8"/>
        <v>#VALUE!</v>
      </c>
      <c r="W36" s="209" t="e">
        <f t="shared" si="9"/>
        <v>#VALUE!</v>
      </c>
      <c r="X36" s="233" t="e">
        <f t="shared" si="10"/>
        <v>#VALUE!</v>
      </c>
      <c r="Y36" s="234" t="e">
        <f t="shared" si="11"/>
        <v>#VALUE!</v>
      </c>
      <c r="Z36" s="234" t="e">
        <f t="shared" si="12"/>
        <v>#VALUE!</v>
      </c>
    </row>
    <row r="37" spans="1:26">
      <c r="A37" s="235">
        <v>362</v>
      </c>
      <c r="B37" s="236" t="s">
        <v>186</v>
      </c>
      <c r="C37" s="237">
        <v>51.8</v>
      </c>
      <c r="D37" s="238">
        <v>22.398774232233432</v>
      </c>
      <c r="E37" s="239">
        <v>1971</v>
      </c>
      <c r="F37" s="237">
        <v>1</v>
      </c>
      <c r="G37" s="238">
        <v>0.78848028183233532</v>
      </c>
      <c r="H37" s="240">
        <v>2004</v>
      </c>
      <c r="I37" s="237">
        <v>52.8</v>
      </c>
      <c r="J37" s="238">
        <v>23.187254514065767</v>
      </c>
      <c r="K37" s="240">
        <v>2004</v>
      </c>
      <c r="M37" s="209" t="e">
        <f t="shared" si="0"/>
        <v>#VALUE!</v>
      </c>
      <c r="N37" s="209" t="e">
        <f t="shared" si="1"/>
        <v>#VALUE!</v>
      </c>
      <c r="O37" s="209" t="e">
        <f t="shared" si="2"/>
        <v>#VALUE!</v>
      </c>
      <c r="P37" s="209" t="e">
        <f t="shared" si="3"/>
        <v>#VALUE!</v>
      </c>
      <c r="Q37" s="209"/>
      <c r="R37" s="209" t="e">
        <f t="shared" si="4"/>
        <v>#VALUE!</v>
      </c>
      <c r="S37" s="209" t="str">
        <f t="shared" si="5"/>
        <v/>
      </c>
      <c r="T37" s="209" t="e">
        <f t="shared" si="6"/>
        <v>#VALUE!</v>
      </c>
      <c r="U37" s="209" t="str">
        <f t="shared" si="7"/>
        <v/>
      </c>
      <c r="V37" s="209" t="e">
        <f t="shared" si="8"/>
        <v>#VALUE!</v>
      </c>
      <c r="W37" s="209" t="e">
        <f t="shared" si="9"/>
        <v>#VALUE!</v>
      </c>
      <c r="X37" s="233" t="e">
        <f t="shared" si="10"/>
        <v>#VALUE!</v>
      </c>
      <c r="Y37" s="234" t="e">
        <f t="shared" si="11"/>
        <v>#VALUE!</v>
      </c>
      <c r="Z37" s="234" t="e">
        <f t="shared" si="12"/>
        <v>#VALUE!</v>
      </c>
    </row>
    <row r="38" spans="1:26">
      <c r="A38" s="235">
        <v>620</v>
      </c>
      <c r="B38" s="236" t="s">
        <v>186</v>
      </c>
      <c r="C38" s="237">
        <v>66.040000000000006</v>
      </c>
      <c r="D38" s="238">
        <v>25.555990660680081</v>
      </c>
      <c r="E38" s="239" t="s">
        <v>193</v>
      </c>
      <c r="F38" s="237">
        <v>1</v>
      </c>
      <c r="G38" s="238">
        <v>5.2327101351069411E-2</v>
      </c>
      <c r="H38" s="240">
        <v>2006</v>
      </c>
      <c r="I38" s="237">
        <v>67.040000000000006</v>
      </c>
      <c r="J38" s="238">
        <v>25.608317762031149</v>
      </c>
      <c r="K38" s="240">
        <v>2006</v>
      </c>
      <c r="M38" s="209" t="e">
        <f t="shared" si="0"/>
        <v>#VALUE!</v>
      </c>
      <c r="N38" s="209" t="e">
        <f t="shared" si="1"/>
        <v>#VALUE!</v>
      </c>
      <c r="O38" s="209" t="e">
        <f t="shared" si="2"/>
        <v>#VALUE!</v>
      </c>
      <c r="P38" s="209" t="e">
        <f t="shared" si="3"/>
        <v>#VALUE!</v>
      </c>
      <c r="Q38" s="209"/>
      <c r="R38" s="209" t="e">
        <f t="shared" si="4"/>
        <v>#VALUE!</v>
      </c>
      <c r="S38" s="209" t="str">
        <f t="shared" si="5"/>
        <v/>
      </c>
      <c r="T38" s="209" t="e">
        <f t="shared" si="6"/>
        <v>#VALUE!</v>
      </c>
      <c r="U38" s="209" t="str">
        <f t="shared" si="7"/>
        <v/>
      </c>
      <c r="V38" s="209" t="e">
        <f t="shared" si="8"/>
        <v>#VALUE!</v>
      </c>
      <c r="W38" s="209" t="e">
        <f t="shared" si="9"/>
        <v>#VALUE!</v>
      </c>
      <c r="X38" s="233" t="e">
        <f t="shared" si="10"/>
        <v>#VALUE!</v>
      </c>
      <c r="Y38" s="234" t="e">
        <f t="shared" si="11"/>
        <v>#VALUE!</v>
      </c>
      <c r="Z38" s="234" t="e">
        <f t="shared" si="12"/>
        <v>#VALUE!</v>
      </c>
    </row>
    <row r="39" spans="1:26">
      <c r="A39" s="235">
        <v>653</v>
      </c>
      <c r="B39" s="236" t="s">
        <v>186</v>
      </c>
      <c r="C39" s="237">
        <v>64.55</v>
      </c>
      <c r="D39" s="238">
        <v>25.241297928194172</v>
      </c>
      <c r="E39" s="239">
        <v>1977</v>
      </c>
      <c r="F39" s="237">
        <v>1.3200000000000074</v>
      </c>
      <c r="G39" s="238">
        <v>0.56894692945086811</v>
      </c>
      <c r="H39" s="240">
        <v>2007</v>
      </c>
      <c r="I39" s="237">
        <v>65.87</v>
      </c>
      <c r="J39" s="238">
        <v>25.810244857645039</v>
      </c>
      <c r="K39" s="240">
        <v>2007</v>
      </c>
      <c r="M39" s="209" t="e">
        <f t="shared" si="0"/>
        <v>#VALUE!</v>
      </c>
      <c r="N39" s="209" t="e">
        <f t="shared" si="1"/>
        <v>#VALUE!</v>
      </c>
      <c r="O39" s="209" t="e">
        <f t="shared" si="2"/>
        <v>#VALUE!</v>
      </c>
      <c r="P39" s="209" t="e">
        <f t="shared" si="3"/>
        <v>#VALUE!</v>
      </c>
      <c r="Q39" s="209"/>
      <c r="R39" s="209" t="e">
        <f t="shared" si="4"/>
        <v>#VALUE!</v>
      </c>
      <c r="S39" s="209" t="str">
        <f t="shared" si="5"/>
        <v/>
      </c>
      <c r="T39" s="209" t="e">
        <f t="shared" si="6"/>
        <v>#VALUE!</v>
      </c>
      <c r="U39" s="209" t="str">
        <f t="shared" si="7"/>
        <v/>
      </c>
      <c r="V39" s="209" t="e">
        <f t="shared" si="8"/>
        <v>#VALUE!</v>
      </c>
      <c r="W39" s="209" t="e">
        <f t="shared" si="9"/>
        <v>#VALUE!</v>
      </c>
      <c r="X39" s="233" t="e">
        <f t="shared" si="10"/>
        <v>#VALUE!</v>
      </c>
      <c r="Y39" s="234" t="e">
        <f t="shared" si="11"/>
        <v>#VALUE!</v>
      </c>
      <c r="Z39" s="234" t="e">
        <f t="shared" si="12"/>
        <v>#VALUE!</v>
      </c>
    </row>
    <row r="40" spans="1:26">
      <c r="A40" s="235">
        <v>568</v>
      </c>
      <c r="B40" s="236" t="s">
        <v>186</v>
      </c>
      <c r="C40" s="237">
        <v>38.04</v>
      </c>
      <c r="D40" s="238">
        <v>18.941791212514801</v>
      </c>
      <c r="E40" s="239">
        <v>1978</v>
      </c>
      <c r="F40" s="237">
        <v>1</v>
      </c>
      <c r="G40" s="238">
        <v>2.8818936071529556E-2</v>
      </c>
      <c r="H40" s="240">
        <v>2006</v>
      </c>
      <c r="I40" s="237">
        <v>39.04</v>
      </c>
      <c r="J40" s="238">
        <v>18.970610148586331</v>
      </c>
      <c r="K40" s="240">
        <v>2006</v>
      </c>
      <c r="M40" s="209" t="e">
        <f t="shared" si="0"/>
        <v>#VALUE!</v>
      </c>
      <c r="N40" s="209" t="e">
        <f t="shared" si="1"/>
        <v>#VALUE!</v>
      </c>
      <c r="O40" s="209" t="e">
        <f t="shared" si="2"/>
        <v>#VALUE!</v>
      </c>
      <c r="P40" s="209" t="e">
        <f t="shared" si="3"/>
        <v>#VALUE!</v>
      </c>
      <c r="Q40" s="209"/>
      <c r="R40" s="209" t="e">
        <f t="shared" si="4"/>
        <v>#VALUE!</v>
      </c>
      <c r="S40" s="209" t="str">
        <f t="shared" si="5"/>
        <v/>
      </c>
      <c r="T40" s="209" t="e">
        <f t="shared" si="6"/>
        <v>#VALUE!</v>
      </c>
      <c r="U40" s="209" t="str">
        <f t="shared" si="7"/>
        <v/>
      </c>
      <c r="V40" s="209" t="e">
        <f t="shared" si="8"/>
        <v>#VALUE!</v>
      </c>
      <c r="W40" s="209" t="e">
        <f t="shared" si="9"/>
        <v>#VALUE!</v>
      </c>
      <c r="X40" s="233" t="e">
        <f t="shared" si="10"/>
        <v>#VALUE!</v>
      </c>
      <c r="Y40" s="234" t="e">
        <f t="shared" si="11"/>
        <v>#VALUE!</v>
      </c>
      <c r="Z40" s="234" t="e">
        <f t="shared" si="12"/>
        <v>#VALUE!</v>
      </c>
    </row>
    <row r="41" spans="1:26">
      <c r="A41" s="235">
        <v>170</v>
      </c>
      <c r="B41" s="236" t="s">
        <v>186</v>
      </c>
      <c r="C41" s="237">
        <v>21.6</v>
      </c>
      <c r="D41" s="238">
        <v>13.930674262729566</v>
      </c>
      <c r="E41" s="239" t="s">
        <v>193</v>
      </c>
      <c r="F41" s="237">
        <v>1</v>
      </c>
      <c r="G41" s="238">
        <v>4.8829870198591019</v>
      </c>
      <c r="H41" s="240">
        <v>2001</v>
      </c>
      <c r="I41" s="237">
        <v>22.6</v>
      </c>
      <c r="J41" s="238">
        <v>18.813661282588669</v>
      </c>
      <c r="K41" s="240">
        <v>2001</v>
      </c>
      <c r="M41" s="209" t="e">
        <f t="shared" si="0"/>
        <v>#VALUE!</v>
      </c>
      <c r="N41" s="209" t="e">
        <f t="shared" si="1"/>
        <v>#VALUE!</v>
      </c>
      <c r="O41" s="209" t="e">
        <f t="shared" si="2"/>
        <v>#VALUE!</v>
      </c>
      <c r="P41" s="209" t="e">
        <f t="shared" si="3"/>
        <v>#VALUE!</v>
      </c>
      <c r="Q41" s="209"/>
      <c r="R41" s="209" t="e">
        <f t="shared" si="4"/>
        <v>#VALUE!</v>
      </c>
      <c r="S41" s="209" t="str">
        <f t="shared" si="5"/>
        <v/>
      </c>
      <c r="T41" s="209" t="e">
        <f t="shared" si="6"/>
        <v>#VALUE!</v>
      </c>
      <c r="U41" s="209" t="str">
        <f t="shared" si="7"/>
        <v/>
      </c>
      <c r="V41" s="209" t="e">
        <f t="shared" si="8"/>
        <v>#VALUE!</v>
      </c>
      <c r="W41" s="209" t="e">
        <f t="shared" si="9"/>
        <v>#VALUE!</v>
      </c>
      <c r="X41" s="233" t="e">
        <f t="shared" si="10"/>
        <v>#VALUE!</v>
      </c>
      <c r="Y41" s="234" t="e">
        <f t="shared" si="11"/>
        <v>#VALUE!</v>
      </c>
      <c r="Z41" s="234" t="e">
        <f t="shared" si="12"/>
        <v>#VALUE!</v>
      </c>
    </row>
    <row r="42" spans="1:26">
      <c r="A42" s="235">
        <v>318</v>
      </c>
      <c r="B42" s="236" t="s">
        <v>186</v>
      </c>
      <c r="C42" s="237">
        <v>22.87</v>
      </c>
      <c r="D42" s="238">
        <v>14.369575384486863</v>
      </c>
      <c r="E42" s="239">
        <v>1996</v>
      </c>
      <c r="F42" s="237">
        <v>1</v>
      </c>
      <c r="G42" s="238">
        <v>0.76702040063252341</v>
      </c>
      <c r="H42" s="240">
        <v>2001</v>
      </c>
      <c r="I42" s="237">
        <v>23.87</v>
      </c>
      <c r="J42" s="238">
        <v>15.136595785119386</v>
      </c>
      <c r="K42" s="240">
        <v>2001</v>
      </c>
      <c r="M42" s="209" t="e">
        <f t="shared" si="0"/>
        <v>#VALUE!</v>
      </c>
      <c r="N42" s="209" t="e">
        <f t="shared" si="1"/>
        <v>#VALUE!</v>
      </c>
      <c r="O42" s="209" t="e">
        <f t="shared" si="2"/>
        <v>#VALUE!</v>
      </c>
      <c r="P42" s="209" t="e">
        <f t="shared" si="3"/>
        <v>#VALUE!</v>
      </c>
      <c r="Q42" s="209"/>
      <c r="R42" s="209" t="e">
        <f t="shared" si="4"/>
        <v>#VALUE!</v>
      </c>
      <c r="S42" s="209" t="str">
        <f t="shared" si="5"/>
        <v/>
      </c>
      <c r="T42" s="209" t="e">
        <f t="shared" si="6"/>
        <v>#VALUE!</v>
      </c>
      <c r="U42" s="209" t="str">
        <f t="shared" si="7"/>
        <v/>
      </c>
      <c r="V42" s="209" t="e">
        <f t="shared" si="8"/>
        <v>#VALUE!</v>
      </c>
      <c r="W42" s="209" t="e">
        <f t="shared" si="9"/>
        <v>#VALUE!</v>
      </c>
      <c r="X42" s="233" t="e">
        <f t="shared" si="10"/>
        <v>#VALUE!</v>
      </c>
      <c r="Y42" s="234" t="e">
        <f t="shared" si="11"/>
        <v>#VALUE!</v>
      </c>
      <c r="Z42" s="234" t="e">
        <f t="shared" si="12"/>
        <v>#VALUE!</v>
      </c>
    </row>
    <row r="43" spans="1:26">
      <c r="A43" s="235">
        <v>645</v>
      </c>
      <c r="B43" s="236" t="s">
        <v>186</v>
      </c>
      <c r="C43" s="237">
        <v>25.22</v>
      </c>
      <c r="D43" s="238">
        <v>15.153316301398439</v>
      </c>
      <c r="E43" s="239">
        <v>1986</v>
      </c>
      <c r="F43" s="237">
        <v>1</v>
      </c>
      <c r="G43" s="238">
        <v>0.22667756309168191</v>
      </c>
      <c r="H43" s="240">
        <v>2006</v>
      </c>
      <c r="I43" s="237">
        <v>26.22</v>
      </c>
      <c r="J43" s="238">
        <v>15.379993864490121</v>
      </c>
      <c r="K43" s="240">
        <v>2006</v>
      </c>
      <c r="M43" s="209" t="e">
        <f t="shared" si="0"/>
        <v>#VALUE!</v>
      </c>
      <c r="N43" s="209" t="e">
        <f t="shared" si="1"/>
        <v>#VALUE!</v>
      </c>
      <c r="O43" s="209" t="e">
        <f t="shared" si="2"/>
        <v>#VALUE!</v>
      </c>
      <c r="P43" s="209" t="e">
        <f t="shared" si="3"/>
        <v>#VALUE!</v>
      </c>
      <c r="Q43" s="209"/>
      <c r="R43" s="209" t="e">
        <f t="shared" si="4"/>
        <v>#VALUE!</v>
      </c>
      <c r="S43" s="209" t="str">
        <f t="shared" si="5"/>
        <v/>
      </c>
      <c r="T43" s="209" t="e">
        <f t="shared" si="6"/>
        <v>#VALUE!</v>
      </c>
      <c r="U43" s="209" t="str">
        <f t="shared" si="7"/>
        <v/>
      </c>
      <c r="V43" s="209" t="e">
        <f t="shared" si="8"/>
        <v>#VALUE!</v>
      </c>
      <c r="W43" s="209" t="e">
        <f t="shared" si="9"/>
        <v>#VALUE!</v>
      </c>
      <c r="X43" s="233" t="e">
        <f t="shared" si="10"/>
        <v>#VALUE!</v>
      </c>
      <c r="Y43" s="234" t="e">
        <f t="shared" si="11"/>
        <v>#VALUE!</v>
      </c>
      <c r="Z43" s="234" t="e">
        <f t="shared" si="12"/>
        <v>#VALUE!</v>
      </c>
    </row>
    <row r="44" spans="1:26">
      <c r="A44" s="235">
        <v>748</v>
      </c>
      <c r="B44" s="236" t="s">
        <v>186</v>
      </c>
      <c r="C44" s="237">
        <v>25.541</v>
      </c>
      <c r="D44" s="238">
        <v>15.257732261225632</v>
      </c>
      <c r="E44" s="239">
        <v>1995</v>
      </c>
      <c r="F44" s="237">
        <v>1</v>
      </c>
      <c r="G44" s="238">
        <v>0.38858476644316492</v>
      </c>
      <c r="H44" s="240">
        <v>2008</v>
      </c>
      <c r="I44" s="237">
        <v>26.541</v>
      </c>
      <c r="J44" s="238">
        <v>15.646317027668797</v>
      </c>
      <c r="K44" s="240">
        <v>2008</v>
      </c>
      <c r="M44" s="209" t="e">
        <f t="shared" si="0"/>
        <v>#VALUE!</v>
      </c>
      <c r="N44" s="209" t="e">
        <f t="shared" si="1"/>
        <v>#VALUE!</v>
      </c>
      <c r="O44" s="209" t="e">
        <f t="shared" si="2"/>
        <v>#VALUE!</v>
      </c>
      <c r="P44" s="209" t="e">
        <f t="shared" si="3"/>
        <v>#VALUE!</v>
      </c>
      <c r="Q44" s="209"/>
      <c r="R44" s="209" t="e">
        <f t="shared" si="4"/>
        <v>#VALUE!</v>
      </c>
      <c r="S44" s="209" t="str">
        <f t="shared" si="5"/>
        <v/>
      </c>
      <c r="T44" s="209" t="e">
        <f t="shared" si="6"/>
        <v>#VALUE!</v>
      </c>
      <c r="U44" s="209" t="str">
        <f t="shared" si="7"/>
        <v/>
      </c>
      <c r="V44" s="209" t="e">
        <f t="shared" si="8"/>
        <v>#VALUE!</v>
      </c>
      <c r="W44" s="209" t="e">
        <f t="shared" si="9"/>
        <v>#VALUE!</v>
      </c>
      <c r="X44" s="233" t="e">
        <f t="shared" si="10"/>
        <v>#VALUE!</v>
      </c>
      <c r="Y44" s="234" t="e">
        <f t="shared" si="11"/>
        <v>#VALUE!</v>
      </c>
      <c r="Z44" s="234" t="e">
        <f t="shared" si="12"/>
        <v>#VALUE!</v>
      </c>
    </row>
    <row r="45" spans="1:26">
      <c r="A45" s="235">
        <v>491</v>
      </c>
      <c r="B45" s="236" t="s">
        <v>186</v>
      </c>
      <c r="C45" s="237">
        <v>27.9</v>
      </c>
      <c r="D45" s="238">
        <v>16.007400748950911</v>
      </c>
      <c r="E45" s="239">
        <v>1984</v>
      </c>
      <c r="F45" s="237">
        <v>1</v>
      </c>
      <c r="G45" s="238">
        <v>0.19252271805052243</v>
      </c>
      <c r="H45" s="240">
        <v>2006</v>
      </c>
      <c r="I45" s="237">
        <v>28.9</v>
      </c>
      <c r="J45" s="238">
        <v>16.199923467001433</v>
      </c>
      <c r="K45" s="240">
        <v>2006</v>
      </c>
      <c r="M45" s="209" t="e">
        <f t="shared" si="0"/>
        <v>#VALUE!</v>
      </c>
      <c r="N45" s="209" t="e">
        <f t="shared" si="1"/>
        <v>#VALUE!</v>
      </c>
      <c r="O45" s="209" t="e">
        <f t="shared" si="2"/>
        <v>#VALUE!</v>
      </c>
      <c r="P45" s="209" t="e">
        <f t="shared" si="3"/>
        <v>#VALUE!</v>
      </c>
      <c r="Q45" s="209"/>
      <c r="R45" s="209" t="e">
        <f t="shared" si="4"/>
        <v>#VALUE!</v>
      </c>
      <c r="S45" s="209" t="str">
        <f t="shared" si="5"/>
        <v/>
      </c>
      <c r="T45" s="209" t="e">
        <f t="shared" si="6"/>
        <v>#VALUE!</v>
      </c>
      <c r="U45" s="209" t="str">
        <f t="shared" si="7"/>
        <v/>
      </c>
      <c r="V45" s="209" t="e">
        <f t="shared" si="8"/>
        <v>#VALUE!</v>
      </c>
      <c r="W45" s="209" t="e">
        <f t="shared" si="9"/>
        <v>#VALUE!</v>
      </c>
      <c r="X45" s="233" t="e">
        <f t="shared" si="10"/>
        <v>#VALUE!</v>
      </c>
      <c r="Y45" s="234" t="e">
        <f t="shared" si="11"/>
        <v>#VALUE!</v>
      </c>
      <c r="Z45" s="234" t="e">
        <f t="shared" si="12"/>
        <v>#VALUE!</v>
      </c>
    </row>
    <row r="46" spans="1:26">
      <c r="A46" s="235">
        <v>874</v>
      </c>
      <c r="B46" s="236" t="s">
        <v>186</v>
      </c>
      <c r="C46" s="237">
        <v>6.4</v>
      </c>
      <c r="D46" s="238">
        <v>7.196943029682342</v>
      </c>
      <c r="E46" s="239">
        <v>1997</v>
      </c>
      <c r="F46" s="237">
        <v>0.5</v>
      </c>
      <c r="G46" s="238">
        <v>3.6333602061432981</v>
      </c>
      <c r="H46" s="240">
        <v>2009</v>
      </c>
      <c r="I46" s="237">
        <v>6.9</v>
      </c>
      <c r="J46" s="238">
        <v>10.830303235825641</v>
      </c>
      <c r="K46" s="240">
        <v>2009</v>
      </c>
      <c r="M46" s="209" t="e">
        <f t="shared" si="0"/>
        <v>#VALUE!</v>
      </c>
      <c r="N46" s="209" t="e">
        <f t="shared" si="1"/>
        <v>#VALUE!</v>
      </c>
      <c r="O46" s="209" t="e">
        <f t="shared" si="2"/>
        <v>#VALUE!</v>
      </c>
      <c r="P46" s="209" t="e">
        <f t="shared" si="3"/>
        <v>#VALUE!</v>
      </c>
      <c r="Q46" s="209"/>
      <c r="R46" s="209" t="e">
        <f t="shared" si="4"/>
        <v>#VALUE!</v>
      </c>
      <c r="S46" s="209" t="str">
        <f t="shared" si="5"/>
        <v/>
      </c>
      <c r="T46" s="209" t="e">
        <f t="shared" si="6"/>
        <v>#VALUE!</v>
      </c>
      <c r="U46" s="209" t="str">
        <f t="shared" si="7"/>
        <v/>
      </c>
      <c r="V46" s="209" t="e">
        <f t="shared" si="8"/>
        <v>#VALUE!</v>
      </c>
      <c r="W46" s="209" t="e">
        <f t="shared" si="9"/>
        <v>#VALUE!</v>
      </c>
      <c r="X46" s="233" t="e">
        <f t="shared" si="10"/>
        <v>#VALUE!</v>
      </c>
      <c r="Y46" s="234" t="e">
        <f t="shared" si="11"/>
        <v>#VALUE!</v>
      </c>
      <c r="Z46" s="234" t="e">
        <f t="shared" si="12"/>
        <v>#VALUE!</v>
      </c>
    </row>
    <row r="47" spans="1:26">
      <c r="A47" s="235">
        <v>1085</v>
      </c>
      <c r="B47" s="236" t="s">
        <v>186</v>
      </c>
      <c r="C47" s="237">
        <v>67.040000000000006</v>
      </c>
      <c r="D47" s="238">
        <v>25.765376706589766</v>
      </c>
      <c r="E47" s="239" t="s">
        <v>193</v>
      </c>
      <c r="F47" s="237">
        <v>2</v>
      </c>
      <c r="G47" s="238">
        <v>7.9312358901564406E-2</v>
      </c>
      <c r="H47" s="240">
        <v>2010</v>
      </c>
      <c r="I47" s="237">
        <v>69.040000000000006</v>
      </c>
      <c r="J47" s="238">
        <v>25.84468906549133</v>
      </c>
      <c r="K47" s="240">
        <v>2010</v>
      </c>
      <c r="M47" s="209" t="e">
        <f t="shared" si="0"/>
        <v>#VALUE!</v>
      </c>
      <c r="N47" s="209" t="e">
        <f t="shared" si="1"/>
        <v>#VALUE!</v>
      </c>
      <c r="O47" s="209" t="e">
        <f t="shared" si="2"/>
        <v>#VALUE!</v>
      </c>
      <c r="P47" s="209" t="e">
        <f t="shared" si="3"/>
        <v>#VALUE!</v>
      </c>
      <c r="Q47" s="209"/>
      <c r="R47" s="209" t="e">
        <f t="shared" si="4"/>
        <v>#VALUE!</v>
      </c>
      <c r="S47" s="209" t="str">
        <f t="shared" si="5"/>
        <v/>
      </c>
      <c r="T47" s="209" t="e">
        <f t="shared" si="6"/>
        <v>#VALUE!</v>
      </c>
      <c r="U47" s="209" t="str">
        <f t="shared" si="7"/>
        <v/>
      </c>
      <c r="V47" s="209" t="e">
        <f t="shared" si="8"/>
        <v>#VALUE!</v>
      </c>
      <c r="W47" s="209" t="e">
        <f t="shared" si="9"/>
        <v>#VALUE!</v>
      </c>
      <c r="X47" s="233" t="e">
        <f t="shared" si="10"/>
        <v>#VALUE!</v>
      </c>
      <c r="Y47" s="234" t="e">
        <f t="shared" si="11"/>
        <v>#VALUE!</v>
      </c>
      <c r="Z47" s="234" t="e">
        <f t="shared" si="12"/>
        <v>#VALUE!</v>
      </c>
    </row>
    <row r="48" spans="1:26">
      <c r="A48" s="235">
        <v>364</v>
      </c>
      <c r="B48" s="236" t="s">
        <v>186</v>
      </c>
      <c r="C48" s="237">
        <v>44.904000000000003</v>
      </c>
      <c r="D48" s="238">
        <v>20.727041707594395</v>
      </c>
      <c r="E48" s="239">
        <v>1975</v>
      </c>
      <c r="F48" s="237">
        <v>2</v>
      </c>
      <c r="G48" s="238">
        <v>1.3174901179839253</v>
      </c>
      <c r="H48" s="240">
        <v>2004</v>
      </c>
      <c r="I48" s="237">
        <v>46.904000000000003</v>
      </c>
      <c r="J48" s="238">
        <v>22.044531825578321</v>
      </c>
      <c r="K48" s="240">
        <v>2004</v>
      </c>
      <c r="M48" s="209" t="e">
        <f t="shared" si="0"/>
        <v>#VALUE!</v>
      </c>
      <c r="N48" s="209" t="e">
        <f t="shared" si="1"/>
        <v>#VALUE!</v>
      </c>
      <c r="O48" s="209" t="e">
        <f t="shared" si="2"/>
        <v>#VALUE!</v>
      </c>
      <c r="P48" s="209" t="e">
        <f t="shared" si="3"/>
        <v>#VALUE!</v>
      </c>
      <c r="Q48" s="209"/>
      <c r="R48" s="209" t="e">
        <f t="shared" si="4"/>
        <v>#VALUE!</v>
      </c>
      <c r="S48" s="209" t="str">
        <f t="shared" si="5"/>
        <v/>
      </c>
      <c r="T48" s="209" t="e">
        <f t="shared" si="6"/>
        <v>#VALUE!</v>
      </c>
      <c r="U48" s="209" t="str">
        <f t="shared" si="7"/>
        <v/>
      </c>
      <c r="V48" s="209" t="e">
        <f t="shared" si="8"/>
        <v>#VALUE!</v>
      </c>
      <c r="W48" s="209" t="e">
        <f t="shared" si="9"/>
        <v>#VALUE!</v>
      </c>
      <c r="X48" s="233" t="e">
        <f t="shared" si="10"/>
        <v>#VALUE!</v>
      </c>
      <c r="Y48" s="234" t="e">
        <f t="shared" si="11"/>
        <v>#VALUE!</v>
      </c>
      <c r="Z48" s="234" t="e">
        <f t="shared" si="12"/>
        <v>#VALUE!</v>
      </c>
    </row>
    <row r="49" spans="1:26">
      <c r="A49" s="235">
        <v>1575</v>
      </c>
      <c r="B49" s="236" t="s">
        <v>186</v>
      </c>
      <c r="C49" s="237">
        <v>107.8</v>
      </c>
      <c r="D49" s="238">
        <v>33.345555380023704</v>
      </c>
      <c r="E49" s="239">
        <v>0</v>
      </c>
      <c r="F49" s="237">
        <v>2.2000000000000028</v>
      </c>
      <c r="G49" s="238">
        <v>8.4606138058298655E-2</v>
      </c>
      <c r="H49" s="240">
        <v>2014</v>
      </c>
      <c r="I49" s="237">
        <v>110</v>
      </c>
      <c r="J49" s="238">
        <v>33.430161518082002</v>
      </c>
      <c r="K49" s="240">
        <v>2014</v>
      </c>
      <c r="M49" s="209" t="e">
        <f t="shared" si="0"/>
        <v>#VALUE!</v>
      </c>
      <c r="N49" s="209" t="e">
        <f t="shared" si="1"/>
        <v>#VALUE!</v>
      </c>
      <c r="O49" s="209" t="e">
        <f t="shared" si="2"/>
        <v>#VALUE!</v>
      </c>
      <c r="P49" s="209" t="e">
        <f t="shared" si="3"/>
        <v>#VALUE!</v>
      </c>
      <c r="Q49" s="209"/>
      <c r="R49" s="209" t="e">
        <f t="shared" si="4"/>
        <v>#VALUE!</v>
      </c>
      <c r="S49" s="209" t="str">
        <f t="shared" si="5"/>
        <v/>
      </c>
      <c r="T49" s="209" t="e">
        <f t="shared" si="6"/>
        <v>#VALUE!</v>
      </c>
      <c r="U49" s="209" t="str">
        <f t="shared" si="7"/>
        <v/>
      </c>
      <c r="V49" s="209" t="e">
        <f t="shared" si="8"/>
        <v>#VALUE!</v>
      </c>
      <c r="W49" s="209" t="e">
        <f t="shared" si="9"/>
        <v>#VALUE!</v>
      </c>
      <c r="X49" s="233" t="e">
        <f t="shared" si="10"/>
        <v>#VALUE!</v>
      </c>
      <c r="Y49" s="234" t="e">
        <f t="shared" si="11"/>
        <v>#VALUE!</v>
      </c>
      <c r="Z49" s="234" t="e">
        <f t="shared" si="12"/>
        <v>#VALUE!</v>
      </c>
    </row>
    <row r="50" spans="1:26">
      <c r="A50" s="235">
        <v>367</v>
      </c>
      <c r="B50" s="236" t="s">
        <v>186</v>
      </c>
      <c r="C50" s="237">
        <v>11.211</v>
      </c>
      <c r="D50" s="238">
        <v>9.7574435384483067</v>
      </c>
      <c r="E50" s="239">
        <v>1988</v>
      </c>
      <c r="F50" s="237">
        <v>1</v>
      </c>
      <c r="G50" s="238">
        <v>0.55588557988620213</v>
      </c>
      <c r="H50" s="240">
        <v>2004</v>
      </c>
      <c r="I50" s="237">
        <v>12.211</v>
      </c>
      <c r="J50" s="238">
        <v>10.313329118334508</v>
      </c>
      <c r="K50" s="240">
        <v>2004</v>
      </c>
      <c r="M50" s="209" t="e">
        <f t="shared" si="0"/>
        <v>#VALUE!</v>
      </c>
      <c r="N50" s="209" t="e">
        <f t="shared" si="1"/>
        <v>#VALUE!</v>
      </c>
      <c r="O50" s="209" t="e">
        <f t="shared" si="2"/>
        <v>#VALUE!</v>
      </c>
      <c r="P50" s="209" t="e">
        <f t="shared" si="3"/>
        <v>#VALUE!</v>
      </c>
      <c r="Q50" s="209"/>
      <c r="R50" s="209" t="e">
        <f t="shared" si="4"/>
        <v>#VALUE!</v>
      </c>
      <c r="S50" s="209" t="str">
        <f t="shared" si="5"/>
        <v/>
      </c>
      <c r="T50" s="209" t="e">
        <f t="shared" si="6"/>
        <v>#VALUE!</v>
      </c>
      <c r="U50" s="209" t="str">
        <f t="shared" si="7"/>
        <v/>
      </c>
      <c r="V50" s="209" t="e">
        <f t="shared" si="8"/>
        <v>#VALUE!</v>
      </c>
      <c r="W50" s="209" t="e">
        <f t="shared" si="9"/>
        <v>#VALUE!</v>
      </c>
      <c r="X50" s="233" t="e">
        <f t="shared" si="10"/>
        <v>#VALUE!</v>
      </c>
      <c r="Y50" s="234" t="e">
        <f t="shared" si="11"/>
        <v>#VALUE!</v>
      </c>
      <c r="Z50" s="234" t="e">
        <f t="shared" si="12"/>
        <v>#VALUE!</v>
      </c>
    </row>
    <row r="51" spans="1:26">
      <c r="A51" s="235">
        <v>712</v>
      </c>
      <c r="B51" s="236" t="s">
        <v>186</v>
      </c>
      <c r="C51" s="237">
        <v>7.5</v>
      </c>
      <c r="D51" s="238">
        <v>7.8441678359196425</v>
      </c>
      <c r="E51" s="239">
        <v>1980</v>
      </c>
      <c r="F51" s="237">
        <v>1</v>
      </c>
      <c r="G51" s="238">
        <v>7.8904141673966368</v>
      </c>
      <c r="H51" s="240">
        <v>2011</v>
      </c>
      <c r="I51" s="237">
        <v>8.5</v>
      </c>
      <c r="J51" s="238">
        <v>15.73458200331628</v>
      </c>
      <c r="K51" s="240">
        <v>2011</v>
      </c>
      <c r="M51" s="209" t="e">
        <f t="shared" si="0"/>
        <v>#VALUE!</v>
      </c>
      <c r="N51" s="209" t="e">
        <f t="shared" si="1"/>
        <v>#VALUE!</v>
      </c>
      <c r="O51" s="209" t="e">
        <f t="shared" si="2"/>
        <v>#VALUE!</v>
      </c>
      <c r="P51" s="209" t="e">
        <f t="shared" si="3"/>
        <v>#VALUE!</v>
      </c>
      <c r="Q51" s="209"/>
      <c r="R51" s="209" t="e">
        <f t="shared" si="4"/>
        <v>#VALUE!</v>
      </c>
      <c r="S51" s="209" t="str">
        <f t="shared" si="5"/>
        <v/>
      </c>
      <c r="T51" s="209" t="e">
        <f t="shared" si="6"/>
        <v>#VALUE!</v>
      </c>
      <c r="U51" s="209" t="str">
        <f t="shared" si="7"/>
        <v/>
      </c>
      <c r="V51" s="209" t="e">
        <f t="shared" si="8"/>
        <v>#VALUE!</v>
      </c>
      <c r="W51" s="209" t="e">
        <f t="shared" si="9"/>
        <v>#VALUE!</v>
      </c>
      <c r="X51" s="233" t="e">
        <f t="shared" si="10"/>
        <v>#VALUE!</v>
      </c>
      <c r="Y51" s="234" t="e">
        <f t="shared" si="11"/>
        <v>#VALUE!</v>
      </c>
      <c r="Z51" s="234" t="e">
        <f t="shared" si="12"/>
        <v>#VALUE!</v>
      </c>
    </row>
    <row r="52" spans="1:26">
      <c r="A52" s="235">
        <v>438</v>
      </c>
      <c r="B52" s="236" t="s">
        <v>186</v>
      </c>
      <c r="C52" s="237">
        <v>8.2460000000000004</v>
      </c>
      <c r="D52" s="238">
        <v>8.2586015080888906</v>
      </c>
      <c r="E52" s="239">
        <v>1978</v>
      </c>
      <c r="F52" s="237">
        <v>1</v>
      </c>
      <c r="G52" s="238">
        <v>0.18095315250984781</v>
      </c>
      <c r="H52" s="240">
        <v>2004</v>
      </c>
      <c r="I52" s="237">
        <v>9.2460000000000004</v>
      </c>
      <c r="J52" s="238">
        <v>8.4395546605987377</v>
      </c>
      <c r="K52" s="240">
        <v>2004</v>
      </c>
      <c r="M52" s="209" t="e">
        <f t="shared" si="0"/>
        <v>#VALUE!</v>
      </c>
      <c r="N52" s="209" t="e">
        <f t="shared" si="1"/>
        <v>#VALUE!</v>
      </c>
      <c r="O52" s="209" t="e">
        <f t="shared" si="2"/>
        <v>#VALUE!</v>
      </c>
      <c r="P52" s="209" t="e">
        <f t="shared" si="3"/>
        <v>#VALUE!</v>
      </c>
      <c r="Q52" s="209"/>
      <c r="R52" s="209" t="e">
        <f t="shared" si="4"/>
        <v>#VALUE!</v>
      </c>
      <c r="S52" s="209" t="str">
        <f t="shared" si="5"/>
        <v/>
      </c>
      <c r="T52" s="209" t="e">
        <f t="shared" si="6"/>
        <v>#VALUE!</v>
      </c>
      <c r="U52" s="209" t="str">
        <f t="shared" si="7"/>
        <v/>
      </c>
      <c r="V52" s="209" t="e">
        <f t="shared" si="8"/>
        <v>#VALUE!</v>
      </c>
      <c r="W52" s="209" t="e">
        <f t="shared" si="9"/>
        <v>#VALUE!</v>
      </c>
      <c r="X52" s="233" t="e">
        <f t="shared" si="10"/>
        <v>#VALUE!</v>
      </c>
      <c r="Y52" s="234" t="e">
        <f t="shared" si="11"/>
        <v>#VALUE!</v>
      </c>
      <c r="Z52" s="234" t="e">
        <f t="shared" si="12"/>
        <v>#VALUE!</v>
      </c>
    </row>
    <row r="53" spans="1:26">
      <c r="A53" s="235">
        <v>307</v>
      </c>
      <c r="B53" s="236" t="s">
        <v>186</v>
      </c>
      <c r="C53" s="237">
        <v>9.07</v>
      </c>
      <c r="D53" s="238">
        <v>8.6969085040333542</v>
      </c>
      <c r="E53" s="239">
        <v>1985</v>
      </c>
      <c r="F53" s="237">
        <v>1.0019999999999989</v>
      </c>
      <c r="G53" s="238">
        <v>2.5230801807757093</v>
      </c>
      <c r="H53" s="240">
        <v>2003</v>
      </c>
      <c r="I53" s="237">
        <v>10.071999999999999</v>
      </c>
      <c r="J53" s="238">
        <v>11.219988684809064</v>
      </c>
      <c r="K53" s="240">
        <v>2003</v>
      </c>
      <c r="M53" s="209" t="e">
        <f t="shared" si="0"/>
        <v>#VALUE!</v>
      </c>
      <c r="N53" s="209" t="e">
        <f t="shared" si="1"/>
        <v>#VALUE!</v>
      </c>
      <c r="O53" s="209" t="e">
        <f t="shared" si="2"/>
        <v>#VALUE!</v>
      </c>
      <c r="P53" s="209" t="e">
        <f t="shared" si="3"/>
        <v>#VALUE!</v>
      </c>
      <c r="Q53" s="209"/>
      <c r="R53" s="209" t="e">
        <f t="shared" si="4"/>
        <v>#VALUE!</v>
      </c>
      <c r="S53" s="209" t="str">
        <f t="shared" si="5"/>
        <v/>
      </c>
      <c r="T53" s="209" t="e">
        <f t="shared" si="6"/>
        <v>#VALUE!</v>
      </c>
      <c r="U53" s="209" t="str">
        <f t="shared" si="7"/>
        <v/>
      </c>
      <c r="V53" s="209" t="e">
        <f t="shared" si="8"/>
        <v>#VALUE!</v>
      </c>
      <c r="W53" s="209" t="e">
        <f t="shared" si="9"/>
        <v>#VALUE!</v>
      </c>
      <c r="X53" s="233" t="e">
        <f t="shared" si="10"/>
        <v>#VALUE!</v>
      </c>
      <c r="Y53" s="234" t="e">
        <f t="shared" si="11"/>
        <v>#VALUE!</v>
      </c>
      <c r="Z53" s="234" t="e">
        <f t="shared" si="12"/>
        <v>#VALUE!</v>
      </c>
    </row>
    <row r="54" spans="1:26">
      <c r="A54" s="235">
        <v>1202</v>
      </c>
      <c r="B54" s="236" t="s">
        <v>186</v>
      </c>
      <c r="C54" s="237">
        <v>19.399999999999999</v>
      </c>
      <c r="D54" s="238">
        <v>13.141429649997781</v>
      </c>
      <c r="E54" s="239">
        <v>1989</v>
      </c>
      <c r="F54" s="237">
        <v>1.6000000000000014</v>
      </c>
      <c r="G54" s="238">
        <v>10.745042225505973</v>
      </c>
      <c r="H54" s="240">
        <v>2012</v>
      </c>
      <c r="I54" s="237">
        <v>21</v>
      </c>
      <c r="J54" s="238">
        <v>23.886471875503752</v>
      </c>
      <c r="K54" s="240">
        <v>2012</v>
      </c>
      <c r="M54" s="209" t="e">
        <f t="shared" si="0"/>
        <v>#VALUE!</v>
      </c>
      <c r="N54" s="209" t="e">
        <f t="shared" si="1"/>
        <v>#VALUE!</v>
      </c>
      <c r="O54" s="209" t="e">
        <f t="shared" si="2"/>
        <v>#VALUE!</v>
      </c>
      <c r="P54" s="209" t="e">
        <f t="shared" si="3"/>
        <v>#VALUE!</v>
      </c>
      <c r="Q54" s="209"/>
      <c r="R54" s="209" t="e">
        <f t="shared" si="4"/>
        <v>#VALUE!</v>
      </c>
      <c r="S54" s="209" t="str">
        <f t="shared" si="5"/>
        <v/>
      </c>
      <c r="T54" s="209" t="e">
        <f t="shared" si="6"/>
        <v>#VALUE!</v>
      </c>
      <c r="U54" s="209" t="str">
        <f t="shared" si="7"/>
        <v/>
      </c>
      <c r="V54" s="209" t="e">
        <f t="shared" si="8"/>
        <v>#VALUE!</v>
      </c>
      <c r="W54" s="209" t="e">
        <f t="shared" si="9"/>
        <v>#VALUE!</v>
      </c>
      <c r="X54" s="233" t="e">
        <f t="shared" si="10"/>
        <v>#VALUE!</v>
      </c>
      <c r="Y54" s="234" t="e">
        <f t="shared" si="11"/>
        <v>#VALUE!</v>
      </c>
      <c r="Z54" s="234" t="e">
        <f t="shared" si="12"/>
        <v>#VALUE!</v>
      </c>
    </row>
    <row r="55" spans="1:26">
      <c r="A55" s="235">
        <v>1417</v>
      </c>
      <c r="B55" s="236" t="s">
        <v>186</v>
      </c>
      <c r="C55" s="237">
        <v>53.176000000000002</v>
      </c>
      <c r="D55" s="238">
        <v>22.719887841657162</v>
      </c>
      <c r="E55" s="239">
        <v>0</v>
      </c>
      <c r="F55" s="237">
        <v>2.8239999999999981</v>
      </c>
      <c r="G55" s="238">
        <v>0.36631755287404399</v>
      </c>
      <c r="H55" s="240">
        <v>2013</v>
      </c>
      <c r="I55" s="237">
        <v>56</v>
      </c>
      <c r="J55" s="238">
        <v>23.086205394531206</v>
      </c>
      <c r="K55" s="240">
        <v>2013</v>
      </c>
      <c r="M55" s="209" t="e">
        <f t="shared" si="0"/>
        <v>#VALUE!</v>
      </c>
      <c r="N55" s="209" t="e">
        <f t="shared" si="1"/>
        <v>#VALUE!</v>
      </c>
      <c r="O55" s="209" t="e">
        <f t="shared" si="2"/>
        <v>#VALUE!</v>
      </c>
      <c r="P55" s="209" t="e">
        <f t="shared" si="3"/>
        <v>#VALUE!</v>
      </c>
      <c r="Q55" s="209"/>
      <c r="R55" s="209" t="e">
        <f t="shared" si="4"/>
        <v>#VALUE!</v>
      </c>
      <c r="S55" s="209" t="str">
        <f t="shared" si="5"/>
        <v/>
      </c>
      <c r="T55" s="209" t="e">
        <f t="shared" si="6"/>
        <v>#VALUE!</v>
      </c>
      <c r="U55" s="209" t="str">
        <f t="shared" si="7"/>
        <v/>
      </c>
      <c r="V55" s="209" t="e">
        <f t="shared" si="8"/>
        <v>#VALUE!</v>
      </c>
      <c r="W55" s="209" t="e">
        <f t="shared" si="9"/>
        <v>#VALUE!</v>
      </c>
      <c r="X55" s="233" t="e">
        <f t="shared" si="10"/>
        <v>#VALUE!</v>
      </c>
      <c r="Y55" s="234" t="e">
        <f t="shared" si="11"/>
        <v>#VALUE!</v>
      </c>
      <c r="Z55" s="234" t="e">
        <f t="shared" si="12"/>
        <v>#VALUE!</v>
      </c>
    </row>
    <row r="56" spans="1:26">
      <c r="A56" s="235">
        <v>522</v>
      </c>
      <c r="B56" s="236" t="s">
        <v>186</v>
      </c>
      <c r="C56" s="237">
        <v>38.700000000000003</v>
      </c>
      <c r="D56" s="238">
        <v>19.119525017955965</v>
      </c>
      <c r="E56" s="239">
        <v>1981</v>
      </c>
      <c r="F56" s="237">
        <v>2.2999999999999972</v>
      </c>
      <c r="G56" s="238">
        <v>0.49326793696611254</v>
      </c>
      <c r="H56" s="240">
        <v>2006</v>
      </c>
      <c r="I56" s="237">
        <v>41</v>
      </c>
      <c r="J56" s="238">
        <v>19.612792954922078</v>
      </c>
      <c r="K56" s="240">
        <v>2006</v>
      </c>
      <c r="M56" s="209" t="e">
        <f t="shared" si="0"/>
        <v>#VALUE!</v>
      </c>
      <c r="N56" s="209" t="e">
        <f t="shared" si="1"/>
        <v>#VALUE!</v>
      </c>
      <c r="O56" s="209" t="e">
        <f t="shared" si="2"/>
        <v>#VALUE!</v>
      </c>
      <c r="P56" s="209" t="e">
        <f t="shared" si="3"/>
        <v>#VALUE!</v>
      </c>
      <c r="Q56" s="209"/>
      <c r="R56" s="209" t="e">
        <f t="shared" si="4"/>
        <v>#VALUE!</v>
      </c>
      <c r="S56" s="209" t="str">
        <f t="shared" si="5"/>
        <v/>
      </c>
      <c r="T56" s="209" t="e">
        <f t="shared" si="6"/>
        <v>#VALUE!</v>
      </c>
      <c r="U56" s="209" t="str">
        <f t="shared" si="7"/>
        <v/>
      </c>
      <c r="V56" s="209" t="e">
        <f t="shared" si="8"/>
        <v>#VALUE!</v>
      </c>
      <c r="W56" s="209" t="e">
        <f t="shared" si="9"/>
        <v>#VALUE!</v>
      </c>
      <c r="X56" s="233" t="e">
        <f t="shared" si="10"/>
        <v>#VALUE!</v>
      </c>
      <c r="Y56" s="234" t="e">
        <f t="shared" si="11"/>
        <v>#VALUE!</v>
      </c>
      <c r="Z56" s="234" t="e">
        <f t="shared" si="12"/>
        <v>#VALUE!</v>
      </c>
    </row>
    <row r="57" spans="1:26">
      <c r="A57" s="235">
        <v>407</v>
      </c>
      <c r="B57" s="236" t="s">
        <v>186</v>
      </c>
      <c r="C57" s="237">
        <v>25.4</v>
      </c>
      <c r="D57" s="238">
        <v>15.211941614326257</v>
      </c>
      <c r="E57" s="239">
        <v>1982</v>
      </c>
      <c r="F57" s="237">
        <v>2</v>
      </c>
      <c r="G57" s="238">
        <v>0.60106525862386018</v>
      </c>
      <c r="H57" s="240">
        <v>2004</v>
      </c>
      <c r="I57" s="237">
        <v>27.4</v>
      </c>
      <c r="J57" s="238">
        <v>15.813006872950117</v>
      </c>
      <c r="K57" s="240">
        <v>2004</v>
      </c>
      <c r="M57" s="209" t="e">
        <f t="shared" si="0"/>
        <v>#VALUE!</v>
      </c>
      <c r="N57" s="209" t="e">
        <f t="shared" si="1"/>
        <v>#VALUE!</v>
      </c>
      <c r="O57" s="209" t="e">
        <f t="shared" si="2"/>
        <v>#VALUE!</v>
      </c>
      <c r="P57" s="209" t="e">
        <f t="shared" si="3"/>
        <v>#VALUE!</v>
      </c>
      <c r="Q57" s="209"/>
      <c r="R57" s="209" t="e">
        <f t="shared" si="4"/>
        <v>#VALUE!</v>
      </c>
      <c r="S57" s="209" t="str">
        <f t="shared" si="5"/>
        <v/>
      </c>
      <c r="T57" s="209" t="e">
        <f t="shared" si="6"/>
        <v>#VALUE!</v>
      </c>
      <c r="U57" s="209" t="str">
        <f t="shared" si="7"/>
        <v/>
      </c>
      <c r="V57" s="209" t="e">
        <f t="shared" si="8"/>
        <v>#VALUE!</v>
      </c>
      <c r="W57" s="209" t="e">
        <f t="shared" si="9"/>
        <v>#VALUE!</v>
      </c>
      <c r="X57" s="233" t="e">
        <f t="shared" si="10"/>
        <v>#VALUE!</v>
      </c>
      <c r="Y57" s="234" t="e">
        <f t="shared" si="11"/>
        <v>#VALUE!</v>
      </c>
      <c r="Z57" s="234" t="e">
        <f t="shared" si="12"/>
        <v>#VALUE!</v>
      </c>
    </row>
    <row r="58" spans="1:26">
      <c r="A58" s="235">
        <v>398</v>
      </c>
      <c r="B58" s="236" t="s">
        <v>186</v>
      </c>
      <c r="C58" s="237">
        <v>27.329000000000001</v>
      </c>
      <c r="D58" s="238">
        <v>15.828687771962027</v>
      </c>
      <c r="E58" s="239">
        <v>1981</v>
      </c>
      <c r="F58" s="237">
        <v>2</v>
      </c>
      <c r="G58" s="238">
        <v>1.454685054931611</v>
      </c>
      <c r="H58" s="240">
        <v>2004</v>
      </c>
      <c r="I58" s="237">
        <v>29.329000000000001</v>
      </c>
      <c r="J58" s="238">
        <v>17.28337282689364</v>
      </c>
      <c r="K58" s="240">
        <v>2004</v>
      </c>
      <c r="M58" s="209" t="e">
        <f t="shared" si="0"/>
        <v>#VALUE!</v>
      </c>
      <c r="N58" s="209" t="e">
        <f t="shared" si="1"/>
        <v>#VALUE!</v>
      </c>
      <c r="O58" s="209" t="e">
        <f t="shared" si="2"/>
        <v>#VALUE!</v>
      </c>
      <c r="P58" s="209" t="e">
        <f t="shared" si="3"/>
        <v>#VALUE!</v>
      </c>
      <c r="Q58" s="209"/>
      <c r="R58" s="209" t="e">
        <f t="shared" si="4"/>
        <v>#VALUE!</v>
      </c>
      <c r="S58" s="209" t="str">
        <f t="shared" si="5"/>
        <v/>
      </c>
      <c r="T58" s="209" t="e">
        <f t="shared" si="6"/>
        <v>#VALUE!</v>
      </c>
      <c r="U58" s="209" t="str">
        <f t="shared" si="7"/>
        <v/>
      </c>
      <c r="V58" s="209" t="e">
        <f t="shared" si="8"/>
        <v>#VALUE!</v>
      </c>
      <c r="W58" s="209" t="e">
        <f t="shared" si="9"/>
        <v>#VALUE!</v>
      </c>
      <c r="X58" s="233" t="e">
        <f t="shared" si="10"/>
        <v>#VALUE!</v>
      </c>
      <c r="Y58" s="234" t="e">
        <f t="shared" si="11"/>
        <v>#VALUE!</v>
      </c>
      <c r="Z58" s="234" t="e">
        <f t="shared" si="12"/>
        <v>#VALUE!</v>
      </c>
    </row>
    <row r="59" spans="1:26">
      <c r="A59" s="235">
        <v>408</v>
      </c>
      <c r="B59" s="236" t="s">
        <v>186</v>
      </c>
      <c r="C59" s="237">
        <v>37.700000000000003</v>
      </c>
      <c r="D59" s="238">
        <v>18.849681371441687</v>
      </c>
      <c r="E59" s="239">
        <v>1976</v>
      </c>
      <c r="F59" s="237">
        <v>2.0419999999999945</v>
      </c>
      <c r="G59" s="238">
        <v>0.58015876995711901</v>
      </c>
      <c r="H59" s="240">
        <v>2004</v>
      </c>
      <c r="I59" s="237">
        <v>39.741999999999997</v>
      </c>
      <c r="J59" s="238">
        <v>19.429840141398806</v>
      </c>
      <c r="K59" s="240">
        <v>2004</v>
      </c>
      <c r="M59" s="209" t="e">
        <f t="shared" si="0"/>
        <v>#VALUE!</v>
      </c>
      <c r="N59" s="209" t="e">
        <f t="shared" si="1"/>
        <v>#VALUE!</v>
      </c>
      <c r="O59" s="209" t="e">
        <f t="shared" si="2"/>
        <v>#VALUE!</v>
      </c>
      <c r="P59" s="209" t="e">
        <f t="shared" si="3"/>
        <v>#VALUE!</v>
      </c>
      <c r="Q59" s="209"/>
      <c r="R59" s="209" t="e">
        <f t="shared" si="4"/>
        <v>#VALUE!</v>
      </c>
      <c r="S59" s="209" t="str">
        <f t="shared" si="5"/>
        <v/>
      </c>
      <c r="T59" s="209" t="e">
        <f t="shared" si="6"/>
        <v>#VALUE!</v>
      </c>
      <c r="U59" s="209" t="str">
        <f t="shared" si="7"/>
        <v/>
      </c>
      <c r="V59" s="209" t="e">
        <f t="shared" si="8"/>
        <v>#VALUE!</v>
      </c>
      <c r="W59" s="209" t="e">
        <f t="shared" si="9"/>
        <v>#VALUE!</v>
      </c>
      <c r="X59" s="233" t="e">
        <f t="shared" si="10"/>
        <v>#VALUE!</v>
      </c>
      <c r="Y59" s="234" t="e">
        <f t="shared" si="11"/>
        <v>#VALUE!</v>
      </c>
      <c r="Z59" s="234" t="e">
        <f t="shared" si="12"/>
        <v>#VALUE!</v>
      </c>
    </row>
    <row r="60" spans="1:26">
      <c r="A60" s="235">
        <v>1306</v>
      </c>
      <c r="B60" s="236" t="s">
        <v>186</v>
      </c>
      <c r="C60" s="237">
        <v>23.1</v>
      </c>
      <c r="D60" s="238">
        <v>14.447858434275073</v>
      </c>
      <c r="E60" s="239">
        <v>1985</v>
      </c>
      <c r="F60" s="237">
        <v>2.0999999999999979</v>
      </c>
      <c r="G60" s="238">
        <v>5.9848606370399509</v>
      </c>
      <c r="H60" s="240">
        <v>2013</v>
      </c>
      <c r="I60" s="237">
        <v>25.2</v>
      </c>
      <c r="J60" s="238">
        <v>20.432719071315024</v>
      </c>
      <c r="K60" s="240">
        <v>2013</v>
      </c>
      <c r="M60" s="209" t="e">
        <f t="shared" si="0"/>
        <v>#VALUE!</v>
      </c>
      <c r="N60" s="209" t="e">
        <f t="shared" si="1"/>
        <v>#VALUE!</v>
      </c>
      <c r="O60" s="209" t="e">
        <f t="shared" si="2"/>
        <v>#VALUE!</v>
      </c>
      <c r="P60" s="209" t="e">
        <f t="shared" si="3"/>
        <v>#VALUE!</v>
      </c>
      <c r="Q60" s="209"/>
      <c r="R60" s="209" t="e">
        <f t="shared" si="4"/>
        <v>#VALUE!</v>
      </c>
      <c r="S60" s="209" t="str">
        <f t="shared" si="5"/>
        <v/>
      </c>
      <c r="T60" s="209" t="e">
        <f t="shared" si="6"/>
        <v>#VALUE!</v>
      </c>
      <c r="U60" s="209" t="str">
        <f t="shared" si="7"/>
        <v/>
      </c>
      <c r="V60" s="209" t="e">
        <f t="shared" si="8"/>
        <v>#VALUE!</v>
      </c>
      <c r="W60" s="209" t="e">
        <f t="shared" si="9"/>
        <v>#VALUE!</v>
      </c>
      <c r="X60" s="233" t="e">
        <f t="shared" si="10"/>
        <v>#VALUE!</v>
      </c>
      <c r="Y60" s="234" t="e">
        <f t="shared" si="11"/>
        <v>#VALUE!</v>
      </c>
      <c r="Z60" s="234" t="e">
        <f t="shared" si="12"/>
        <v>#VALUE!</v>
      </c>
    </row>
    <row r="61" spans="1:26">
      <c r="A61" s="235">
        <v>1294</v>
      </c>
      <c r="B61" s="236" t="s">
        <v>186</v>
      </c>
      <c r="C61" s="237">
        <v>8.5</v>
      </c>
      <c r="D61" s="238">
        <v>8.3957625314013331</v>
      </c>
      <c r="E61" s="239">
        <v>0</v>
      </c>
      <c r="F61" s="237">
        <v>1.5999999999999996</v>
      </c>
      <c r="G61" s="238">
        <v>4.5619922667121129</v>
      </c>
      <c r="H61" s="240">
        <v>2014</v>
      </c>
      <c r="I61" s="237">
        <v>10.1</v>
      </c>
      <c r="J61" s="238">
        <v>12.957754798113445</v>
      </c>
      <c r="K61" s="240">
        <v>2014</v>
      </c>
      <c r="M61" s="209" t="e">
        <f t="shared" si="0"/>
        <v>#VALUE!</v>
      </c>
      <c r="N61" s="209" t="e">
        <f t="shared" si="1"/>
        <v>#VALUE!</v>
      </c>
      <c r="O61" s="209" t="e">
        <f t="shared" si="2"/>
        <v>#VALUE!</v>
      </c>
      <c r="P61" s="209" t="e">
        <f t="shared" si="3"/>
        <v>#VALUE!</v>
      </c>
      <c r="Q61" s="209"/>
      <c r="R61" s="209" t="e">
        <f t="shared" si="4"/>
        <v>#VALUE!</v>
      </c>
      <c r="S61" s="209" t="str">
        <f t="shared" si="5"/>
        <v/>
      </c>
      <c r="T61" s="209" t="e">
        <f t="shared" si="6"/>
        <v>#VALUE!</v>
      </c>
      <c r="U61" s="209" t="str">
        <f t="shared" si="7"/>
        <v/>
      </c>
      <c r="V61" s="209" t="e">
        <f t="shared" si="8"/>
        <v>#VALUE!</v>
      </c>
      <c r="W61" s="209" t="e">
        <f t="shared" si="9"/>
        <v>#VALUE!</v>
      </c>
      <c r="X61" s="233" t="e">
        <f t="shared" si="10"/>
        <v>#VALUE!</v>
      </c>
      <c r="Y61" s="234" t="e">
        <f t="shared" si="11"/>
        <v>#VALUE!</v>
      </c>
      <c r="Z61" s="234" t="e">
        <f t="shared" si="12"/>
        <v>#VALUE!</v>
      </c>
    </row>
    <row r="62" spans="1:26">
      <c r="A62" s="235">
        <v>1678</v>
      </c>
      <c r="B62" s="236" t="s">
        <v>186</v>
      </c>
      <c r="C62" s="237">
        <v>71.19</v>
      </c>
      <c r="D62" s="238">
        <v>26.619459498448784</v>
      </c>
      <c r="E62" s="239">
        <v>0</v>
      </c>
      <c r="F62" s="237">
        <v>3.8100000000000023</v>
      </c>
      <c r="G62" s="238">
        <v>0.1876880715541229</v>
      </c>
      <c r="H62" s="240">
        <v>2015</v>
      </c>
      <c r="I62" s="237">
        <v>75</v>
      </c>
      <c r="J62" s="238">
        <v>26.807147570002908</v>
      </c>
      <c r="K62" s="240">
        <v>2015</v>
      </c>
      <c r="M62" s="209" t="e">
        <f t="shared" si="0"/>
        <v>#VALUE!</v>
      </c>
      <c r="N62" s="209" t="e">
        <f t="shared" si="1"/>
        <v>#VALUE!</v>
      </c>
      <c r="O62" s="209" t="e">
        <f t="shared" si="2"/>
        <v>#VALUE!</v>
      </c>
      <c r="P62" s="209" t="e">
        <f t="shared" si="3"/>
        <v>#VALUE!</v>
      </c>
      <c r="Q62" s="209"/>
      <c r="R62" s="209" t="e">
        <f t="shared" si="4"/>
        <v>#VALUE!</v>
      </c>
      <c r="S62" s="209" t="str">
        <f t="shared" si="5"/>
        <v/>
      </c>
      <c r="T62" s="209" t="e">
        <f t="shared" si="6"/>
        <v>#VALUE!</v>
      </c>
      <c r="U62" s="209" t="str">
        <f t="shared" si="7"/>
        <v/>
      </c>
      <c r="V62" s="209" t="e">
        <f t="shared" si="8"/>
        <v>#VALUE!</v>
      </c>
      <c r="W62" s="209" t="e">
        <f t="shared" si="9"/>
        <v>#VALUE!</v>
      </c>
      <c r="X62" s="233" t="e">
        <f t="shared" si="10"/>
        <v>#VALUE!</v>
      </c>
      <c r="Y62" s="234" t="e">
        <f t="shared" si="11"/>
        <v>#VALUE!</v>
      </c>
      <c r="Z62" s="234" t="e">
        <f t="shared" si="12"/>
        <v>#VALUE!</v>
      </c>
    </row>
    <row r="63" spans="1:26">
      <c r="A63" s="235">
        <v>1292</v>
      </c>
      <c r="B63" s="236" t="s">
        <v>186</v>
      </c>
      <c r="C63" s="237">
        <v>30.3</v>
      </c>
      <c r="D63" s="238">
        <v>16.740913143857401</v>
      </c>
      <c r="E63" s="239" t="s">
        <v>193</v>
      </c>
      <c r="F63" s="237">
        <v>2.4999999999999964</v>
      </c>
      <c r="G63" s="238">
        <v>4.47116983018676</v>
      </c>
      <c r="H63" s="240">
        <v>2013</v>
      </c>
      <c r="I63" s="237">
        <v>32.799999999999997</v>
      </c>
      <c r="J63" s="238">
        <v>21.212082974044161</v>
      </c>
      <c r="K63" s="240">
        <v>2013</v>
      </c>
      <c r="M63" s="209" t="e">
        <f t="shared" si="0"/>
        <v>#VALUE!</v>
      </c>
      <c r="N63" s="209" t="e">
        <f t="shared" si="1"/>
        <v>#VALUE!</v>
      </c>
      <c r="O63" s="209" t="e">
        <f t="shared" si="2"/>
        <v>#VALUE!</v>
      </c>
      <c r="P63" s="209" t="e">
        <f t="shared" si="3"/>
        <v>#VALUE!</v>
      </c>
      <c r="Q63" s="209"/>
      <c r="R63" s="209" t="e">
        <f t="shared" si="4"/>
        <v>#VALUE!</v>
      </c>
      <c r="S63" s="209" t="str">
        <f t="shared" si="5"/>
        <v/>
      </c>
      <c r="T63" s="209" t="e">
        <f t="shared" si="6"/>
        <v>#VALUE!</v>
      </c>
      <c r="U63" s="209" t="str">
        <f t="shared" si="7"/>
        <v/>
      </c>
      <c r="V63" s="209" t="e">
        <f t="shared" si="8"/>
        <v>#VALUE!</v>
      </c>
      <c r="W63" s="209" t="e">
        <f t="shared" si="9"/>
        <v>#VALUE!</v>
      </c>
      <c r="X63" s="233" t="e">
        <f t="shared" si="10"/>
        <v>#VALUE!</v>
      </c>
      <c r="Y63" s="234" t="e">
        <f t="shared" si="11"/>
        <v>#VALUE!</v>
      </c>
      <c r="Z63" s="234" t="e">
        <f t="shared" si="12"/>
        <v>#VALUE!</v>
      </c>
    </row>
    <row r="64" spans="1:26">
      <c r="A64" s="235">
        <v>1185</v>
      </c>
      <c r="B64" s="236" t="s">
        <v>186</v>
      </c>
      <c r="C64" s="237">
        <v>32.4</v>
      </c>
      <c r="D64" s="238">
        <v>17.361216843813608</v>
      </c>
      <c r="E64" s="239">
        <v>1988</v>
      </c>
      <c r="F64" s="237">
        <v>2.5</v>
      </c>
      <c r="G64" s="238">
        <v>2.8087836612562955</v>
      </c>
      <c r="H64" s="240">
        <v>2011</v>
      </c>
      <c r="I64" s="237">
        <v>34.9</v>
      </c>
      <c r="J64" s="238">
        <v>20.170000505069904</v>
      </c>
      <c r="K64" s="240">
        <v>2011</v>
      </c>
      <c r="M64" s="209" t="e">
        <f t="shared" si="0"/>
        <v>#VALUE!</v>
      </c>
      <c r="N64" s="209" t="e">
        <f t="shared" si="1"/>
        <v>#VALUE!</v>
      </c>
      <c r="O64" s="209" t="e">
        <f t="shared" si="2"/>
        <v>#VALUE!</v>
      </c>
      <c r="P64" s="209" t="e">
        <f t="shared" si="3"/>
        <v>#VALUE!</v>
      </c>
      <c r="Q64" s="209"/>
      <c r="R64" s="209" t="e">
        <f t="shared" si="4"/>
        <v>#VALUE!</v>
      </c>
      <c r="S64" s="209" t="str">
        <f t="shared" si="5"/>
        <v/>
      </c>
      <c r="T64" s="209" t="e">
        <f t="shared" si="6"/>
        <v>#VALUE!</v>
      </c>
      <c r="U64" s="209" t="str">
        <f t="shared" si="7"/>
        <v/>
      </c>
      <c r="V64" s="209" t="e">
        <f t="shared" si="8"/>
        <v>#VALUE!</v>
      </c>
      <c r="W64" s="209" t="e">
        <f t="shared" si="9"/>
        <v>#VALUE!</v>
      </c>
      <c r="X64" s="233" t="e">
        <f t="shared" si="10"/>
        <v>#VALUE!</v>
      </c>
      <c r="Y64" s="234" t="e">
        <f t="shared" si="11"/>
        <v>#VALUE!</v>
      </c>
      <c r="Z64" s="234" t="e">
        <f t="shared" si="12"/>
        <v>#VALUE!</v>
      </c>
    </row>
    <row r="65" spans="1:26">
      <c r="A65" s="235">
        <v>1338</v>
      </c>
      <c r="B65" s="236" t="s">
        <v>186</v>
      </c>
      <c r="C65" s="237">
        <v>7.5</v>
      </c>
      <c r="D65" s="238">
        <v>7.8441678359196425</v>
      </c>
      <c r="E65" s="239" t="s">
        <v>193</v>
      </c>
      <c r="F65" s="237">
        <v>2</v>
      </c>
      <c r="G65" s="238">
        <v>6.6635813355623759</v>
      </c>
      <c r="H65" s="240">
        <v>2013</v>
      </c>
      <c r="I65" s="237">
        <v>9.5</v>
      </c>
      <c r="J65" s="238">
        <v>14.507749171482018</v>
      </c>
      <c r="K65" s="240">
        <v>2013</v>
      </c>
      <c r="M65" s="209" t="e">
        <f t="shared" si="0"/>
        <v>#VALUE!</v>
      </c>
      <c r="N65" s="209" t="e">
        <f t="shared" si="1"/>
        <v>#VALUE!</v>
      </c>
      <c r="O65" s="209" t="e">
        <f t="shared" si="2"/>
        <v>#VALUE!</v>
      </c>
      <c r="P65" s="209" t="e">
        <f t="shared" si="3"/>
        <v>#VALUE!</v>
      </c>
      <c r="Q65" s="209"/>
      <c r="R65" s="209" t="e">
        <f t="shared" si="4"/>
        <v>#VALUE!</v>
      </c>
      <c r="S65" s="209" t="str">
        <f t="shared" si="5"/>
        <v/>
      </c>
      <c r="T65" s="209" t="e">
        <f t="shared" si="6"/>
        <v>#VALUE!</v>
      </c>
      <c r="U65" s="209" t="str">
        <f t="shared" si="7"/>
        <v/>
      </c>
      <c r="V65" s="209" t="e">
        <f t="shared" si="8"/>
        <v>#VALUE!</v>
      </c>
      <c r="W65" s="209" t="e">
        <f t="shared" si="9"/>
        <v>#VALUE!</v>
      </c>
      <c r="X65" s="233" t="e">
        <f t="shared" si="10"/>
        <v>#VALUE!</v>
      </c>
      <c r="Y65" s="234" t="e">
        <f t="shared" si="11"/>
        <v>#VALUE!</v>
      </c>
      <c r="Z65" s="234" t="e">
        <f t="shared" si="12"/>
        <v>#VALUE!</v>
      </c>
    </row>
    <row r="66" spans="1:26">
      <c r="A66" s="235">
        <v>880</v>
      </c>
      <c r="B66" s="236" t="s">
        <v>186</v>
      </c>
      <c r="C66" s="237">
        <v>8.9499999999999993</v>
      </c>
      <c r="D66" s="238">
        <v>8.634244953440982</v>
      </c>
      <c r="E66" s="239">
        <v>1966</v>
      </c>
      <c r="F66" s="237">
        <v>2.0500000000000007</v>
      </c>
      <c r="G66" s="238">
        <v>4.5763928166345611</v>
      </c>
      <c r="H66" s="240">
        <v>2010</v>
      </c>
      <c r="I66" s="237">
        <v>11</v>
      </c>
      <c r="J66" s="238">
        <v>13.210637770075543</v>
      </c>
      <c r="K66" s="240">
        <v>2010</v>
      </c>
      <c r="M66" s="209" t="e">
        <f t="shared" si="0"/>
        <v>#VALUE!</v>
      </c>
      <c r="N66" s="209" t="e">
        <f t="shared" si="1"/>
        <v>#VALUE!</v>
      </c>
      <c r="O66" s="209" t="e">
        <f t="shared" si="2"/>
        <v>#VALUE!</v>
      </c>
      <c r="P66" s="209" t="e">
        <f t="shared" si="3"/>
        <v>#VALUE!</v>
      </c>
      <c r="Q66" s="209"/>
      <c r="R66" s="209" t="e">
        <f t="shared" si="4"/>
        <v>#VALUE!</v>
      </c>
      <c r="S66" s="209" t="str">
        <f t="shared" si="5"/>
        <v/>
      </c>
      <c r="T66" s="209" t="e">
        <f t="shared" si="6"/>
        <v>#VALUE!</v>
      </c>
      <c r="U66" s="209" t="str">
        <f t="shared" si="7"/>
        <v/>
      </c>
      <c r="V66" s="209" t="e">
        <f t="shared" si="8"/>
        <v>#VALUE!</v>
      </c>
      <c r="W66" s="209" t="e">
        <f t="shared" si="9"/>
        <v>#VALUE!</v>
      </c>
      <c r="X66" s="233" t="e">
        <f t="shared" si="10"/>
        <v>#VALUE!</v>
      </c>
      <c r="Y66" s="234" t="e">
        <f t="shared" si="11"/>
        <v>#VALUE!</v>
      </c>
      <c r="Z66" s="234" t="e">
        <f t="shared" si="12"/>
        <v>#VALUE!</v>
      </c>
    </row>
    <row r="67" spans="1:26">
      <c r="A67" s="235">
        <v>1640</v>
      </c>
      <c r="B67" s="236" t="s">
        <v>186</v>
      </c>
      <c r="C67" s="237">
        <v>15.9</v>
      </c>
      <c r="D67" s="238">
        <v>11.795859460376622</v>
      </c>
      <c r="E67" s="239">
        <v>1981</v>
      </c>
      <c r="F67" s="237">
        <v>2.4999999999999982</v>
      </c>
      <c r="G67" s="238">
        <v>8.3244002844443177</v>
      </c>
      <c r="H67" s="240">
        <v>2015</v>
      </c>
      <c r="I67" s="237">
        <v>18.399999999999999</v>
      </c>
      <c r="J67" s="238">
        <v>20.120259744820942</v>
      </c>
      <c r="K67" s="240">
        <v>2015</v>
      </c>
      <c r="M67" s="209" t="e">
        <f t="shared" si="0"/>
        <v>#VALUE!</v>
      </c>
      <c r="N67" s="209" t="e">
        <f t="shared" si="1"/>
        <v>#VALUE!</v>
      </c>
      <c r="O67" s="209" t="e">
        <f t="shared" si="2"/>
        <v>#VALUE!</v>
      </c>
      <c r="P67" s="209" t="e">
        <f t="shared" si="3"/>
        <v>#VALUE!</v>
      </c>
      <c r="Q67" s="209"/>
      <c r="R67" s="209" t="e">
        <f t="shared" si="4"/>
        <v>#VALUE!</v>
      </c>
      <c r="S67" s="209" t="str">
        <f t="shared" si="5"/>
        <v/>
      </c>
      <c r="T67" s="209" t="e">
        <f t="shared" si="6"/>
        <v>#VALUE!</v>
      </c>
      <c r="U67" s="209" t="str">
        <f t="shared" si="7"/>
        <v/>
      </c>
      <c r="V67" s="209" t="e">
        <f t="shared" si="8"/>
        <v>#VALUE!</v>
      </c>
      <c r="W67" s="209" t="e">
        <f t="shared" si="9"/>
        <v>#VALUE!</v>
      </c>
      <c r="X67" s="233" t="e">
        <f t="shared" si="10"/>
        <v>#VALUE!</v>
      </c>
      <c r="Y67" s="234" t="e">
        <f t="shared" si="11"/>
        <v>#VALUE!</v>
      </c>
      <c r="Z67" s="234" t="e">
        <f t="shared" si="12"/>
        <v>#VALUE!</v>
      </c>
    </row>
    <row r="68" spans="1:26">
      <c r="A68" s="235">
        <v>1642</v>
      </c>
      <c r="B68" s="236" t="s">
        <v>186</v>
      </c>
      <c r="C68" s="237">
        <v>16.12</v>
      </c>
      <c r="D68" s="238">
        <v>11.884197030930961</v>
      </c>
      <c r="E68" s="239" t="s">
        <v>193</v>
      </c>
      <c r="F68" s="237">
        <v>2.7799999999999976</v>
      </c>
      <c r="G68" s="238">
        <v>10.134123990225088</v>
      </c>
      <c r="H68" s="240">
        <v>2015</v>
      </c>
      <c r="I68" s="237">
        <v>18.899999999999999</v>
      </c>
      <c r="J68" s="238">
        <v>22.018321021156048</v>
      </c>
      <c r="K68" s="240">
        <v>2015</v>
      </c>
      <c r="M68" s="209" t="e">
        <f t="shared" si="0"/>
        <v>#VALUE!</v>
      </c>
      <c r="N68" s="209" t="e">
        <f t="shared" si="1"/>
        <v>#VALUE!</v>
      </c>
      <c r="O68" s="209" t="e">
        <f t="shared" si="2"/>
        <v>#VALUE!</v>
      </c>
      <c r="P68" s="209" t="e">
        <f t="shared" si="3"/>
        <v>#VALUE!</v>
      </c>
      <c r="Q68" s="209"/>
      <c r="R68" s="209" t="e">
        <f t="shared" si="4"/>
        <v>#VALUE!</v>
      </c>
      <c r="S68" s="209" t="str">
        <f t="shared" si="5"/>
        <v/>
      </c>
      <c r="T68" s="209" t="e">
        <f t="shared" si="6"/>
        <v>#VALUE!</v>
      </c>
      <c r="U68" s="209" t="str">
        <f t="shared" si="7"/>
        <v/>
      </c>
      <c r="V68" s="209" t="e">
        <f t="shared" si="8"/>
        <v>#VALUE!</v>
      </c>
      <c r="W68" s="209" t="e">
        <f t="shared" si="9"/>
        <v>#VALUE!</v>
      </c>
      <c r="X68" s="233" t="e">
        <f t="shared" si="10"/>
        <v>#VALUE!</v>
      </c>
      <c r="Y68" s="234" t="e">
        <f t="shared" si="11"/>
        <v>#VALUE!</v>
      </c>
      <c r="Z68" s="234" t="e">
        <f t="shared" si="12"/>
        <v>#VALUE!</v>
      </c>
    </row>
    <row r="69" spans="1:26">
      <c r="A69" s="235">
        <v>493</v>
      </c>
      <c r="B69" s="236" t="s">
        <v>186</v>
      </c>
      <c r="C69" s="237">
        <v>25.4</v>
      </c>
      <c r="D69" s="238">
        <v>15.211941614326257</v>
      </c>
      <c r="E69" s="239">
        <v>1975</v>
      </c>
      <c r="F69" s="237">
        <v>3.3000000000000007</v>
      </c>
      <c r="G69" s="238">
        <v>3.4002692913337142</v>
      </c>
      <c r="H69" s="240">
        <v>2006</v>
      </c>
      <c r="I69" s="237">
        <v>28.7</v>
      </c>
      <c r="J69" s="238">
        <v>18.612210905659971</v>
      </c>
      <c r="K69" s="240">
        <v>2006</v>
      </c>
      <c r="M69" s="209" t="e">
        <f t="shared" si="0"/>
        <v>#VALUE!</v>
      </c>
      <c r="N69" s="209" t="e">
        <f t="shared" si="1"/>
        <v>#VALUE!</v>
      </c>
      <c r="O69" s="209" t="e">
        <f t="shared" si="2"/>
        <v>#VALUE!</v>
      </c>
      <c r="P69" s="209" t="e">
        <f t="shared" si="3"/>
        <v>#VALUE!</v>
      </c>
      <c r="Q69" s="209"/>
      <c r="R69" s="209" t="e">
        <f t="shared" si="4"/>
        <v>#VALUE!</v>
      </c>
      <c r="S69" s="209" t="str">
        <f t="shared" si="5"/>
        <v/>
      </c>
      <c r="T69" s="209" t="e">
        <f t="shared" si="6"/>
        <v>#VALUE!</v>
      </c>
      <c r="U69" s="209" t="str">
        <f t="shared" si="7"/>
        <v/>
      </c>
      <c r="V69" s="209" t="e">
        <f t="shared" si="8"/>
        <v>#VALUE!</v>
      </c>
      <c r="W69" s="209" t="e">
        <f t="shared" si="9"/>
        <v>#VALUE!</v>
      </c>
      <c r="X69" s="233" t="e">
        <f t="shared" si="10"/>
        <v>#VALUE!</v>
      </c>
      <c r="Y69" s="234" t="e">
        <f t="shared" si="11"/>
        <v>#VALUE!</v>
      </c>
      <c r="Z69" s="234" t="e">
        <f t="shared" si="12"/>
        <v>#VALUE!</v>
      </c>
    </row>
    <row r="70" spans="1:26">
      <c r="A70" s="235">
        <v>655</v>
      </c>
      <c r="B70" s="236" t="s">
        <v>186</v>
      </c>
      <c r="C70" s="237">
        <v>12.052999999999999</v>
      </c>
      <c r="D70" s="238">
        <v>10.148740116269378</v>
      </c>
      <c r="E70" s="239">
        <v>1974</v>
      </c>
      <c r="F70" s="237">
        <v>2.3390000000000004</v>
      </c>
      <c r="G70" s="238">
        <v>0.59464786373478107</v>
      </c>
      <c r="H70" s="240">
        <v>2007</v>
      </c>
      <c r="I70" s="237">
        <v>14.391999999999999</v>
      </c>
      <c r="J70" s="238">
        <v>10.74338798000416</v>
      </c>
      <c r="K70" s="240">
        <v>2007</v>
      </c>
      <c r="M70" s="209" t="e">
        <f t="shared" si="0"/>
        <v>#VALUE!</v>
      </c>
      <c r="N70" s="209" t="e">
        <f t="shared" si="1"/>
        <v>#VALUE!</v>
      </c>
      <c r="O70" s="209" t="e">
        <f t="shared" si="2"/>
        <v>#VALUE!</v>
      </c>
      <c r="P70" s="209" t="e">
        <f t="shared" si="3"/>
        <v>#VALUE!</v>
      </c>
      <c r="Q70" s="209"/>
      <c r="R70" s="209" t="e">
        <f t="shared" si="4"/>
        <v>#VALUE!</v>
      </c>
      <c r="S70" s="209" t="str">
        <f t="shared" si="5"/>
        <v/>
      </c>
      <c r="T70" s="209" t="e">
        <f t="shared" si="6"/>
        <v>#VALUE!</v>
      </c>
      <c r="U70" s="209" t="str">
        <f t="shared" si="7"/>
        <v/>
      </c>
      <c r="V70" s="209" t="e">
        <f t="shared" si="8"/>
        <v>#VALUE!</v>
      </c>
      <c r="W70" s="209" t="e">
        <f t="shared" si="9"/>
        <v>#VALUE!</v>
      </c>
      <c r="X70" s="233" t="e">
        <f t="shared" si="10"/>
        <v>#VALUE!</v>
      </c>
      <c r="Y70" s="234" t="e">
        <f t="shared" si="11"/>
        <v>#VALUE!</v>
      </c>
      <c r="Z70" s="234" t="e">
        <f t="shared" si="12"/>
        <v>#VALUE!</v>
      </c>
    </row>
    <row r="71" spans="1:26">
      <c r="A71" s="235">
        <v>401</v>
      </c>
      <c r="B71" s="236" t="s">
        <v>186</v>
      </c>
      <c r="C71" s="237">
        <v>2</v>
      </c>
      <c r="D71" s="238">
        <v>3.8271806637538481</v>
      </c>
      <c r="E71" s="239">
        <v>1986</v>
      </c>
      <c r="F71" s="237">
        <v>1.5</v>
      </c>
      <c r="G71" s="238">
        <v>0.36204281296556784</v>
      </c>
      <c r="H71" s="240">
        <v>2004</v>
      </c>
      <c r="I71" s="237">
        <v>3.5</v>
      </c>
      <c r="J71" s="238">
        <v>4.1892234767194161</v>
      </c>
      <c r="K71" s="240">
        <v>2004</v>
      </c>
      <c r="M71" s="209" t="e">
        <f t="shared" si="0"/>
        <v>#VALUE!</v>
      </c>
      <c r="N71" s="209" t="e">
        <f t="shared" si="1"/>
        <v>#VALUE!</v>
      </c>
      <c r="O71" s="209" t="e">
        <f t="shared" si="2"/>
        <v>#VALUE!</v>
      </c>
      <c r="P71" s="209" t="e">
        <f t="shared" si="3"/>
        <v>#VALUE!</v>
      </c>
      <c r="Q71" s="209"/>
      <c r="R71" s="209" t="e">
        <f t="shared" si="4"/>
        <v>#VALUE!</v>
      </c>
      <c r="S71" s="209" t="str">
        <f t="shared" si="5"/>
        <v/>
      </c>
      <c r="T71" s="209" t="e">
        <f t="shared" si="6"/>
        <v>#VALUE!</v>
      </c>
      <c r="U71" s="209" t="str">
        <f t="shared" si="7"/>
        <v/>
      </c>
      <c r="V71" s="209" t="e">
        <f t="shared" si="8"/>
        <v>#VALUE!</v>
      </c>
      <c r="W71" s="209" t="e">
        <f t="shared" si="9"/>
        <v>#VALUE!</v>
      </c>
      <c r="X71" s="233" t="e">
        <f t="shared" si="10"/>
        <v>#VALUE!</v>
      </c>
      <c r="Y71" s="234" t="e">
        <f t="shared" si="11"/>
        <v>#VALUE!</v>
      </c>
      <c r="Z71" s="234" t="e">
        <f t="shared" si="12"/>
        <v>#VALUE!</v>
      </c>
    </row>
    <row r="72" spans="1:26">
      <c r="A72" s="235">
        <v>928</v>
      </c>
      <c r="B72" s="236" t="s">
        <v>186</v>
      </c>
      <c r="C72" s="237">
        <v>18.02</v>
      </c>
      <c r="D72" s="238">
        <v>12.62533349039378</v>
      </c>
      <c r="E72" s="239">
        <v>1992</v>
      </c>
      <c r="F72" s="237">
        <v>3.4800000000000004</v>
      </c>
      <c r="G72" s="238">
        <v>10.364367944955573</v>
      </c>
      <c r="H72" s="240">
        <v>2010</v>
      </c>
      <c r="I72" s="237">
        <v>21.5</v>
      </c>
      <c r="J72" s="238">
        <v>22.989701435349353</v>
      </c>
      <c r="K72" s="240">
        <v>2010</v>
      </c>
      <c r="M72" s="209" t="e">
        <f t="shared" si="0"/>
        <v>#VALUE!</v>
      </c>
      <c r="N72" s="209" t="e">
        <f t="shared" si="1"/>
        <v>#VALUE!</v>
      </c>
      <c r="O72" s="209" t="e">
        <f t="shared" si="2"/>
        <v>#VALUE!</v>
      </c>
      <c r="P72" s="209" t="e">
        <f t="shared" si="3"/>
        <v>#VALUE!</v>
      </c>
      <c r="Q72" s="209"/>
      <c r="R72" s="209" t="e">
        <f t="shared" si="4"/>
        <v>#VALUE!</v>
      </c>
      <c r="S72" s="209" t="str">
        <f t="shared" si="5"/>
        <v/>
      </c>
      <c r="T72" s="209" t="e">
        <f t="shared" si="6"/>
        <v>#VALUE!</v>
      </c>
      <c r="U72" s="209" t="str">
        <f t="shared" si="7"/>
        <v/>
      </c>
      <c r="V72" s="209" t="e">
        <f t="shared" si="8"/>
        <v>#VALUE!</v>
      </c>
      <c r="W72" s="209" t="e">
        <f t="shared" si="9"/>
        <v>#VALUE!</v>
      </c>
      <c r="X72" s="233" t="e">
        <f t="shared" si="10"/>
        <v>#VALUE!</v>
      </c>
      <c r="Y72" s="234" t="e">
        <f t="shared" si="11"/>
        <v>#VALUE!</v>
      </c>
      <c r="Z72" s="234" t="e">
        <f t="shared" si="12"/>
        <v>#VALUE!</v>
      </c>
    </row>
    <row r="73" spans="1:26">
      <c r="A73" s="235">
        <v>630</v>
      </c>
      <c r="B73" s="236" t="s">
        <v>186</v>
      </c>
      <c r="C73" s="237">
        <v>36.4</v>
      </c>
      <c r="D73" s="238">
        <v>18.493943918851937</v>
      </c>
      <c r="E73" s="239" t="s">
        <v>193</v>
      </c>
      <c r="F73" s="237">
        <v>3.6000000000000014</v>
      </c>
      <c r="G73" s="238">
        <v>0.76181860016629799</v>
      </c>
      <c r="H73" s="240">
        <v>2007</v>
      </c>
      <c r="I73" s="237">
        <v>40</v>
      </c>
      <c r="J73" s="238">
        <v>19.255762519018234</v>
      </c>
      <c r="K73" s="240">
        <v>2007</v>
      </c>
      <c r="M73" s="209" t="e">
        <f t="shared" si="0"/>
        <v>#VALUE!</v>
      </c>
      <c r="N73" s="209" t="e">
        <f t="shared" si="1"/>
        <v>#VALUE!</v>
      </c>
      <c r="O73" s="209" t="e">
        <f t="shared" si="2"/>
        <v>#VALUE!</v>
      </c>
      <c r="P73" s="209" t="e">
        <f t="shared" si="3"/>
        <v>#VALUE!</v>
      </c>
      <c r="Q73" s="209"/>
      <c r="R73" s="209" t="e">
        <f t="shared" si="4"/>
        <v>#VALUE!</v>
      </c>
      <c r="S73" s="209" t="str">
        <f t="shared" si="5"/>
        <v/>
      </c>
      <c r="T73" s="209" t="e">
        <f t="shared" si="6"/>
        <v>#VALUE!</v>
      </c>
      <c r="U73" s="209" t="str">
        <f t="shared" si="7"/>
        <v/>
      </c>
      <c r="V73" s="209" t="e">
        <f t="shared" si="8"/>
        <v>#VALUE!</v>
      </c>
      <c r="W73" s="209" t="e">
        <f t="shared" si="9"/>
        <v>#VALUE!</v>
      </c>
      <c r="X73" s="233" t="e">
        <f t="shared" si="10"/>
        <v>#VALUE!</v>
      </c>
      <c r="Y73" s="234" t="e">
        <f t="shared" si="11"/>
        <v>#VALUE!</v>
      </c>
      <c r="Z73" s="234" t="e">
        <f t="shared" si="12"/>
        <v>#VALUE!</v>
      </c>
    </row>
    <row r="74" spans="1:26">
      <c r="A74" s="235">
        <v>1454</v>
      </c>
      <c r="B74" s="236" t="s">
        <v>186</v>
      </c>
      <c r="C74" s="237">
        <v>41.7</v>
      </c>
      <c r="D74" s="238">
        <v>19.910500080879803</v>
      </c>
      <c r="E74" s="239">
        <v>2009</v>
      </c>
      <c r="F74" s="237">
        <v>5.6999999999999957</v>
      </c>
      <c r="G74" s="238">
        <v>0.45762240995573644</v>
      </c>
      <c r="H74" s="240">
        <v>2013</v>
      </c>
      <c r="I74" s="237">
        <v>47.4</v>
      </c>
      <c r="J74" s="238">
        <v>20.368122490835539</v>
      </c>
      <c r="K74" s="240">
        <v>2013</v>
      </c>
      <c r="M74" s="209" t="e">
        <f t="shared" si="0"/>
        <v>#VALUE!</v>
      </c>
      <c r="N74" s="209" t="e">
        <f t="shared" si="1"/>
        <v>#VALUE!</v>
      </c>
      <c r="O74" s="209" t="e">
        <f t="shared" si="2"/>
        <v>#VALUE!</v>
      </c>
      <c r="P74" s="209" t="e">
        <f t="shared" si="3"/>
        <v>#VALUE!</v>
      </c>
      <c r="Q74" s="209"/>
      <c r="R74" s="209" t="e">
        <f t="shared" si="4"/>
        <v>#VALUE!</v>
      </c>
      <c r="S74" s="209" t="str">
        <f t="shared" si="5"/>
        <v/>
      </c>
      <c r="T74" s="209" t="e">
        <f t="shared" si="6"/>
        <v>#VALUE!</v>
      </c>
      <c r="U74" s="209" t="str">
        <f t="shared" si="7"/>
        <v/>
      </c>
      <c r="V74" s="209" t="e">
        <f t="shared" si="8"/>
        <v>#VALUE!</v>
      </c>
      <c r="W74" s="209" t="e">
        <f t="shared" si="9"/>
        <v>#VALUE!</v>
      </c>
      <c r="X74" s="233" t="e">
        <f t="shared" si="10"/>
        <v>#VALUE!</v>
      </c>
      <c r="Y74" s="234" t="e">
        <f t="shared" si="11"/>
        <v>#VALUE!</v>
      </c>
      <c r="Z74" s="234" t="e">
        <f t="shared" si="12"/>
        <v>#VALUE!</v>
      </c>
    </row>
    <row r="75" spans="1:26">
      <c r="A75" s="235">
        <v>1674</v>
      </c>
      <c r="B75" s="236" t="s">
        <v>186</v>
      </c>
      <c r="C75" s="237">
        <v>17.399999999999999</v>
      </c>
      <c r="D75" s="238">
        <v>12.387597168217049</v>
      </c>
      <c r="E75" s="239">
        <v>0</v>
      </c>
      <c r="F75" s="237">
        <v>3.7000000000000028</v>
      </c>
      <c r="G75" s="238">
        <v>10.327278566796926</v>
      </c>
      <c r="H75" s="240">
        <v>2016</v>
      </c>
      <c r="I75" s="237">
        <v>21.1</v>
      </c>
      <c r="J75" s="238">
        <v>22.714875735013976</v>
      </c>
      <c r="K75" s="240">
        <v>2016</v>
      </c>
      <c r="M75" s="209" t="e">
        <f t="shared" si="0"/>
        <v>#VALUE!</v>
      </c>
      <c r="N75" s="209" t="e">
        <f t="shared" si="1"/>
        <v>#VALUE!</v>
      </c>
      <c r="O75" s="209" t="e">
        <f t="shared" si="2"/>
        <v>#VALUE!</v>
      </c>
      <c r="P75" s="209" t="e">
        <f t="shared" si="3"/>
        <v>#VALUE!</v>
      </c>
      <c r="Q75" s="209"/>
      <c r="R75" s="209" t="e">
        <f t="shared" si="4"/>
        <v>#VALUE!</v>
      </c>
      <c r="S75" s="209" t="str">
        <f t="shared" si="5"/>
        <v/>
      </c>
      <c r="T75" s="209" t="e">
        <f t="shared" si="6"/>
        <v>#VALUE!</v>
      </c>
      <c r="U75" s="209" t="str">
        <f t="shared" si="7"/>
        <v/>
      </c>
      <c r="V75" s="209" t="e">
        <f t="shared" si="8"/>
        <v>#VALUE!</v>
      </c>
      <c r="W75" s="209" t="e">
        <f t="shared" si="9"/>
        <v>#VALUE!</v>
      </c>
      <c r="X75" s="233" t="e">
        <f t="shared" si="10"/>
        <v>#VALUE!</v>
      </c>
      <c r="Y75" s="234" t="e">
        <f t="shared" si="11"/>
        <v>#VALUE!</v>
      </c>
      <c r="Z75" s="234" t="e">
        <f t="shared" si="12"/>
        <v>#VALUE!</v>
      </c>
    </row>
    <row r="76" spans="1:26">
      <c r="A76" s="235">
        <v>924</v>
      </c>
      <c r="B76" s="236" t="s">
        <v>186</v>
      </c>
      <c r="C76" s="237">
        <v>45.94</v>
      </c>
      <c r="D76" s="238">
        <v>20.985326105396148</v>
      </c>
      <c r="E76" s="239">
        <v>1982</v>
      </c>
      <c r="F76" s="237">
        <v>6.0600000000000023</v>
      </c>
      <c r="G76" s="238">
        <v>1.4264307906682692</v>
      </c>
      <c r="H76" s="240">
        <v>2010</v>
      </c>
      <c r="I76" s="237">
        <v>52</v>
      </c>
      <c r="J76" s="238">
        <v>22.411756896064418</v>
      </c>
      <c r="K76" s="240">
        <v>2010</v>
      </c>
      <c r="L76" s="208"/>
      <c r="M76" s="209" t="e">
        <f t="shared" si="0"/>
        <v>#VALUE!</v>
      </c>
      <c r="N76" s="209" t="e">
        <f t="shared" si="1"/>
        <v>#VALUE!</v>
      </c>
      <c r="O76" s="209" t="e">
        <f t="shared" si="2"/>
        <v>#VALUE!</v>
      </c>
      <c r="P76" s="209" t="e">
        <f t="shared" si="3"/>
        <v>#VALUE!</v>
      </c>
      <c r="Q76" s="209"/>
      <c r="R76" s="209" t="e">
        <f t="shared" si="4"/>
        <v>#VALUE!</v>
      </c>
      <c r="S76" s="209" t="str">
        <f t="shared" si="5"/>
        <v/>
      </c>
      <c r="T76" s="209" t="e">
        <f t="shared" si="6"/>
        <v>#VALUE!</v>
      </c>
      <c r="U76" s="209" t="str">
        <f t="shared" si="7"/>
        <v/>
      </c>
      <c r="V76" s="209" t="e">
        <f t="shared" si="8"/>
        <v>#VALUE!</v>
      </c>
      <c r="W76" s="209" t="e">
        <f t="shared" si="9"/>
        <v>#VALUE!</v>
      </c>
      <c r="X76" s="233" t="e">
        <f t="shared" si="10"/>
        <v>#VALUE!</v>
      </c>
      <c r="Y76" s="234" t="e">
        <f t="shared" si="11"/>
        <v>#VALUE!</v>
      </c>
      <c r="Z76" s="234" t="e">
        <f t="shared" si="12"/>
        <v>#VALUE!</v>
      </c>
    </row>
    <row r="77" spans="1:26">
      <c r="A77" s="235">
        <v>897</v>
      </c>
      <c r="B77" s="236" t="s">
        <v>186</v>
      </c>
      <c r="C77" s="237">
        <v>14.8</v>
      </c>
      <c r="D77" s="238">
        <v>11.345528928306386</v>
      </c>
      <c r="E77" s="239">
        <v>1996</v>
      </c>
      <c r="F77" s="237">
        <v>3</v>
      </c>
      <c r="G77" s="238">
        <v>6.2372112776035529</v>
      </c>
      <c r="H77" s="240">
        <v>2010</v>
      </c>
      <c r="I77" s="237">
        <v>17.8</v>
      </c>
      <c r="J77" s="238">
        <v>17.582740205909939</v>
      </c>
      <c r="K77" s="240">
        <v>2010</v>
      </c>
      <c r="M77" s="209" t="e">
        <f t="shared" si="0"/>
        <v>#VALUE!</v>
      </c>
      <c r="N77" s="209" t="e">
        <f t="shared" si="1"/>
        <v>#VALUE!</v>
      </c>
      <c r="O77" s="209" t="e">
        <f t="shared" si="2"/>
        <v>#VALUE!</v>
      </c>
      <c r="P77" s="209" t="e">
        <f t="shared" si="3"/>
        <v>#VALUE!</v>
      </c>
      <c r="Q77" s="209"/>
      <c r="R77" s="209" t="e">
        <f t="shared" si="4"/>
        <v>#VALUE!</v>
      </c>
      <c r="S77" s="209" t="str">
        <f t="shared" si="5"/>
        <v/>
      </c>
      <c r="T77" s="209" t="e">
        <f t="shared" si="6"/>
        <v>#VALUE!</v>
      </c>
      <c r="U77" s="209" t="str">
        <f t="shared" si="7"/>
        <v/>
      </c>
      <c r="V77" s="209" t="e">
        <f t="shared" si="8"/>
        <v>#VALUE!</v>
      </c>
      <c r="W77" s="209" t="e">
        <f t="shared" si="9"/>
        <v>#VALUE!</v>
      </c>
      <c r="X77" s="233" t="e">
        <f t="shared" si="10"/>
        <v>#VALUE!</v>
      </c>
      <c r="Y77" s="234" t="e">
        <f t="shared" si="11"/>
        <v>#VALUE!</v>
      </c>
      <c r="Z77" s="234" t="e">
        <f t="shared" si="12"/>
        <v>#VALUE!</v>
      </c>
    </row>
    <row r="78" spans="1:26">
      <c r="A78" s="235">
        <v>1276</v>
      </c>
      <c r="B78" s="236" t="s">
        <v>186</v>
      </c>
      <c r="C78" s="237">
        <v>34</v>
      </c>
      <c r="D78" s="238">
        <v>17.821577356557565</v>
      </c>
      <c r="E78" s="239" t="s">
        <v>193</v>
      </c>
      <c r="F78" s="237">
        <v>4</v>
      </c>
      <c r="G78" s="238">
        <v>0.69755192087391271</v>
      </c>
      <c r="H78" s="240">
        <v>2012</v>
      </c>
      <c r="I78" s="237">
        <v>38</v>
      </c>
      <c r="J78" s="238">
        <v>18.519129277431478</v>
      </c>
      <c r="K78" s="240">
        <v>2012</v>
      </c>
      <c r="M78" s="209" t="e">
        <f t="shared" ref="M78:M141" si="13">IF($C78&gt;0,20*($C$11+(MIN(7.5,$C78)*$D$11)+(MAX(MIN(9.5,$C78-7.5),0)*$E$11)+(MAX(MIN(23,$C78-17),0)*$F$11)+(MAX($C78-40,0)*$G$11))/1000000,0)</f>
        <v>#VALUE!</v>
      </c>
      <c r="N78" s="209" t="e">
        <f t="shared" ref="N78:N141" si="14">O78-M78</f>
        <v>#VALUE!</v>
      </c>
      <c r="O78" s="209" t="e">
        <f t="shared" ref="O78:O141" si="15">IF(I78&gt;0,20*($C$11+(MIN(7.5,I78)*$D$11)+(MAX(MIN(9.5,I78-7.5),0)*$E$11)+(MAX(MIN(23,I78-17),0)*$F$11)+(MAX(I78-40,0)*$G$11))/1000000,0)</f>
        <v>#VALUE!</v>
      </c>
      <c r="P78" s="209" t="e">
        <f t="shared" ref="P78:P141" si="16">IF(B78="GF",M78,N78)</f>
        <v>#VALUE!</v>
      </c>
      <c r="Q78" s="209"/>
      <c r="R78" s="209" t="e">
        <f t="shared" ref="R78:R141" si="17">IF(B78="UG",MIN(G78,P78),"")</f>
        <v>#VALUE!</v>
      </c>
      <c r="S78" s="209" t="str">
        <f t="shared" ref="S78:S141" si="18">IF(B78="GF",MIN(D78,P78),"")</f>
        <v/>
      </c>
      <c r="T78" s="209" t="e">
        <f t="shared" ref="T78:T141" si="19">IF(B78="UG",G78-R78,"")</f>
        <v>#VALUE!</v>
      </c>
      <c r="U78" s="209" t="str">
        <f t="shared" ref="U78:U141" si="20">IF(B78="GF",D78-S78,"")</f>
        <v/>
      </c>
      <c r="V78" s="209" t="e">
        <f t="shared" ref="V78:V141" si="21">IF(P78&gt;SUM(R78:S78),P78-SUM(R78:S78,W78),"")</f>
        <v>#VALUE!</v>
      </c>
      <c r="W78" s="209" t="e">
        <f t="shared" ref="W78:W141" si="22">IF((P78-SUM(R78:S78))&gt;0.1,0.1,"")</f>
        <v>#VALUE!</v>
      </c>
      <c r="X78" s="233" t="e">
        <f t="shared" ref="X78:X141" si="23">IF(OR(AND(B78="GF",P78&gt;=D78),AND(B78="UG",P78&gt;=G78)),1,0)</f>
        <v>#VALUE!</v>
      </c>
      <c r="Y78" s="234" t="e">
        <f t="shared" ref="Y78:Y141" si="24">IF(OR(AND(B78="GF",P78&gt;D78),AND(B78="UG",P78&gt;G78)),1,0)</f>
        <v>#VALUE!</v>
      </c>
      <c r="Z78" s="234" t="e">
        <f t="shared" ref="Z78:Z141" si="25">IF(OR(AND(B78="GF",(P78-D78)&gt;=5),AND(B78="UG",(P78-G78)&gt;=5)),1,0)</f>
        <v>#VALUE!</v>
      </c>
    </row>
    <row r="79" spans="1:26">
      <c r="A79" s="235">
        <v>1203</v>
      </c>
      <c r="B79" s="236" t="s">
        <v>186</v>
      </c>
      <c r="C79" s="237">
        <v>20.5</v>
      </c>
      <c r="D79" s="238">
        <v>13.540893597465583</v>
      </c>
      <c r="E79" s="239">
        <v>1977</v>
      </c>
      <c r="F79" s="237">
        <v>4.1000000000000014</v>
      </c>
      <c r="G79" s="238">
        <v>12.443615523285567</v>
      </c>
      <c r="H79" s="240">
        <v>2012</v>
      </c>
      <c r="I79" s="237">
        <v>24.6</v>
      </c>
      <c r="J79" s="238">
        <v>25.984509120751149</v>
      </c>
      <c r="K79" s="240">
        <v>2012</v>
      </c>
      <c r="L79" s="208"/>
      <c r="M79" s="209" t="e">
        <f t="shared" si="13"/>
        <v>#VALUE!</v>
      </c>
      <c r="N79" s="209" t="e">
        <f t="shared" si="14"/>
        <v>#VALUE!</v>
      </c>
      <c r="O79" s="209" t="e">
        <f t="shared" si="15"/>
        <v>#VALUE!</v>
      </c>
      <c r="P79" s="209" t="e">
        <f t="shared" si="16"/>
        <v>#VALUE!</v>
      </c>
      <c r="Q79" s="209"/>
      <c r="R79" s="209" t="e">
        <f t="shared" si="17"/>
        <v>#VALUE!</v>
      </c>
      <c r="S79" s="209" t="str">
        <f t="shared" si="18"/>
        <v/>
      </c>
      <c r="T79" s="209" t="e">
        <f t="shared" si="19"/>
        <v>#VALUE!</v>
      </c>
      <c r="U79" s="209" t="str">
        <f t="shared" si="20"/>
        <v/>
      </c>
      <c r="V79" s="209" t="e">
        <f t="shared" si="21"/>
        <v>#VALUE!</v>
      </c>
      <c r="W79" s="209" t="e">
        <f t="shared" si="22"/>
        <v>#VALUE!</v>
      </c>
      <c r="X79" s="233" t="e">
        <f t="shared" si="23"/>
        <v>#VALUE!</v>
      </c>
      <c r="Y79" s="234" t="e">
        <f t="shared" si="24"/>
        <v>#VALUE!</v>
      </c>
      <c r="Z79" s="234" t="e">
        <f t="shared" si="25"/>
        <v>#VALUE!</v>
      </c>
    </row>
    <row r="80" spans="1:26">
      <c r="A80" s="235">
        <v>363</v>
      </c>
      <c r="B80" s="236" t="s">
        <v>186</v>
      </c>
      <c r="C80" s="237">
        <v>21.225999999999999</v>
      </c>
      <c r="D80" s="238">
        <v>13.799189280329706</v>
      </c>
      <c r="E80" s="239">
        <v>1975</v>
      </c>
      <c r="F80" s="237">
        <v>4.1999999999999993</v>
      </c>
      <c r="G80" s="238">
        <v>0.82194253395528394</v>
      </c>
      <c r="H80" s="240">
        <v>2004</v>
      </c>
      <c r="I80" s="237">
        <v>25.425999999999998</v>
      </c>
      <c r="J80" s="238">
        <v>14.62113181428499</v>
      </c>
      <c r="K80" s="240">
        <v>2004</v>
      </c>
      <c r="M80" s="209" t="e">
        <f t="shared" si="13"/>
        <v>#VALUE!</v>
      </c>
      <c r="N80" s="209" t="e">
        <f t="shared" si="14"/>
        <v>#VALUE!</v>
      </c>
      <c r="O80" s="209" t="e">
        <f t="shared" si="15"/>
        <v>#VALUE!</v>
      </c>
      <c r="P80" s="209" t="e">
        <f t="shared" si="16"/>
        <v>#VALUE!</v>
      </c>
      <c r="Q80" s="209"/>
      <c r="R80" s="209" t="e">
        <f t="shared" si="17"/>
        <v>#VALUE!</v>
      </c>
      <c r="S80" s="209" t="str">
        <f t="shared" si="18"/>
        <v/>
      </c>
      <c r="T80" s="209" t="e">
        <f t="shared" si="19"/>
        <v>#VALUE!</v>
      </c>
      <c r="U80" s="209" t="str">
        <f t="shared" si="20"/>
        <v/>
      </c>
      <c r="V80" s="209" t="e">
        <f t="shared" si="21"/>
        <v>#VALUE!</v>
      </c>
      <c r="W80" s="209" t="e">
        <f t="shared" si="22"/>
        <v>#VALUE!</v>
      </c>
      <c r="X80" s="233" t="e">
        <f t="shared" si="23"/>
        <v>#VALUE!</v>
      </c>
      <c r="Y80" s="234" t="e">
        <f t="shared" si="24"/>
        <v>#VALUE!</v>
      </c>
      <c r="Z80" s="234" t="e">
        <f t="shared" si="25"/>
        <v>#VALUE!</v>
      </c>
    </row>
    <row r="81" spans="1:27">
      <c r="A81" s="235">
        <v>685</v>
      </c>
      <c r="B81" s="236" t="s">
        <v>186</v>
      </c>
      <c r="C81" s="237">
        <v>28.7</v>
      </c>
      <c r="D81" s="238">
        <v>16.254998765804071</v>
      </c>
      <c r="E81" s="239">
        <v>1975</v>
      </c>
      <c r="F81" s="237">
        <v>4.1999999999999993</v>
      </c>
      <c r="G81" s="238">
        <v>0.94606982488538283</v>
      </c>
      <c r="H81" s="240">
        <v>2007</v>
      </c>
      <c r="I81" s="237">
        <v>32.9</v>
      </c>
      <c r="J81" s="238">
        <v>17.201068590689456</v>
      </c>
      <c r="K81" s="240">
        <v>2007</v>
      </c>
      <c r="M81" s="209" t="e">
        <f t="shared" si="13"/>
        <v>#VALUE!</v>
      </c>
      <c r="N81" s="209" t="e">
        <f t="shared" si="14"/>
        <v>#VALUE!</v>
      </c>
      <c r="O81" s="209" t="e">
        <f t="shared" si="15"/>
        <v>#VALUE!</v>
      </c>
      <c r="P81" s="209" t="e">
        <f t="shared" si="16"/>
        <v>#VALUE!</v>
      </c>
      <c r="Q81" s="209"/>
      <c r="R81" s="209" t="e">
        <f t="shared" si="17"/>
        <v>#VALUE!</v>
      </c>
      <c r="S81" s="209" t="str">
        <f t="shared" si="18"/>
        <v/>
      </c>
      <c r="T81" s="209" t="e">
        <f t="shared" si="19"/>
        <v>#VALUE!</v>
      </c>
      <c r="U81" s="209" t="str">
        <f t="shared" si="20"/>
        <v/>
      </c>
      <c r="V81" s="209" t="e">
        <f t="shared" si="21"/>
        <v>#VALUE!</v>
      </c>
      <c r="W81" s="209" t="e">
        <f t="shared" si="22"/>
        <v>#VALUE!</v>
      </c>
      <c r="X81" s="233" t="e">
        <f t="shared" si="23"/>
        <v>#VALUE!</v>
      </c>
      <c r="Y81" s="234" t="e">
        <f t="shared" si="24"/>
        <v>#VALUE!</v>
      </c>
      <c r="Z81" s="234" t="e">
        <f t="shared" si="25"/>
        <v>#VALUE!</v>
      </c>
    </row>
    <row r="82" spans="1:27">
      <c r="A82" s="235">
        <v>613</v>
      </c>
      <c r="B82" s="236" t="s">
        <v>186</v>
      </c>
      <c r="C82" s="237">
        <v>6.2</v>
      </c>
      <c r="D82" s="238">
        <v>7.0739465265894887</v>
      </c>
      <c r="E82" s="239">
        <v>1999</v>
      </c>
      <c r="F82" s="237">
        <v>2.2000000000000002</v>
      </c>
      <c r="G82" s="238">
        <v>0.43131820582676678</v>
      </c>
      <c r="H82" s="240">
        <v>2006</v>
      </c>
      <c r="I82" s="237">
        <v>8.4</v>
      </c>
      <c r="J82" s="238">
        <v>7.5052647324162551</v>
      </c>
      <c r="K82" s="240">
        <v>2006</v>
      </c>
      <c r="M82" s="209" t="e">
        <f t="shared" si="13"/>
        <v>#VALUE!</v>
      </c>
      <c r="N82" s="209" t="e">
        <f t="shared" si="14"/>
        <v>#VALUE!</v>
      </c>
      <c r="O82" s="209" t="e">
        <f t="shared" si="15"/>
        <v>#VALUE!</v>
      </c>
      <c r="P82" s="209" t="e">
        <f t="shared" si="16"/>
        <v>#VALUE!</v>
      </c>
      <c r="Q82" s="209"/>
      <c r="R82" s="209" t="e">
        <f t="shared" si="17"/>
        <v>#VALUE!</v>
      </c>
      <c r="S82" s="209" t="str">
        <f t="shared" si="18"/>
        <v/>
      </c>
      <c r="T82" s="209" t="e">
        <f t="shared" si="19"/>
        <v>#VALUE!</v>
      </c>
      <c r="U82" s="209" t="str">
        <f t="shared" si="20"/>
        <v/>
      </c>
      <c r="V82" s="209" t="e">
        <f t="shared" si="21"/>
        <v>#VALUE!</v>
      </c>
      <c r="W82" s="209" t="e">
        <f t="shared" si="22"/>
        <v>#VALUE!</v>
      </c>
      <c r="X82" s="233" t="e">
        <f t="shared" si="23"/>
        <v>#VALUE!</v>
      </c>
      <c r="Y82" s="234" t="e">
        <f t="shared" si="24"/>
        <v>#VALUE!</v>
      </c>
      <c r="Z82" s="234" t="e">
        <f t="shared" si="25"/>
        <v>#VALUE!</v>
      </c>
    </row>
    <row r="83" spans="1:27">
      <c r="A83" s="235">
        <v>778</v>
      </c>
      <c r="B83" s="236" t="s">
        <v>186</v>
      </c>
      <c r="C83" s="237">
        <v>0.1</v>
      </c>
      <c r="D83" s="238">
        <v>0.75247154885099177</v>
      </c>
      <c r="E83" s="239">
        <v>1988</v>
      </c>
      <c r="F83" s="237">
        <v>1.9</v>
      </c>
      <c r="G83" s="238">
        <v>0.48701021540648831</v>
      </c>
      <c r="H83" s="240">
        <v>2008</v>
      </c>
      <c r="I83" s="237">
        <v>2</v>
      </c>
      <c r="J83" s="238">
        <v>1.23948176425748</v>
      </c>
      <c r="K83" s="240">
        <v>2008</v>
      </c>
      <c r="M83" s="209" t="e">
        <f t="shared" si="13"/>
        <v>#VALUE!</v>
      </c>
      <c r="N83" s="209" t="e">
        <f t="shared" si="14"/>
        <v>#VALUE!</v>
      </c>
      <c r="O83" s="209" t="e">
        <f t="shared" si="15"/>
        <v>#VALUE!</v>
      </c>
      <c r="P83" s="209" t="e">
        <f t="shared" si="16"/>
        <v>#VALUE!</v>
      </c>
      <c r="Q83" s="209"/>
      <c r="R83" s="209" t="e">
        <f t="shared" si="17"/>
        <v>#VALUE!</v>
      </c>
      <c r="S83" s="209" t="str">
        <f t="shared" si="18"/>
        <v/>
      </c>
      <c r="T83" s="209" t="e">
        <f t="shared" si="19"/>
        <v>#VALUE!</v>
      </c>
      <c r="U83" s="209" t="str">
        <f t="shared" si="20"/>
        <v/>
      </c>
      <c r="V83" s="209" t="e">
        <f t="shared" si="21"/>
        <v>#VALUE!</v>
      </c>
      <c r="W83" s="209" t="e">
        <f t="shared" si="22"/>
        <v>#VALUE!</v>
      </c>
      <c r="X83" s="233" t="e">
        <f t="shared" si="23"/>
        <v>#VALUE!</v>
      </c>
      <c r="Y83" s="234" t="e">
        <f t="shared" si="24"/>
        <v>#VALUE!</v>
      </c>
      <c r="Z83" s="234" t="e">
        <f t="shared" si="25"/>
        <v>#VALUE!</v>
      </c>
    </row>
    <row r="84" spans="1:27">
      <c r="A84" s="235">
        <v>734</v>
      </c>
      <c r="B84" s="236" t="s">
        <v>186</v>
      </c>
      <c r="C84" s="237">
        <v>20</v>
      </c>
      <c r="D84" s="238">
        <v>13.360565697177488</v>
      </c>
      <c r="E84" s="239">
        <v>1974</v>
      </c>
      <c r="F84" s="237">
        <v>4.3999999999999986</v>
      </c>
      <c r="G84" s="238">
        <v>11.261124599264825</v>
      </c>
      <c r="H84" s="240">
        <v>2011</v>
      </c>
      <c r="I84" s="237">
        <v>24.4</v>
      </c>
      <c r="J84" s="238">
        <v>24.621690296442313</v>
      </c>
      <c r="K84" s="240">
        <v>2011</v>
      </c>
      <c r="M84" s="209" t="e">
        <f t="shared" si="13"/>
        <v>#VALUE!</v>
      </c>
      <c r="N84" s="209" t="e">
        <f t="shared" si="14"/>
        <v>#VALUE!</v>
      </c>
      <c r="O84" s="209" t="e">
        <f t="shared" si="15"/>
        <v>#VALUE!</v>
      </c>
      <c r="P84" s="209" t="e">
        <f t="shared" si="16"/>
        <v>#VALUE!</v>
      </c>
      <c r="Q84" s="209"/>
      <c r="R84" s="209" t="e">
        <f t="shared" si="17"/>
        <v>#VALUE!</v>
      </c>
      <c r="S84" s="209" t="str">
        <f t="shared" si="18"/>
        <v/>
      </c>
      <c r="T84" s="209" t="e">
        <f t="shared" si="19"/>
        <v>#VALUE!</v>
      </c>
      <c r="U84" s="209" t="str">
        <f t="shared" si="20"/>
        <v/>
      </c>
      <c r="V84" s="209" t="e">
        <f t="shared" si="21"/>
        <v>#VALUE!</v>
      </c>
      <c r="W84" s="209" t="e">
        <f t="shared" si="22"/>
        <v>#VALUE!</v>
      </c>
      <c r="X84" s="233" t="e">
        <f t="shared" si="23"/>
        <v>#VALUE!</v>
      </c>
      <c r="Y84" s="234" t="e">
        <f t="shared" si="24"/>
        <v>#VALUE!</v>
      </c>
      <c r="Z84" s="234" t="e">
        <f t="shared" si="25"/>
        <v>#VALUE!</v>
      </c>
    </row>
    <row r="85" spans="1:27" s="208" customFormat="1">
      <c r="A85" s="235">
        <v>486</v>
      </c>
      <c r="B85" s="236" t="s">
        <v>186</v>
      </c>
      <c r="C85" s="237">
        <v>10.81</v>
      </c>
      <c r="D85" s="238">
        <v>9.5663743438371007</v>
      </c>
      <c r="E85" s="239">
        <v>1993</v>
      </c>
      <c r="F85" s="237">
        <v>3.1399999999999988</v>
      </c>
      <c r="G85" s="238">
        <v>0.34692120274319505</v>
      </c>
      <c r="H85" s="240">
        <v>2005</v>
      </c>
      <c r="I85" s="237">
        <v>13.95</v>
      </c>
      <c r="J85" s="238">
        <v>9.9132955465802954</v>
      </c>
      <c r="K85" s="240">
        <v>2005</v>
      </c>
      <c r="L85" s="211"/>
      <c r="M85" s="209" t="e">
        <f t="shared" si="13"/>
        <v>#VALUE!</v>
      </c>
      <c r="N85" s="209" t="e">
        <f t="shared" si="14"/>
        <v>#VALUE!</v>
      </c>
      <c r="O85" s="209" t="e">
        <f t="shared" si="15"/>
        <v>#VALUE!</v>
      </c>
      <c r="P85" s="209" t="e">
        <f t="shared" si="16"/>
        <v>#VALUE!</v>
      </c>
      <c r="Q85" s="209"/>
      <c r="R85" s="209" t="e">
        <f t="shared" si="17"/>
        <v>#VALUE!</v>
      </c>
      <c r="S85" s="209" t="str">
        <f t="shared" si="18"/>
        <v/>
      </c>
      <c r="T85" s="209" t="e">
        <f t="shared" si="19"/>
        <v>#VALUE!</v>
      </c>
      <c r="U85" s="209" t="str">
        <f t="shared" si="20"/>
        <v/>
      </c>
      <c r="V85" s="209" t="e">
        <f t="shared" si="21"/>
        <v>#VALUE!</v>
      </c>
      <c r="W85" s="209" t="e">
        <f t="shared" si="22"/>
        <v>#VALUE!</v>
      </c>
      <c r="X85" s="233" t="e">
        <f t="shared" si="23"/>
        <v>#VALUE!</v>
      </c>
      <c r="Y85" s="234" t="e">
        <f t="shared" si="24"/>
        <v>#VALUE!</v>
      </c>
      <c r="Z85" s="234" t="e">
        <f t="shared" si="25"/>
        <v>#VALUE!</v>
      </c>
      <c r="AA85" s="211"/>
    </row>
    <row r="86" spans="1:27" s="208" customFormat="1">
      <c r="A86" s="235">
        <v>659</v>
      </c>
      <c r="B86" s="236" t="s">
        <v>186</v>
      </c>
      <c r="C86" s="237">
        <v>51</v>
      </c>
      <c r="D86" s="238">
        <v>22.210286677492807</v>
      </c>
      <c r="E86" s="239">
        <v>1974</v>
      </c>
      <c r="F86" s="237">
        <v>7</v>
      </c>
      <c r="G86" s="238">
        <v>0.19038861907506671</v>
      </c>
      <c r="H86" s="240">
        <v>2006</v>
      </c>
      <c r="I86" s="237">
        <v>58</v>
      </c>
      <c r="J86" s="238">
        <v>22.400675296567872</v>
      </c>
      <c r="K86" s="240">
        <v>2006</v>
      </c>
      <c r="L86" s="211"/>
      <c r="M86" s="209" t="e">
        <f t="shared" si="13"/>
        <v>#VALUE!</v>
      </c>
      <c r="N86" s="209" t="e">
        <f t="shared" si="14"/>
        <v>#VALUE!</v>
      </c>
      <c r="O86" s="209" t="e">
        <f t="shared" si="15"/>
        <v>#VALUE!</v>
      </c>
      <c r="P86" s="209" t="e">
        <f t="shared" si="16"/>
        <v>#VALUE!</v>
      </c>
      <c r="Q86" s="209"/>
      <c r="R86" s="209" t="e">
        <f t="shared" si="17"/>
        <v>#VALUE!</v>
      </c>
      <c r="S86" s="209" t="str">
        <f t="shared" si="18"/>
        <v/>
      </c>
      <c r="T86" s="209" t="e">
        <f t="shared" si="19"/>
        <v>#VALUE!</v>
      </c>
      <c r="U86" s="209" t="str">
        <f t="shared" si="20"/>
        <v/>
      </c>
      <c r="V86" s="209" t="e">
        <f t="shared" si="21"/>
        <v>#VALUE!</v>
      </c>
      <c r="W86" s="209" t="e">
        <f t="shared" si="22"/>
        <v>#VALUE!</v>
      </c>
      <c r="X86" s="233" t="e">
        <f t="shared" si="23"/>
        <v>#VALUE!</v>
      </c>
      <c r="Y86" s="234" t="e">
        <f t="shared" si="24"/>
        <v>#VALUE!</v>
      </c>
      <c r="Z86" s="234" t="e">
        <f t="shared" si="25"/>
        <v>#VALUE!</v>
      </c>
      <c r="AA86" s="211"/>
    </row>
    <row r="87" spans="1:27">
      <c r="A87" s="235">
        <v>755</v>
      </c>
      <c r="B87" s="236" t="s">
        <v>186</v>
      </c>
      <c r="C87" s="237">
        <v>8.6980000000000004</v>
      </c>
      <c r="D87" s="238">
        <v>8.5013885254569477</v>
      </c>
      <c r="E87" s="239">
        <v>1983</v>
      </c>
      <c r="F87" s="237">
        <v>3.3019999999999996</v>
      </c>
      <c r="G87" s="238">
        <v>0.74649134624932623</v>
      </c>
      <c r="H87" s="240">
        <v>2008</v>
      </c>
      <c r="I87" s="237">
        <v>12</v>
      </c>
      <c r="J87" s="238">
        <v>9.2478798717062745</v>
      </c>
      <c r="K87" s="240">
        <v>2008</v>
      </c>
      <c r="M87" s="209" t="e">
        <f t="shared" si="13"/>
        <v>#VALUE!</v>
      </c>
      <c r="N87" s="209" t="e">
        <f t="shared" si="14"/>
        <v>#VALUE!</v>
      </c>
      <c r="O87" s="209" t="e">
        <f t="shared" si="15"/>
        <v>#VALUE!</v>
      </c>
      <c r="P87" s="209" t="e">
        <f t="shared" si="16"/>
        <v>#VALUE!</v>
      </c>
      <c r="Q87" s="209"/>
      <c r="R87" s="209" t="e">
        <f t="shared" si="17"/>
        <v>#VALUE!</v>
      </c>
      <c r="S87" s="209" t="str">
        <f t="shared" si="18"/>
        <v/>
      </c>
      <c r="T87" s="209" t="e">
        <f t="shared" si="19"/>
        <v>#VALUE!</v>
      </c>
      <c r="U87" s="209" t="str">
        <f t="shared" si="20"/>
        <v/>
      </c>
      <c r="V87" s="209" t="e">
        <f t="shared" si="21"/>
        <v>#VALUE!</v>
      </c>
      <c r="W87" s="209" t="e">
        <f t="shared" si="22"/>
        <v>#VALUE!</v>
      </c>
      <c r="X87" s="233" t="e">
        <f t="shared" si="23"/>
        <v>#VALUE!</v>
      </c>
      <c r="Y87" s="234" t="e">
        <f t="shared" si="24"/>
        <v>#VALUE!</v>
      </c>
      <c r="Z87" s="234" t="e">
        <f t="shared" si="25"/>
        <v>#VALUE!</v>
      </c>
    </row>
    <row r="88" spans="1:27">
      <c r="A88" s="235">
        <v>1319</v>
      </c>
      <c r="B88" s="236" t="s">
        <v>186</v>
      </c>
      <c r="C88" s="237">
        <v>15.71</v>
      </c>
      <c r="D88" s="238">
        <v>11.71911732272034</v>
      </c>
      <c r="E88" s="239">
        <v>0</v>
      </c>
      <c r="F88" s="237">
        <v>4.2899999999999991</v>
      </c>
      <c r="G88" s="238">
        <v>3.2376779482440865</v>
      </c>
      <c r="H88" s="240">
        <v>2014</v>
      </c>
      <c r="I88" s="237">
        <v>20</v>
      </c>
      <c r="J88" s="238">
        <v>14.956795270964427</v>
      </c>
      <c r="K88" s="240">
        <v>2014</v>
      </c>
      <c r="M88" s="209" t="e">
        <f t="shared" si="13"/>
        <v>#VALUE!</v>
      </c>
      <c r="N88" s="209" t="e">
        <f t="shared" si="14"/>
        <v>#VALUE!</v>
      </c>
      <c r="O88" s="209" t="e">
        <f t="shared" si="15"/>
        <v>#VALUE!</v>
      </c>
      <c r="P88" s="209" t="e">
        <f t="shared" si="16"/>
        <v>#VALUE!</v>
      </c>
      <c r="Q88" s="209"/>
      <c r="R88" s="209" t="e">
        <f t="shared" si="17"/>
        <v>#VALUE!</v>
      </c>
      <c r="S88" s="209" t="str">
        <f t="shared" si="18"/>
        <v/>
      </c>
      <c r="T88" s="209" t="e">
        <f t="shared" si="19"/>
        <v>#VALUE!</v>
      </c>
      <c r="U88" s="209" t="str">
        <f t="shared" si="20"/>
        <v/>
      </c>
      <c r="V88" s="209" t="e">
        <f t="shared" si="21"/>
        <v>#VALUE!</v>
      </c>
      <c r="W88" s="209" t="e">
        <f t="shared" si="22"/>
        <v>#VALUE!</v>
      </c>
      <c r="X88" s="233" t="e">
        <f t="shared" si="23"/>
        <v>#VALUE!</v>
      </c>
      <c r="Y88" s="234" t="e">
        <f t="shared" si="24"/>
        <v>#VALUE!</v>
      </c>
      <c r="Z88" s="234" t="e">
        <f t="shared" si="25"/>
        <v>#VALUE!</v>
      </c>
    </row>
    <row r="89" spans="1:27">
      <c r="A89" s="235">
        <v>652</v>
      </c>
      <c r="B89" s="236" t="s">
        <v>186</v>
      </c>
      <c r="C89" s="237">
        <v>10.195</v>
      </c>
      <c r="D89" s="238">
        <v>9.2669252979568419</v>
      </c>
      <c r="E89" s="239">
        <v>1986</v>
      </c>
      <c r="F89" s="237">
        <v>3.4049999999999994</v>
      </c>
      <c r="G89" s="238">
        <v>4.380227937072533</v>
      </c>
      <c r="H89" s="240">
        <v>2007</v>
      </c>
      <c r="I89" s="237">
        <v>13.6</v>
      </c>
      <c r="J89" s="238">
        <v>13.647153235029375</v>
      </c>
      <c r="K89" s="240">
        <v>2007</v>
      </c>
      <c r="M89" s="209" t="e">
        <f t="shared" si="13"/>
        <v>#VALUE!</v>
      </c>
      <c r="N89" s="209" t="e">
        <f t="shared" si="14"/>
        <v>#VALUE!</v>
      </c>
      <c r="O89" s="209" t="e">
        <f t="shared" si="15"/>
        <v>#VALUE!</v>
      </c>
      <c r="P89" s="209" t="e">
        <f t="shared" si="16"/>
        <v>#VALUE!</v>
      </c>
      <c r="Q89" s="209"/>
      <c r="R89" s="209" t="e">
        <f t="shared" si="17"/>
        <v>#VALUE!</v>
      </c>
      <c r="S89" s="209" t="str">
        <f t="shared" si="18"/>
        <v/>
      </c>
      <c r="T89" s="209" t="e">
        <f t="shared" si="19"/>
        <v>#VALUE!</v>
      </c>
      <c r="U89" s="209" t="str">
        <f t="shared" si="20"/>
        <v/>
      </c>
      <c r="V89" s="209" t="e">
        <f t="shared" si="21"/>
        <v>#VALUE!</v>
      </c>
      <c r="W89" s="209" t="e">
        <f t="shared" si="22"/>
        <v>#VALUE!</v>
      </c>
      <c r="X89" s="233" t="e">
        <f t="shared" si="23"/>
        <v>#VALUE!</v>
      </c>
      <c r="Y89" s="234" t="e">
        <f t="shared" si="24"/>
        <v>#VALUE!</v>
      </c>
      <c r="Z89" s="234" t="e">
        <f t="shared" si="25"/>
        <v>#VALUE!</v>
      </c>
    </row>
    <row r="90" spans="1:27">
      <c r="A90" s="235">
        <v>1070</v>
      </c>
      <c r="B90" s="236" t="s">
        <v>186</v>
      </c>
      <c r="C90" s="237">
        <v>34</v>
      </c>
      <c r="D90" s="238">
        <v>17.821577356557565</v>
      </c>
      <c r="E90" s="239">
        <v>1984</v>
      </c>
      <c r="F90" s="237">
        <v>4.8999999999999986</v>
      </c>
      <c r="G90" s="238">
        <v>0.83607952853202894</v>
      </c>
      <c r="H90" s="240">
        <v>2011</v>
      </c>
      <c r="I90" s="237">
        <v>38.9</v>
      </c>
      <c r="J90" s="238">
        <v>18.657656885089594</v>
      </c>
      <c r="K90" s="240">
        <v>2011</v>
      </c>
      <c r="M90" s="209" t="e">
        <f t="shared" si="13"/>
        <v>#VALUE!</v>
      </c>
      <c r="N90" s="209" t="e">
        <f t="shared" si="14"/>
        <v>#VALUE!</v>
      </c>
      <c r="O90" s="209" t="e">
        <f t="shared" si="15"/>
        <v>#VALUE!</v>
      </c>
      <c r="P90" s="209" t="e">
        <f t="shared" si="16"/>
        <v>#VALUE!</v>
      </c>
      <c r="Q90" s="209"/>
      <c r="R90" s="209" t="e">
        <f t="shared" si="17"/>
        <v>#VALUE!</v>
      </c>
      <c r="S90" s="209" t="str">
        <f t="shared" si="18"/>
        <v/>
      </c>
      <c r="T90" s="209" t="e">
        <f t="shared" si="19"/>
        <v>#VALUE!</v>
      </c>
      <c r="U90" s="209" t="str">
        <f t="shared" si="20"/>
        <v/>
      </c>
      <c r="V90" s="209" t="e">
        <f t="shared" si="21"/>
        <v>#VALUE!</v>
      </c>
      <c r="W90" s="209" t="e">
        <f t="shared" si="22"/>
        <v>#VALUE!</v>
      </c>
      <c r="X90" s="233" t="e">
        <f t="shared" si="23"/>
        <v>#VALUE!</v>
      </c>
      <c r="Y90" s="234" t="e">
        <f t="shared" si="24"/>
        <v>#VALUE!</v>
      </c>
      <c r="Z90" s="234" t="e">
        <f t="shared" si="25"/>
        <v>#VALUE!</v>
      </c>
    </row>
    <row r="91" spans="1:27">
      <c r="A91" s="235">
        <v>1264</v>
      </c>
      <c r="B91" s="236" t="s">
        <v>186</v>
      </c>
      <c r="C91" s="237">
        <v>38.9</v>
      </c>
      <c r="D91" s="238">
        <v>19.173109710855098</v>
      </c>
      <c r="E91" s="239">
        <v>1984</v>
      </c>
      <c r="F91" s="237">
        <v>7.2000000000000028</v>
      </c>
      <c r="G91" s="238">
        <v>8.0578720930203094</v>
      </c>
      <c r="H91" s="240">
        <v>2013</v>
      </c>
      <c r="I91" s="237">
        <v>46.1</v>
      </c>
      <c r="J91" s="238">
        <v>27.230981803875409</v>
      </c>
      <c r="K91" s="240">
        <v>2013</v>
      </c>
      <c r="M91" s="209" t="e">
        <f t="shared" si="13"/>
        <v>#VALUE!</v>
      </c>
      <c r="N91" s="209" t="e">
        <f t="shared" si="14"/>
        <v>#VALUE!</v>
      </c>
      <c r="O91" s="209" t="e">
        <f t="shared" si="15"/>
        <v>#VALUE!</v>
      </c>
      <c r="P91" s="209" t="e">
        <f t="shared" si="16"/>
        <v>#VALUE!</v>
      </c>
      <c r="Q91" s="209"/>
      <c r="R91" s="209" t="e">
        <f t="shared" si="17"/>
        <v>#VALUE!</v>
      </c>
      <c r="S91" s="209" t="str">
        <f t="shared" si="18"/>
        <v/>
      </c>
      <c r="T91" s="209" t="e">
        <f t="shared" si="19"/>
        <v>#VALUE!</v>
      </c>
      <c r="U91" s="209" t="str">
        <f t="shared" si="20"/>
        <v/>
      </c>
      <c r="V91" s="209" t="e">
        <f t="shared" si="21"/>
        <v>#VALUE!</v>
      </c>
      <c r="W91" s="209" t="e">
        <f t="shared" si="22"/>
        <v>#VALUE!</v>
      </c>
      <c r="X91" s="233" t="e">
        <f t="shared" si="23"/>
        <v>#VALUE!</v>
      </c>
      <c r="Y91" s="234" t="e">
        <f t="shared" si="24"/>
        <v>#VALUE!</v>
      </c>
      <c r="Z91" s="234" t="e">
        <f t="shared" si="25"/>
        <v>#VALUE!</v>
      </c>
    </row>
    <row r="92" spans="1:27">
      <c r="A92" s="235">
        <v>452</v>
      </c>
      <c r="B92" s="236" t="s">
        <v>186</v>
      </c>
      <c r="C92" s="237">
        <v>10.781000000000001</v>
      </c>
      <c r="D92" s="238">
        <v>9.5524317768970981</v>
      </c>
      <c r="E92" s="239">
        <v>1986</v>
      </c>
      <c r="F92" s="237">
        <v>3.6189999999999998</v>
      </c>
      <c r="G92" s="238">
        <v>3.4437072461958511</v>
      </c>
      <c r="H92" s="240">
        <v>2005</v>
      </c>
      <c r="I92" s="237">
        <v>14.4</v>
      </c>
      <c r="J92" s="238">
        <v>12.996139023092949</v>
      </c>
      <c r="K92" s="240">
        <v>2005</v>
      </c>
      <c r="M92" s="209" t="e">
        <f t="shared" si="13"/>
        <v>#VALUE!</v>
      </c>
      <c r="N92" s="209" t="e">
        <f t="shared" si="14"/>
        <v>#VALUE!</v>
      </c>
      <c r="O92" s="209" t="e">
        <f t="shared" si="15"/>
        <v>#VALUE!</v>
      </c>
      <c r="P92" s="209" t="e">
        <f t="shared" si="16"/>
        <v>#VALUE!</v>
      </c>
      <c r="Q92" s="209"/>
      <c r="R92" s="209" t="e">
        <f t="shared" si="17"/>
        <v>#VALUE!</v>
      </c>
      <c r="S92" s="209" t="str">
        <f t="shared" si="18"/>
        <v/>
      </c>
      <c r="T92" s="209" t="e">
        <f t="shared" si="19"/>
        <v>#VALUE!</v>
      </c>
      <c r="U92" s="209" t="str">
        <f t="shared" si="20"/>
        <v/>
      </c>
      <c r="V92" s="209" t="e">
        <f t="shared" si="21"/>
        <v>#VALUE!</v>
      </c>
      <c r="W92" s="209" t="e">
        <f t="shared" si="22"/>
        <v>#VALUE!</v>
      </c>
      <c r="X92" s="233" t="e">
        <f t="shared" si="23"/>
        <v>#VALUE!</v>
      </c>
      <c r="Y92" s="234" t="e">
        <f t="shared" si="24"/>
        <v>#VALUE!</v>
      </c>
      <c r="Z92" s="234" t="e">
        <f t="shared" si="25"/>
        <v>#VALUE!</v>
      </c>
    </row>
    <row r="93" spans="1:27">
      <c r="A93" s="235">
        <v>726</v>
      </c>
      <c r="B93" s="236" t="s">
        <v>186</v>
      </c>
      <c r="C93" s="237">
        <v>25.635400000000001</v>
      </c>
      <c r="D93" s="238">
        <v>15.288324714923615</v>
      </c>
      <c r="E93" s="239">
        <v>1982</v>
      </c>
      <c r="F93" s="237">
        <v>5.3645999999999994</v>
      </c>
      <c r="G93" s="238">
        <v>1.031633192087684</v>
      </c>
      <c r="H93" s="240">
        <v>2008</v>
      </c>
      <c r="I93" s="237">
        <v>31</v>
      </c>
      <c r="J93" s="238">
        <v>16.3199579070113</v>
      </c>
      <c r="K93" s="240">
        <v>2008</v>
      </c>
      <c r="M93" s="209" t="e">
        <f t="shared" si="13"/>
        <v>#VALUE!</v>
      </c>
      <c r="N93" s="209" t="e">
        <f t="shared" si="14"/>
        <v>#VALUE!</v>
      </c>
      <c r="O93" s="209" t="e">
        <f t="shared" si="15"/>
        <v>#VALUE!</v>
      </c>
      <c r="P93" s="209" t="e">
        <f t="shared" si="16"/>
        <v>#VALUE!</v>
      </c>
      <c r="Q93" s="209"/>
      <c r="R93" s="209" t="e">
        <f t="shared" si="17"/>
        <v>#VALUE!</v>
      </c>
      <c r="S93" s="209" t="str">
        <f t="shared" si="18"/>
        <v/>
      </c>
      <c r="T93" s="209" t="e">
        <f t="shared" si="19"/>
        <v>#VALUE!</v>
      </c>
      <c r="U93" s="209" t="str">
        <f t="shared" si="20"/>
        <v/>
      </c>
      <c r="V93" s="209" t="e">
        <f t="shared" si="21"/>
        <v>#VALUE!</v>
      </c>
      <c r="W93" s="209" t="e">
        <f t="shared" si="22"/>
        <v>#VALUE!</v>
      </c>
      <c r="X93" s="233" t="e">
        <f t="shared" si="23"/>
        <v>#VALUE!</v>
      </c>
      <c r="Y93" s="234" t="e">
        <f t="shared" si="24"/>
        <v>#VALUE!</v>
      </c>
      <c r="Z93" s="234" t="e">
        <f t="shared" si="25"/>
        <v>#VALUE!</v>
      </c>
    </row>
    <row r="94" spans="1:27">
      <c r="A94" s="235">
        <v>779</v>
      </c>
      <c r="B94" s="236" t="s">
        <v>186</v>
      </c>
      <c r="C94" s="237">
        <v>13.95</v>
      </c>
      <c r="D94" s="238">
        <v>10.986967020317207</v>
      </c>
      <c r="E94" s="239">
        <v>1993</v>
      </c>
      <c r="F94" s="237">
        <v>4.0500000000000007</v>
      </c>
      <c r="G94" s="238">
        <v>0.91575874480529229</v>
      </c>
      <c r="H94" s="240">
        <v>2008</v>
      </c>
      <c r="I94" s="237">
        <v>18</v>
      </c>
      <c r="J94" s="238">
        <v>11.902725765122499</v>
      </c>
      <c r="K94" s="240">
        <v>2008</v>
      </c>
      <c r="M94" s="209" t="e">
        <f t="shared" si="13"/>
        <v>#VALUE!</v>
      </c>
      <c r="N94" s="209" t="e">
        <f t="shared" si="14"/>
        <v>#VALUE!</v>
      </c>
      <c r="O94" s="209" t="e">
        <f t="shared" si="15"/>
        <v>#VALUE!</v>
      </c>
      <c r="P94" s="209" t="e">
        <f t="shared" si="16"/>
        <v>#VALUE!</v>
      </c>
      <c r="Q94" s="209"/>
      <c r="R94" s="209" t="e">
        <f t="shared" si="17"/>
        <v>#VALUE!</v>
      </c>
      <c r="S94" s="209" t="str">
        <f t="shared" si="18"/>
        <v/>
      </c>
      <c r="T94" s="209" t="e">
        <f t="shared" si="19"/>
        <v>#VALUE!</v>
      </c>
      <c r="U94" s="209" t="str">
        <f t="shared" si="20"/>
        <v/>
      </c>
      <c r="V94" s="209" t="e">
        <f t="shared" si="21"/>
        <v>#VALUE!</v>
      </c>
      <c r="W94" s="209" t="e">
        <f t="shared" si="22"/>
        <v>#VALUE!</v>
      </c>
      <c r="X94" s="233" t="e">
        <f t="shared" si="23"/>
        <v>#VALUE!</v>
      </c>
      <c r="Y94" s="234" t="e">
        <f t="shared" si="24"/>
        <v>#VALUE!</v>
      </c>
      <c r="Z94" s="234" t="e">
        <f t="shared" si="25"/>
        <v>#VALUE!</v>
      </c>
    </row>
    <row r="95" spans="1:27">
      <c r="A95" s="235">
        <v>511</v>
      </c>
      <c r="B95" s="236" t="s">
        <v>186</v>
      </c>
      <c r="C95" s="237">
        <v>13.95</v>
      </c>
      <c r="D95" s="238">
        <v>10.986967020317207</v>
      </c>
      <c r="E95" s="239">
        <v>2004</v>
      </c>
      <c r="F95" s="237">
        <v>4.0500000000000007</v>
      </c>
      <c r="G95" s="238">
        <v>0.42903557118440139</v>
      </c>
      <c r="H95" s="240">
        <v>2004</v>
      </c>
      <c r="I95" s="237">
        <v>18</v>
      </c>
      <c r="J95" s="238">
        <v>11.416002591501609</v>
      </c>
      <c r="K95" s="240">
        <v>2004</v>
      </c>
      <c r="M95" s="209" t="e">
        <f t="shared" si="13"/>
        <v>#VALUE!</v>
      </c>
      <c r="N95" s="209" t="e">
        <f t="shared" si="14"/>
        <v>#VALUE!</v>
      </c>
      <c r="O95" s="209" t="e">
        <f t="shared" si="15"/>
        <v>#VALUE!</v>
      </c>
      <c r="P95" s="209" t="e">
        <f t="shared" si="16"/>
        <v>#VALUE!</v>
      </c>
      <c r="Q95" s="209"/>
      <c r="R95" s="209" t="e">
        <f t="shared" si="17"/>
        <v>#VALUE!</v>
      </c>
      <c r="S95" s="209" t="str">
        <f t="shared" si="18"/>
        <v/>
      </c>
      <c r="T95" s="209" t="e">
        <f t="shared" si="19"/>
        <v>#VALUE!</v>
      </c>
      <c r="U95" s="209" t="str">
        <f t="shared" si="20"/>
        <v/>
      </c>
      <c r="V95" s="209" t="e">
        <f t="shared" si="21"/>
        <v>#VALUE!</v>
      </c>
      <c r="W95" s="209" t="e">
        <f t="shared" si="22"/>
        <v>#VALUE!</v>
      </c>
      <c r="X95" s="233" t="e">
        <f t="shared" si="23"/>
        <v>#VALUE!</v>
      </c>
      <c r="Y95" s="234" t="e">
        <f t="shared" si="24"/>
        <v>#VALUE!</v>
      </c>
      <c r="Z95" s="234" t="e">
        <f t="shared" si="25"/>
        <v>#VALUE!</v>
      </c>
    </row>
    <row r="96" spans="1:27">
      <c r="A96" s="235">
        <v>1396</v>
      </c>
      <c r="B96" s="236" t="s">
        <v>186</v>
      </c>
      <c r="C96" s="237">
        <v>20.6</v>
      </c>
      <c r="D96" s="238">
        <v>13.576716992890539</v>
      </c>
      <c r="E96" s="239">
        <v>2009</v>
      </c>
      <c r="F96" s="237">
        <v>5.3999999999999986</v>
      </c>
      <c r="G96" s="238">
        <v>0.37351117224616898</v>
      </c>
      <c r="H96" s="240">
        <v>2013</v>
      </c>
      <c r="I96" s="237">
        <v>26</v>
      </c>
      <c r="J96" s="238">
        <v>13.950228165136707</v>
      </c>
      <c r="K96" s="240">
        <v>2013</v>
      </c>
      <c r="M96" s="209" t="e">
        <f t="shared" si="13"/>
        <v>#VALUE!</v>
      </c>
      <c r="N96" s="209" t="e">
        <f t="shared" si="14"/>
        <v>#VALUE!</v>
      </c>
      <c r="O96" s="209" t="e">
        <f t="shared" si="15"/>
        <v>#VALUE!</v>
      </c>
      <c r="P96" s="209" t="e">
        <f t="shared" si="16"/>
        <v>#VALUE!</v>
      </c>
      <c r="Q96" s="209"/>
      <c r="R96" s="209" t="e">
        <f t="shared" si="17"/>
        <v>#VALUE!</v>
      </c>
      <c r="S96" s="209" t="str">
        <f t="shared" si="18"/>
        <v/>
      </c>
      <c r="T96" s="209" t="e">
        <f t="shared" si="19"/>
        <v>#VALUE!</v>
      </c>
      <c r="U96" s="209" t="str">
        <f t="shared" si="20"/>
        <v/>
      </c>
      <c r="V96" s="209" t="e">
        <f t="shared" si="21"/>
        <v>#VALUE!</v>
      </c>
      <c r="W96" s="209" t="e">
        <f t="shared" si="22"/>
        <v>#VALUE!</v>
      </c>
      <c r="X96" s="233" t="e">
        <f t="shared" si="23"/>
        <v>#VALUE!</v>
      </c>
      <c r="Y96" s="234" t="e">
        <f t="shared" si="24"/>
        <v>#VALUE!</v>
      </c>
      <c r="Z96" s="234" t="e">
        <f t="shared" si="25"/>
        <v>#VALUE!</v>
      </c>
    </row>
    <row r="97" spans="1:26">
      <c r="A97" s="235">
        <v>806</v>
      </c>
      <c r="B97" s="236" t="s">
        <v>186</v>
      </c>
      <c r="C97" s="237">
        <v>23.867000000000001</v>
      </c>
      <c r="D97" s="238">
        <v>14.706374739028803</v>
      </c>
      <c r="E97" s="239">
        <v>1996</v>
      </c>
      <c r="F97" s="237">
        <v>5.4329999999999998</v>
      </c>
      <c r="G97" s="238">
        <v>0.68947713107767894</v>
      </c>
      <c r="H97" s="240">
        <v>2008</v>
      </c>
      <c r="I97" s="237">
        <v>29.3</v>
      </c>
      <c r="J97" s="238">
        <v>15.395851870106481</v>
      </c>
      <c r="K97" s="240">
        <v>2008</v>
      </c>
      <c r="M97" s="209" t="e">
        <f t="shared" si="13"/>
        <v>#VALUE!</v>
      </c>
      <c r="N97" s="209" t="e">
        <f t="shared" si="14"/>
        <v>#VALUE!</v>
      </c>
      <c r="O97" s="209" t="e">
        <f t="shared" si="15"/>
        <v>#VALUE!</v>
      </c>
      <c r="P97" s="209" t="e">
        <f t="shared" si="16"/>
        <v>#VALUE!</v>
      </c>
      <c r="Q97" s="209"/>
      <c r="R97" s="209" t="e">
        <f t="shared" si="17"/>
        <v>#VALUE!</v>
      </c>
      <c r="S97" s="209" t="str">
        <f t="shared" si="18"/>
        <v/>
      </c>
      <c r="T97" s="209" t="e">
        <f t="shared" si="19"/>
        <v>#VALUE!</v>
      </c>
      <c r="U97" s="209" t="str">
        <f t="shared" si="20"/>
        <v/>
      </c>
      <c r="V97" s="209" t="e">
        <f t="shared" si="21"/>
        <v>#VALUE!</v>
      </c>
      <c r="W97" s="209" t="e">
        <f t="shared" si="22"/>
        <v>#VALUE!</v>
      </c>
      <c r="X97" s="233" t="e">
        <f t="shared" si="23"/>
        <v>#VALUE!</v>
      </c>
      <c r="Y97" s="234" t="e">
        <f t="shared" si="24"/>
        <v>#VALUE!</v>
      </c>
      <c r="Z97" s="234" t="e">
        <f t="shared" si="25"/>
        <v>#VALUE!</v>
      </c>
    </row>
    <row r="98" spans="1:26">
      <c r="A98" s="235">
        <v>170</v>
      </c>
      <c r="B98" s="236" t="s">
        <v>186</v>
      </c>
      <c r="C98" s="237">
        <v>20.399999999999999</v>
      </c>
      <c r="D98" s="238">
        <v>13.504990243132301</v>
      </c>
      <c r="E98" s="239" t="s">
        <v>193</v>
      </c>
      <c r="F98" s="237">
        <v>5.6000000000000014</v>
      </c>
      <c r="G98" s="238">
        <v>4.433742547698083</v>
      </c>
      <c r="H98" s="240">
        <v>2001</v>
      </c>
      <c r="I98" s="237">
        <v>26</v>
      </c>
      <c r="J98" s="238">
        <v>17.938732790830386</v>
      </c>
      <c r="K98" s="240">
        <v>2001</v>
      </c>
      <c r="M98" s="209" t="e">
        <f t="shared" si="13"/>
        <v>#VALUE!</v>
      </c>
      <c r="N98" s="209" t="e">
        <f t="shared" si="14"/>
        <v>#VALUE!</v>
      </c>
      <c r="O98" s="209" t="e">
        <f t="shared" si="15"/>
        <v>#VALUE!</v>
      </c>
      <c r="P98" s="209" t="e">
        <f t="shared" si="16"/>
        <v>#VALUE!</v>
      </c>
      <c r="Q98" s="209"/>
      <c r="R98" s="209" t="e">
        <f t="shared" si="17"/>
        <v>#VALUE!</v>
      </c>
      <c r="S98" s="209" t="str">
        <f t="shared" si="18"/>
        <v/>
      </c>
      <c r="T98" s="209" t="e">
        <f t="shared" si="19"/>
        <v>#VALUE!</v>
      </c>
      <c r="U98" s="209" t="str">
        <f t="shared" si="20"/>
        <v/>
      </c>
      <c r="V98" s="209" t="e">
        <f t="shared" si="21"/>
        <v>#VALUE!</v>
      </c>
      <c r="W98" s="209" t="e">
        <f t="shared" si="22"/>
        <v>#VALUE!</v>
      </c>
      <c r="X98" s="233" t="e">
        <f t="shared" si="23"/>
        <v>#VALUE!</v>
      </c>
      <c r="Y98" s="234" t="e">
        <f t="shared" si="24"/>
        <v>#VALUE!</v>
      </c>
      <c r="Z98" s="234" t="e">
        <f t="shared" si="25"/>
        <v>#VALUE!</v>
      </c>
    </row>
    <row r="99" spans="1:26">
      <c r="A99" s="235">
        <v>1081</v>
      </c>
      <c r="B99" s="236" t="s">
        <v>186</v>
      </c>
      <c r="C99" s="237">
        <v>12</v>
      </c>
      <c r="D99" s="238">
        <v>10.124485940450056</v>
      </c>
      <c r="E99" s="239">
        <v>1983</v>
      </c>
      <c r="F99" s="237">
        <v>4</v>
      </c>
      <c r="G99" s="238">
        <v>0.74615854172219498</v>
      </c>
      <c r="H99" s="240">
        <v>2010</v>
      </c>
      <c r="I99" s="237">
        <v>16</v>
      </c>
      <c r="J99" s="238">
        <v>10.870644482172251</v>
      </c>
      <c r="K99" s="240">
        <v>2010</v>
      </c>
      <c r="M99" s="209" t="e">
        <f t="shared" si="13"/>
        <v>#VALUE!</v>
      </c>
      <c r="N99" s="209" t="e">
        <f t="shared" si="14"/>
        <v>#VALUE!</v>
      </c>
      <c r="O99" s="209" t="e">
        <f t="shared" si="15"/>
        <v>#VALUE!</v>
      </c>
      <c r="P99" s="209" t="e">
        <f t="shared" si="16"/>
        <v>#VALUE!</v>
      </c>
      <c r="Q99" s="209"/>
      <c r="R99" s="209" t="e">
        <f t="shared" si="17"/>
        <v>#VALUE!</v>
      </c>
      <c r="S99" s="209" t="str">
        <f t="shared" si="18"/>
        <v/>
      </c>
      <c r="T99" s="209" t="e">
        <f t="shared" si="19"/>
        <v>#VALUE!</v>
      </c>
      <c r="U99" s="209" t="str">
        <f t="shared" si="20"/>
        <v/>
      </c>
      <c r="V99" s="209" t="e">
        <f t="shared" si="21"/>
        <v>#VALUE!</v>
      </c>
      <c r="W99" s="209" t="e">
        <f t="shared" si="22"/>
        <v>#VALUE!</v>
      </c>
      <c r="X99" s="233" t="e">
        <f t="shared" si="23"/>
        <v>#VALUE!</v>
      </c>
      <c r="Y99" s="234" t="e">
        <f t="shared" si="24"/>
        <v>#VALUE!</v>
      </c>
      <c r="Z99" s="234" t="e">
        <f t="shared" si="25"/>
        <v>#VALUE!</v>
      </c>
    </row>
    <row r="100" spans="1:26">
      <c r="A100" s="235">
        <v>925</v>
      </c>
      <c r="B100" s="236" t="s">
        <v>186</v>
      </c>
      <c r="C100" s="237">
        <v>47</v>
      </c>
      <c r="D100" s="238">
        <v>21.246853094370444</v>
      </c>
      <c r="E100" s="239">
        <v>1972</v>
      </c>
      <c r="F100" s="237">
        <v>9</v>
      </c>
      <c r="G100" s="238">
        <v>3.3164697860941139</v>
      </c>
      <c r="H100" s="240">
        <v>2011</v>
      </c>
      <c r="I100" s="237">
        <v>56</v>
      </c>
      <c r="J100" s="238">
        <v>24.563322880464558</v>
      </c>
      <c r="K100" s="240">
        <v>2011</v>
      </c>
      <c r="M100" s="209" t="e">
        <f t="shared" si="13"/>
        <v>#VALUE!</v>
      </c>
      <c r="N100" s="209" t="e">
        <f t="shared" si="14"/>
        <v>#VALUE!</v>
      </c>
      <c r="O100" s="209" t="e">
        <f t="shared" si="15"/>
        <v>#VALUE!</v>
      </c>
      <c r="P100" s="209" t="e">
        <f t="shared" si="16"/>
        <v>#VALUE!</v>
      </c>
      <c r="Q100" s="209"/>
      <c r="R100" s="209" t="e">
        <f t="shared" si="17"/>
        <v>#VALUE!</v>
      </c>
      <c r="S100" s="209" t="str">
        <f t="shared" si="18"/>
        <v/>
      </c>
      <c r="T100" s="209" t="e">
        <f t="shared" si="19"/>
        <v>#VALUE!</v>
      </c>
      <c r="U100" s="209" t="str">
        <f t="shared" si="20"/>
        <v/>
      </c>
      <c r="V100" s="209" t="e">
        <f t="shared" si="21"/>
        <v>#VALUE!</v>
      </c>
      <c r="W100" s="209" t="e">
        <f t="shared" si="22"/>
        <v>#VALUE!</v>
      </c>
      <c r="X100" s="233" t="e">
        <f t="shared" si="23"/>
        <v>#VALUE!</v>
      </c>
      <c r="Y100" s="234" t="e">
        <f t="shared" si="24"/>
        <v>#VALUE!</v>
      </c>
      <c r="Z100" s="234" t="e">
        <f t="shared" si="25"/>
        <v>#VALUE!</v>
      </c>
    </row>
    <row r="101" spans="1:26">
      <c r="A101" s="235">
        <v>1480</v>
      </c>
      <c r="B101" s="236" t="s">
        <v>186</v>
      </c>
      <c r="C101" s="237">
        <v>92</v>
      </c>
      <c r="D101" s="238">
        <v>30.596128986115918</v>
      </c>
      <c r="E101" s="239">
        <v>0</v>
      </c>
      <c r="F101" s="237">
        <v>9</v>
      </c>
      <c r="G101" s="238">
        <v>1.4186292000498641</v>
      </c>
      <c r="H101" s="240">
        <v>2015</v>
      </c>
      <c r="I101" s="237">
        <v>101</v>
      </c>
      <c r="J101" s="238">
        <v>32.014758186165786</v>
      </c>
      <c r="K101" s="240">
        <v>2015</v>
      </c>
      <c r="M101" s="209" t="e">
        <f t="shared" si="13"/>
        <v>#VALUE!</v>
      </c>
      <c r="N101" s="209" t="e">
        <f t="shared" si="14"/>
        <v>#VALUE!</v>
      </c>
      <c r="O101" s="209" t="e">
        <f t="shared" si="15"/>
        <v>#VALUE!</v>
      </c>
      <c r="P101" s="209" t="e">
        <f t="shared" si="16"/>
        <v>#VALUE!</v>
      </c>
      <c r="Q101" s="209"/>
      <c r="R101" s="209" t="e">
        <f t="shared" si="17"/>
        <v>#VALUE!</v>
      </c>
      <c r="S101" s="209" t="str">
        <f t="shared" si="18"/>
        <v/>
      </c>
      <c r="T101" s="209" t="e">
        <f t="shared" si="19"/>
        <v>#VALUE!</v>
      </c>
      <c r="U101" s="209" t="str">
        <f t="shared" si="20"/>
        <v/>
      </c>
      <c r="V101" s="209" t="e">
        <f t="shared" si="21"/>
        <v>#VALUE!</v>
      </c>
      <c r="W101" s="209" t="e">
        <f t="shared" si="22"/>
        <v>#VALUE!</v>
      </c>
      <c r="X101" s="233" t="e">
        <f t="shared" si="23"/>
        <v>#VALUE!</v>
      </c>
      <c r="Y101" s="234" t="e">
        <f t="shared" si="24"/>
        <v>#VALUE!</v>
      </c>
      <c r="Z101" s="234" t="e">
        <f t="shared" si="25"/>
        <v>#VALUE!</v>
      </c>
    </row>
    <row r="102" spans="1:26">
      <c r="A102" s="235">
        <v>1416</v>
      </c>
      <c r="B102" s="236" t="s">
        <v>186</v>
      </c>
      <c r="C102" s="237">
        <v>18</v>
      </c>
      <c r="D102" s="238">
        <v>12.617723487696756</v>
      </c>
      <c r="E102" s="239">
        <v>1993</v>
      </c>
      <c r="F102" s="237">
        <v>6</v>
      </c>
      <c r="G102" s="238">
        <v>1.4181567457767223</v>
      </c>
      <c r="H102" s="240">
        <v>2014</v>
      </c>
      <c r="I102" s="237">
        <v>24</v>
      </c>
      <c r="J102" s="238">
        <v>14.035880233473478</v>
      </c>
      <c r="K102" s="240">
        <v>2014</v>
      </c>
      <c r="M102" s="209" t="e">
        <f t="shared" si="13"/>
        <v>#VALUE!</v>
      </c>
      <c r="N102" s="209" t="e">
        <f t="shared" si="14"/>
        <v>#VALUE!</v>
      </c>
      <c r="O102" s="209" t="e">
        <f t="shared" si="15"/>
        <v>#VALUE!</v>
      </c>
      <c r="P102" s="209" t="e">
        <f t="shared" si="16"/>
        <v>#VALUE!</v>
      </c>
      <c r="Q102" s="209"/>
      <c r="R102" s="209" t="e">
        <f t="shared" si="17"/>
        <v>#VALUE!</v>
      </c>
      <c r="S102" s="209" t="str">
        <f t="shared" si="18"/>
        <v/>
      </c>
      <c r="T102" s="209" t="e">
        <f t="shared" si="19"/>
        <v>#VALUE!</v>
      </c>
      <c r="U102" s="209" t="str">
        <f t="shared" si="20"/>
        <v/>
      </c>
      <c r="V102" s="209" t="e">
        <f t="shared" si="21"/>
        <v>#VALUE!</v>
      </c>
      <c r="W102" s="209" t="e">
        <f t="shared" si="22"/>
        <v>#VALUE!</v>
      </c>
      <c r="X102" s="233" t="e">
        <f t="shared" si="23"/>
        <v>#VALUE!</v>
      </c>
      <c r="Y102" s="234" t="e">
        <f t="shared" si="24"/>
        <v>#VALUE!</v>
      </c>
      <c r="Z102" s="234" t="e">
        <f t="shared" si="25"/>
        <v>#VALUE!</v>
      </c>
    </row>
    <row r="103" spans="1:26">
      <c r="A103" s="235">
        <v>1094</v>
      </c>
      <c r="B103" s="236" t="s">
        <v>186</v>
      </c>
      <c r="C103" s="237">
        <v>18</v>
      </c>
      <c r="D103" s="238">
        <v>12.617723487696756</v>
      </c>
      <c r="E103" s="239">
        <v>2004</v>
      </c>
      <c r="F103" s="237">
        <v>6</v>
      </c>
      <c r="G103" s="238">
        <v>1.0646458657975095</v>
      </c>
      <c r="H103" s="240">
        <v>2011</v>
      </c>
      <c r="I103" s="237">
        <v>24</v>
      </c>
      <c r="J103" s="238">
        <v>13.682369353494265</v>
      </c>
      <c r="K103" s="240">
        <v>2011</v>
      </c>
      <c r="M103" s="209" t="e">
        <f t="shared" si="13"/>
        <v>#VALUE!</v>
      </c>
      <c r="N103" s="209" t="e">
        <f t="shared" si="14"/>
        <v>#VALUE!</v>
      </c>
      <c r="O103" s="209" t="e">
        <f t="shared" si="15"/>
        <v>#VALUE!</v>
      </c>
      <c r="P103" s="209" t="e">
        <f t="shared" si="16"/>
        <v>#VALUE!</v>
      </c>
      <c r="Q103" s="209"/>
      <c r="R103" s="209" t="e">
        <f t="shared" si="17"/>
        <v>#VALUE!</v>
      </c>
      <c r="S103" s="209" t="str">
        <f t="shared" si="18"/>
        <v/>
      </c>
      <c r="T103" s="209" t="e">
        <f t="shared" si="19"/>
        <v>#VALUE!</v>
      </c>
      <c r="U103" s="209" t="str">
        <f t="shared" si="20"/>
        <v/>
      </c>
      <c r="V103" s="209" t="e">
        <f t="shared" si="21"/>
        <v>#VALUE!</v>
      </c>
      <c r="W103" s="209" t="e">
        <f t="shared" si="22"/>
        <v>#VALUE!</v>
      </c>
      <c r="X103" s="233" t="e">
        <f t="shared" si="23"/>
        <v>#VALUE!</v>
      </c>
      <c r="Y103" s="234" t="e">
        <f t="shared" si="24"/>
        <v>#VALUE!</v>
      </c>
      <c r="Z103" s="234" t="e">
        <f t="shared" si="25"/>
        <v>#VALUE!</v>
      </c>
    </row>
    <row r="104" spans="1:26">
      <c r="A104" s="235">
        <v>1241</v>
      </c>
      <c r="B104" s="236" t="s">
        <v>186</v>
      </c>
      <c r="C104" s="237">
        <v>20.29</v>
      </c>
      <c r="D104" s="238">
        <v>13.465403518242724</v>
      </c>
      <c r="E104" s="239" t="s">
        <v>193</v>
      </c>
      <c r="F104" s="237">
        <v>6</v>
      </c>
      <c r="G104" s="238">
        <v>2.625007735639064</v>
      </c>
      <c r="H104" s="240">
        <v>2012</v>
      </c>
      <c r="I104" s="237">
        <v>26.29</v>
      </c>
      <c r="J104" s="238">
        <v>16.090411253881786</v>
      </c>
      <c r="K104" s="240">
        <v>2012</v>
      </c>
      <c r="M104" s="209" t="e">
        <f t="shared" si="13"/>
        <v>#VALUE!</v>
      </c>
      <c r="N104" s="209" t="e">
        <f t="shared" si="14"/>
        <v>#VALUE!</v>
      </c>
      <c r="O104" s="209" t="e">
        <f t="shared" si="15"/>
        <v>#VALUE!</v>
      </c>
      <c r="P104" s="209" t="e">
        <f t="shared" si="16"/>
        <v>#VALUE!</v>
      </c>
      <c r="Q104" s="209"/>
      <c r="R104" s="209" t="e">
        <f t="shared" si="17"/>
        <v>#VALUE!</v>
      </c>
      <c r="S104" s="209" t="str">
        <f t="shared" si="18"/>
        <v/>
      </c>
      <c r="T104" s="209" t="e">
        <f t="shared" si="19"/>
        <v>#VALUE!</v>
      </c>
      <c r="U104" s="209" t="str">
        <f t="shared" si="20"/>
        <v/>
      </c>
      <c r="V104" s="209" t="e">
        <f t="shared" si="21"/>
        <v>#VALUE!</v>
      </c>
      <c r="W104" s="209" t="e">
        <f t="shared" si="22"/>
        <v>#VALUE!</v>
      </c>
      <c r="X104" s="233" t="e">
        <f t="shared" si="23"/>
        <v>#VALUE!</v>
      </c>
      <c r="Y104" s="234" t="e">
        <f t="shared" si="24"/>
        <v>#VALUE!</v>
      </c>
      <c r="Z104" s="234" t="e">
        <f t="shared" si="25"/>
        <v>#VALUE!</v>
      </c>
    </row>
    <row r="105" spans="1:26">
      <c r="A105" s="235">
        <v>556</v>
      </c>
      <c r="B105" s="236" t="s">
        <v>186</v>
      </c>
      <c r="C105" s="237">
        <v>8.6560000000000006</v>
      </c>
      <c r="D105" s="238">
        <v>8.4790756060665089</v>
      </c>
      <c r="E105" s="239">
        <v>1985</v>
      </c>
      <c r="F105" s="237">
        <v>4.3439999999999994</v>
      </c>
      <c r="G105" s="238">
        <v>3.2483692675760008</v>
      </c>
      <c r="H105" s="240">
        <v>2007</v>
      </c>
      <c r="I105" s="237">
        <v>13</v>
      </c>
      <c r="J105" s="238">
        <v>11.72744487364251</v>
      </c>
      <c r="K105" s="240">
        <v>2007</v>
      </c>
      <c r="M105" s="209" t="e">
        <f t="shared" si="13"/>
        <v>#VALUE!</v>
      </c>
      <c r="N105" s="209" t="e">
        <f t="shared" si="14"/>
        <v>#VALUE!</v>
      </c>
      <c r="O105" s="209" t="e">
        <f t="shared" si="15"/>
        <v>#VALUE!</v>
      </c>
      <c r="P105" s="209" t="e">
        <f t="shared" si="16"/>
        <v>#VALUE!</v>
      </c>
      <c r="Q105" s="209"/>
      <c r="R105" s="209" t="e">
        <f t="shared" si="17"/>
        <v>#VALUE!</v>
      </c>
      <c r="S105" s="209" t="str">
        <f t="shared" si="18"/>
        <v/>
      </c>
      <c r="T105" s="209" t="e">
        <f t="shared" si="19"/>
        <v>#VALUE!</v>
      </c>
      <c r="U105" s="209" t="str">
        <f t="shared" si="20"/>
        <v/>
      </c>
      <c r="V105" s="209" t="e">
        <f t="shared" si="21"/>
        <v>#VALUE!</v>
      </c>
      <c r="W105" s="209" t="e">
        <f t="shared" si="22"/>
        <v>#VALUE!</v>
      </c>
      <c r="X105" s="233" t="e">
        <f t="shared" si="23"/>
        <v>#VALUE!</v>
      </c>
      <c r="Y105" s="234" t="e">
        <f t="shared" si="24"/>
        <v>#VALUE!</v>
      </c>
      <c r="Z105" s="234" t="e">
        <f t="shared" si="25"/>
        <v>#VALUE!</v>
      </c>
    </row>
    <row r="106" spans="1:26">
      <c r="A106" s="235">
        <v>1233</v>
      </c>
      <c r="B106" s="236" t="s">
        <v>186</v>
      </c>
      <c r="C106" s="237">
        <v>40</v>
      </c>
      <c r="D106" s="238">
        <v>19.46560219502981</v>
      </c>
      <c r="E106" s="239">
        <v>2001</v>
      </c>
      <c r="F106" s="237">
        <v>10</v>
      </c>
      <c r="G106" s="238">
        <v>3.8904117673360803</v>
      </c>
      <c r="H106" s="240">
        <v>2011</v>
      </c>
      <c r="I106" s="237">
        <v>50</v>
      </c>
      <c r="J106" s="238">
        <v>23.356013962365889</v>
      </c>
      <c r="K106" s="240">
        <v>2011</v>
      </c>
      <c r="M106" s="209" t="e">
        <f t="shared" si="13"/>
        <v>#VALUE!</v>
      </c>
      <c r="N106" s="209" t="e">
        <f t="shared" si="14"/>
        <v>#VALUE!</v>
      </c>
      <c r="O106" s="209" t="e">
        <f t="shared" si="15"/>
        <v>#VALUE!</v>
      </c>
      <c r="P106" s="209" t="e">
        <f t="shared" si="16"/>
        <v>#VALUE!</v>
      </c>
      <c r="Q106" s="209"/>
      <c r="R106" s="209" t="e">
        <f t="shared" si="17"/>
        <v>#VALUE!</v>
      </c>
      <c r="S106" s="209" t="str">
        <f t="shared" si="18"/>
        <v/>
      </c>
      <c r="T106" s="209" t="e">
        <f t="shared" si="19"/>
        <v>#VALUE!</v>
      </c>
      <c r="U106" s="209" t="str">
        <f t="shared" si="20"/>
        <v/>
      </c>
      <c r="V106" s="209" t="e">
        <f t="shared" si="21"/>
        <v>#VALUE!</v>
      </c>
      <c r="W106" s="209" t="e">
        <f t="shared" si="22"/>
        <v>#VALUE!</v>
      </c>
      <c r="X106" s="233" t="e">
        <f t="shared" si="23"/>
        <v>#VALUE!</v>
      </c>
      <c r="Y106" s="234" t="e">
        <f t="shared" si="24"/>
        <v>#VALUE!</v>
      </c>
      <c r="Z106" s="234" t="e">
        <f t="shared" si="25"/>
        <v>#VALUE!</v>
      </c>
    </row>
    <row r="107" spans="1:26">
      <c r="A107" s="235">
        <v>654</v>
      </c>
      <c r="B107" s="236" t="s">
        <v>186</v>
      </c>
      <c r="C107" s="237">
        <v>7.29</v>
      </c>
      <c r="D107" s="238">
        <v>7.7241433780050741</v>
      </c>
      <c r="E107" s="239">
        <v>1976</v>
      </c>
      <c r="F107" s="237">
        <v>4.4099999999999993</v>
      </c>
      <c r="G107" s="238">
        <v>0.73672544554632269</v>
      </c>
      <c r="H107" s="240">
        <v>2007</v>
      </c>
      <c r="I107" s="237">
        <v>11.7</v>
      </c>
      <c r="J107" s="238">
        <v>8.4608688235513974</v>
      </c>
      <c r="K107" s="240">
        <v>2007</v>
      </c>
      <c r="M107" s="209" t="e">
        <f t="shared" si="13"/>
        <v>#VALUE!</v>
      </c>
      <c r="N107" s="209" t="e">
        <f t="shared" si="14"/>
        <v>#VALUE!</v>
      </c>
      <c r="O107" s="209" t="e">
        <f t="shared" si="15"/>
        <v>#VALUE!</v>
      </c>
      <c r="P107" s="209" t="e">
        <f t="shared" si="16"/>
        <v>#VALUE!</v>
      </c>
      <c r="Q107" s="209"/>
      <c r="R107" s="209" t="e">
        <f t="shared" si="17"/>
        <v>#VALUE!</v>
      </c>
      <c r="S107" s="209" t="str">
        <f t="shared" si="18"/>
        <v/>
      </c>
      <c r="T107" s="209" t="e">
        <f t="shared" si="19"/>
        <v>#VALUE!</v>
      </c>
      <c r="U107" s="209" t="str">
        <f t="shared" si="20"/>
        <v/>
      </c>
      <c r="V107" s="209" t="e">
        <f t="shared" si="21"/>
        <v>#VALUE!</v>
      </c>
      <c r="W107" s="209" t="e">
        <f t="shared" si="22"/>
        <v>#VALUE!</v>
      </c>
      <c r="X107" s="233" t="e">
        <f t="shared" si="23"/>
        <v>#VALUE!</v>
      </c>
      <c r="Y107" s="234" t="e">
        <f t="shared" si="24"/>
        <v>#VALUE!</v>
      </c>
      <c r="Z107" s="234" t="e">
        <f t="shared" si="25"/>
        <v>#VALUE!</v>
      </c>
    </row>
    <row r="108" spans="1:26">
      <c r="A108" s="235">
        <v>366</v>
      </c>
      <c r="B108" s="236" t="s">
        <v>186</v>
      </c>
      <c r="C108" s="237">
        <v>11.1</v>
      </c>
      <c r="D108" s="238">
        <v>9.7048711745993099</v>
      </c>
      <c r="E108" s="239">
        <v>1981</v>
      </c>
      <c r="F108" s="237">
        <v>4.8000000000000007</v>
      </c>
      <c r="G108" s="238">
        <v>0.60207988766843201</v>
      </c>
      <c r="H108" s="240">
        <v>2003</v>
      </c>
      <c r="I108" s="237">
        <v>15.9</v>
      </c>
      <c r="J108" s="238">
        <v>10.306951062267743</v>
      </c>
      <c r="K108" s="240">
        <v>2003</v>
      </c>
      <c r="M108" s="209" t="e">
        <f t="shared" si="13"/>
        <v>#VALUE!</v>
      </c>
      <c r="N108" s="209" t="e">
        <f t="shared" si="14"/>
        <v>#VALUE!</v>
      </c>
      <c r="O108" s="209" t="e">
        <f t="shared" si="15"/>
        <v>#VALUE!</v>
      </c>
      <c r="P108" s="209" t="e">
        <f t="shared" si="16"/>
        <v>#VALUE!</v>
      </c>
      <c r="Q108" s="209"/>
      <c r="R108" s="209" t="e">
        <f t="shared" si="17"/>
        <v>#VALUE!</v>
      </c>
      <c r="S108" s="209" t="str">
        <f t="shared" si="18"/>
        <v/>
      </c>
      <c r="T108" s="209" t="e">
        <f t="shared" si="19"/>
        <v>#VALUE!</v>
      </c>
      <c r="U108" s="209" t="str">
        <f t="shared" si="20"/>
        <v/>
      </c>
      <c r="V108" s="209" t="e">
        <f t="shared" si="21"/>
        <v>#VALUE!</v>
      </c>
      <c r="W108" s="209" t="e">
        <f t="shared" si="22"/>
        <v>#VALUE!</v>
      </c>
      <c r="X108" s="233" t="e">
        <f t="shared" si="23"/>
        <v>#VALUE!</v>
      </c>
      <c r="Y108" s="234" t="e">
        <f t="shared" si="24"/>
        <v>#VALUE!</v>
      </c>
      <c r="Z108" s="234" t="e">
        <f t="shared" si="25"/>
        <v>#VALUE!</v>
      </c>
    </row>
    <row r="109" spans="1:26">
      <c r="A109" s="235">
        <v>1466</v>
      </c>
      <c r="B109" s="236" t="s">
        <v>186</v>
      </c>
      <c r="C109" s="237">
        <v>10.07</v>
      </c>
      <c r="D109" s="238">
        <v>9.2050613772766834</v>
      </c>
      <c r="E109" s="239">
        <v>1985</v>
      </c>
      <c r="F109" s="237">
        <v>4.93</v>
      </c>
      <c r="G109" s="238">
        <v>4.634839878669343</v>
      </c>
      <c r="H109" s="240">
        <v>2015</v>
      </c>
      <c r="I109" s="237">
        <v>15</v>
      </c>
      <c r="J109" s="238">
        <v>13.839901255946026</v>
      </c>
      <c r="K109" s="240">
        <v>2015</v>
      </c>
      <c r="M109" s="209" t="e">
        <f t="shared" si="13"/>
        <v>#VALUE!</v>
      </c>
      <c r="N109" s="209" t="e">
        <f t="shared" si="14"/>
        <v>#VALUE!</v>
      </c>
      <c r="O109" s="209" t="e">
        <f t="shared" si="15"/>
        <v>#VALUE!</v>
      </c>
      <c r="P109" s="209" t="e">
        <f t="shared" si="16"/>
        <v>#VALUE!</v>
      </c>
      <c r="Q109" s="209"/>
      <c r="R109" s="209" t="e">
        <f t="shared" si="17"/>
        <v>#VALUE!</v>
      </c>
      <c r="S109" s="209" t="str">
        <f t="shared" si="18"/>
        <v/>
      </c>
      <c r="T109" s="209" t="e">
        <f t="shared" si="19"/>
        <v>#VALUE!</v>
      </c>
      <c r="U109" s="209" t="str">
        <f t="shared" si="20"/>
        <v/>
      </c>
      <c r="V109" s="209" t="e">
        <f t="shared" si="21"/>
        <v>#VALUE!</v>
      </c>
      <c r="W109" s="209" t="e">
        <f t="shared" si="22"/>
        <v>#VALUE!</v>
      </c>
      <c r="X109" s="233" t="e">
        <f t="shared" si="23"/>
        <v>#VALUE!</v>
      </c>
      <c r="Y109" s="234" t="e">
        <f t="shared" si="24"/>
        <v>#VALUE!</v>
      </c>
      <c r="Z109" s="234" t="e">
        <f t="shared" si="25"/>
        <v>#VALUE!</v>
      </c>
    </row>
    <row r="110" spans="1:26">
      <c r="A110" s="235">
        <v>873</v>
      </c>
      <c r="B110" s="236" t="s">
        <v>186</v>
      </c>
      <c r="C110" s="237">
        <v>38</v>
      </c>
      <c r="D110" s="238">
        <v>18.930974345875899</v>
      </c>
      <c r="E110" s="239" t="s">
        <v>193</v>
      </c>
      <c r="F110" s="237">
        <v>10</v>
      </c>
      <c r="G110" s="238">
        <v>10.835025062169574</v>
      </c>
      <c r="H110" s="240">
        <v>2011</v>
      </c>
      <c r="I110" s="237">
        <v>48</v>
      </c>
      <c r="J110" s="238">
        <v>29.765999408045474</v>
      </c>
      <c r="K110" s="240">
        <v>2011</v>
      </c>
      <c r="M110" s="209" t="e">
        <f t="shared" si="13"/>
        <v>#VALUE!</v>
      </c>
      <c r="N110" s="209" t="e">
        <f t="shared" si="14"/>
        <v>#VALUE!</v>
      </c>
      <c r="O110" s="209" t="e">
        <f t="shared" si="15"/>
        <v>#VALUE!</v>
      </c>
      <c r="P110" s="209" t="e">
        <f t="shared" si="16"/>
        <v>#VALUE!</v>
      </c>
      <c r="Q110" s="209"/>
      <c r="R110" s="209" t="e">
        <f t="shared" si="17"/>
        <v>#VALUE!</v>
      </c>
      <c r="S110" s="209" t="str">
        <f t="shared" si="18"/>
        <v/>
      </c>
      <c r="T110" s="209" t="e">
        <f t="shared" si="19"/>
        <v>#VALUE!</v>
      </c>
      <c r="U110" s="209" t="str">
        <f t="shared" si="20"/>
        <v/>
      </c>
      <c r="V110" s="209" t="e">
        <f t="shared" si="21"/>
        <v>#VALUE!</v>
      </c>
      <c r="W110" s="209" t="e">
        <f t="shared" si="22"/>
        <v>#VALUE!</v>
      </c>
      <c r="X110" s="233" t="e">
        <f t="shared" si="23"/>
        <v>#VALUE!</v>
      </c>
      <c r="Y110" s="234" t="e">
        <f t="shared" si="24"/>
        <v>#VALUE!</v>
      </c>
      <c r="Z110" s="234" t="e">
        <f t="shared" si="25"/>
        <v>#VALUE!</v>
      </c>
    </row>
    <row r="111" spans="1:26">
      <c r="A111" s="235">
        <v>1047</v>
      </c>
      <c r="B111" s="236" t="s">
        <v>186</v>
      </c>
      <c r="C111" s="237">
        <v>10</v>
      </c>
      <c r="D111" s="238">
        <v>9.1702642415128466</v>
      </c>
      <c r="E111" s="239">
        <v>1965</v>
      </c>
      <c r="F111" s="237">
        <v>5</v>
      </c>
      <c r="G111" s="238">
        <v>6.2586429220605622</v>
      </c>
      <c r="H111" s="240">
        <v>2012</v>
      </c>
      <c r="I111" s="237">
        <v>15</v>
      </c>
      <c r="J111" s="238">
        <v>15.42890716357341</v>
      </c>
      <c r="K111" s="240">
        <v>2012</v>
      </c>
      <c r="M111" s="209" t="e">
        <f t="shared" si="13"/>
        <v>#VALUE!</v>
      </c>
      <c r="N111" s="209" t="e">
        <f t="shared" si="14"/>
        <v>#VALUE!</v>
      </c>
      <c r="O111" s="209" t="e">
        <f t="shared" si="15"/>
        <v>#VALUE!</v>
      </c>
      <c r="P111" s="209" t="e">
        <f t="shared" si="16"/>
        <v>#VALUE!</v>
      </c>
      <c r="Q111" s="209"/>
      <c r="R111" s="209" t="e">
        <f t="shared" si="17"/>
        <v>#VALUE!</v>
      </c>
      <c r="S111" s="209" t="str">
        <f t="shared" si="18"/>
        <v/>
      </c>
      <c r="T111" s="209" t="e">
        <f t="shared" si="19"/>
        <v>#VALUE!</v>
      </c>
      <c r="U111" s="209" t="str">
        <f t="shared" si="20"/>
        <v/>
      </c>
      <c r="V111" s="209" t="e">
        <f t="shared" si="21"/>
        <v>#VALUE!</v>
      </c>
      <c r="W111" s="209" t="e">
        <f t="shared" si="22"/>
        <v>#VALUE!</v>
      </c>
      <c r="X111" s="233" t="e">
        <f t="shared" si="23"/>
        <v>#VALUE!</v>
      </c>
      <c r="Y111" s="234" t="e">
        <f t="shared" si="24"/>
        <v>#VALUE!</v>
      </c>
      <c r="Z111" s="234" t="e">
        <f t="shared" si="25"/>
        <v>#VALUE!</v>
      </c>
    </row>
    <row r="112" spans="1:26">
      <c r="A112" s="235">
        <v>1078</v>
      </c>
      <c r="B112" s="236" t="s">
        <v>186</v>
      </c>
      <c r="C112" s="237">
        <v>17.66</v>
      </c>
      <c r="D112" s="238">
        <v>12.487756833635077</v>
      </c>
      <c r="E112" s="239">
        <v>1957</v>
      </c>
      <c r="F112" s="237">
        <v>7.34</v>
      </c>
      <c r="G112" s="238">
        <v>1.0936387702296273</v>
      </c>
      <c r="H112" s="240">
        <v>2011</v>
      </c>
      <c r="I112" s="237">
        <v>25</v>
      </c>
      <c r="J112" s="238">
        <v>13.581395603864705</v>
      </c>
      <c r="K112" s="240">
        <v>2011</v>
      </c>
      <c r="M112" s="209" t="e">
        <f t="shared" si="13"/>
        <v>#VALUE!</v>
      </c>
      <c r="N112" s="209" t="e">
        <f t="shared" si="14"/>
        <v>#VALUE!</v>
      </c>
      <c r="O112" s="209" t="e">
        <f t="shared" si="15"/>
        <v>#VALUE!</v>
      </c>
      <c r="P112" s="209" t="e">
        <f t="shared" si="16"/>
        <v>#VALUE!</v>
      </c>
      <c r="Q112" s="209"/>
      <c r="R112" s="209" t="e">
        <f t="shared" si="17"/>
        <v>#VALUE!</v>
      </c>
      <c r="S112" s="209" t="str">
        <f t="shared" si="18"/>
        <v/>
      </c>
      <c r="T112" s="209" t="e">
        <f t="shared" si="19"/>
        <v>#VALUE!</v>
      </c>
      <c r="U112" s="209" t="str">
        <f t="shared" si="20"/>
        <v/>
      </c>
      <c r="V112" s="209" t="e">
        <f t="shared" si="21"/>
        <v>#VALUE!</v>
      </c>
      <c r="W112" s="209" t="e">
        <f t="shared" si="22"/>
        <v>#VALUE!</v>
      </c>
      <c r="X112" s="233" t="e">
        <f t="shared" si="23"/>
        <v>#VALUE!</v>
      </c>
      <c r="Y112" s="234" t="e">
        <f t="shared" si="24"/>
        <v>#VALUE!</v>
      </c>
      <c r="Z112" s="234" t="e">
        <f t="shared" si="25"/>
        <v>#VALUE!</v>
      </c>
    </row>
    <row r="113" spans="1:27">
      <c r="A113" s="235">
        <v>720</v>
      </c>
      <c r="B113" s="236" t="s">
        <v>186</v>
      </c>
      <c r="C113" s="237">
        <v>5.29</v>
      </c>
      <c r="D113" s="238">
        <v>6.4898288793941932</v>
      </c>
      <c r="E113" s="239">
        <v>1974</v>
      </c>
      <c r="F113" s="237">
        <v>3.9099999999999993</v>
      </c>
      <c r="G113" s="238">
        <v>3.214674226156069</v>
      </c>
      <c r="H113" s="240">
        <v>2009</v>
      </c>
      <c r="I113" s="237">
        <v>9.1999999999999993</v>
      </c>
      <c r="J113" s="238">
        <v>9.7045031055502626</v>
      </c>
      <c r="K113" s="240">
        <v>2009</v>
      </c>
      <c r="M113" s="209" t="e">
        <f t="shared" si="13"/>
        <v>#VALUE!</v>
      </c>
      <c r="N113" s="209" t="e">
        <f t="shared" si="14"/>
        <v>#VALUE!</v>
      </c>
      <c r="O113" s="209" t="e">
        <f t="shared" si="15"/>
        <v>#VALUE!</v>
      </c>
      <c r="P113" s="209" t="e">
        <f t="shared" si="16"/>
        <v>#VALUE!</v>
      </c>
      <c r="Q113" s="209"/>
      <c r="R113" s="209" t="e">
        <f t="shared" si="17"/>
        <v>#VALUE!</v>
      </c>
      <c r="S113" s="209" t="str">
        <f t="shared" si="18"/>
        <v/>
      </c>
      <c r="T113" s="209" t="e">
        <f t="shared" si="19"/>
        <v>#VALUE!</v>
      </c>
      <c r="U113" s="209" t="str">
        <f t="shared" si="20"/>
        <v/>
      </c>
      <c r="V113" s="209" t="e">
        <f t="shared" si="21"/>
        <v>#VALUE!</v>
      </c>
      <c r="W113" s="209" t="e">
        <f t="shared" si="22"/>
        <v>#VALUE!</v>
      </c>
      <c r="X113" s="233" t="e">
        <f t="shared" si="23"/>
        <v>#VALUE!</v>
      </c>
      <c r="Y113" s="234" t="e">
        <f t="shared" si="24"/>
        <v>#VALUE!</v>
      </c>
      <c r="Z113" s="234" t="e">
        <f t="shared" si="25"/>
        <v>#VALUE!</v>
      </c>
      <c r="AA113" s="208"/>
    </row>
    <row r="114" spans="1:27">
      <c r="A114" s="235">
        <v>1494</v>
      </c>
      <c r="B114" s="236" t="s">
        <v>186</v>
      </c>
      <c r="C114" s="237">
        <v>13.3</v>
      </c>
      <c r="D114" s="238">
        <v>10.705983966639414</v>
      </c>
      <c r="E114" s="239">
        <v>0</v>
      </c>
      <c r="F114" s="237">
        <v>6</v>
      </c>
      <c r="G114" s="238">
        <v>6.4297485673579153</v>
      </c>
      <c r="H114" s="240">
        <v>2014</v>
      </c>
      <c r="I114" s="237">
        <v>19.3</v>
      </c>
      <c r="J114" s="238">
        <v>17.135732533997327</v>
      </c>
      <c r="K114" s="240">
        <v>2014</v>
      </c>
      <c r="M114" s="209" t="e">
        <f t="shared" si="13"/>
        <v>#VALUE!</v>
      </c>
      <c r="N114" s="209" t="e">
        <f t="shared" si="14"/>
        <v>#VALUE!</v>
      </c>
      <c r="O114" s="209" t="e">
        <f t="shared" si="15"/>
        <v>#VALUE!</v>
      </c>
      <c r="P114" s="209" t="e">
        <f t="shared" si="16"/>
        <v>#VALUE!</v>
      </c>
      <c r="Q114" s="209"/>
      <c r="R114" s="209" t="e">
        <f t="shared" si="17"/>
        <v>#VALUE!</v>
      </c>
      <c r="S114" s="209" t="str">
        <f t="shared" si="18"/>
        <v/>
      </c>
      <c r="T114" s="209" t="e">
        <f t="shared" si="19"/>
        <v>#VALUE!</v>
      </c>
      <c r="U114" s="209" t="str">
        <f t="shared" si="20"/>
        <v/>
      </c>
      <c r="V114" s="209" t="e">
        <f t="shared" si="21"/>
        <v>#VALUE!</v>
      </c>
      <c r="W114" s="209" t="e">
        <f t="shared" si="22"/>
        <v>#VALUE!</v>
      </c>
      <c r="X114" s="233" t="e">
        <f t="shared" si="23"/>
        <v>#VALUE!</v>
      </c>
      <c r="Y114" s="234" t="e">
        <f t="shared" si="24"/>
        <v>#VALUE!</v>
      </c>
      <c r="Z114" s="234" t="e">
        <f t="shared" si="25"/>
        <v>#VALUE!</v>
      </c>
    </row>
    <row r="115" spans="1:27">
      <c r="A115" s="235">
        <v>1045</v>
      </c>
      <c r="B115" s="236" t="s">
        <v>186</v>
      </c>
      <c r="C115" s="237">
        <v>24.065999999999999</v>
      </c>
      <c r="D115" s="238">
        <v>14.772824351032877</v>
      </c>
      <c r="E115" s="239">
        <v>1971</v>
      </c>
      <c r="F115" s="237">
        <v>7.9340000000000011</v>
      </c>
      <c r="G115" s="238">
        <v>3.8009199870921253</v>
      </c>
      <c r="H115" s="240">
        <v>2011</v>
      </c>
      <c r="I115" s="237">
        <v>32</v>
      </c>
      <c r="J115" s="238">
        <v>18.573744338125003</v>
      </c>
      <c r="K115" s="240">
        <v>2011</v>
      </c>
      <c r="M115" s="209" t="e">
        <f t="shared" si="13"/>
        <v>#VALUE!</v>
      </c>
      <c r="N115" s="209" t="e">
        <f t="shared" si="14"/>
        <v>#VALUE!</v>
      </c>
      <c r="O115" s="209" t="e">
        <f t="shared" si="15"/>
        <v>#VALUE!</v>
      </c>
      <c r="P115" s="209" t="e">
        <f t="shared" si="16"/>
        <v>#VALUE!</v>
      </c>
      <c r="Q115" s="209"/>
      <c r="R115" s="209" t="e">
        <f t="shared" si="17"/>
        <v>#VALUE!</v>
      </c>
      <c r="S115" s="209" t="str">
        <f t="shared" si="18"/>
        <v/>
      </c>
      <c r="T115" s="209" t="e">
        <f t="shared" si="19"/>
        <v>#VALUE!</v>
      </c>
      <c r="U115" s="209" t="str">
        <f t="shared" si="20"/>
        <v/>
      </c>
      <c r="V115" s="209" t="e">
        <f t="shared" si="21"/>
        <v>#VALUE!</v>
      </c>
      <c r="W115" s="209" t="e">
        <f t="shared" si="22"/>
        <v>#VALUE!</v>
      </c>
      <c r="X115" s="233" t="e">
        <f t="shared" si="23"/>
        <v>#VALUE!</v>
      </c>
      <c r="Y115" s="234" t="e">
        <f t="shared" si="24"/>
        <v>#VALUE!</v>
      </c>
      <c r="Z115" s="234" t="e">
        <f t="shared" si="25"/>
        <v>#VALUE!</v>
      </c>
    </row>
    <row r="116" spans="1:27">
      <c r="A116" s="235">
        <v>1646</v>
      </c>
      <c r="B116" s="236" t="s">
        <v>186</v>
      </c>
      <c r="C116" s="237">
        <v>2.88</v>
      </c>
      <c r="D116" s="238">
        <v>4.6651028925488243</v>
      </c>
      <c r="E116" s="239" t="s">
        <v>193</v>
      </c>
      <c r="F116" s="237">
        <v>3.5200000000000005</v>
      </c>
      <c r="G116" s="238">
        <v>6.6895680450065891</v>
      </c>
      <c r="H116" s="240">
        <v>2016</v>
      </c>
      <c r="I116" s="237">
        <v>6.4</v>
      </c>
      <c r="J116" s="238">
        <v>11.354670937555413</v>
      </c>
      <c r="K116" s="240">
        <v>2016</v>
      </c>
      <c r="M116" s="209" t="e">
        <f t="shared" si="13"/>
        <v>#VALUE!</v>
      </c>
      <c r="N116" s="209" t="e">
        <f t="shared" si="14"/>
        <v>#VALUE!</v>
      </c>
      <c r="O116" s="209" t="e">
        <f t="shared" si="15"/>
        <v>#VALUE!</v>
      </c>
      <c r="P116" s="209" t="e">
        <f t="shared" si="16"/>
        <v>#VALUE!</v>
      </c>
      <c r="Q116" s="209"/>
      <c r="R116" s="209" t="e">
        <f t="shared" si="17"/>
        <v>#VALUE!</v>
      </c>
      <c r="S116" s="209" t="str">
        <f t="shared" si="18"/>
        <v/>
      </c>
      <c r="T116" s="209" t="e">
        <f t="shared" si="19"/>
        <v>#VALUE!</v>
      </c>
      <c r="U116" s="209" t="str">
        <f t="shared" si="20"/>
        <v/>
      </c>
      <c r="V116" s="209" t="e">
        <f t="shared" si="21"/>
        <v>#VALUE!</v>
      </c>
      <c r="W116" s="209" t="e">
        <f t="shared" si="22"/>
        <v>#VALUE!</v>
      </c>
      <c r="X116" s="233" t="e">
        <f t="shared" si="23"/>
        <v>#VALUE!</v>
      </c>
      <c r="Y116" s="234" t="e">
        <f t="shared" si="24"/>
        <v>#VALUE!</v>
      </c>
      <c r="Z116" s="234" t="e">
        <f t="shared" si="25"/>
        <v>#VALUE!</v>
      </c>
    </row>
    <row r="117" spans="1:27">
      <c r="A117" s="235">
        <v>1568</v>
      </c>
      <c r="B117" s="236" t="s">
        <v>186</v>
      </c>
      <c r="C117" s="237">
        <v>27.7</v>
      </c>
      <c r="D117" s="238">
        <v>15.944996162162351</v>
      </c>
      <c r="E117" s="239">
        <v>1997</v>
      </c>
      <c r="F117" s="237">
        <v>8.0999999999999979</v>
      </c>
      <c r="G117" s="238">
        <v>3.5848996641236104</v>
      </c>
      <c r="H117" s="240">
        <v>2015</v>
      </c>
      <c r="I117" s="237">
        <v>35.799999999999997</v>
      </c>
      <c r="J117" s="238">
        <v>19.529895826285962</v>
      </c>
      <c r="K117" s="240">
        <v>2015</v>
      </c>
      <c r="M117" s="209" t="e">
        <f t="shared" si="13"/>
        <v>#VALUE!</v>
      </c>
      <c r="N117" s="209" t="e">
        <f t="shared" si="14"/>
        <v>#VALUE!</v>
      </c>
      <c r="O117" s="209" t="e">
        <f t="shared" si="15"/>
        <v>#VALUE!</v>
      </c>
      <c r="P117" s="209" t="e">
        <f t="shared" si="16"/>
        <v>#VALUE!</v>
      </c>
      <c r="Q117" s="209"/>
      <c r="R117" s="209" t="e">
        <f t="shared" si="17"/>
        <v>#VALUE!</v>
      </c>
      <c r="S117" s="209" t="str">
        <f t="shared" si="18"/>
        <v/>
      </c>
      <c r="T117" s="209" t="e">
        <f t="shared" si="19"/>
        <v>#VALUE!</v>
      </c>
      <c r="U117" s="209" t="str">
        <f t="shared" si="20"/>
        <v/>
      </c>
      <c r="V117" s="209" t="e">
        <f t="shared" si="21"/>
        <v>#VALUE!</v>
      </c>
      <c r="W117" s="209" t="e">
        <f t="shared" si="22"/>
        <v>#VALUE!</v>
      </c>
      <c r="X117" s="233" t="e">
        <f t="shared" si="23"/>
        <v>#VALUE!</v>
      </c>
      <c r="Y117" s="234" t="e">
        <f t="shared" si="24"/>
        <v>#VALUE!</v>
      </c>
      <c r="Z117" s="234" t="e">
        <f t="shared" si="25"/>
        <v>#VALUE!</v>
      </c>
    </row>
    <row r="118" spans="1:27">
      <c r="A118" s="235">
        <v>554</v>
      </c>
      <c r="B118" s="236" t="s">
        <v>186</v>
      </c>
      <c r="C118" s="237">
        <v>23</v>
      </c>
      <c r="D118" s="238">
        <v>14.413866304209847</v>
      </c>
      <c r="E118" s="239">
        <v>1968</v>
      </c>
      <c r="F118" s="237">
        <v>8.2600000000000016</v>
      </c>
      <c r="G118" s="238">
        <v>1.061095708813089</v>
      </c>
      <c r="H118" s="240">
        <v>2006</v>
      </c>
      <c r="I118" s="237">
        <v>31.26</v>
      </c>
      <c r="J118" s="238">
        <v>15.474962013022935</v>
      </c>
      <c r="K118" s="240">
        <v>2006</v>
      </c>
      <c r="M118" s="209" t="e">
        <f t="shared" si="13"/>
        <v>#VALUE!</v>
      </c>
      <c r="N118" s="209" t="e">
        <f t="shared" si="14"/>
        <v>#VALUE!</v>
      </c>
      <c r="O118" s="209" t="e">
        <f t="shared" si="15"/>
        <v>#VALUE!</v>
      </c>
      <c r="P118" s="209" t="e">
        <f t="shared" si="16"/>
        <v>#VALUE!</v>
      </c>
      <c r="Q118" s="209"/>
      <c r="R118" s="209" t="e">
        <f t="shared" si="17"/>
        <v>#VALUE!</v>
      </c>
      <c r="S118" s="209" t="str">
        <f t="shared" si="18"/>
        <v/>
      </c>
      <c r="T118" s="209" t="e">
        <f t="shared" si="19"/>
        <v>#VALUE!</v>
      </c>
      <c r="U118" s="209" t="str">
        <f t="shared" si="20"/>
        <v/>
      </c>
      <c r="V118" s="209" t="e">
        <f t="shared" si="21"/>
        <v>#VALUE!</v>
      </c>
      <c r="W118" s="209" t="e">
        <f t="shared" si="22"/>
        <v>#VALUE!</v>
      </c>
      <c r="X118" s="233" t="e">
        <f t="shared" si="23"/>
        <v>#VALUE!</v>
      </c>
      <c r="Y118" s="234" t="e">
        <f t="shared" si="24"/>
        <v>#VALUE!</v>
      </c>
      <c r="Z118" s="234" t="e">
        <f t="shared" si="25"/>
        <v>#VALUE!</v>
      </c>
    </row>
    <row r="119" spans="1:27">
      <c r="A119" s="235">
        <v>1083</v>
      </c>
      <c r="B119" s="236" t="s">
        <v>186</v>
      </c>
      <c r="C119" s="237">
        <v>7.53</v>
      </c>
      <c r="D119" s="238">
        <v>7.8611881280350051</v>
      </c>
      <c r="E119" s="239">
        <v>1981</v>
      </c>
      <c r="F119" s="237">
        <v>5.87</v>
      </c>
      <c r="G119" s="238">
        <v>7.4125108979310461</v>
      </c>
      <c r="H119" s="240">
        <v>2011</v>
      </c>
      <c r="I119" s="237">
        <v>13.4</v>
      </c>
      <c r="J119" s="238">
        <v>15.273699025966051</v>
      </c>
      <c r="K119" s="240">
        <v>2011</v>
      </c>
      <c r="M119" s="209" t="e">
        <f t="shared" si="13"/>
        <v>#VALUE!</v>
      </c>
      <c r="N119" s="209" t="e">
        <f t="shared" si="14"/>
        <v>#VALUE!</v>
      </c>
      <c r="O119" s="209" t="e">
        <f t="shared" si="15"/>
        <v>#VALUE!</v>
      </c>
      <c r="P119" s="209" t="e">
        <f t="shared" si="16"/>
        <v>#VALUE!</v>
      </c>
      <c r="Q119" s="209"/>
      <c r="R119" s="209" t="e">
        <f t="shared" si="17"/>
        <v>#VALUE!</v>
      </c>
      <c r="S119" s="209" t="str">
        <f t="shared" si="18"/>
        <v/>
      </c>
      <c r="T119" s="209" t="e">
        <f t="shared" si="19"/>
        <v>#VALUE!</v>
      </c>
      <c r="U119" s="209" t="str">
        <f t="shared" si="20"/>
        <v/>
      </c>
      <c r="V119" s="209" t="e">
        <f t="shared" si="21"/>
        <v>#VALUE!</v>
      </c>
      <c r="W119" s="209" t="e">
        <f t="shared" si="22"/>
        <v>#VALUE!</v>
      </c>
      <c r="X119" s="233" t="e">
        <f t="shared" si="23"/>
        <v>#VALUE!</v>
      </c>
      <c r="Y119" s="234" t="e">
        <f t="shared" si="24"/>
        <v>#VALUE!</v>
      </c>
      <c r="Z119" s="234" t="e">
        <f t="shared" si="25"/>
        <v>#VALUE!</v>
      </c>
    </row>
    <row r="120" spans="1:27">
      <c r="A120" s="235">
        <v>317</v>
      </c>
      <c r="B120" s="236" t="s">
        <v>186</v>
      </c>
      <c r="C120" s="237">
        <v>26.67</v>
      </c>
      <c r="D120" s="238">
        <v>15.620297193443895</v>
      </c>
      <c r="E120" s="239">
        <v>1978</v>
      </c>
      <c r="F120" s="237">
        <v>8.4600000000000009</v>
      </c>
      <c r="G120" s="238">
        <v>3.7336154837609361</v>
      </c>
      <c r="H120" s="240">
        <v>2002</v>
      </c>
      <c r="I120" s="237">
        <v>35.130000000000003</v>
      </c>
      <c r="J120" s="238">
        <v>19.353912677204832</v>
      </c>
      <c r="K120" s="240">
        <v>2002</v>
      </c>
      <c r="M120" s="209" t="e">
        <f t="shared" si="13"/>
        <v>#VALUE!</v>
      </c>
      <c r="N120" s="209" t="e">
        <f t="shared" si="14"/>
        <v>#VALUE!</v>
      </c>
      <c r="O120" s="209" t="e">
        <f t="shared" si="15"/>
        <v>#VALUE!</v>
      </c>
      <c r="P120" s="209" t="e">
        <f t="shared" si="16"/>
        <v>#VALUE!</v>
      </c>
      <c r="Q120" s="209"/>
      <c r="R120" s="209" t="e">
        <f t="shared" si="17"/>
        <v>#VALUE!</v>
      </c>
      <c r="S120" s="209" t="str">
        <f t="shared" si="18"/>
        <v/>
      </c>
      <c r="T120" s="209" t="e">
        <f t="shared" si="19"/>
        <v>#VALUE!</v>
      </c>
      <c r="U120" s="209" t="str">
        <f t="shared" si="20"/>
        <v/>
      </c>
      <c r="V120" s="209" t="e">
        <f t="shared" si="21"/>
        <v>#VALUE!</v>
      </c>
      <c r="W120" s="209" t="e">
        <f t="shared" si="22"/>
        <v>#VALUE!</v>
      </c>
      <c r="X120" s="233" t="e">
        <f t="shared" si="23"/>
        <v>#VALUE!</v>
      </c>
      <c r="Y120" s="234" t="e">
        <f t="shared" si="24"/>
        <v>#VALUE!</v>
      </c>
      <c r="Z120" s="234" t="e">
        <f t="shared" si="25"/>
        <v>#VALUE!</v>
      </c>
    </row>
    <row r="121" spans="1:27">
      <c r="A121" s="235">
        <v>836</v>
      </c>
      <c r="B121" s="236" t="s">
        <v>186</v>
      </c>
      <c r="C121" s="237">
        <v>33.963000000000001</v>
      </c>
      <c r="D121" s="238">
        <v>17.811044806292045</v>
      </c>
      <c r="E121" s="239">
        <v>1974</v>
      </c>
      <c r="F121" s="237">
        <v>10.036999999999999</v>
      </c>
      <c r="G121" s="238">
        <v>0.20824846319974696</v>
      </c>
      <c r="H121" s="240">
        <v>2008</v>
      </c>
      <c r="I121" s="237">
        <v>44</v>
      </c>
      <c r="J121" s="238">
        <v>18.019293269491794</v>
      </c>
      <c r="K121" s="240">
        <v>2008</v>
      </c>
      <c r="M121" s="209" t="e">
        <f t="shared" si="13"/>
        <v>#VALUE!</v>
      </c>
      <c r="N121" s="209" t="e">
        <f t="shared" si="14"/>
        <v>#VALUE!</v>
      </c>
      <c r="O121" s="209" t="e">
        <f t="shared" si="15"/>
        <v>#VALUE!</v>
      </c>
      <c r="P121" s="209" t="e">
        <f t="shared" si="16"/>
        <v>#VALUE!</v>
      </c>
      <c r="Q121" s="209"/>
      <c r="R121" s="209" t="e">
        <f t="shared" si="17"/>
        <v>#VALUE!</v>
      </c>
      <c r="S121" s="209" t="str">
        <f t="shared" si="18"/>
        <v/>
      </c>
      <c r="T121" s="209" t="e">
        <f t="shared" si="19"/>
        <v>#VALUE!</v>
      </c>
      <c r="U121" s="209" t="str">
        <f t="shared" si="20"/>
        <v/>
      </c>
      <c r="V121" s="209" t="e">
        <f t="shared" si="21"/>
        <v>#VALUE!</v>
      </c>
      <c r="W121" s="209" t="e">
        <f t="shared" si="22"/>
        <v>#VALUE!</v>
      </c>
      <c r="X121" s="233" t="e">
        <f t="shared" si="23"/>
        <v>#VALUE!</v>
      </c>
      <c r="Y121" s="234" t="e">
        <f t="shared" si="24"/>
        <v>#VALUE!</v>
      </c>
      <c r="Z121" s="234" t="e">
        <f t="shared" si="25"/>
        <v>#VALUE!</v>
      </c>
    </row>
    <row r="122" spans="1:27">
      <c r="A122" s="235">
        <v>170</v>
      </c>
      <c r="B122" s="236" t="s">
        <v>186</v>
      </c>
      <c r="C122" s="237">
        <v>7.9</v>
      </c>
      <c r="D122" s="238">
        <v>8.068613280706769</v>
      </c>
      <c r="E122" s="239">
        <v>1972</v>
      </c>
      <c r="F122" s="237">
        <v>6.1</v>
      </c>
      <c r="G122" s="238">
        <v>2.9004939377112939</v>
      </c>
      <c r="H122" s="240">
        <v>2001</v>
      </c>
      <c r="I122" s="237">
        <v>14</v>
      </c>
      <c r="J122" s="238">
        <v>10.969107218418063</v>
      </c>
      <c r="K122" s="240">
        <v>2001</v>
      </c>
      <c r="M122" s="209" t="e">
        <f t="shared" si="13"/>
        <v>#VALUE!</v>
      </c>
      <c r="N122" s="209" t="e">
        <f t="shared" si="14"/>
        <v>#VALUE!</v>
      </c>
      <c r="O122" s="209" t="e">
        <f t="shared" si="15"/>
        <v>#VALUE!</v>
      </c>
      <c r="P122" s="209" t="e">
        <f t="shared" si="16"/>
        <v>#VALUE!</v>
      </c>
      <c r="Q122" s="209"/>
      <c r="R122" s="209" t="e">
        <f t="shared" si="17"/>
        <v>#VALUE!</v>
      </c>
      <c r="S122" s="209" t="str">
        <f t="shared" si="18"/>
        <v/>
      </c>
      <c r="T122" s="209" t="e">
        <f t="shared" si="19"/>
        <v>#VALUE!</v>
      </c>
      <c r="U122" s="209" t="str">
        <f t="shared" si="20"/>
        <v/>
      </c>
      <c r="V122" s="209" t="e">
        <f t="shared" si="21"/>
        <v>#VALUE!</v>
      </c>
      <c r="W122" s="209" t="e">
        <f t="shared" si="22"/>
        <v>#VALUE!</v>
      </c>
      <c r="X122" s="233" t="e">
        <f t="shared" si="23"/>
        <v>#VALUE!</v>
      </c>
      <c r="Y122" s="234" t="e">
        <f t="shared" si="24"/>
        <v>#VALUE!</v>
      </c>
      <c r="Z122" s="234" t="e">
        <f t="shared" si="25"/>
        <v>#VALUE!</v>
      </c>
    </row>
    <row r="123" spans="1:27">
      <c r="A123" s="235">
        <v>170</v>
      </c>
      <c r="B123" s="236" t="s">
        <v>186</v>
      </c>
      <c r="C123" s="237">
        <v>17.7</v>
      </c>
      <c r="D123" s="238">
        <v>12.503106030682417</v>
      </c>
      <c r="E123" s="239" t="s">
        <v>193</v>
      </c>
      <c r="F123" s="237">
        <v>8.8000000000000007</v>
      </c>
      <c r="G123" s="238">
        <v>1.1342290648673055</v>
      </c>
      <c r="H123" s="240">
        <v>2001</v>
      </c>
      <c r="I123" s="237">
        <v>26.5</v>
      </c>
      <c r="J123" s="238">
        <v>13.637335095549723</v>
      </c>
      <c r="K123" s="240">
        <v>2001</v>
      </c>
      <c r="M123" s="209" t="e">
        <f t="shared" si="13"/>
        <v>#VALUE!</v>
      </c>
      <c r="N123" s="209" t="e">
        <f t="shared" si="14"/>
        <v>#VALUE!</v>
      </c>
      <c r="O123" s="209" t="e">
        <f t="shared" si="15"/>
        <v>#VALUE!</v>
      </c>
      <c r="P123" s="209" t="e">
        <f t="shared" si="16"/>
        <v>#VALUE!</v>
      </c>
      <c r="Q123" s="209"/>
      <c r="R123" s="209" t="e">
        <f t="shared" si="17"/>
        <v>#VALUE!</v>
      </c>
      <c r="S123" s="209" t="str">
        <f t="shared" si="18"/>
        <v/>
      </c>
      <c r="T123" s="209" t="e">
        <f t="shared" si="19"/>
        <v>#VALUE!</v>
      </c>
      <c r="U123" s="209" t="str">
        <f t="shared" si="20"/>
        <v/>
      </c>
      <c r="V123" s="209" t="e">
        <f t="shared" si="21"/>
        <v>#VALUE!</v>
      </c>
      <c r="W123" s="209" t="e">
        <f t="shared" si="22"/>
        <v>#VALUE!</v>
      </c>
      <c r="X123" s="233" t="e">
        <f t="shared" si="23"/>
        <v>#VALUE!</v>
      </c>
      <c r="Y123" s="234" t="e">
        <f t="shared" si="24"/>
        <v>#VALUE!</v>
      </c>
      <c r="Z123" s="234" t="e">
        <f t="shared" si="25"/>
        <v>#VALUE!</v>
      </c>
    </row>
    <row r="124" spans="1:27">
      <c r="A124" s="235" t="s">
        <v>194</v>
      </c>
      <c r="B124" s="236" t="s">
        <v>187</v>
      </c>
      <c r="C124" s="237">
        <v>1.464</v>
      </c>
      <c r="D124" s="238">
        <v>1.4940223849019025</v>
      </c>
      <c r="E124" s="239">
        <v>1987</v>
      </c>
      <c r="F124" s="237">
        <v>0</v>
      </c>
      <c r="G124" s="238">
        <v>0</v>
      </c>
      <c r="H124" s="240">
        <v>0</v>
      </c>
      <c r="I124" s="237">
        <v>1.464</v>
      </c>
      <c r="J124" s="238">
        <v>1.4940223849019025</v>
      </c>
      <c r="K124" s="240">
        <v>1987</v>
      </c>
      <c r="M124" s="209" t="e">
        <f t="shared" si="13"/>
        <v>#VALUE!</v>
      </c>
      <c r="N124" s="209" t="e">
        <f t="shared" si="14"/>
        <v>#VALUE!</v>
      </c>
      <c r="O124" s="209" t="e">
        <f t="shared" si="15"/>
        <v>#VALUE!</v>
      </c>
      <c r="P124" s="209" t="e">
        <f t="shared" si="16"/>
        <v>#VALUE!</v>
      </c>
      <c r="Q124" s="209"/>
      <c r="R124" s="209" t="str">
        <f t="shared" si="17"/>
        <v/>
      </c>
      <c r="S124" s="209" t="e">
        <f t="shared" si="18"/>
        <v>#VALUE!</v>
      </c>
      <c r="T124" s="209" t="str">
        <f t="shared" si="19"/>
        <v/>
      </c>
      <c r="U124" s="209" t="e">
        <f t="shared" si="20"/>
        <v>#VALUE!</v>
      </c>
      <c r="V124" s="209" t="e">
        <f t="shared" si="21"/>
        <v>#VALUE!</v>
      </c>
      <c r="W124" s="209" t="e">
        <f t="shared" si="22"/>
        <v>#VALUE!</v>
      </c>
      <c r="X124" s="233" t="e">
        <f t="shared" si="23"/>
        <v>#VALUE!</v>
      </c>
      <c r="Y124" s="234" t="e">
        <f t="shared" si="24"/>
        <v>#VALUE!</v>
      </c>
      <c r="Z124" s="234" t="e">
        <f t="shared" si="25"/>
        <v>#VALUE!</v>
      </c>
    </row>
    <row r="125" spans="1:27">
      <c r="A125" s="235">
        <v>637</v>
      </c>
      <c r="B125" s="236" t="s">
        <v>186</v>
      </c>
      <c r="C125" s="237">
        <v>15.499999999999998</v>
      </c>
      <c r="D125" s="238">
        <v>11.63380183682135</v>
      </c>
      <c r="E125" s="239">
        <v>1989</v>
      </c>
      <c r="F125" s="237">
        <v>8.4</v>
      </c>
      <c r="G125" s="238">
        <v>5.068859840469166</v>
      </c>
      <c r="H125" s="240">
        <v>2007</v>
      </c>
      <c r="I125" s="237">
        <v>23.9</v>
      </c>
      <c r="J125" s="238">
        <v>16.702661677290514</v>
      </c>
      <c r="K125" s="240">
        <v>2007</v>
      </c>
      <c r="M125" s="209" t="e">
        <f t="shared" si="13"/>
        <v>#VALUE!</v>
      </c>
      <c r="N125" s="209" t="e">
        <f t="shared" si="14"/>
        <v>#VALUE!</v>
      </c>
      <c r="O125" s="209" t="e">
        <f t="shared" si="15"/>
        <v>#VALUE!</v>
      </c>
      <c r="P125" s="209" t="e">
        <f t="shared" si="16"/>
        <v>#VALUE!</v>
      </c>
      <c r="Q125" s="209"/>
      <c r="R125" s="209" t="e">
        <f t="shared" si="17"/>
        <v>#VALUE!</v>
      </c>
      <c r="S125" s="209" t="str">
        <f t="shared" si="18"/>
        <v/>
      </c>
      <c r="T125" s="209" t="e">
        <f t="shared" si="19"/>
        <v>#VALUE!</v>
      </c>
      <c r="U125" s="209" t="str">
        <f t="shared" si="20"/>
        <v/>
      </c>
      <c r="V125" s="209" t="e">
        <f t="shared" si="21"/>
        <v>#VALUE!</v>
      </c>
      <c r="W125" s="209" t="e">
        <f t="shared" si="22"/>
        <v>#VALUE!</v>
      </c>
      <c r="X125" s="233" t="e">
        <f t="shared" si="23"/>
        <v>#VALUE!</v>
      </c>
      <c r="Y125" s="234" t="e">
        <f t="shared" si="24"/>
        <v>#VALUE!</v>
      </c>
      <c r="Z125" s="234" t="e">
        <f t="shared" si="25"/>
        <v>#VALUE!</v>
      </c>
    </row>
    <row r="126" spans="1:27">
      <c r="A126" s="235">
        <v>1570</v>
      </c>
      <c r="B126" s="236" t="s">
        <v>186</v>
      </c>
      <c r="C126" s="237">
        <v>12</v>
      </c>
      <c r="D126" s="238">
        <v>10.124485940450056</v>
      </c>
      <c r="E126" s="239">
        <v>0</v>
      </c>
      <c r="F126" s="237">
        <v>7</v>
      </c>
      <c r="G126" s="238">
        <v>5.7128729653456798</v>
      </c>
      <c r="H126" s="240">
        <v>2016</v>
      </c>
      <c r="I126" s="237">
        <v>19</v>
      </c>
      <c r="J126" s="238">
        <v>15.837358905795735</v>
      </c>
      <c r="K126" s="240">
        <v>2016</v>
      </c>
      <c r="M126" s="209" t="e">
        <f t="shared" si="13"/>
        <v>#VALUE!</v>
      </c>
      <c r="N126" s="209" t="e">
        <f t="shared" si="14"/>
        <v>#VALUE!</v>
      </c>
      <c r="O126" s="209" t="e">
        <f t="shared" si="15"/>
        <v>#VALUE!</v>
      </c>
      <c r="P126" s="209" t="e">
        <f t="shared" si="16"/>
        <v>#VALUE!</v>
      </c>
      <c r="Q126" s="209"/>
      <c r="R126" s="209" t="e">
        <f t="shared" si="17"/>
        <v>#VALUE!</v>
      </c>
      <c r="S126" s="209" t="str">
        <f t="shared" si="18"/>
        <v/>
      </c>
      <c r="T126" s="209" t="e">
        <f t="shared" si="19"/>
        <v>#VALUE!</v>
      </c>
      <c r="U126" s="209" t="str">
        <f t="shared" si="20"/>
        <v/>
      </c>
      <c r="V126" s="209" t="e">
        <f t="shared" si="21"/>
        <v>#VALUE!</v>
      </c>
      <c r="W126" s="209" t="e">
        <f t="shared" si="22"/>
        <v>#VALUE!</v>
      </c>
      <c r="X126" s="233" t="e">
        <f t="shared" si="23"/>
        <v>#VALUE!</v>
      </c>
      <c r="Y126" s="234" t="e">
        <f t="shared" si="24"/>
        <v>#VALUE!</v>
      </c>
      <c r="Z126" s="234" t="e">
        <f t="shared" si="25"/>
        <v>#VALUE!</v>
      </c>
    </row>
    <row r="127" spans="1:27">
      <c r="A127" s="235">
        <v>775</v>
      </c>
      <c r="B127" s="236" t="s">
        <v>186</v>
      </c>
      <c r="C127" s="237">
        <v>8</v>
      </c>
      <c r="D127" s="238">
        <v>8.1239072688762928</v>
      </c>
      <c r="E127" s="239">
        <v>2002</v>
      </c>
      <c r="F127" s="237">
        <v>7</v>
      </c>
      <c r="G127" s="238">
        <v>1.4058744428987999</v>
      </c>
      <c r="H127" s="240">
        <v>2008</v>
      </c>
      <c r="I127" s="237">
        <v>15</v>
      </c>
      <c r="J127" s="238">
        <v>9.529781711775092</v>
      </c>
      <c r="K127" s="240">
        <v>2008</v>
      </c>
      <c r="M127" s="209" t="e">
        <f t="shared" si="13"/>
        <v>#VALUE!</v>
      </c>
      <c r="N127" s="209" t="e">
        <f t="shared" si="14"/>
        <v>#VALUE!</v>
      </c>
      <c r="O127" s="209" t="e">
        <f t="shared" si="15"/>
        <v>#VALUE!</v>
      </c>
      <c r="P127" s="209" t="e">
        <f t="shared" si="16"/>
        <v>#VALUE!</v>
      </c>
      <c r="Q127" s="209"/>
      <c r="R127" s="209" t="e">
        <f t="shared" si="17"/>
        <v>#VALUE!</v>
      </c>
      <c r="S127" s="209" t="str">
        <f t="shared" si="18"/>
        <v/>
      </c>
      <c r="T127" s="209" t="e">
        <f t="shared" si="19"/>
        <v>#VALUE!</v>
      </c>
      <c r="U127" s="209" t="str">
        <f t="shared" si="20"/>
        <v/>
      </c>
      <c r="V127" s="209" t="e">
        <f t="shared" si="21"/>
        <v>#VALUE!</v>
      </c>
      <c r="W127" s="209" t="e">
        <f t="shared" si="22"/>
        <v>#VALUE!</v>
      </c>
      <c r="X127" s="233" t="e">
        <f t="shared" si="23"/>
        <v>#VALUE!</v>
      </c>
      <c r="Y127" s="234" t="e">
        <f t="shared" si="24"/>
        <v>#VALUE!</v>
      </c>
      <c r="Z127" s="234" t="e">
        <f t="shared" si="25"/>
        <v>#VALUE!</v>
      </c>
    </row>
    <row r="128" spans="1:27">
      <c r="A128" s="235">
        <v>552</v>
      </c>
      <c r="B128" s="236" t="s">
        <v>186</v>
      </c>
      <c r="C128" s="237">
        <v>20.229999999999997</v>
      </c>
      <c r="D128" s="238">
        <v>13.443769413318384</v>
      </c>
      <c r="E128" s="239">
        <v>1991</v>
      </c>
      <c r="F128" s="237">
        <v>10.470000000000002</v>
      </c>
      <c r="G128" s="238">
        <v>1.1457716756011658</v>
      </c>
      <c r="H128" s="240">
        <v>2006</v>
      </c>
      <c r="I128" s="237">
        <v>30.7</v>
      </c>
      <c r="J128" s="238">
        <v>14.58954108891955</v>
      </c>
      <c r="K128" s="240">
        <v>2006</v>
      </c>
      <c r="M128" s="209" t="e">
        <f t="shared" si="13"/>
        <v>#VALUE!</v>
      </c>
      <c r="N128" s="209" t="e">
        <f t="shared" si="14"/>
        <v>#VALUE!</v>
      </c>
      <c r="O128" s="209" t="e">
        <f t="shared" si="15"/>
        <v>#VALUE!</v>
      </c>
      <c r="P128" s="209" t="e">
        <f t="shared" si="16"/>
        <v>#VALUE!</v>
      </c>
      <c r="Q128" s="209"/>
      <c r="R128" s="209" t="e">
        <f t="shared" si="17"/>
        <v>#VALUE!</v>
      </c>
      <c r="S128" s="209" t="str">
        <f t="shared" si="18"/>
        <v/>
      </c>
      <c r="T128" s="209" t="e">
        <f t="shared" si="19"/>
        <v>#VALUE!</v>
      </c>
      <c r="U128" s="209" t="str">
        <f t="shared" si="20"/>
        <v/>
      </c>
      <c r="V128" s="209" t="e">
        <f t="shared" si="21"/>
        <v>#VALUE!</v>
      </c>
      <c r="W128" s="209" t="e">
        <f t="shared" si="22"/>
        <v>#VALUE!</v>
      </c>
      <c r="X128" s="233" t="e">
        <f t="shared" si="23"/>
        <v>#VALUE!</v>
      </c>
      <c r="Y128" s="234" t="e">
        <f t="shared" si="24"/>
        <v>#VALUE!</v>
      </c>
      <c r="Z128" s="234" t="e">
        <f t="shared" si="25"/>
        <v>#VALUE!</v>
      </c>
    </row>
    <row r="129" spans="1:26">
      <c r="A129" s="235" t="s">
        <v>195</v>
      </c>
      <c r="B129" s="236" t="s">
        <v>187</v>
      </c>
      <c r="C129" s="237">
        <v>2.2000000000000002</v>
      </c>
      <c r="D129" s="238">
        <v>2.4933711786255444</v>
      </c>
      <c r="E129" s="239">
        <v>1990</v>
      </c>
      <c r="F129" s="237">
        <v>0</v>
      </c>
      <c r="G129" s="238">
        <v>0</v>
      </c>
      <c r="H129" s="240">
        <v>0</v>
      </c>
      <c r="I129" s="237">
        <v>2.2000000000000002</v>
      </c>
      <c r="J129" s="238">
        <v>2.4933711786255444</v>
      </c>
      <c r="K129" s="240">
        <v>1990</v>
      </c>
      <c r="M129" s="209" t="e">
        <f t="shared" si="13"/>
        <v>#VALUE!</v>
      </c>
      <c r="N129" s="209" t="e">
        <f t="shared" si="14"/>
        <v>#VALUE!</v>
      </c>
      <c r="O129" s="209" t="e">
        <f t="shared" si="15"/>
        <v>#VALUE!</v>
      </c>
      <c r="P129" s="209" t="e">
        <f t="shared" si="16"/>
        <v>#VALUE!</v>
      </c>
      <c r="Q129" s="209"/>
      <c r="R129" s="209" t="str">
        <f t="shared" si="17"/>
        <v/>
      </c>
      <c r="S129" s="209" t="e">
        <f t="shared" si="18"/>
        <v>#VALUE!</v>
      </c>
      <c r="T129" s="209" t="str">
        <f t="shared" si="19"/>
        <v/>
      </c>
      <c r="U129" s="209" t="e">
        <f t="shared" si="20"/>
        <v>#VALUE!</v>
      </c>
      <c r="V129" s="209" t="e">
        <f t="shared" si="21"/>
        <v>#VALUE!</v>
      </c>
      <c r="W129" s="209" t="e">
        <f t="shared" si="22"/>
        <v>#VALUE!</v>
      </c>
      <c r="X129" s="233" t="e">
        <f t="shared" si="23"/>
        <v>#VALUE!</v>
      </c>
      <c r="Y129" s="234" t="e">
        <f t="shared" si="24"/>
        <v>#VALUE!</v>
      </c>
      <c r="Z129" s="234" t="e">
        <f t="shared" si="25"/>
        <v>#VALUE!</v>
      </c>
    </row>
    <row r="130" spans="1:26">
      <c r="A130" s="235">
        <v>1020</v>
      </c>
      <c r="B130" s="236" t="s">
        <v>186</v>
      </c>
      <c r="C130" s="237">
        <v>13</v>
      </c>
      <c r="D130" s="238">
        <v>10.57418548210021</v>
      </c>
      <c r="E130" s="239">
        <v>1977</v>
      </c>
      <c r="F130" s="237">
        <v>9</v>
      </c>
      <c r="G130" s="238">
        <v>7.3449786888029998</v>
      </c>
      <c r="H130" s="240">
        <v>2010</v>
      </c>
      <c r="I130" s="237">
        <v>22</v>
      </c>
      <c r="J130" s="238">
        <v>17.919164170903208</v>
      </c>
      <c r="K130" s="240">
        <v>2010</v>
      </c>
      <c r="M130" s="209" t="e">
        <f t="shared" si="13"/>
        <v>#VALUE!</v>
      </c>
      <c r="N130" s="209" t="e">
        <f t="shared" si="14"/>
        <v>#VALUE!</v>
      </c>
      <c r="O130" s="209" t="e">
        <f t="shared" si="15"/>
        <v>#VALUE!</v>
      </c>
      <c r="P130" s="209" t="e">
        <f t="shared" si="16"/>
        <v>#VALUE!</v>
      </c>
      <c r="Q130" s="209"/>
      <c r="R130" s="209" t="e">
        <f t="shared" si="17"/>
        <v>#VALUE!</v>
      </c>
      <c r="S130" s="209" t="str">
        <f t="shared" si="18"/>
        <v/>
      </c>
      <c r="T130" s="209" t="e">
        <f t="shared" si="19"/>
        <v>#VALUE!</v>
      </c>
      <c r="U130" s="209" t="str">
        <f t="shared" si="20"/>
        <v/>
      </c>
      <c r="V130" s="209" t="e">
        <f t="shared" si="21"/>
        <v>#VALUE!</v>
      </c>
      <c r="W130" s="209" t="e">
        <f t="shared" si="22"/>
        <v>#VALUE!</v>
      </c>
      <c r="X130" s="233" t="e">
        <f t="shared" si="23"/>
        <v>#VALUE!</v>
      </c>
      <c r="Y130" s="234" t="e">
        <f t="shared" si="24"/>
        <v>#VALUE!</v>
      </c>
      <c r="Z130" s="234" t="e">
        <f t="shared" si="25"/>
        <v>#VALUE!</v>
      </c>
    </row>
    <row r="131" spans="1:26">
      <c r="A131" s="235">
        <v>804</v>
      </c>
      <c r="B131" s="236" t="s">
        <v>186</v>
      </c>
      <c r="C131" s="237">
        <v>14.429</v>
      </c>
      <c r="D131" s="238">
        <v>11.190216974706347</v>
      </c>
      <c r="E131" s="239">
        <v>1982</v>
      </c>
      <c r="F131" s="237">
        <v>9.8710000000000004</v>
      </c>
      <c r="G131" s="238">
        <v>9.1566982400815444</v>
      </c>
      <c r="H131" s="240">
        <v>2009</v>
      </c>
      <c r="I131" s="237">
        <v>24.3</v>
      </c>
      <c r="J131" s="238">
        <v>20.346915214787892</v>
      </c>
      <c r="K131" s="240">
        <v>2009</v>
      </c>
      <c r="M131" s="209" t="e">
        <f t="shared" si="13"/>
        <v>#VALUE!</v>
      </c>
      <c r="N131" s="209" t="e">
        <f t="shared" si="14"/>
        <v>#VALUE!</v>
      </c>
      <c r="O131" s="209" t="e">
        <f t="shared" si="15"/>
        <v>#VALUE!</v>
      </c>
      <c r="P131" s="209" t="e">
        <f t="shared" si="16"/>
        <v>#VALUE!</v>
      </c>
      <c r="Q131" s="209"/>
      <c r="R131" s="209" t="e">
        <f t="shared" si="17"/>
        <v>#VALUE!</v>
      </c>
      <c r="S131" s="209" t="str">
        <f t="shared" si="18"/>
        <v/>
      </c>
      <c r="T131" s="209" t="e">
        <f t="shared" si="19"/>
        <v>#VALUE!</v>
      </c>
      <c r="U131" s="209" t="str">
        <f t="shared" si="20"/>
        <v/>
      </c>
      <c r="V131" s="209" t="e">
        <f t="shared" si="21"/>
        <v>#VALUE!</v>
      </c>
      <c r="W131" s="209" t="e">
        <f t="shared" si="22"/>
        <v>#VALUE!</v>
      </c>
      <c r="X131" s="233" t="e">
        <f t="shared" si="23"/>
        <v>#VALUE!</v>
      </c>
      <c r="Y131" s="234" t="e">
        <f t="shared" si="24"/>
        <v>#VALUE!</v>
      </c>
      <c r="Z131" s="234" t="e">
        <f t="shared" si="25"/>
        <v>#VALUE!</v>
      </c>
    </row>
    <row r="132" spans="1:26">
      <c r="A132" s="235">
        <v>579</v>
      </c>
      <c r="B132" s="236" t="s">
        <v>186</v>
      </c>
      <c r="C132" s="237">
        <v>17.100000000000001</v>
      </c>
      <c r="D132" s="238">
        <v>12.271174416064721</v>
      </c>
      <c r="E132" s="239" t="s">
        <v>193</v>
      </c>
      <c r="F132" s="237">
        <v>11</v>
      </c>
      <c r="G132" s="238">
        <v>3.6516230200538073</v>
      </c>
      <c r="H132" s="240">
        <v>2008</v>
      </c>
      <c r="I132" s="237">
        <v>28.1</v>
      </c>
      <c r="J132" s="238">
        <v>15.922797436118529</v>
      </c>
      <c r="K132" s="240">
        <v>2008</v>
      </c>
      <c r="M132" s="209" t="e">
        <f t="shared" si="13"/>
        <v>#VALUE!</v>
      </c>
      <c r="N132" s="209" t="e">
        <f t="shared" si="14"/>
        <v>#VALUE!</v>
      </c>
      <c r="O132" s="209" t="e">
        <f t="shared" si="15"/>
        <v>#VALUE!</v>
      </c>
      <c r="P132" s="209" t="e">
        <f t="shared" si="16"/>
        <v>#VALUE!</v>
      </c>
      <c r="Q132" s="209"/>
      <c r="R132" s="209" t="e">
        <f t="shared" si="17"/>
        <v>#VALUE!</v>
      </c>
      <c r="S132" s="209" t="str">
        <f t="shared" si="18"/>
        <v/>
      </c>
      <c r="T132" s="209" t="e">
        <f t="shared" si="19"/>
        <v>#VALUE!</v>
      </c>
      <c r="U132" s="209" t="str">
        <f t="shared" si="20"/>
        <v/>
      </c>
      <c r="V132" s="209" t="e">
        <f t="shared" si="21"/>
        <v>#VALUE!</v>
      </c>
      <c r="W132" s="209" t="e">
        <f t="shared" si="22"/>
        <v>#VALUE!</v>
      </c>
      <c r="X132" s="233" t="e">
        <f t="shared" si="23"/>
        <v>#VALUE!</v>
      </c>
      <c r="Y132" s="234" t="e">
        <f t="shared" si="24"/>
        <v>#VALUE!</v>
      </c>
      <c r="Z132" s="234" t="e">
        <f t="shared" si="25"/>
        <v>#VALUE!</v>
      </c>
    </row>
    <row r="133" spans="1:26">
      <c r="A133" s="235">
        <v>435</v>
      </c>
      <c r="B133" s="236" t="s">
        <v>186</v>
      </c>
      <c r="C133" s="237">
        <v>10.6</v>
      </c>
      <c r="D133" s="238">
        <v>9.465020641683763</v>
      </c>
      <c r="E133" s="239">
        <v>1990</v>
      </c>
      <c r="F133" s="237">
        <v>8.4</v>
      </c>
      <c r="G133" s="238">
        <v>3.0773639102073269</v>
      </c>
      <c r="H133" s="240">
        <v>2004</v>
      </c>
      <c r="I133" s="237">
        <v>19</v>
      </c>
      <c r="J133" s="238">
        <v>12.542384551891089</v>
      </c>
      <c r="K133" s="240">
        <v>2004</v>
      </c>
      <c r="M133" s="209" t="e">
        <f t="shared" si="13"/>
        <v>#VALUE!</v>
      </c>
      <c r="N133" s="209" t="e">
        <f t="shared" si="14"/>
        <v>#VALUE!</v>
      </c>
      <c r="O133" s="209" t="e">
        <f t="shared" si="15"/>
        <v>#VALUE!</v>
      </c>
      <c r="P133" s="209" t="e">
        <f t="shared" si="16"/>
        <v>#VALUE!</v>
      </c>
      <c r="Q133" s="209"/>
      <c r="R133" s="209" t="e">
        <f t="shared" si="17"/>
        <v>#VALUE!</v>
      </c>
      <c r="S133" s="209" t="str">
        <f t="shared" si="18"/>
        <v/>
      </c>
      <c r="T133" s="209" t="e">
        <f t="shared" si="19"/>
        <v>#VALUE!</v>
      </c>
      <c r="U133" s="209" t="str">
        <f t="shared" si="20"/>
        <v/>
      </c>
      <c r="V133" s="209" t="e">
        <f t="shared" si="21"/>
        <v>#VALUE!</v>
      </c>
      <c r="W133" s="209" t="e">
        <f t="shared" si="22"/>
        <v>#VALUE!</v>
      </c>
      <c r="X133" s="233" t="e">
        <f t="shared" si="23"/>
        <v>#VALUE!</v>
      </c>
      <c r="Y133" s="234" t="e">
        <f t="shared" si="24"/>
        <v>#VALUE!</v>
      </c>
      <c r="Z133" s="234" t="e">
        <f t="shared" si="25"/>
        <v>#VALUE!</v>
      </c>
    </row>
    <row r="134" spans="1:26">
      <c r="A134" s="235">
        <v>1386</v>
      </c>
      <c r="B134" s="236" t="s">
        <v>186</v>
      </c>
      <c r="C134" s="237">
        <v>32.700000000000003</v>
      </c>
      <c r="D134" s="238">
        <v>17.448312627543181</v>
      </c>
      <c r="E134" s="239">
        <v>0</v>
      </c>
      <c r="F134" s="237">
        <v>13.5</v>
      </c>
      <c r="G134" s="238">
        <v>0.85934464632152285</v>
      </c>
      <c r="H134" s="240">
        <v>2013</v>
      </c>
      <c r="I134" s="237">
        <v>46.2</v>
      </c>
      <c r="J134" s="238">
        <v>18.307657273864706</v>
      </c>
      <c r="K134" s="240">
        <v>2013</v>
      </c>
      <c r="M134" s="209" t="e">
        <f t="shared" si="13"/>
        <v>#VALUE!</v>
      </c>
      <c r="N134" s="209" t="e">
        <f t="shared" si="14"/>
        <v>#VALUE!</v>
      </c>
      <c r="O134" s="209" t="e">
        <f t="shared" si="15"/>
        <v>#VALUE!</v>
      </c>
      <c r="P134" s="209" t="e">
        <f t="shared" si="16"/>
        <v>#VALUE!</v>
      </c>
      <c r="Q134" s="209"/>
      <c r="R134" s="209" t="e">
        <f t="shared" si="17"/>
        <v>#VALUE!</v>
      </c>
      <c r="S134" s="209" t="str">
        <f t="shared" si="18"/>
        <v/>
      </c>
      <c r="T134" s="209" t="e">
        <f t="shared" si="19"/>
        <v>#VALUE!</v>
      </c>
      <c r="U134" s="209" t="str">
        <f t="shared" si="20"/>
        <v/>
      </c>
      <c r="V134" s="209" t="e">
        <f t="shared" si="21"/>
        <v>#VALUE!</v>
      </c>
      <c r="W134" s="209" t="e">
        <f t="shared" si="22"/>
        <v>#VALUE!</v>
      </c>
      <c r="X134" s="233" t="e">
        <f t="shared" si="23"/>
        <v>#VALUE!</v>
      </c>
      <c r="Y134" s="234" t="e">
        <f t="shared" si="24"/>
        <v>#VALUE!</v>
      </c>
      <c r="Z134" s="234" t="e">
        <f t="shared" si="25"/>
        <v>#VALUE!</v>
      </c>
    </row>
    <row r="135" spans="1:26">
      <c r="A135" s="235">
        <v>696</v>
      </c>
      <c r="B135" s="236" t="s">
        <v>186</v>
      </c>
      <c r="C135" s="237">
        <v>9.1370000000000005</v>
      </c>
      <c r="D135" s="238">
        <v>8.731730833504173</v>
      </c>
      <c r="E135" s="239">
        <v>1981</v>
      </c>
      <c r="F135" s="237">
        <v>8.0629999999999988</v>
      </c>
      <c r="G135" s="238">
        <v>0.26810351472539734</v>
      </c>
      <c r="H135" s="240">
        <v>2007</v>
      </c>
      <c r="I135" s="237">
        <v>17.2</v>
      </c>
      <c r="J135" s="238">
        <v>8.9998343482295695</v>
      </c>
      <c r="K135" s="240">
        <v>2007</v>
      </c>
      <c r="M135" s="209" t="e">
        <f t="shared" si="13"/>
        <v>#VALUE!</v>
      </c>
      <c r="N135" s="209" t="e">
        <f t="shared" si="14"/>
        <v>#VALUE!</v>
      </c>
      <c r="O135" s="209" t="e">
        <f t="shared" si="15"/>
        <v>#VALUE!</v>
      </c>
      <c r="P135" s="209" t="e">
        <f t="shared" si="16"/>
        <v>#VALUE!</v>
      </c>
      <c r="Q135" s="209"/>
      <c r="R135" s="209" t="e">
        <f t="shared" si="17"/>
        <v>#VALUE!</v>
      </c>
      <c r="S135" s="209" t="str">
        <f t="shared" si="18"/>
        <v/>
      </c>
      <c r="T135" s="209" t="e">
        <f t="shared" si="19"/>
        <v>#VALUE!</v>
      </c>
      <c r="U135" s="209" t="str">
        <f t="shared" si="20"/>
        <v/>
      </c>
      <c r="V135" s="209" t="e">
        <f t="shared" si="21"/>
        <v>#VALUE!</v>
      </c>
      <c r="W135" s="209" t="e">
        <f t="shared" si="22"/>
        <v>#VALUE!</v>
      </c>
      <c r="X135" s="233" t="e">
        <f t="shared" si="23"/>
        <v>#VALUE!</v>
      </c>
      <c r="Y135" s="234" t="e">
        <f t="shared" si="24"/>
        <v>#VALUE!</v>
      </c>
      <c r="Z135" s="234" t="e">
        <f t="shared" si="25"/>
        <v>#VALUE!</v>
      </c>
    </row>
    <row r="136" spans="1:26">
      <c r="A136" s="235">
        <v>708</v>
      </c>
      <c r="B136" s="236" t="s">
        <v>186</v>
      </c>
      <c r="C136" s="237">
        <v>16.2</v>
      </c>
      <c r="D136" s="238">
        <v>11.916183013538712</v>
      </c>
      <c r="E136" s="239">
        <v>1982</v>
      </c>
      <c r="F136" s="237">
        <v>11.5</v>
      </c>
      <c r="G136" s="238">
        <v>6.8374623210633541</v>
      </c>
      <c r="H136" s="240">
        <v>2007</v>
      </c>
      <c r="I136" s="237">
        <v>27.7</v>
      </c>
      <c r="J136" s="238">
        <v>18.753645334602066</v>
      </c>
      <c r="K136" s="240">
        <v>2007</v>
      </c>
      <c r="M136" s="209" t="e">
        <f t="shared" si="13"/>
        <v>#VALUE!</v>
      </c>
      <c r="N136" s="209" t="e">
        <f t="shared" si="14"/>
        <v>#VALUE!</v>
      </c>
      <c r="O136" s="209" t="e">
        <f t="shared" si="15"/>
        <v>#VALUE!</v>
      </c>
      <c r="P136" s="209" t="e">
        <f t="shared" si="16"/>
        <v>#VALUE!</v>
      </c>
      <c r="Q136" s="209"/>
      <c r="R136" s="209" t="e">
        <f t="shared" si="17"/>
        <v>#VALUE!</v>
      </c>
      <c r="S136" s="209" t="str">
        <f t="shared" si="18"/>
        <v/>
      </c>
      <c r="T136" s="209" t="e">
        <f t="shared" si="19"/>
        <v>#VALUE!</v>
      </c>
      <c r="U136" s="209" t="str">
        <f t="shared" si="20"/>
        <v/>
      </c>
      <c r="V136" s="209" t="e">
        <f t="shared" si="21"/>
        <v>#VALUE!</v>
      </c>
      <c r="W136" s="209" t="e">
        <f t="shared" si="22"/>
        <v>#VALUE!</v>
      </c>
      <c r="X136" s="233" t="e">
        <f t="shared" si="23"/>
        <v>#VALUE!</v>
      </c>
      <c r="Y136" s="234" t="e">
        <f t="shared" si="24"/>
        <v>#VALUE!</v>
      </c>
      <c r="Z136" s="234" t="e">
        <f t="shared" si="25"/>
        <v>#VALUE!</v>
      </c>
    </row>
    <row r="137" spans="1:26">
      <c r="A137" s="235">
        <v>1382</v>
      </c>
      <c r="B137" s="236" t="s">
        <v>186</v>
      </c>
      <c r="C137" s="237">
        <v>24.2</v>
      </c>
      <c r="D137" s="238">
        <v>14.817427907512382</v>
      </c>
      <c r="E137" s="239" t="s">
        <v>193</v>
      </c>
      <c r="F137" s="237">
        <v>11.900000000000002</v>
      </c>
      <c r="G137" s="238">
        <v>2.4484361075925429</v>
      </c>
      <c r="H137" s="240">
        <v>2013</v>
      </c>
      <c r="I137" s="237">
        <v>36.1</v>
      </c>
      <c r="J137" s="238">
        <v>17.265864015104924</v>
      </c>
      <c r="K137" s="240">
        <v>2013</v>
      </c>
      <c r="M137" s="209" t="e">
        <f t="shared" si="13"/>
        <v>#VALUE!</v>
      </c>
      <c r="N137" s="209" t="e">
        <f t="shared" si="14"/>
        <v>#VALUE!</v>
      </c>
      <c r="O137" s="209" t="e">
        <f t="shared" si="15"/>
        <v>#VALUE!</v>
      </c>
      <c r="P137" s="209" t="e">
        <f t="shared" si="16"/>
        <v>#VALUE!</v>
      </c>
      <c r="Q137" s="209"/>
      <c r="R137" s="209" t="e">
        <f t="shared" si="17"/>
        <v>#VALUE!</v>
      </c>
      <c r="S137" s="209" t="str">
        <f t="shared" si="18"/>
        <v/>
      </c>
      <c r="T137" s="209" t="e">
        <f t="shared" si="19"/>
        <v>#VALUE!</v>
      </c>
      <c r="U137" s="209" t="str">
        <f t="shared" si="20"/>
        <v/>
      </c>
      <c r="V137" s="209" t="e">
        <f t="shared" si="21"/>
        <v>#VALUE!</v>
      </c>
      <c r="W137" s="209" t="e">
        <f t="shared" si="22"/>
        <v>#VALUE!</v>
      </c>
      <c r="X137" s="233" t="e">
        <f t="shared" si="23"/>
        <v>#VALUE!</v>
      </c>
      <c r="Y137" s="234" t="e">
        <f t="shared" si="24"/>
        <v>#VALUE!</v>
      </c>
      <c r="Z137" s="234" t="e">
        <f t="shared" si="25"/>
        <v>#VALUE!</v>
      </c>
    </row>
    <row r="138" spans="1:26">
      <c r="A138" s="235">
        <v>1201</v>
      </c>
      <c r="B138" s="236" t="s">
        <v>186</v>
      </c>
      <c r="C138" s="237">
        <v>13.3</v>
      </c>
      <c r="D138" s="238">
        <v>10.705983966639414</v>
      </c>
      <c r="E138" s="239" t="s">
        <v>193</v>
      </c>
      <c r="F138" s="237">
        <v>10.599999999999998</v>
      </c>
      <c r="G138" s="238">
        <v>7.6364894321569698</v>
      </c>
      <c r="H138" s="240">
        <v>2012</v>
      </c>
      <c r="I138" s="237">
        <v>23.9</v>
      </c>
      <c r="J138" s="238">
        <v>18.342473398796383</v>
      </c>
      <c r="K138" s="240">
        <v>2012</v>
      </c>
      <c r="M138" s="209" t="e">
        <f t="shared" si="13"/>
        <v>#VALUE!</v>
      </c>
      <c r="N138" s="209" t="e">
        <f t="shared" si="14"/>
        <v>#VALUE!</v>
      </c>
      <c r="O138" s="209" t="e">
        <f t="shared" si="15"/>
        <v>#VALUE!</v>
      </c>
      <c r="P138" s="209" t="e">
        <f t="shared" si="16"/>
        <v>#VALUE!</v>
      </c>
      <c r="Q138" s="209"/>
      <c r="R138" s="209" t="e">
        <f t="shared" si="17"/>
        <v>#VALUE!</v>
      </c>
      <c r="S138" s="209" t="str">
        <f t="shared" si="18"/>
        <v/>
      </c>
      <c r="T138" s="209" t="e">
        <f t="shared" si="19"/>
        <v>#VALUE!</v>
      </c>
      <c r="U138" s="209" t="str">
        <f t="shared" si="20"/>
        <v/>
      </c>
      <c r="V138" s="209" t="e">
        <f t="shared" si="21"/>
        <v>#VALUE!</v>
      </c>
      <c r="W138" s="209" t="e">
        <f t="shared" si="22"/>
        <v>#VALUE!</v>
      </c>
      <c r="X138" s="233" t="e">
        <f t="shared" si="23"/>
        <v>#VALUE!</v>
      </c>
      <c r="Y138" s="234" t="e">
        <f t="shared" si="24"/>
        <v>#VALUE!</v>
      </c>
      <c r="Z138" s="234" t="e">
        <f t="shared" si="25"/>
        <v>#VALUE!</v>
      </c>
    </row>
    <row r="139" spans="1:26">
      <c r="A139" s="235">
        <v>1394</v>
      </c>
      <c r="B139" s="236" t="s">
        <v>186</v>
      </c>
      <c r="C139" s="237">
        <v>11.7</v>
      </c>
      <c r="D139" s="238">
        <v>9.9862649190778043</v>
      </c>
      <c r="E139" s="239">
        <v>1976</v>
      </c>
      <c r="F139" s="237">
        <v>10</v>
      </c>
      <c r="G139" s="238">
        <v>5.0057806862702598</v>
      </c>
      <c r="H139" s="240">
        <v>2014</v>
      </c>
      <c r="I139" s="237">
        <v>21.7</v>
      </c>
      <c r="J139" s="238">
        <v>14.992045605348064</v>
      </c>
      <c r="K139" s="240">
        <v>2014</v>
      </c>
      <c r="M139" s="209" t="e">
        <f t="shared" si="13"/>
        <v>#VALUE!</v>
      </c>
      <c r="N139" s="209" t="e">
        <f t="shared" si="14"/>
        <v>#VALUE!</v>
      </c>
      <c r="O139" s="209" t="e">
        <f t="shared" si="15"/>
        <v>#VALUE!</v>
      </c>
      <c r="P139" s="209" t="e">
        <f t="shared" si="16"/>
        <v>#VALUE!</v>
      </c>
      <c r="Q139" s="209"/>
      <c r="R139" s="209" t="e">
        <f t="shared" si="17"/>
        <v>#VALUE!</v>
      </c>
      <c r="S139" s="209" t="str">
        <f t="shared" si="18"/>
        <v/>
      </c>
      <c r="T139" s="209" t="e">
        <f t="shared" si="19"/>
        <v>#VALUE!</v>
      </c>
      <c r="U139" s="209" t="str">
        <f t="shared" si="20"/>
        <v/>
      </c>
      <c r="V139" s="209" t="e">
        <f t="shared" si="21"/>
        <v>#VALUE!</v>
      </c>
      <c r="W139" s="209" t="e">
        <f t="shared" si="22"/>
        <v>#VALUE!</v>
      </c>
      <c r="X139" s="233" t="e">
        <f t="shared" si="23"/>
        <v>#VALUE!</v>
      </c>
      <c r="Y139" s="234" t="e">
        <f t="shared" si="24"/>
        <v>#VALUE!</v>
      </c>
      <c r="Z139" s="234" t="e">
        <f t="shared" si="25"/>
        <v>#VALUE!</v>
      </c>
    </row>
    <row r="140" spans="1:26">
      <c r="A140" s="235">
        <v>1018</v>
      </c>
      <c r="B140" s="236" t="s">
        <v>187</v>
      </c>
      <c r="C140" s="237">
        <v>3</v>
      </c>
      <c r="D140" s="238">
        <v>10.634643135603309</v>
      </c>
      <c r="E140" s="239">
        <v>2011</v>
      </c>
      <c r="F140" s="237">
        <v>0</v>
      </c>
      <c r="G140" s="238">
        <v>0</v>
      </c>
      <c r="H140" s="240">
        <v>0</v>
      </c>
      <c r="I140" s="237">
        <v>3</v>
      </c>
      <c r="J140" s="238">
        <v>10.634643135603309</v>
      </c>
      <c r="K140" s="240">
        <v>2011</v>
      </c>
      <c r="M140" s="209" t="e">
        <f t="shared" si="13"/>
        <v>#VALUE!</v>
      </c>
      <c r="N140" s="209" t="e">
        <f t="shared" si="14"/>
        <v>#VALUE!</v>
      </c>
      <c r="O140" s="209" t="e">
        <f t="shared" si="15"/>
        <v>#VALUE!</v>
      </c>
      <c r="P140" s="209" t="e">
        <f t="shared" si="16"/>
        <v>#VALUE!</v>
      </c>
      <c r="Q140" s="209"/>
      <c r="R140" s="209" t="str">
        <f t="shared" si="17"/>
        <v/>
      </c>
      <c r="S140" s="209" t="e">
        <f t="shared" si="18"/>
        <v>#VALUE!</v>
      </c>
      <c r="T140" s="209" t="str">
        <f t="shared" si="19"/>
        <v/>
      </c>
      <c r="U140" s="209" t="e">
        <f t="shared" si="20"/>
        <v>#VALUE!</v>
      </c>
      <c r="V140" s="209" t="e">
        <f t="shared" si="21"/>
        <v>#VALUE!</v>
      </c>
      <c r="W140" s="209" t="e">
        <f t="shared" si="22"/>
        <v>#VALUE!</v>
      </c>
      <c r="X140" s="233" t="e">
        <f t="shared" si="23"/>
        <v>#VALUE!</v>
      </c>
      <c r="Y140" s="234" t="e">
        <f t="shared" si="24"/>
        <v>#VALUE!</v>
      </c>
      <c r="Z140" s="234" t="e">
        <f t="shared" si="25"/>
        <v>#VALUE!</v>
      </c>
    </row>
    <row r="141" spans="1:26">
      <c r="A141" s="235">
        <v>457</v>
      </c>
      <c r="B141" s="236" t="s">
        <v>186</v>
      </c>
      <c r="C141" s="237">
        <v>10.77</v>
      </c>
      <c r="D141" s="238">
        <v>9.5471387337924103</v>
      </c>
      <c r="E141" s="239">
        <v>1990</v>
      </c>
      <c r="F141" s="237">
        <v>10</v>
      </c>
      <c r="G141" s="238">
        <v>3.289132084924363</v>
      </c>
      <c r="H141" s="240">
        <v>2006</v>
      </c>
      <c r="I141" s="237">
        <v>20.77</v>
      </c>
      <c r="J141" s="238">
        <v>12.836270818716773</v>
      </c>
      <c r="K141" s="240">
        <v>2006</v>
      </c>
      <c r="M141" s="209" t="e">
        <f t="shared" si="13"/>
        <v>#VALUE!</v>
      </c>
      <c r="N141" s="209" t="e">
        <f t="shared" si="14"/>
        <v>#VALUE!</v>
      </c>
      <c r="O141" s="209" t="e">
        <f t="shared" si="15"/>
        <v>#VALUE!</v>
      </c>
      <c r="P141" s="209" t="e">
        <f t="shared" si="16"/>
        <v>#VALUE!</v>
      </c>
      <c r="Q141" s="209"/>
      <c r="R141" s="209" t="e">
        <f t="shared" si="17"/>
        <v>#VALUE!</v>
      </c>
      <c r="S141" s="209" t="str">
        <f t="shared" si="18"/>
        <v/>
      </c>
      <c r="T141" s="209" t="e">
        <f t="shared" si="19"/>
        <v>#VALUE!</v>
      </c>
      <c r="U141" s="209" t="str">
        <f t="shared" si="20"/>
        <v/>
      </c>
      <c r="V141" s="209" t="e">
        <f t="shared" si="21"/>
        <v>#VALUE!</v>
      </c>
      <c r="W141" s="209" t="e">
        <f t="shared" si="22"/>
        <v>#VALUE!</v>
      </c>
      <c r="X141" s="233" t="e">
        <f t="shared" si="23"/>
        <v>#VALUE!</v>
      </c>
      <c r="Y141" s="234" t="e">
        <f t="shared" si="24"/>
        <v>#VALUE!</v>
      </c>
      <c r="Z141" s="234" t="e">
        <f t="shared" si="25"/>
        <v>#VALUE!</v>
      </c>
    </row>
    <row r="142" spans="1:26">
      <c r="A142" s="235">
        <v>858</v>
      </c>
      <c r="B142" s="236" t="s">
        <v>186</v>
      </c>
      <c r="C142" s="237">
        <v>28.4</v>
      </c>
      <c r="D142" s="238">
        <v>16.162523767839538</v>
      </c>
      <c r="E142" s="239">
        <v>2009</v>
      </c>
      <c r="F142" s="237">
        <v>13.300000000000004</v>
      </c>
      <c r="G142" s="238">
        <v>5.4358775042665943</v>
      </c>
      <c r="H142" s="240">
        <v>2010</v>
      </c>
      <c r="I142" s="237">
        <v>41.7</v>
      </c>
      <c r="J142" s="238">
        <v>21.59840127210613</v>
      </c>
      <c r="K142" s="240">
        <v>2010</v>
      </c>
      <c r="M142" s="209" t="e">
        <f t="shared" ref="M142:M205" si="26">IF($C142&gt;0,20*($C$11+(MIN(7.5,$C142)*$D$11)+(MAX(MIN(9.5,$C142-7.5),0)*$E$11)+(MAX(MIN(23,$C142-17),0)*$F$11)+(MAX($C142-40,0)*$G$11))/1000000,0)</f>
        <v>#VALUE!</v>
      </c>
      <c r="N142" s="209" t="e">
        <f t="shared" ref="N142:N205" si="27">O142-M142</f>
        <v>#VALUE!</v>
      </c>
      <c r="O142" s="209" t="e">
        <f t="shared" ref="O142:O205" si="28">IF(I142&gt;0,20*($C$11+(MIN(7.5,I142)*$D$11)+(MAX(MIN(9.5,I142-7.5),0)*$E$11)+(MAX(MIN(23,I142-17),0)*$F$11)+(MAX(I142-40,0)*$G$11))/1000000,0)</f>
        <v>#VALUE!</v>
      </c>
      <c r="P142" s="209" t="e">
        <f t="shared" ref="P142:P205" si="29">IF(B142="GF",M142,N142)</f>
        <v>#VALUE!</v>
      </c>
      <c r="Q142" s="209"/>
      <c r="R142" s="209" t="e">
        <f t="shared" ref="R142:R275" si="30">IF(B142="UG",MIN(G142,P142),"")</f>
        <v>#VALUE!</v>
      </c>
      <c r="S142" s="209" t="str">
        <f t="shared" ref="S142:S275" si="31">IF(B142="GF",MIN(D142,P142),"")</f>
        <v/>
      </c>
      <c r="T142" s="209" t="e">
        <f t="shared" ref="T142:T275" si="32">IF(B142="UG",G142-R142,"")</f>
        <v>#VALUE!</v>
      </c>
      <c r="U142" s="209" t="str">
        <f t="shared" ref="U142:U275" si="33">IF(B142="GF",D142-S142,"")</f>
        <v/>
      </c>
      <c r="V142" s="209" t="e">
        <f t="shared" ref="V142:V275" si="34">IF(P142&gt;SUM(R142:S142),P142-SUM(R142:S142,W142),"")</f>
        <v>#VALUE!</v>
      </c>
      <c r="W142" s="209" t="e">
        <f t="shared" ref="W142:W275" si="35">IF((P142-SUM(R142:S142))&gt;0.1,0.1,"")</f>
        <v>#VALUE!</v>
      </c>
      <c r="X142" s="233" t="e">
        <f t="shared" ref="X142:X275" si="36">IF(OR(AND(B142="GF",P142&gt;=D142),AND(B142="UG",P142&gt;=G142)),1,0)</f>
        <v>#VALUE!</v>
      </c>
      <c r="Y142" s="234" t="e">
        <f t="shared" ref="Y142:Y275" si="37">IF(OR(AND(B142="GF",P142&gt;D142),AND(B142="UG",P142&gt;G142)),1,0)</f>
        <v>#VALUE!</v>
      </c>
      <c r="Z142" s="234" t="e">
        <f t="shared" ref="Z142:Z275" si="38">IF(OR(AND(B142="GF",(P142-D142)&gt;=5),AND(B142="UG",(P142-G142)&gt;=5)),1,0)</f>
        <v>#VALUE!</v>
      </c>
    </row>
    <row r="143" spans="1:26">
      <c r="A143" s="235">
        <v>1208</v>
      </c>
      <c r="B143" s="236" t="s">
        <v>186</v>
      </c>
      <c r="C143" s="237">
        <v>14.1</v>
      </c>
      <c r="D143" s="238">
        <v>11.050953537295987</v>
      </c>
      <c r="E143" s="239">
        <v>1961</v>
      </c>
      <c r="F143" s="237">
        <v>11.500000000000002</v>
      </c>
      <c r="G143" s="238">
        <v>2.7992110812000917</v>
      </c>
      <c r="H143" s="240">
        <v>2012</v>
      </c>
      <c r="I143" s="237">
        <v>25.6</v>
      </c>
      <c r="J143" s="238">
        <v>13.850164618496079</v>
      </c>
      <c r="K143" s="240">
        <v>2012</v>
      </c>
      <c r="M143" s="209" t="e">
        <f t="shared" si="26"/>
        <v>#VALUE!</v>
      </c>
      <c r="N143" s="209" t="e">
        <f t="shared" si="27"/>
        <v>#VALUE!</v>
      </c>
      <c r="O143" s="209" t="e">
        <f t="shared" si="28"/>
        <v>#VALUE!</v>
      </c>
      <c r="P143" s="209" t="e">
        <f t="shared" si="29"/>
        <v>#VALUE!</v>
      </c>
      <c r="Q143" s="209"/>
      <c r="R143" s="209" t="e">
        <f t="shared" si="30"/>
        <v>#VALUE!</v>
      </c>
      <c r="S143" s="209" t="str">
        <f t="shared" si="31"/>
        <v/>
      </c>
      <c r="T143" s="209" t="e">
        <f t="shared" si="32"/>
        <v>#VALUE!</v>
      </c>
      <c r="U143" s="209" t="str">
        <f t="shared" si="33"/>
        <v/>
      </c>
      <c r="V143" s="209" t="e">
        <f t="shared" si="34"/>
        <v>#VALUE!</v>
      </c>
      <c r="W143" s="209" t="e">
        <f t="shared" si="35"/>
        <v>#VALUE!</v>
      </c>
      <c r="X143" s="233" t="e">
        <f t="shared" si="36"/>
        <v>#VALUE!</v>
      </c>
      <c r="Y143" s="234" t="e">
        <f t="shared" si="37"/>
        <v>#VALUE!</v>
      </c>
      <c r="Z143" s="234" t="e">
        <f t="shared" si="38"/>
        <v>#VALUE!</v>
      </c>
    </row>
    <row r="144" spans="1:26">
      <c r="A144" s="235">
        <v>1324</v>
      </c>
      <c r="B144" s="236" t="s">
        <v>186</v>
      </c>
      <c r="C144" s="237">
        <v>15.8</v>
      </c>
      <c r="D144" s="238">
        <v>11.755521431323254</v>
      </c>
      <c r="E144" s="239">
        <v>2012</v>
      </c>
      <c r="F144" s="237">
        <v>12.3</v>
      </c>
      <c r="G144" s="238">
        <v>2.2692987542218521</v>
      </c>
      <c r="H144" s="240">
        <v>2014</v>
      </c>
      <c r="I144" s="237">
        <v>28.1</v>
      </c>
      <c r="J144" s="238">
        <v>14.024820185545106</v>
      </c>
      <c r="K144" s="240">
        <v>2014</v>
      </c>
      <c r="M144" s="209" t="e">
        <f t="shared" si="26"/>
        <v>#VALUE!</v>
      </c>
      <c r="N144" s="209" t="e">
        <f t="shared" si="27"/>
        <v>#VALUE!</v>
      </c>
      <c r="O144" s="209" t="e">
        <f t="shared" si="28"/>
        <v>#VALUE!</v>
      </c>
      <c r="P144" s="209" t="e">
        <f t="shared" si="29"/>
        <v>#VALUE!</v>
      </c>
      <c r="Q144" s="209"/>
      <c r="R144" s="209" t="e">
        <f t="shared" si="30"/>
        <v>#VALUE!</v>
      </c>
      <c r="S144" s="209" t="str">
        <f t="shared" si="31"/>
        <v/>
      </c>
      <c r="T144" s="209" t="e">
        <f t="shared" si="32"/>
        <v>#VALUE!</v>
      </c>
      <c r="U144" s="209" t="str">
        <f t="shared" si="33"/>
        <v/>
      </c>
      <c r="V144" s="209" t="e">
        <f t="shared" si="34"/>
        <v>#VALUE!</v>
      </c>
      <c r="W144" s="209" t="e">
        <f t="shared" si="35"/>
        <v>#VALUE!</v>
      </c>
      <c r="X144" s="233" t="e">
        <f t="shared" si="36"/>
        <v>#VALUE!</v>
      </c>
      <c r="Y144" s="234" t="e">
        <f t="shared" si="37"/>
        <v>#VALUE!</v>
      </c>
      <c r="Z144" s="234" t="e">
        <f t="shared" si="38"/>
        <v>#VALUE!</v>
      </c>
    </row>
    <row r="145" spans="1:26">
      <c r="A145" s="235">
        <v>467</v>
      </c>
      <c r="B145" s="236" t="s">
        <v>186</v>
      </c>
      <c r="C145" s="237">
        <v>5.7</v>
      </c>
      <c r="D145" s="238">
        <v>6.7582633034598336</v>
      </c>
      <c r="E145" s="239">
        <v>1996</v>
      </c>
      <c r="F145" s="237">
        <v>7.8999999999999995</v>
      </c>
      <c r="G145" s="238">
        <v>3.4855022233326953</v>
      </c>
      <c r="H145" s="240">
        <v>2005</v>
      </c>
      <c r="I145" s="237">
        <v>13.6</v>
      </c>
      <c r="J145" s="238">
        <v>10.243765526792529</v>
      </c>
      <c r="K145" s="240">
        <v>2005</v>
      </c>
      <c r="M145" s="209" t="e">
        <f t="shared" si="26"/>
        <v>#VALUE!</v>
      </c>
      <c r="N145" s="209" t="e">
        <f t="shared" si="27"/>
        <v>#VALUE!</v>
      </c>
      <c r="O145" s="209" t="e">
        <f t="shared" si="28"/>
        <v>#VALUE!</v>
      </c>
      <c r="P145" s="209" t="e">
        <f t="shared" si="29"/>
        <v>#VALUE!</v>
      </c>
      <c r="Q145" s="209"/>
      <c r="R145" s="209" t="e">
        <f t="shared" si="30"/>
        <v>#VALUE!</v>
      </c>
      <c r="S145" s="209" t="str">
        <f t="shared" si="31"/>
        <v/>
      </c>
      <c r="T145" s="209" t="e">
        <f t="shared" si="32"/>
        <v>#VALUE!</v>
      </c>
      <c r="U145" s="209" t="str">
        <f t="shared" si="33"/>
        <v/>
      </c>
      <c r="V145" s="209" t="e">
        <f t="shared" si="34"/>
        <v>#VALUE!</v>
      </c>
      <c r="W145" s="209" t="e">
        <f t="shared" si="35"/>
        <v>#VALUE!</v>
      </c>
      <c r="X145" s="233" t="e">
        <f t="shared" si="36"/>
        <v>#VALUE!</v>
      </c>
      <c r="Y145" s="234" t="e">
        <f t="shared" si="37"/>
        <v>#VALUE!</v>
      </c>
      <c r="Z145" s="234" t="e">
        <f t="shared" si="38"/>
        <v>#VALUE!</v>
      </c>
    </row>
    <row r="146" spans="1:26">
      <c r="A146" s="235">
        <v>1554</v>
      </c>
      <c r="B146" s="236" t="s">
        <v>186</v>
      </c>
      <c r="C146" s="237">
        <v>18</v>
      </c>
      <c r="D146" s="238">
        <v>12.617723487696756</v>
      </c>
      <c r="E146" s="239">
        <v>2013</v>
      </c>
      <c r="F146" s="237">
        <v>13</v>
      </c>
      <c r="G146" s="238">
        <v>4.0040929633677633</v>
      </c>
      <c r="H146" s="240">
        <v>2015</v>
      </c>
      <c r="I146" s="237">
        <v>31</v>
      </c>
      <c r="J146" s="238">
        <v>16.621816451064518</v>
      </c>
      <c r="K146" s="240">
        <v>2015</v>
      </c>
      <c r="M146" s="209" t="e">
        <f t="shared" si="26"/>
        <v>#VALUE!</v>
      </c>
      <c r="N146" s="209" t="e">
        <f t="shared" si="27"/>
        <v>#VALUE!</v>
      </c>
      <c r="O146" s="209" t="e">
        <f t="shared" si="28"/>
        <v>#VALUE!</v>
      </c>
      <c r="P146" s="209" t="e">
        <f t="shared" si="29"/>
        <v>#VALUE!</v>
      </c>
      <c r="Q146" s="209"/>
      <c r="R146" s="209" t="e">
        <f t="shared" si="30"/>
        <v>#VALUE!</v>
      </c>
      <c r="S146" s="209" t="str">
        <f t="shared" si="31"/>
        <v/>
      </c>
      <c r="T146" s="209" t="e">
        <f t="shared" si="32"/>
        <v>#VALUE!</v>
      </c>
      <c r="U146" s="209" t="str">
        <f t="shared" si="33"/>
        <v/>
      </c>
      <c r="V146" s="209" t="e">
        <f t="shared" si="34"/>
        <v>#VALUE!</v>
      </c>
      <c r="W146" s="209" t="e">
        <f t="shared" si="35"/>
        <v>#VALUE!</v>
      </c>
      <c r="X146" s="233" t="e">
        <f t="shared" si="36"/>
        <v>#VALUE!</v>
      </c>
      <c r="Y146" s="234" t="e">
        <f t="shared" si="37"/>
        <v>#VALUE!</v>
      </c>
      <c r="Z146" s="234" t="e">
        <f t="shared" si="38"/>
        <v>#VALUE!</v>
      </c>
    </row>
    <row r="147" spans="1:26">
      <c r="A147" s="235">
        <v>1280</v>
      </c>
      <c r="B147" s="236" t="s">
        <v>186</v>
      </c>
      <c r="C147" s="237">
        <v>10</v>
      </c>
      <c r="D147" s="238">
        <v>9.1702642415128466</v>
      </c>
      <c r="E147" s="239">
        <v>0</v>
      </c>
      <c r="F147" s="237">
        <v>10</v>
      </c>
      <c r="G147" s="238">
        <v>3.9567117678399111</v>
      </c>
      <c r="H147" s="240">
        <v>2013</v>
      </c>
      <c r="I147" s="237">
        <v>20</v>
      </c>
      <c r="J147" s="238">
        <v>13.126976009352758</v>
      </c>
      <c r="K147" s="240">
        <v>2013</v>
      </c>
      <c r="M147" s="209" t="e">
        <f t="shared" si="26"/>
        <v>#VALUE!</v>
      </c>
      <c r="N147" s="209" t="e">
        <f t="shared" si="27"/>
        <v>#VALUE!</v>
      </c>
      <c r="O147" s="209" t="e">
        <f t="shared" si="28"/>
        <v>#VALUE!</v>
      </c>
      <c r="P147" s="209" t="e">
        <f t="shared" si="29"/>
        <v>#VALUE!</v>
      </c>
      <c r="Q147" s="209"/>
      <c r="R147" s="209" t="e">
        <f t="shared" si="30"/>
        <v>#VALUE!</v>
      </c>
      <c r="S147" s="209" t="str">
        <f t="shared" si="31"/>
        <v/>
      </c>
      <c r="T147" s="209" t="e">
        <f t="shared" si="32"/>
        <v>#VALUE!</v>
      </c>
      <c r="U147" s="209" t="str">
        <f t="shared" si="33"/>
        <v/>
      </c>
      <c r="V147" s="209" t="e">
        <f t="shared" si="34"/>
        <v>#VALUE!</v>
      </c>
      <c r="W147" s="209" t="e">
        <f t="shared" si="35"/>
        <v>#VALUE!</v>
      </c>
      <c r="X147" s="233" t="e">
        <f t="shared" si="36"/>
        <v>#VALUE!</v>
      </c>
      <c r="Y147" s="234" t="e">
        <f t="shared" si="37"/>
        <v>#VALUE!</v>
      </c>
      <c r="Z147" s="234" t="e">
        <f t="shared" si="38"/>
        <v>#VALUE!</v>
      </c>
    </row>
    <row r="148" spans="1:26">
      <c r="A148" s="235">
        <v>1046</v>
      </c>
      <c r="B148" s="236" t="s">
        <v>186</v>
      </c>
      <c r="C148" s="237">
        <v>33</v>
      </c>
      <c r="D148" s="238">
        <v>17.53504396332124</v>
      </c>
      <c r="E148" s="239" t="s">
        <v>193</v>
      </c>
      <c r="F148" s="237">
        <v>17</v>
      </c>
      <c r="G148" s="238">
        <v>13.838101419471103</v>
      </c>
      <c r="H148" s="240">
        <v>2011</v>
      </c>
      <c r="I148" s="237">
        <v>50</v>
      </c>
      <c r="J148" s="238">
        <v>31.373145382792345</v>
      </c>
      <c r="K148" s="240">
        <v>2011</v>
      </c>
      <c r="M148" s="209" t="e">
        <f t="shared" si="26"/>
        <v>#VALUE!</v>
      </c>
      <c r="N148" s="209" t="e">
        <f t="shared" si="27"/>
        <v>#VALUE!</v>
      </c>
      <c r="O148" s="209" t="e">
        <f t="shared" si="28"/>
        <v>#VALUE!</v>
      </c>
      <c r="P148" s="209" t="e">
        <f t="shared" si="29"/>
        <v>#VALUE!</v>
      </c>
      <c r="Q148" s="209"/>
      <c r="R148" s="209" t="e">
        <f t="shared" si="30"/>
        <v>#VALUE!</v>
      </c>
      <c r="S148" s="209" t="str">
        <f t="shared" si="31"/>
        <v/>
      </c>
      <c r="T148" s="209" t="e">
        <f t="shared" si="32"/>
        <v>#VALUE!</v>
      </c>
      <c r="U148" s="209" t="str">
        <f t="shared" si="33"/>
        <v/>
      </c>
      <c r="V148" s="209" t="e">
        <f t="shared" si="34"/>
        <v>#VALUE!</v>
      </c>
      <c r="W148" s="209" t="e">
        <f t="shared" si="35"/>
        <v>#VALUE!</v>
      </c>
      <c r="X148" s="233" t="e">
        <f t="shared" si="36"/>
        <v>#VALUE!</v>
      </c>
      <c r="Y148" s="234" t="e">
        <f t="shared" si="37"/>
        <v>#VALUE!</v>
      </c>
      <c r="Z148" s="234" t="e">
        <f t="shared" si="38"/>
        <v>#VALUE!</v>
      </c>
    </row>
    <row r="149" spans="1:26">
      <c r="A149" s="235">
        <v>1581</v>
      </c>
      <c r="B149" s="236" t="s">
        <v>186</v>
      </c>
      <c r="C149" s="237">
        <v>7.44</v>
      </c>
      <c r="D149" s="238">
        <v>7.810033633244073</v>
      </c>
      <c r="E149" s="239" t="s">
        <v>193</v>
      </c>
      <c r="F149" s="237">
        <v>9.36</v>
      </c>
      <c r="G149" s="238">
        <v>5.3848313505476417</v>
      </c>
      <c r="H149" s="240">
        <v>2015</v>
      </c>
      <c r="I149" s="237">
        <v>16.8</v>
      </c>
      <c r="J149" s="238">
        <v>13.194864983791714</v>
      </c>
      <c r="K149" s="240">
        <v>2015</v>
      </c>
      <c r="M149" s="209" t="e">
        <f t="shared" si="26"/>
        <v>#VALUE!</v>
      </c>
      <c r="N149" s="209" t="e">
        <f t="shared" si="27"/>
        <v>#VALUE!</v>
      </c>
      <c r="O149" s="209" t="e">
        <f t="shared" si="28"/>
        <v>#VALUE!</v>
      </c>
      <c r="P149" s="209" t="e">
        <f t="shared" si="29"/>
        <v>#VALUE!</v>
      </c>
      <c r="Q149" s="209"/>
      <c r="R149" s="209" t="e">
        <f t="shared" si="30"/>
        <v>#VALUE!</v>
      </c>
      <c r="S149" s="209" t="str">
        <f t="shared" si="31"/>
        <v/>
      </c>
      <c r="T149" s="209" t="e">
        <f t="shared" si="32"/>
        <v>#VALUE!</v>
      </c>
      <c r="U149" s="209" t="str">
        <f t="shared" si="33"/>
        <v/>
      </c>
      <c r="V149" s="209" t="e">
        <f t="shared" si="34"/>
        <v>#VALUE!</v>
      </c>
      <c r="W149" s="209" t="e">
        <f t="shared" si="35"/>
        <v>#VALUE!</v>
      </c>
      <c r="X149" s="233" t="e">
        <f t="shared" si="36"/>
        <v>#VALUE!</v>
      </c>
      <c r="Y149" s="234" t="e">
        <f t="shared" si="37"/>
        <v>#VALUE!</v>
      </c>
      <c r="Z149" s="234" t="e">
        <f t="shared" si="38"/>
        <v>#VALUE!</v>
      </c>
    </row>
    <row r="150" spans="1:26">
      <c r="A150" s="235">
        <v>902</v>
      </c>
      <c r="B150" s="236" t="s">
        <v>186</v>
      </c>
      <c r="C150" s="237">
        <v>19.2</v>
      </c>
      <c r="D150" s="238">
        <v>13.067697900213687</v>
      </c>
      <c r="E150" s="239">
        <v>2002</v>
      </c>
      <c r="F150" s="237">
        <v>13.500000000000004</v>
      </c>
      <c r="G150" s="238">
        <v>0.54699963688402187</v>
      </c>
      <c r="H150" s="240">
        <v>2009</v>
      </c>
      <c r="I150" s="237">
        <v>32.700000000000003</v>
      </c>
      <c r="J150" s="238">
        <v>13.61469753709771</v>
      </c>
      <c r="K150" s="240">
        <v>2009</v>
      </c>
      <c r="M150" s="209" t="e">
        <f t="shared" si="26"/>
        <v>#VALUE!</v>
      </c>
      <c r="N150" s="209" t="e">
        <f t="shared" si="27"/>
        <v>#VALUE!</v>
      </c>
      <c r="O150" s="209" t="e">
        <f t="shared" si="28"/>
        <v>#VALUE!</v>
      </c>
      <c r="P150" s="209" t="e">
        <f t="shared" si="29"/>
        <v>#VALUE!</v>
      </c>
      <c r="Q150" s="209"/>
      <c r="R150" s="209" t="e">
        <f t="shared" si="30"/>
        <v>#VALUE!</v>
      </c>
      <c r="S150" s="209" t="str">
        <f t="shared" si="31"/>
        <v/>
      </c>
      <c r="T150" s="209" t="e">
        <f t="shared" si="32"/>
        <v>#VALUE!</v>
      </c>
      <c r="U150" s="209" t="str">
        <f t="shared" si="33"/>
        <v/>
      </c>
      <c r="V150" s="209" t="e">
        <f t="shared" si="34"/>
        <v>#VALUE!</v>
      </c>
      <c r="W150" s="209" t="e">
        <f t="shared" si="35"/>
        <v>#VALUE!</v>
      </c>
      <c r="X150" s="233" t="e">
        <f t="shared" si="36"/>
        <v>#VALUE!</v>
      </c>
      <c r="Y150" s="234" t="e">
        <f t="shared" si="37"/>
        <v>#VALUE!</v>
      </c>
      <c r="Z150" s="234" t="e">
        <f t="shared" si="38"/>
        <v>#VALUE!</v>
      </c>
    </row>
    <row r="151" spans="1:26">
      <c r="A151" s="235">
        <v>503</v>
      </c>
      <c r="B151" s="236" t="s">
        <v>186</v>
      </c>
      <c r="C151" s="237">
        <v>31</v>
      </c>
      <c r="D151" s="238">
        <v>16.949803152362971</v>
      </c>
      <c r="E151" s="239">
        <v>1972</v>
      </c>
      <c r="F151" s="237">
        <v>16</v>
      </c>
      <c r="G151" s="238">
        <v>3.8033222269089473</v>
      </c>
      <c r="H151" s="240">
        <v>2007</v>
      </c>
      <c r="I151" s="237">
        <v>47</v>
      </c>
      <c r="J151" s="238">
        <v>20.753125379271918</v>
      </c>
      <c r="K151" s="240">
        <v>2007</v>
      </c>
      <c r="M151" s="209" t="e">
        <f t="shared" si="26"/>
        <v>#VALUE!</v>
      </c>
      <c r="N151" s="209" t="e">
        <f t="shared" si="27"/>
        <v>#VALUE!</v>
      </c>
      <c r="O151" s="209" t="e">
        <f t="shared" si="28"/>
        <v>#VALUE!</v>
      </c>
      <c r="P151" s="209" t="e">
        <f t="shared" si="29"/>
        <v>#VALUE!</v>
      </c>
      <c r="Q151" s="209"/>
      <c r="R151" s="209" t="e">
        <f t="shared" si="30"/>
        <v>#VALUE!</v>
      </c>
      <c r="S151" s="209" t="str">
        <f t="shared" si="31"/>
        <v/>
      </c>
      <c r="T151" s="209" t="e">
        <f t="shared" si="32"/>
        <v>#VALUE!</v>
      </c>
      <c r="U151" s="209" t="str">
        <f t="shared" si="33"/>
        <v/>
      </c>
      <c r="V151" s="209" t="e">
        <f t="shared" si="34"/>
        <v>#VALUE!</v>
      </c>
      <c r="W151" s="209" t="e">
        <f t="shared" si="35"/>
        <v>#VALUE!</v>
      </c>
      <c r="X151" s="233" t="e">
        <f t="shared" si="36"/>
        <v>#VALUE!</v>
      </c>
      <c r="Y151" s="234" t="e">
        <f t="shared" si="37"/>
        <v>#VALUE!</v>
      </c>
      <c r="Z151" s="234" t="e">
        <f t="shared" si="38"/>
        <v>#VALUE!</v>
      </c>
    </row>
    <row r="152" spans="1:26">
      <c r="A152" s="235">
        <v>698</v>
      </c>
      <c r="B152" s="236" t="s">
        <v>186</v>
      </c>
      <c r="C152" s="237">
        <v>39.700000000000003</v>
      </c>
      <c r="D152" s="238">
        <v>19.38620007575858</v>
      </c>
      <c r="E152" s="239">
        <v>1976</v>
      </c>
      <c r="F152" s="237">
        <v>20.9</v>
      </c>
      <c r="G152" s="238">
        <v>1.4406821685518079</v>
      </c>
      <c r="H152" s="240">
        <v>2007</v>
      </c>
      <c r="I152" s="237">
        <v>60.6</v>
      </c>
      <c r="J152" s="238">
        <v>20.82688224431039</v>
      </c>
      <c r="K152" s="240">
        <v>2007</v>
      </c>
      <c r="M152" s="209" t="e">
        <f t="shared" si="26"/>
        <v>#VALUE!</v>
      </c>
      <c r="N152" s="209" t="e">
        <f t="shared" si="27"/>
        <v>#VALUE!</v>
      </c>
      <c r="O152" s="209" t="e">
        <f t="shared" si="28"/>
        <v>#VALUE!</v>
      </c>
      <c r="P152" s="209" t="e">
        <f t="shared" si="29"/>
        <v>#VALUE!</v>
      </c>
      <c r="Q152" s="209"/>
      <c r="R152" s="209" t="e">
        <f t="shared" si="30"/>
        <v>#VALUE!</v>
      </c>
      <c r="S152" s="209" t="str">
        <f t="shared" si="31"/>
        <v/>
      </c>
      <c r="T152" s="209" t="e">
        <f t="shared" si="32"/>
        <v>#VALUE!</v>
      </c>
      <c r="U152" s="209" t="str">
        <f t="shared" si="33"/>
        <v/>
      </c>
      <c r="V152" s="209" t="e">
        <f t="shared" si="34"/>
        <v>#VALUE!</v>
      </c>
      <c r="W152" s="209" t="e">
        <f t="shared" si="35"/>
        <v>#VALUE!</v>
      </c>
      <c r="X152" s="233" t="e">
        <f t="shared" si="36"/>
        <v>#VALUE!</v>
      </c>
      <c r="Y152" s="234" t="e">
        <f t="shared" si="37"/>
        <v>#VALUE!</v>
      </c>
      <c r="Z152" s="234" t="e">
        <f t="shared" si="38"/>
        <v>#VALUE!</v>
      </c>
    </row>
    <row r="153" spans="1:26">
      <c r="A153" s="235">
        <v>1644</v>
      </c>
      <c r="B153" s="236" t="s">
        <v>186</v>
      </c>
      <c r="C153" s="237">
        <v>25</v>
      </c>
      <c r="D153" s="238">
        <v>15.081402803377511</v>
      </c>
      <c r="E153" s="239">
        <v>0</v>
      </c>
      <c r="F153" s="237">
        <v>14</v>
      </c>
      <c r="G153" s="238">
        <v>6.4881768587089867</v>
      </c>
      <c r="H153" s="240">
        <v>2016</v>
      </c>
      <c r="I153" s="237">
        <v>39</v>
      </c>
      <c r="J153" s="238">
        <v>21.569579662086497</v>
      </c>
      <c r="K153" s="240">
        <v>2016</v>
      </c>
      <c r="M153" s="209" t="e">
        <f t="shared" si="26"/>
        <v>#VALUE!</v>
      </c>
      <c r="N153" s="209" t="e">
        <f t="shared" si="27"/>
        <v>#VALUE!</v>
      </c>
      <c r="O153" s="209" t="e">
        <f t="shared" si="28"/>
        <v>#VALUE!</v>
      </c>
      <c r="P153" s="209" t="e">
        <f t="shared" si="29"/>
        <v>#VALUE!</v>
      </c>
      <c r="Q153" s="209"/>
      <c r="R153" s="209" t="e">
        <f t="shared" si="30"/>
        <v>#VALUE!</v>
      </c>
      <c r="S153" s="209" t="str">
        <f t="shared" si="31"/>
        <v/>
      </c>
      <c r="T153" s="209" t="e">
        <f t="shared" si="32"/>
        <v>#VALUE!</v>
      </c>
      <c r="U153" s="209" t="str">
        <f t="shared" si="33"/>
        <v/>
      </c>
      <c r="V153" s="209" t="e">
        <f t="shared" si="34"/>
        <v>#VALUE!</v>
      </c>
      <c r="W153" s="209" t="e">
        <f t="shared" si="35"/>
        <v>#VALUE!</v>
      </c>
      <c r="X153" s="233" t="e">
        <f t="shared" si="36"/>
        <v>#VALUE!</v>
      </c>
      <c r="Y153" s="234" t="e">
        <f t="shared" si="37"/>
        <v>#VALUE!</v>
      </c>
      <c r="Z153" s="234" t="e">
        <f t="shared" si="38"/>
        <v>#VALUE!</v>
      </c>
    </row>
    <row r="154" spans="1:26">
      <c r="A154" s="235">
        <v>1366</v>
      </c>
      <c r="B154" s="236" t="s">
        <v>186</v>
      </c>
      <c r="C154" s="237">
        <v>25.5</v>
      </c>
      <c r="D154" s="238">
        <v>15.244429190254193</v>
      </c>
      <c r="E154" s="239">
        <v>0</v>
      </c>
      <c r="F154" s="237">
        <v>14</v>
      </c>
      <c r="G154" s="238">
        <v>5.5737060104438019</v>
      </c>
      <c r="H154" s="240">
        <v>2013</v>
      </c>
      <c r="I154" s="237">
        <v>39.5</v>
      </c>
      <c r="J154" s="238">
        <v>20.818135200697995</v>
      </c>
      <c r="K154" s="240">
        <v>2013</v>
      </c>
      <c r="M154" s="209" t="e">
        <f t="shared" si="26"/>
        <v>#VALUE!</v>
      </c>
      <c r="N154" s="209" t="e">
        <f t="shared" si="27"/>
        <v>#VALUE!</v>
      </c>
      <c r="O154" s="209" t="e">
        <f t="shared" si="28"/>
        <v>#VALUE!</v>
      </c>
      <c r="P154" s="209" t="e">
        <f t="shared" si="29"/>
        <v>#VALUE!</v>
      </c>
      <c r="Q154" s="209"/>
      <c r="R154" s="209" t="e">
        <f t="shared" si="30"/>
        <v>#VALUE!</v>
      </c>
      <c r="S154" s="209" t="str">
        <f t="shared" si="31"/>
        <v/>
      </c>
      <c r="T154" s="209" t="e">
        <f t="shared" si="32"/>
        <v>#VALUE!</v>
      </c>
      <c r="U154" s="209" t="str">
        <f t="shared" si="33"/>
        <v/>
      </c>
      <c r="V154" s="209" t="e">
        <f t="shared" si="34"/>
        <v>#VALUE!</v>
      </c>
      <c r="W154" s="209" t="e">
        <f t="shared" si="35"/>
        <v>#VALUE!</v>
      </c>
      <c r="X154" s="233" t="e">
        <f t="shared" si="36"/>
        <v>#VALUE!</v>
      </c>
      <c r="Y154" s="234" t="e">
        <f t="shared" si="37"/>
        <v>#VALUE!</v>
      </c>
      <c r="Z154" s="234" t="e">
        <f t="shared" si="38"/>
        <v>#VALUE!</v>
      </c>
    </row>
    <row r="155" spans="1:26">
      <c r="A155" s="235">
        <v>666</v>
      </c>
      <c r="B155" s="236" t="s">
        <v>186</v>
      </c>
      <c r="C155" s="237">
        <v>25.92</v>
      </c>
      <c r="D155" s="238">
        <v>15.380245541400779</v>
      </c>
      <c r="E155" s="239">
        <v>1987</v>
      </c>
      <c r="F155" s="237">
        <v>14.079999999999998</v>
      </c>
      <c r="G155" s="238">
        <v>3.6887760601263184</v>
      </c>
      <c r="H155" s="240">
        <v>2008</v>
      </c>
      <c r="I155" s="237">
        <v>40</v>
      </c>
      <c r="J155" s="238">
        <v>19.069021601527098</v>
      </c>
      <c r="K155" s="240">
        <v>2008</v>
      </c>
      <c r="M155" s="209" t="e">
        <f t="shared" si="26"/>
        <v>#VALUE!</v>
      </c>
      <c r="N155" s="209" t="e">
        <f t="shared" si="27"/>
        <v>#VALUE!</v>
      </c>
      <c r="O155" s="209" t="e">
        <f t="shared" si="28"/>
        <v>#VALUE!</v>
      </c>
      <c r="P155" s="209" t="e">
        <f t="shared" si="29"/>
        <v>#VALUE!</v>
      </c>
      <c r="Q155" s="209"/>
      <c r="R155" s="209" t="e">
        <f t="shared" si="30"/>
        <v>#VALUE!</v>
      </c>
      <c r="S155" s="209" t="str">
        <f t="shared" si="31"/>
        <v/>
      </c>
      <c r="T155" s="209" t="e">
        <f t="shared" si="32"/>
        <v>#VALUE!</v>
      </c>
      <c r="U155" s="209" t="str">
        <f t="shared" si="33"/>
        <v/>
      </c>
      <c r="V155" s="209" t="e">
        <f t="shared" si="34"/>
        <v>#VALUE!</v>
      </c>
      <c r="W155" s="209" t="e">
        <f t="shared" si="35"/>
        <v>#VALUE!</v>
      </c>
      <c r="X155" s="233" t="e">
        <f t="shared" si="36"/>
        <v>#VALUE!</v>
      </c>
      <c r="Y155" s="234" t="e">
        <f t="shared" si="37"/>
        <v>#VALUE!</v>
      </c>
      <c r="Z155" s="234" t="e">
        <f t="shared" si="38"/>
        <v>#VALUE!</v>
      </c>
    </row>
    <row r="156" spans="1:26">
      <c r="A156" s="235">
        <v>618</v>
      </c>
      <c r="B156" s="236" t="s">
        <v>186</v>
      </c>
      <c r="C156" s="237">
        <v>11</v>
      </c>
      <c r="D156" s="238">
        <v>9.6573025632108163</v>
      </c>
      <c r="E156" s="239">
        <v>1995</v>
      </c>
      <c r="F156" s="237">
        <v>11.5</v>
      </c>
      <c r="G156" s="238">
        <v>2.3464649770982668</v>
      </c>
      <c r="H156" s="240">
        <v>2006</v>
      </c>
      <c r="I156" s="237">
        <v>22.5</v>
      </c>
      <c r="J156" s="238">
        <v>12.003767540309083</v>
      </c>
      <c r="K156" s="240">
        <v>2006</v>
      </c>
      <c r="M156" s="209" t="e">
        <f t="shared" si="26"/>
        <v>#VALUE!</v>
      </c>
      <c r="N156" s="209" t="e">
        <f t="shared" si="27"/>
        <v>#VALUE!</v>
      </c>
      <c r="O156" s="209" t="e">
        <f t="shared" si="28"/>
        <v>#VALUE!</v>
      </c>
      <c r="P156" s="209" t="e">
        <f t="shared" si="29"/>
        <v>#VALUE!</v>
      </c>
      <c r="Q156" s="209"/>
      <c r="R156" s="209" t="e">
        <f t="shared" si="30"/>
        <v>#VALUE!</v>
      </c>
      <c r="S156" s="209" t="str">
        <f t="shared" si="31"/>
        <v/>
      </c>
      <c r="T156" s="209" t="e">
        <f t="shared" si="32"/>
        <v>#VALUE!</v>
      </c>
      <c r="U156" s="209" t="str">
        <f t="shared" si="33"/>
        <v/>
      </c>
      <c r="V156" s="209" t="e">
        <f t="shared" si="34"/>
        <v>#VALUE!</v>
      </c>
      <c r="W156" s="209" t="e">
        <f t="shared" si="35"/>
        <v>#VALUE!</v>
      </c>
      <c r="X156" s="233" t="e">
        <f t="shared" si="36"/>
        <v>#VALUE!</v>
      </c>
      <c r="Y156" s="234" t="e">
        <f t="shared" si="37"/>
        <v>#VALUE!</v>
      </c>
      <c r="Z156" s="234" t="e">
        <f t="shared" si="38"/>
        <v>#VALUE!</v>
      </c>
    </row>
    <row r="157" spans="1:26">
      <c r="A157" s="235" t="s">
        <v>196</v>
      </c>
      <c r="B157" s="236" t="s">
        <v>187</v>
      </c>
      <c r="C157" s="237">
        <v>4.0750000000000002</v>
      </c>
      <c r="D157" s="238">
        <v>1.9369408873503524</v>
      </c>
      <c r="E157" s="239">
        <v>1990</v>
      </c>
      <c r="F157" s="237">
        <v>0</v>
      </c>
      <c r="G157" s="238">
        <v>0</v>
      </c>
      <c r="H157" s="240">
        <v>0</v>
      </c>
      <c r="I157" s="237">
        <v>4.0750000000000002</v>
      </c>
      <c r="J157" s="238">
        <v>1.9369408873503524</v>
      </c>
      <c r="K157" s="240">
        <v>1990</v>
      </c>
      <c r="M157" s="209" t="e">
        <f t="shared" si="26"/>
        <v>#VALUE!</v>
      </c>
      <c r="N157" s="209" t="e">
        <f t="shared" si="27"/>
        <v>#VALUE!</v>
      </c>
      <c r="O157" s="209" t="e">
        <f t="shared" si="28"/>
        <v>#VALUE!</v>
      </c>
      <c r="P157" s="209" t="e">
        <f t="shared" si="29"/>
        <v>#VALUE!</v>
      </c>
      <c r="Q157" s="209"/>
      <c r="R157" s="209" t="str">
        <f t="shared" si="30"/>
        <v/>
      </c>
      <c r="S157" s="209" t="e">
        <f t="shared" si="31"/>
        <v>#VALUE!</v>
      </c>
      <c r="T157" s="209" t="str">
        <f t="shared" si="32"/>
        <v/>
      </c>
      <c r="U157" s="209" t="e">
        <f t="shared" si="33"/>
        <v>#VALUE!</v>
      </c>
      <c r="V157" s="209" t="e">
        <f t="shared" si="34"/>
        <v>#VALUE!</v>
      </c>
      <c r="W157" s="209" t="e">
        <f t="shared" si="35"/>
        <v>#VALUE!</v>
      </c>
      <c r="X157" s="233" t="e">
        <f t="shared" si="36"/>
        <v>#VALUE!</v>
      </c>
      <c r="Y157" s="234" t="e">
        <f t="shared" si="37"/>
        <v>#VALUE!</v>
      </c>
      <c r="Z157" s="234" t="e">
        <f t="shared" si="38"/>
        <v>#VALUE!</v>
      </c>
    </row>
    <row r="158" spans="1:26">
      <c r="A158" s="235">
        <v>361</v>
      </c>
      <c r="B158" s="236" t="s">
        <v>186</v>
      </c>
      <c r="C158" s="237">
        <v>12.22</v>
      </c>
      <c r="D158" s="238">
        <v>10.224846639970011</v>
      </c>
      <c r="E158" s="239">
        <v>1986</v>
      </c>
      <c r="F158" s="237">
        <v>12.999999999999998</v>
      </c>
      <c r="G158" s="238">
        <v>1.1719780512644304</v>
      </c>
      <c r="H158" s="240">
        <v>2002</v>
      </c>
      <c r="I158" s="237">
        <v>25.22</v>
      </c>
      <c r="J158" s="238">
        <v>11.396824691234441</v>
      </c>
      <c r="K158" s="240">
        <v>2002</v>
      </c>
      <c r="M158" s="209" t="e">
        <f t="shared" si="26"/>
        <v>#VALUE!</v>
      </c>
      <c r="N158" s="209" t="e">
        <f t="shared" si="27"/>
        <v>#VALUE!</v>
      </c>
      <c r="O158" s="209" t="e">
        <f t="shared" si="28"/>
        <v>#VALUE!</v>
      </c>
      <c r="P158" s="209" t="e">
        <f t="shared" si="29"/>
        <v>#VALUE!</v>
      </c>
      <c r="Q158" s="209"/>
      <c r="R158" s="209" t="e">
        <f t="shared" si="30"/>
        <v>#VALUE!</v>
      </c>
      <c r="S158" s="209" t="str">
        <f t="shared" si="31"/>
        <v/>
      </c>
      <c r="T158" s="209" t="e">
        <f t="shared" si="32"/>
        <v>#VALUE!</v>
      </c>
      <c r="U158" s="209" t="str">
        <f t="shared" si="33"/>
        <v/>
      </c>
      <c r="V158" s="209" t="e">
        <f t="shared" si="34"/>
        <v>#VALUE!</v>
      </c>
      <c r="W158" s="209" t="e">
        <f t="shared" si="35"/>
        <v>#VALUE!</v>
      </c>
      <c r="X158" s="233" t="e">
        <f t="shared" si="36"/>
        <v>#VALUE!</v>
      </c>
      <c r="Y158" s="234" t="e">
        <f t="shared" si="37"/>
        <v>#VALUE!</v>
      </c>
      <c r="Z158" s="234" t="e">
        <f t="shared" si="38"/>
        <v>#VALUE!</v>
      </c>
    </row>
    <row r="159" spans="1:26">
      <c r="A159" s="235">
        <v>706</v>
      </c>
      <c r="B159" s="236" t="s">
        <v>186</v>
      </c>
      <c r="C159" s="237">
        <v>14.85</v>
      </c>
      <c r="D159" s="238">
        <v>11.3663237261823</v>
      </c>
      <c r="E159" s="239">
        <v>1984</v>
      </c>
      <c r="F159" s="237">
        <v>14.250000000000002</v>
      </c>
      <c r="G159" s="238">
        <v>5.8346214151737739</v>
      </c>
      <c r="H159" s="240">
        <v>2008</v>
      </c>
      <c r="I159" s="237">
        <v>29.1</v>
      </c>
      <c r="J159" s="238">
        <v>17.200945141356073</v>
      </c>
      <c r="K159" s="240">
        <v>2008</v>
      </c>
      <c r="M159" s="209" t="e">
        <f t="shared" si="26"/>
        <v>#VALUE!</v>
      </c>
      <c r="N159" s="209" t="e">
        <f t="shared" si="27"/>
        <v>#VALUE!</v>
      </c>
      <c r="O159" s="209" t="e">
        <f t="shared" si="28"/>
        <v>#VALUE!</v>
      </c>
      <c r="P159" s="209" t="e">
        <f t="shared" si="29"/>
        <v>#VALUE!</v>
      </c>
      <c r="Q159" s="209"/>
      <c r="R159" s="209" t="e">
        <f t="shared" si="30"/>
        <v>#VALUE!</v>
      </c>
      <c r="S159" s="209" t="str">
        <f t="shared" si="31"/>
        <v/>
      </c>
      <c r="T159" s="209" t="e">
        <f t="shared" si="32"/>
        <v>#VALUE!</v>
      </c>
      <c r="U159" s="209" t="str">
        <f t="shared" si="33"/>
        <v/>
      </c>
      <c r="V159" s="209" t="e">
        <f t="shared" si="34"/>
        <v>#VALUE!</v>
      </c>
      <c r="W159" s="209" t="e">
        <f t="shared" si="35"/>
        <v>#VALUE!</v>
      </c>
      <c r="X159" s="233" t="e">
        <f t="shared" si="36"/>
        <v>#VALUE!</v>
      </c>
      <c r="Y159" s="234" t="e">
        <f t="shared" si="37"/>
        <v>#VALUE!</v>
      </c>
      <c r="Z159" s="234" t="e">
        <f t="shared" si="38"/>
        <v>#VALUE!</v>
      </c>
    </row>
    <row r="160" spans="1:26">
      <c r="A160" s="235">
        <v>1194</v>
      </c>
      <c r="B160" s="236" t="s">
        <v>186</v>
      </c>
      <c r="C160" s="237">
        <v>5.8</v>
      </c>
      <c r="D160" s="238">
        <v>6.8223823182241281</v>
      </c>
      <c r="E160" s="239">
        <v>1980</v>
      </c>
      <c r="F160" s="237">
        <v>9.6000000000000014</v>
      </c>
      <c r="G160" s="238">
        <v>1.6086060831571487</v>
      </c>
      <c r="H160" s="240">
        <v>2011</v>
      </c>
      <c r="I160" s="237">
        <v>15.400000000000002</v>
      </c>
      <c r="J160" s="238">
        <v>8.4309884013812777</v>
      </c>
      <c r="K160" s="240">
        <v>2011</v>
      </c>
      <c r="M160" s="209" t="e">
        <f t="shared" si="26"/>
        <v>#VALUE!</v>
      </c>
      <c r="N160" s="209" t="e">
        <f t="shared" si="27"/>
        <v>#VALUE!</v>
      </c>
      <c r="O160" s="209" t="e">
        <f t="shared" si="28"/>
        <v>#VALUE!</v>
      </c>
      <c r="P160" s="209" t="e">
        <f t="shared" si="29"/>
        <v>#VALUE!</v>
      </c>
      <c r="Q160" s="209"/>
      <c r="R160" s="209" t="e">
        <f t="shared" si="30"/>
        <v>#VALUE!</v>
      </c>
      <c r="S160" s="209" t="str">
        <f t="shared" si="31"/>
        <v/>
      </c>
      <c r="T160" s="209" t="e">
        <f t="shared" si="32"/>
        <v>#VALUE!</v>
      </c>
      <c r="U160" s="209" t="str">
        <f t="shared" si="33"/>
        <v/>
      </c>
      <c r="V160" s="209" t="e">
        <f t="shared" si="34"/>
        <v>#VALUE!</v>
      </c>
      <c r="W160" s="209" t="e">
        <f t="shared" si="35"/>
        <v>#VALUE!</v>
      </c>
      <c r="X160" s="233" t="e">
        <f t="shared" si="36"/>
        <v>#VALUE!</v>
      </c>
      <c r="Y160" s="234" t="e">
        <f t="shared" si="37"/>
        <v>#VALUE!</v>
      </c>
      <c r="Z160" s="234" t="e">
        <f t="shared" si="38"/>
        <v>#VALUE!</v>
      </c>
    </row>
    <row r="161" spans="1:27">
      <c r="A161" s="235">
        <v>1184</v>
      </c>
      <c r="B161" s="236" t="s">
        <v>186</v>
      </c>
      <c r="C161" s="237">
        <v>30</v>
      </c>
      <c r="D161" s="238">
        <v>16.650714376783295</v>
      </c>
      <c r="E161" s="239">
        <v>2013</v>
      </c>
      <c r="F161" s="237">
        <v>18.200000000000003</v>
      </c>
      <c r="G161" s="238">
        <v>18.869341885211266</v>
      </c>
      <c r="H161" s="240">
        <v>2012</v>
      </c>
      <c r="I161" s="237">
        <v>48.2</v>
      </c>
      <c r="J161" s="238">
        <v>35.520056261994561</v>
      </c>
      <c r="K161" s="240">
        <v>2013</v>
      </c>
      <c r="M161" s="209" t="e">
        <f t="shared" si="26"/>
        <v>#VALUE!</v>
      </c>
      <c r="N161" s="209" t="e">
        <f t="shared" si="27"/>
        <v>#VALUE!</v>
      </c>
      <c r="O161" s="209" t="e">
        <f t="shared" si="28"/>
        <v>#VALUE!</v>
      </c>
      <c r="P161" s="209" t="e">
        <f t="shared" si="29"/>
        <v>#VALUE!</v>
      </c>
      <c r="Q161" s="209"/>
      <c r="R161" s="209" t="e">
        <f t="shared" si="30"/>
        <v>#VALUE!</v>
      </c>
      <c r="S161" s="209" t="str">
        <f t="shared" si="31"/>
        <v/>
      </c>
      <c r="T161" s="209" t="e">
        <f t="shared" si="32"/>
        <v>#VALUE!</v>
      </c>
      <c r="U161" s="209" t="str">
        <f t="shared" si="33"/>
        <v/>
      </c>
      <c r="V161" s="209" t="e">
        <f t="shared" si="34"/>
        <v>#VALUE!</v>
      </c>
      <c r="W161" s="209" t="e">
        <f t="shared" si="35"/>
        <v>#VALUE!</v>
      </c>
      <c r="X161" s="233" t="e">
        <f t="shared" si="36"/>
        <v>#VALUE!</v>
      </c>
      <c r="Y161" s="234" t="e">
        <f t="shared" si="37"/>
        <v>#VALUE!</v>
      </c>
      <c r="Z161" s="234" t="e">
        <f t="shared" si="38"/>
        <v>#VALUE!</v>
      </c>
    </row>
    <row r="162" spans="1:27">
      <c r="A162" s="235">
        <v>1254</v>
      </c>
      <c r="B162" s="236" t="s">
        <v>186</v>
      </c>
      <c r="C162" s="237">
        <v>23.9</v>
      </c>
      <c r="D162" s="238">
        <v>14.717411486948343</v>
      </c>
      <c r="E162" s="239">
        <v>1989</v>
      </c>
      <c r="F162" s="237">
        <v>15.399999999999999</v>
      </c>
      <c r="G162" s="238">
        <v>6.528436764593768</v>
      </c>
      <c r="H162" s="240">
        <v>2012</v>
      </c>
      <c r="I162" s="237">
        <v>39.299999999999997</v>
      </c>
      <c r="J162" s="238">
        <v>21.24584825154211</v>
      </c>
      <c r="K162" s="240">
        <v>2012</v>
      </c>
      <c r="M162" s="209" t="e">
        <f t="shared" si="26"/>
        <v>#VALUE!</v>
      </c>
      <c r="N162" s="209" t="e">
        <f t="shared" si="27"/>
        <v>#VALUE!</v>
      </c>
      <c r="O162" s="209" t="e">
        <f t="shared" si="28"/>
        <v>#VALUE!</v>
      </c>
      <c r="P162" s="209" t="e">
        <f t="shared" si="29"/>
        <v>#VALUE!</v>
      </c>
      <c r="Q162" s="209"/>
      <c r="R162" s="209" t="e">
        <f t="shared" si="30"/>
        <v>#VALUE!</v>
      </c>
      <c r="S162" s="209" t="str">
        <f t="shared" si="31"/>
        <v/>
      </c>
      <c r="T162" s="209" t="e">
        <f t="shared" si="32"/>
        <v>#VALUE!</v>
      </c>
      <c r="U162" s="209" t="str">
        <f t="shared" si="33"/>
        <v/>
      </c>
      <c r="V162" s="209" t="e">
        <f t="shared" si="34"/>
        <v>#VALUE!</v>
      </c>
      <c r="W162" s="209" t="e">
        <f t="shared" si="35"/>
        <v>#VALUE!</v>
      </c>
      <c r="X162" s="233" t="e">
        <f t="shared" si="36"/>
        <v>#VALUE!</v>
      </c>
      <c r="Y162" s="234" t="e">
        <f t="shared" si="37"/>
        <v>#VALUE!</v>
      </c>
      <c r="Z162" s="234" t="e">
        <f t="shared" si="38"/>
        <v>#VALUE!</v>
      </c>
    </row>
    <row r="163" spans="1:27">
      <c r="A163" s="235">
        <v>1240</v>
      </c>
      <c r="B163" s="236" t="s">
        <v>186</v>
      </c>
      <c r="C163" s="237">
        <v>9</v>
      </c>
      <c r="D163" s="238">
        <v>8.6604011485057413</v>
      </c>
      <c r="E163" s="239">
        <v>0</v>
      </c>
      <c r="F163" s="237">
        <v>12</v>
      </c>
      <c r="G163" s="238">
        <v>2.4762389627807444</v>
      </c>
      <c r="H163" s="240">
        <v>2013</v>
      </c>
      <c r="I163" s="237">
        <v>21</v>
      </c>
      <c r="J163" s="238">
        <v>11.136640111286486</v>
      </c>
      <c r="K163" s="240">
        <v>2013</v>
      </c>
      <c r="M163" s="209" t="e">
        <f t="shared" si="26"/>
        <v>#VALUE!</v>
      </c>
      <c r="N163" s="209" t="e">
        <f t="shared" si="27"/>
        <v>#VALUE!</v>
      </c>
      <c r="O163" s="209" t="e">
        <f t="shared" si="28"/>
        <v>#VALUE!</v>
      </c>
      <c r="P163" s="209" t="e">
        <f t="shared" si="29"/>
        <v>#VALUE!</v>
      </c>
      <c r="Q163" s="209"/>
      <c r="R163" s="209" t="e">
        <f t="shared" si="30"/>
        <v>#VALUE!</v>
      </c>
      <c r="S163" s="209" t="str">
        <f t="shared" si="31"/>
        <v/>
      </c>
      <c r="T163" s="209" t="e">
        <f t="shared" si="32"/>
        <v>#VALUE!</v>
      </c>
      <c r="U163" s="209" t="str">
        <f t="shared" si="33"/>
        <v/>
      </c>
      <c r="V163" s="209" t="e">
        <f t="shared" si="34"/>
        <v>#VALUE!</v>
      </c>
      <c r="W163" s="209" t="e">
        <f t="shared" si="35"/>
        <v>#VALUE!</v>
      </c>
      <c r="X163" s="233" t="e">
        <f t="shared" si="36"/>
        <v>#VALUE!</v>
      </c>
      <c r="Y163" s="234" t="e">
        <f t="shared" si="37"/>
        <v>#VALUE!</v>
      </c>
      <c r="Z163" s="234" t="e">
        <f t="shared" si="38"/>
        <v>#VALUE!</v>
      </c>
    </row>
    <row r="164" spans="1:27">
      <c r="A164" s="235">
        <v>488</v>
      </c>
      <c r="B164" s="236" t="s">
        <v>186</v>
      </c>
      <c r="C164" s="237">
        <v>41.3</v>
      </c>
      <c r="D164" s="238">
        <v>19.806575548654788</v>
      </c>
      <c r="E164" s="239">
        <v>1982</v>
      </c>
      <c r="F164" s="237">
        <v>24.200000000000003</v>
      </c>
      <c r="G164" s="238">
        <v>0.40462675342078769</v>
      </c>
      <c r="H164" s="240">
        <v>2006</v>
      </c>
      <c r="I164" s="237">
        <v>65.5</v>
      </c>
      <c r="J164" s="238">
        <v>20.211202302075577</v>
      </c>
      <c r="K164" s="240">
        <v>2006</v>
      </c>
      <c r="M164" s="209" t="e">
        <f t="shared" si="26"/>
        <v>#VALUE!</v>
      </c>
      <c r="N164" s="209" t="e">
        <f t="shared" si="27"/>
        <v>#VALUE!</v>
      </c>
      <c r="O164" s="209" t="e">
        <f t="shared" si="28"/>
        <v>#VALUE!</v>
      </c>
      <c r="P164" s="209" t="e">
        <f t="shared" si="29"/>
        <v>#VALUE!</v>
      </c>
      <c r="Q164" s="209"/>
      <c r="R164" s="209" t="e">
        <f t="shared" si="30"/>
        <v>#VALUE!</v>
      </c>
      <c r="S164" s="209" t="str">
        <f t="shared" si="31"/>
        <v/>
      </c>
      <c r="T164" s="209" t="e">
        <f t="shared" si="32"/>
        <v>#VALUE!</v>
      </c>
      <c r="U164" s="209" t="str">
        <f t="shared" si="33"/>
        <v/>
      </c>
      <c r="V164" s="209" t="e">
        <f t="shared" si="34"/>
        <v>#VALUE!</v>
      </c>
      <c r="W164" s="209" t="e">
        <f t="shared" si="35"/>
        <v>#VALUE!</v>
      </c>
      <c r="X164" s="233" t="e">
        <f t="shared" si="36"/>
        <v>#VALUE!</v>
      </c>
      <c r="Y164" s="234" t="e">
        <f t="shared" si="37"/>
        <v>#VALUE!</v>
      </c>
      <c r="Z164" s="234" t="e">
        <f t="shared" si="38"/>
        <v>#VALUE!</v>
      </c>
    </row>
    <row r="165" spans="1:27">
      <c r="A165" s="235">
        <v>1311</v>
      </c>
      <c r="B165" s="236" t="s">
        <v>186</v>
      </c>
      <c r="C165" s="237">
        <v>30.7</v>
      </c>
      <c r="D165" s="238">
        <v>16.860545656194883</v>
      </c>
      <c r="E165" s="239">
        <v>1991</v>
      </c>
      <c r="F165" s="237">
        <v>19.3</v>
      </c>
      <c r="G165" s="238">
        <v>5.9841430822776953</v>
      </c>
      <c r="H165" s="240">
        <v>2013</v>
      </c>
      <c r="I165" s="237">
        <v>50</v>
      </c>
      <c r="J165" s="238">
        <v>22.844688738472577</v>
      </c>
      <c r="K165" s="240">
        <v>2013</v>
      </c>
      <c r="M165" s="209" t="e">
        <f t="shared" si="26"/>
        <v>#VALUE!</v>
      </c>
      <c r="N165" s="209" t="e">
        <f t="shared" si="27"/>
        <v>#VALUE!</v>
      </c>
      <c r="O165" s="209" t="e">
        <f t="shared" si="28"/>
        <v>#VALUE!</v>
      </c>
      <c r="P165" s="209" t="e">
        <f t="shared" si="29"/>
        <v>#VALUE!</v>
      </c>
      <c r="Q165" s="209"/>
      <c r="R165" s="209" t="e">
        <f t="shared" si="30"/>
        <v>#VALUE!</v>
      </c>
      <c r="S165" s="209" t="str">
        <f t="shared" si="31"/>
        <v/>
      </c>
      <c r="T165" s="209" t="e">
        <f t="shared" si="32"/>
        <v>#VALUE!</v>
      </c>
      <c r="U165" s="209" t="str">
        <f t="shared" si="33"/>
        <v/>
      </c>
      <c r="V165" s="209" t="e">
        <f t="shared" si="34"/>
        <v>#VALUE!</v>
      </c>
      <c r="W165" s="209" t="e">
        <f t="shared" si="35"/>
        <v>#VALUE!</v>
      </c>
      <c r="X165" s="233" t="e">
        <f t="shared" si="36"/>
        <v>#VALUE!</v>
      </c>
      <c r="Y165" s="234" t="e">
        <f t="shared" si="37"/>
        <v>#VALUE!</v>
      </c>
      <c r="Z165" s="234" t="e">
        <f t="shared" si="38"/>
        <v>#VALUE!</v>
      </c>
    </row>
    <row r="166" spans="1:27">
      <c r="A166" s="235">
        <v>711</v>
      </c>
      <c r="B166" s="236" t="s">
        <v>186</v>
      </c>
      <c r="C166" s="237">
        <v>11.5</v>
      </c>
      <c r="D166" s="238">
        <v>9.8932160319653342</v>
      </c>
      <c r="E166" s="239">
        <v>1976</v>
      </c>
      <c r="F166" s="237">
        <v>13.7</v>
      </c>
      <c r="G166" s="238">
        <v>9.2617881543087019</v>
      </c>
      <c r="H166" s="240">
        <v>2009</v>
      </c>
      <c r="I166" s="237">
        <v>25.2</v>
      </c>
      <c r="J166" s="238">
        <v>19.155004186274034</v>
      </c>
      <c r="K166" s="240">
        <v>2009</v>
      </c>
      <c r="M166" s="209" t="e">
        <f t="shared" si="26"/>
        <v>#VALUE!</v>
      </c>
      <c r="N166" s="209" t="e">
        <f t="shared" si="27"/>
        <v>#VALUE!</v>
      </c>
      <c r="O166" s="209" t="e">
        <f t="shared" si="28"/>
        <v>#VALUE!</v>
      </c>
      <c r="P166" s="209" t="e">
        <f t="shared" si="29"/>
        <v>#VALUE!</v>
      </c>
      <c r="Q166" s="209"/>
      <c r="R166" s="209" t="e">
        <f t="shared" si="30"/>
        <v>#VALUE!</v>
      </c>
      <c r="S166" s="209" t="str">
        <f t="shared" si="31"/>
        <v/>
      </c>
      <c r="T166" s="209" t="e">
        <f t="shared" si="32"/>
        <v>#VALUE!</v>
      </c>
      <c r="U166" s="209" t="str">
        <f t="shared" si="33"/>
        <v/>
      </c>
      <c r="V166" s="209" t="e">
        <f t="shared" si="34"/>
        <v>#VALUE!</v>
      </c>
      <c r="W166" s="209" t="e">
        <f t="shared" si="35"/>
        <v>#VALUE!</v>
      </c>
      <c r="X166" s="233" t="e">
        <f t="shared" si="36"/>
        <v>#VALUE!</v>
      </c>
      <c r="Y166" s="234" t="e">
        <f t="shared" si="37"/>
        <v>#VALUE!</v>
      </c>
      <c r="Z166" s="234" t="e">
        <f t="shared" si="38"/>
        <v>#VALUE!</v>
      </c>
    </row>
    <row r="167" spans="1:27">
      <c r="A167" s="235">
        <v>1450</v>
      </c>
      <c r="B167" s="236" t="s">
        <v>186</v>
      </c>
      <c r="C167" s="237">
        <v>21.5</v>
      </c>
      <c r="D167" s="238">
        <v>13.895620454659115</v>
      </c>
      <c r="E167" s="239">
        <v>1992</v>
      </c>
      <c r="F167" s="237">
        <v>16.299999999999997</v>
      </c>
      <c r="G167" s="238">
        <v>5.1529943993409928</v>
      </c>
      <c r="H167" s="240">
        <v>2014</v>
      </c>
      <c r="I167" s="237">
        <v>37.799999999999997</v>
      </c>
      <c r="J167" s="238">
        <v>19.048614854000107</v>
      </c>
      <c r="K167" s="240">
        <v>2014</v>
      </c>
      <c r="M167" s="209" t="e">
        <f t="shared" si="26"/>
        <v>#VALUE!</v>
      </c>
      <c r="N167" s="209" t="e">
        <f t="shared" si="27"/>
        <v>#VALUE!</v>
      </c>
      <c r="O167" s="209" t="e">
        <f t="shared" si="28"/>
        <v>#VALUE!</v>
      </c>
      <c r="P167" s="209" t="e">
        <f t="shared" si="29"/>
        <v>#VALUE!</v>
      </c>
      <c r="Q167" s="209"/>
      <c r="R167" s="209" t="e">
        <f t="shared" si="30"/>
        <v>#VALUE!</v>
      </c>
      <c r="S167" s="209" t="str">
        <f t="shared" si="31"/>
        <v/>
      </c>
      <c r="T167" s="209" t="e">
        <f t="shared" si="32"/>
        <v>#VALUE!</v>
      </c>
      <c r="U167" s="209" t="str">
        <f t="shared" si="33"/>
        <v/>
      </c>
      <c r="V167" s="209" t="e">
        <f t="shared" si="34"/>
        <v>#VALUE!</v>
      </c>
      <c r="W167" s="209" t="e">
        <f t="shared" si="35"/>
        <v>#VALUE!</v>
      </c>
      <c r="X167" s="233" t="e">
        <f t="shared" si="36"/>
        <v>#VALUE!</v>
      </c>
      <c r="Y167" s="234" t="e">
        <f t="shared" si="37"/>
        <v>#VALUE!</v>
      </c>
      <c r="Z167" s="234" t="e">
        <f t="shared" si="38"/>
        <v>#VALUE!</v>
      </c>
    </row>
    <row r="168" spans="1:27">
      <c r="A168" s="235">
        <v>525</v>
      </c>
      <c r="B168" s="236" t="s">
        <v>186</v>
      </c>
      <c r="C168" s="237">
        <v>11.55</v>
      </c>
      <c r="D168" s="238">
        <v>9.9165471409838588</v>
      </c>
      <c r="E168" s="239">
        <v>1995</v>
      </c>
      <c r="F168" s="237">
        <v>14</v>
      </c>
      <c r="G168" s="238">
        <v>2.107818995325883</v>
      </c>
      <c r="H168" s="240">
        <v>2006</v>
      </c>
      <c r="I168" s="237">
        <v>25.55</v>
      </c>
      <c r="J168" s="238">
        <v>12.024366136309741</v>
      </c>
      <c r="K168" s="240">
        <v>2006</v>
      </c>
      <c r="M168" s="209" t="e">
        <f t="shared" si="26"/>
        <v>#VALUE!</v>
      </c>
      <c r="N168" s="209" t="e">
        <f t="shared" si="27"/>
        <v>#VALUE!</v>
      </c>
      <c r="O168" s="209" t="e">
        <f t="shared" si="28"/>
        <v>#VALUE!</v>
      </c>
      <c r="P168" s="209" t="e">
        <f t="shared" si="29"/>
        <v>#VALUE!</v>
      </c>
      <c r="Q168" s="209"/>
      <c r="R168" s="209" t="e">
        <f t="shared" si="30"/>
        <v>#VALUE!</v>
      </c>
      <c r="S168" s="209" t="str">
        <f t="shared" si="31"/>
        <v/>
      </c>
      <c r="T168" s="209" t="e">
        <f t="shared" si="32"/>
        <v>#VALUE!</v>
      </c>
      <c r="U168" s="209" t="str">
        <f t="shared" si="33"/>
        <v/>
      </c>
      <c r="V168" s="209" t="e">
        <f t="shared" si="34"/>
        <v>#VALUE!</v>
      </c>
      <c r="W168" s="209" t="e">
        <f t="shared" si="35"/>
        <v>#VALUE!</v>
      </c>
      <c r="X168" s="233" t="e">
        <f t="shared" si="36"/>
        <v>#VALUE!</v>
      </c>
      <c r="Y168" s="234" t="e">
        <f t="shared" si="37"/>
        <v>#VALUE!</v>
      </c>
      <c r="Z168" s="234" t="e">
        <f t="shared" si="38"/>
        <v>#VALUE!</v>
      </c>
      <c r="AA168" s="208"/>
    </row>
    <row r="169" spans="1:27">
      <c r="A169" s="235" t="s">
        <v>197</v>
      </c>
      <c r="B169" s="236" t="s">
        <v>187</v>
      </c>
      <c r="C169" s="237">
        <v>4.8</v>
      </c>
      <c r="D169" s="238">
        <v>4.0521826998299986</v>
      </c>
      <c r="E169" s="239">
        <v>1988</v>
      </c>
      <c r="F169" s="237">
        <v>0</v>
      </c>
      <c r="G169" s="238">
        <v>0</v>
      </c>
      <c r="H169" s="240">
        <v>0</v>
      </c>
      <c r="I169" s="237">
        <v>4.8</v>
      </c>
      <c r="J169" s="238">
        <v>4.0521826998299986</v>
      </c>
      <c r="K169" s="240">
        <v>1988</v>
      </c>
      <c r="M169" s="209" t="e">
        <f t="shared" si="26"/>
        <v>#VALUE!</v>
      </c>
      <c r="N169" s="209" t="e">
        <f t="shared" si="27"/>
        <v>#VALUE!</v>
      </c>
      <c r="O169" s="209" t="e">
        <f t="shared" si="28"/>
        <v>#VALUE!</v>
      </c>
      <c r="P169" s="209" t="e">
        <f t="shared" si="29"/>
        <v>#VALUE!</v>
      </c>
      <c r="Q169" s="209"/>
      <c r="R169" s="209" t="str">
        <f t="shared" si="30"/>
        <v/>
      </c>
      <c r="S169" s="209" t="e">
        <f t="shared" si="31"/>
        <v>#VALUE!</v>
      </c>
      <c r="T169" s="209" t="str">
        <f t="shared" si="32"/>
        <v/>
      </c>
      <c r="U169" s="209" t="e">
        <f t="shared" si="33"/>
        <v>#VALUE!</v>
      </c>
      <c r="V169" s="209" t="e">
        <f t="shared" si="34"/>
        <v>#VALUE!</v>
      </c>
      <c r="W169" s="209" t="e">
        <f t="shared" si="35"/>
        <v>#VALUE!</v>
      </c>
      <c r="X169" s="233" t="e">
        <f t="shared" si="36"/>
        <v>#VALUE!</v>
      </c>
      <c r="Y169" s="234" t="e">
        <f t="shared" si="37"/>
        <v>#VALUE!</v>
      </c>
      <c r="Z169" s="234" t="e">
        <f t="shared" si="38"/>
        <v>#VALUE!</v>
      </c>
    </row>
    <row r="170" spans="1:27">
      <c r="A170" s="235">
        <v>733</v>
      </c>
      <c r="B170" s="236" t="s">
        <v>186</v>
      </c>
      <c r="C170" s="237">
        <v>24.3</v>
      </c>
      <c r="D170" s="238">
        <v>14.850640632815869</v>
      </c>
      <c r="E170" s="239">
        <v>2007</v>
      </c>
      <c r="F170" s="237">
        <v>17.099999999999998</v>
      </c>
      <c r="G170" s="238">
        <v>6.7726080218724345</v>
      </c>
      <c r="H170" s="240">
        <v>2009</v>
      </c>
      <c r="I170" s="237">
        <v>41.4</v>
      </c>
      <c r="J170" s="238">
        <v>21.623248654688304</v>
      </c>
      <c r="K170" s="240">
        <v>2009</v>
      </c>
      <c r="M170" s="209" t="e">
        <f t="shared" si="26"/>
        <v>#VALUE!</v>
      </c>
      <c r="N170" s="209" t="e">
        <f t="shared" si="27"/>
        <v>#VALUE!</v>
      </c>
      <c r="O170" s="209" t="e">
        <f t="shared" si="28"/>
        <v>#VALUE!</v>
      </c>
      <c r="P170" s="209" t="e">
        <f t="shared" si="29"/>
        <v>#VALUE!</v>
      </c>
      <c r="Q170" s="209"/>
      <c r="R170" s="209" t="e">
        <f t="shared" si="30"/>
        <v>#VALUE!</v>
      </c>
      <c r="S170" s="209" t="str">
        <f t="shared" si="31"/>
        <v/>
      </c>
      <c r="T170" s="209" t="e">
        <f t="shared" si="32"/>
        <v>#VALUE!</v>
      </c>
      <c r="U170" s="209" t="str">
        <f t="shared" si="33"/>
        <v/>
      </c>
      <c r="V170" s="209" t="e">
        <f t="shared" si="34"/>
        <v>#VALUE!</v>
      </c>
      <c r="W170" s="209" t="e">
        <f t="shared" si="35"/>
        <v>#VALUE!</v>
      </c>
      <c r="X170" s="233" t="e">
        <f t="shared" si="36"/>
        <v>#VALUE!</v>
      </c>
      <c r="Y170" s="234" t="e">
        <f t="shared" si="37"/>
        <v>#VALUE!</v>
      </c>
      <c r="Z170" s="234" t="e">
        <f t="shared" si="38"/>
        <v>#VALUE!</v>
      </c>
    </row>
    <row r="171" spans="1:27">
      <c r="A171" s="235">
        <v>170</v>
      </c>
      <c r="B171" s="236" t="s">
        <v>186</v>
      </c>
      <c r="C171" s="237">
        <v>5.4</v>
      </c>
      <c r="D171" s="238">
        <v>6.5627542765818152</v>
      </c>
      <c r="E171" s="239" t="s">
        <v>193</v>
      </c>
      <c r="F171" s="237">
        <v>10.6</v>
      </c>
      <c r="G171" s="238">
        <v>5.2097107088088661</v>
      </c>
      <c r="H171" s="240">
        <v>2001</v>
      </c>
      <c r="I171" s="237">
        <v>16</v>
      </c>
      <c r="J171" s="238">
        <v>11.77246498539068</v>
      </c>
      <c r="K171" s="240">
        <v>2001</v>
      </c>
      <c r="M171" s="209" t="e">
        <f t="shared" si="26"/>
        <v>#VALUE!</v>
      </c>
      <c r="N171" s="209" t="e">
        <f t="shared" si="27"/>
        <v>#VALUE!</v>
      </c>
      <c r="O171" s="209" t="e">
        <f t="shared" si="28"/>
        <v>#VALUE!</v>
      </c>
      <c r="P171" s="209" t="e">
        <f t="shared" si="29"/>
        <v>#VALUE!</v>
      </c>
      <c r="Q171" s="209"/>
      <c r="R171" s="209" t="e">
        <f t="shared" si="30"/>
        <v>#VALUE!</v>
      </c>
      <c r="S171" s="209" t="str">
        <f t="shared" si="31"/>
        <v/>
      </c>
      <c r="T171" s="209" t="e">
        <f t="shared" si="32"/>
        <v>#VALUE!</v>
      </c>
      <c r="U171" s="209" t="str">
        <f t="shared" si="33"/>
        <v/>
      </c>
      <c r="V171" s="209" t="e">
        <f t="shared" si="34"/>
        <v>#VALUE!</v>
      </c>
      <c r="W171" s="209" t="e">
        <f t="shared" si="35"/>
        <v>#VALUE!</v>
      </c>
      <c r="X171" s="233" t="e">
        <f t="shared" si="36"/>
        <v>#VALUE!</v>
      </c>
      <c r="Y171" s="234" t="e">
        <f t="shared" si="37"/>
        <v>#VALUE!</v>
      </c>
      <c r="Z171" s="234" t="e">
        <f t="shared" si="38"/>
        <v>#VALUE!</v>
      </c>
    </row>
    <row r="172" spans="1:27">
      <c r="A172" s="235">
        <v>437</v>
      </c>
      <c r="B172" s="236" t="s">
        <v>186</v>
      </c>
      <c r="C172" s="237">
        <v>23</v>
      </c>
      <c r="D172" s="238">
        <v>14.413866304209847</v>
      </c>
      <c r="E172" s="239">
        <v>2001</v>
      </c>
      <c r="F172" s="237">
        <v>17</v>
      </c>
      <c r="G172" s="238">
        <v>3.6313804067567292</v>
      </c>
      <c r="H172" s="240">
        <v>2008</v>
      </c>
      <c r="I172" s="237">
        <v>40</v>
      </c>
      <c r="J172" s="238">
        <v>18.045246710966577</v>
      </c>
      <c r="K172" s="240">
        <v>2008</v>
      </c>
      <c r="M172" s="209" t="e">
        <f t="shared" si="26"/>
        <v>#VALUE!</v>
      </c>
      <c r="N172" s="209" t="e">
        <f t="shared" si="27"/>
        <v>#VALUE!</v>
      </c>
      <c r="O172" s="209" t="e">
        <f t="shared" si="28"/>
        <v>#VALUE!</v>
      </c>
      <c r="P172" s="209" t="e">
        <f t="shared" si="29"/>
        <v>#VALUE!</v>
      </c>
      <c r="Q172" s="209"/>
      <c r="R172" s="209" t="e">
        <f t="shared" si="30"/>
        <v>#VALUE!</v>
      </c>
      <c r="S172" s="209" t="str">
        <f t="shared" si="31"/>
        <v/>
      </c>
      <c r="T172" s="209" t="e">
        <f t="shared" si="32"/>
        <v>#VALUE!</v>
      </c>
      <c r="U172" s="209" t="str">
        <f t="shared" si="33"/>
        <v/>
      </c>
      <c r="V172" s="209" t="e">
        <f t="shared" si="34"/>
        <v>#VALUE!</v>
      </c>
      <c r="W172" s="209" t="e">
        <f t="shared" si="35"/>
        <v>#VALUE!</v>
      </c>
      <c r="X172" s="233" t="e">
        <f t="shared" si="36"/>
        <v>#VALUE!</v>
      </c>
      <c r="Y172" s="234" t="e">
        <f t="shared" si="37"/>
        <v>#VALUE!</v>
      </c>
      <c r="Z172" s="234" t="e">
        <f t="shared" si="38"/>
        <v>#VALUE!</v>
      </c>
    </row>
    <row r="173" spans="1:27">
      <c r="A173" s="235" t="s">
        <v>198</v>
      </c>
      <c r="B173" s="236" t="s">
        <v>187</v>
      </c>
      <c r="C173" s="237">
        <v>5.0999999999999996</v>
      </c>
      <c r="D173" s="238">
        <v>9.6482174286466869</v>
      </c>
      <c r="E173" s="239">
        <v>1989</v>
      </c>
      <c r="F173" s="237">
        <v>0</v>
      </c>
      <c r="G173" s="238">
        <v>0</v>
      </c>
      <c r="H173" s="240">
        <v>0</v>
      </c>
      <c r="I173" s="237">
        <v>5.0999999999999996</v>
      </c>
      <c r="J173" s="238">
        <v>9.6482174286466869</v>
      </c>
      <c r="K173" s="240">
        <v>1989</v>
      </c>
      <c r="M173" s="209" t="e">
        <f t="shared" si="26"/>
        <v>#VALUE!</v>
      </c>
      <c r="N173" s="209" t="e">
        <f t="shared" si="27"/>
        <v>#VALUE!</v>
      </c>
      <c r="O173" s="209" t="e">
        <f t="shared" si="28"/>
        <v>#VALUE!</v>
      </c>
      <c r="P173" s="209" t="e">
        <f t="shared" si="29"/>
        <v>#VALUE!</v>
      </c>
      <c r="Q173" s="209"/>
      <c r="R173" s="209" t="str">
        <f t="shared" si="30"/>
        <v/>
      </c>
      <c r="S173" s="209" t="e">
        <f t="shared" si="31"/>
        <v>#VALUE!</v>
      </c>
      <c r="T173" s="209" t="str">
        <f t="shared" si="32"/>
        <v/>
      </c>
      <c r="U173" s="209" t="e">
        <f t="shared" si="33"/>
        <v>#VALUE!</v>
      </c>
      <c r="V173" s="209" t="e">
        <f t="shared" si="34"/>
        <v>#VALUE!</v>
      </c>
      <c r="W173" s="209" t="e">
        <f t="shared" si="35"/>
        <v>#VALUE!</v>
      </c>
      <c r="X173" s="233" t="e">
        <f t="shared" si="36"/>
        <v>#VALUE!</v>
      </c>
      <c r="Y173" s="234" t="e">
        <f t="shared" si="37"/>
        <v>#VALUE!</v>
      </c>
      <c r="Z173" s="234" t="e">
        <f t="shared" si="38"/>
        <v>#VALUE!</v>
      </c>
    </row>
    <row r="174" spans="1:27">
      <c r="A174" s="235">
        <v>383</v>
      </c>
      <c r="B174" s="236" t="s">
        <v>186</v>
      </c>
      <c r="C174" s="237">
        <v>0.51</v>
      </c>
      <c r="D174" s="238">
        <v>1.8224784342616092</v>
      </c>
      <c r="E174" s="239">
        <v>1984</v>
      </c>
      <c r="F174" s="237">
        <v>8</v>
      </c>
      <c r="G174" s="238">
        <v>3.9501723720469593</v>
      </c>
      <c r="H174" s="240">
        <v>2005</v>
      </c>
      <c r="I174" s="237">
        <v>8.51</v>
      </c>
      <c r="J174" s="238">
        <v>5.7726508063085689</v>
      </c>
      <c r="K174" s="240">
        <v>2005</v>
      </c>
      <c r="M174" s="209" t="e">
        <f t="shared" si="26"/>
        <v>#VALUE!</v>
      </c>
      <c r="N174" s="209" t="e">
        <f t="shared" si="27"/>
        <v>#VALUE!</v>
      </c>
      <c r="O174" s="209" t="e">
        <f t="shared" si="28"/>
        <v>#VALUE!</v>
      </c>
      <c r="P174" s="209" t="e">
        <f t="shared" si="29"/>
        <v>#VALUE!</v>
      </c>
      <c r="Q174" s="209"/>
      <c r="R174" s="209" t="e">
        <f t="shared" si="30"/>
        <v>#VALUE!</v>
      </c>
      <c r="S174" s="209" t="str">
        <f t="shared" si="31"/>
        <v/>
      </c>
      <c r="T174" s="209" t="e">
        <f t="shared" si="32"/>
        <v>#VALUE!</v>
      </c>
      <c r="U174" s="209" t="str">
        <f t="shared" si="33"/>
        <v/>
      </c>
      <c r="V174" s="209" t="e">
        <f t="shared" si="34"/>
        <v>#VALUE!</v>
      </c>
      <c r="W174" s="209" t="e">
        <f t="shared" si="35"/>
        <v>#VALUE!</v>
      </c>
      <c r="X174" s="233" t="e">
        <f t="shared" si="36"/>
        <v>#VALUE!</v>
      </c>
      <c r="Y174" s="234" t="e">
        <f t="shared" si="37"/>
        <v>#VALUE!</v>
      </c>
      <c r="Z174" s="234" t="e">
        <f t="shared" si="38"/>
        <v>#VALUE!</v>
      </c>
    </row>
    <row r="175" spans="1:27">
      <c r="A175" s="235">
        <v>483</v>
      </c>
      <c r="B175" s="236" t="s">
        <v>186</v>
      </c>
      <c r="C175" s="237">
        <v>20.7</v>
      </c>
      <c r="D175" s="238">
        <v>13.612460994340285</v>
      </c>
      <c r="E175" s="239">
        <v>1986</v>
      </c>
      <c r="F175" s="237">
        <v>18.099999999999998</v>
      </c>
      <c r="G175" s="238">
        <v>3.6200694377675466</v>
      </c>
      <c r="H175" s="240">
        <v>2005</v>
      </c>
      <c r="I175" s="237">
        <v>38.799999999999997</v>
      </c>
      <c r="J175" s="238">
        <v>17.232530432107833</v>
      </c>
      <c r="K175" s="240">
        <v>2005</v>
      </c>
      <c r="M175" s="209" t="e">
        <f t="shared" si="26"/>
        <v>#VALUE!</v>
      </c>
      <c r="N175" s="209" t="e">
        <f t="shared" si="27"/>
        <v>#VALUE!</v>
      </c>
      <c r="O175" s="209" t="e">
        <f t="shared" si="28"/>
        <v>#VALUE!</v>
      </c>
      <c r="P175" s="209" t="e">
        <f t="shared" si="29"/>
        <v>#VALUE!</v>
      </c>
      <c r="Q175" s="209"/>
      <c r="R175" s="209" t="e">
        <f t="shared" si="30"/>
        <v>#VALUE!</v>
      </c>
      <c r="S175" s="209" t="str">
        <f t="shared" si="31"/>
        <v/>
      </c>
      <c r="T175" s="209" t="e">
        <f t="shared" si="32"/>
        <v>#VALUE!</v>
      </c>
      <c r="U175" s="209" t="str">
        <f t="shared" si="33"/>
        <v/>
      </c>
      <c r="V175" s="209" t="e">
        <f t="shared" si="34"/>
        <v>#VALUE!</v>
      </c>
      <c r="W175" s="209" t="e">
        <f t="shared" si="35"/>
        <v>#VALUE!</v>
      </c>
      <c r="X175" s="233" t="e">
        <f t="shared" si="36"/>
        <v>#VALUE!</v>
      </c>
      <c r="Y175" s="234" t="e">
        <f t="shared" si="37"/>
        <v>#VALUE!</v>
      </c>
      <c r="Z175" s="234" t="e">
        <f t="shared" si="38"/>
        <v>#VALUE!</v>
      </c>
    </row>
    <row r="176" spans="1:27">
      <c r="A176" s="235">
        <v>530</v>
      </c>
      <c r="B176" s="236" t="s">
        <v>186</v>
      </c>
      <c r="C176" s="237">
        <v>25</v>
      </c>
      <c r="D176" s="238">
        <v>15.081402803377511</v>
      </c>
      <c r="E176" s="239">
        <v>1982</v>
      </c>
      <c r="F176" s="237">
        <v>20</v>
      </c>
      <c r="G176" s="238">
        <v>4.5022608459814819</v>
      </c>
      <c r="H176" s="240">
        <v>2006</v>
      </c>
      <c r="I176" s="237">
        <v>45</v>
      </c>
      <c r="J176" s="238">
        <v>19.583663649358993</v>
      </c>
      <c r="K176" s="240">
        <v>2006</v>
      </c>
      <c r="M176" s="209" t="e">
        <f t="shared" si="26"/>
        <v>#VALUE!</v>
      </c>
      <c r="N176" s="209" t="e">
        <f t="shared" si="27"/>
        <v>#VALUE!</v>
      </c>
      <c r="O176" s="209" t="e">
        <f t="shared" si="28"/>
        <v>#VALUE!</v>
      </c>
      <c r="P176" s="209" t="e">
        <f t="shared" si="29"/>
        <v>#VALUE!</v>
      </c>
      <c r="Q176" s="209"/>
      <c r="R176" s="209" t="e">
        <f t="shared" si="30"/>
        <v>#VALUE!</v>
      </c>
      <c r="S176" s="209" t="str">
        <f t="shared" si="31"/>
        <v/>
      </c>
      <c r="T176" s="209" t="e">
        <f t="shared" si="32"/>
        <v>#VALUE!</v>
      </c>
      <c r="U176" s="209" t="str">
        <f t="shared" si="33"/>
        <v/>
      </c>
      <c r="V176" s="209" t="e">
        <f t="shared" si="34"/>
        <v>#VALUE!</v>
      </c>
      <c r="W176" s="209" t="e">
        <f t="shared" si="35"/>
        <v>#VALUE!</v>
      </c>
      <c r="X176" s="233" t="e">
        <f t="shared" si="36"/>
        <v>#VALUE!</v>
      </c>
      <c r="Y176" s="234" t="e">
        <f t="shared" si="37"/>
        <v>#VALUE!</v>
      </c>
      <c r="Z176" s="234" t="e">
        <f t="shared" si="38"/>
        <v>#VALUE!</v>
      </c>
    </row>
    <row r="177" spans="1:26">
      <c r="A177" s="235">
        <v>1670</v>
      </c>
      <c r="B177" s="236" t="s">
        <v>186</v>
      </c>
      <c r="C177" s="237">
        <v>31.45</v>
      </c>
      <c r="D177" s="238">
        <v>17.082952496634018</v>
      </c>
      <c r="E177" s="239">
        <v>0</v>
      </c>
      <c r="F177" s="237">
        <v>24.250000000000004</v>
      </c>
      <c r="G177" s="238">
        <v>2.7943521582603679</v>
      </c>
      <c r="H177" s="240">
        <v>2016</v>
      </c>
      <c r="I177" s="237">
        <v>55.7</v>
      </c>
      <c r="J177" s="238">
        <v>19.877304654894385</v>
      </c>
      <c r="K177" s="240">
        <v>2016</v>
      </c>
      <c r="M177" s="209" t="e">
        <f t="shared" si="26"/>
        <v>#VALUE!</v>
      </c>
      <c r="N177" s="209" t="e">
        <f t="shared" si="27"/>
        <v>#VALUE!</v>
      </c>
      <c r="O177" s="209" t="e">
        <f t="shared" si="28"/>
        <v>#VALUE!</v>
      </c>
      <c r="P177" s="209" t="e">
        <f t="shared" si="29"/>
        <v>#VALUE!</v>
      </c>
      <c r="Q177" s="209"/>
      <c r="R177" s="209" t="e">
        <f t="shared" si="30"/>
        <v>#VALUE!</v>
      </c>
      <c r="S177" s="209" t="str">
        <f t="shared" si="31"/>
        <v/>
      </c>
      <c r="T177" s="209" t="e">
        <f t="shared" si="32"/>
        <v>#VALUE!</v>
      </c>
      <c r="U177" s="209" t="str">
        <f t="shared" si="33"/>
        <v/>
      </c>
      <c r="V177" s="209" t="e">
        <f t="shared" si="34"/>
        <v>#VALUE!</v>
      </c>
      <c r="W177" s="209" t="e">
        <f t="shared" si="35"/>
        <v>#VALUE!</v>
      </c>
      <c r="X177" s="233" t="e">
        <f t="shared" si="36"/>
        <v>#VALUE!</v>
      </c>
      <c r="Y177" s="234" t="e">
        <f t="shared" si="37"/>
        <v>#VALUE!</v>
      </c>
      <c r="Z177" s="234" t="e">
        <f t="shared" si="38"/>
        <v>#VALUE!</v>
      </c>
    </row>
    <row r="178" spans="1:26">
      <c r="A178" s="235">
        <v>1412</v>
      </c>
      <c r="B178" s="236" t="s">
        <v>186</v>
      </c>
      <c r="C178" s="237">
        <v>3.5</v>
      </c>
      <c r="D178" s="238">
        <v>5.1860353379471462</v>
      </c>
      <c r="E178" s="239">
        <v>1986</v>
      </c>
      <c r="F178" s="237">
        <v>11</v>
      </c>
      <c r="G178" s="238">
        <v>4.3574845496482366</v>
      </c>
      <c r="H178" s="240">
        <v>2015</v>
      </c>
      <c r="I178" s="237">
        <v>14.5</v>
      </c>
      <c r="J178" s="238">
        <v>9.5435198875953837</v>
      </c>
      <c r="K178" s="240">
        <v>2015</v>
      </c>
      <c r="M178" s="209" t="e">
        <f t="shared" si="26"/>
        <v>#VALUE!</v>
      </c>
      <c r="N178" s="209" t="e">
        <f t="shared" si="27"/>
        <v>#VALUE!</v>
      </c>
      <c r="O178" s="209" t="e">
        <f t="shared" si="28"/>
        <v>#VALUE!</v>
      </c>
      <c r="P178" s="209" t="e">
        <f t="shared" si="29"/>
        <v>#VALUE!</v>
      </c>
      <c r="Q178" s="209"/>
      <c r="R178" s="209" t="e">
        <f t="shared" si="30"/>
        <v>#VALUE!</v>
      </c>
      <c r="S178" s="209" t="str">
        <f t="shared" si="31"/>
        <v/>
      </c>
      <c r="T178" s="209" t="e">
        <f t="shared" si="32"/>
        <v>#VALUE!</v>
      </c>
      <c r="U178" s="209" t="str">
        <f t="shared" si="33"/>
        <v/>
      </c>
      <c r="V178" s="209" t="e">
        <f t="shared" si="34"/>
        <v>#VALUE!</v>
      </c>
      <c r="W178" s="209" t="e">
        <f t="shared" si="35"/>
        <v>#VALUE!</v>
      </c>
      <c r="X178" s="233" t="e">
        <f t="shared" si="36"/>
        <v>#VALUE!</v>
      </c>
      <c r="Y178" s="234" t="e">
        <f t="shared" si="37"/>
        <v>#VALUE!</v>
      </c>
      <c r="Z178" s="234" t="e">
        <f t="shared" si="38"/>
        <v>#VALUE!</v>
      </c>
    </row>
    <row r="179" spans="1:26">
      <c r="A179" s="235">
        <v>212</v>
      </c>
      <c r="B179" s="236" t="s">
        <v>186</v>
      </c>
      <c r="C179" s="237">
        <v>36.549999999999997</v>
      </c>
      <c r="D179" s="238">
        <v>18.535283644642909</v>
      </c>
      <c r="E179" s="239">
        <v>1978</v>
      </c>
      <c r="F179" s="237">
        <v>28</v>
      </c>
      <c r="G179" s="238">
        <v>4.6264535731184777</v>
      </c>
      <c r="H179" s="240">
        <v>2003</v>
      </c>
      <c r="I179" s="237">
        <v>64.55</v>
      </c>
      <c r="J179" s="238">
        <v>23.161737217761388</v>
      </c>
      <c r="K179" s="240">
        <v>2003</v>
      </c>
      <c r="M179" s="209" t="e">
        <f t="shared" si="26"/>
        <v>#VALUE!</v>
      </c>
      <c r="N179" s="209" t="e">
        <f t="shared" si="27"/>
        <v>#VALUE!</v>
      </c>
      <c r="O179" s="209" t="e">
        <f t="shared" si="28"/>
        <v>#VALUE!</v>
      </c>
      <c r="P179" s="209" t="e">
        <f t="shared" si="29"/>
        <v>#VALUE!</v>
      </c>
      <c r="Q179" s="209"/>
      <c r="R179" s="209" t="e">
        <f t="shared" si="30"/>
        <v>#VALUE!</v>
      </c>
      <c r="S179" s="209" t="str">
        <f t="shared" si="31"/>
        <v/>
      </c>
      <c r="T179" s="209" t="e">
        <f t="shared" si="32"/>
        <v>#VALUE!</v>
      </c>
      <c r="U179" s="209" t="str">
        <f t="shared" si="33"/>
        <v/>
      </c>
      <c r="V179" s="209" t="e">
        <f t="shared" si="34"/>
        <v>#VALUE!</v>
      </c>
      <c r="W179" s="209" t="e">
        <f t="shared" si="35"/>
        <v>#VALUE!</v>
      </c>
      <c r="X179" s="233" t="e">
        <f t="shared" si="36"/>
        <v>#VALUE!</v>
      </c>
      <c r="Y179" s="234" t="e">
        <f t="shared" si="37"/>
        <v>#VALUE!</v>
      </c>
      <c r="Z179" s="234" t="e">
        <f t="shared" si="38"/>
        <v>#VALUE!</v>
      </c>
    </row>
    <row r="180" spans="1:26">
      <c r="A180" s="235">
        <v>420</v>
      </c>
      <c r="B180" s="236" t="s">
        <v>187</v>
      </c>
      <c r="C180" s="237">
        <v>6</v>
      </c>
      <c r="D180" s="238">
        <v>9.6396451057157435</v>
      </c>
      <c r="E180" s="239">
        <v>2007</v>
      </c>
      <c r="F180" s="237">
        <v>0</v>
      </c>
      <c r="G180" s="238">
        <v>0</v>
      </c>
      <c r="H180" s="240">
        <v>0</v>
      </c>
      <c r="I180" s="237">
        <v>6</v>
      </c>
      <c r="J180" s="238">
        <v>9.6396451057157435</v>
      </c>
      <c r="K180" s="240">
        <v>2007</v>
      </c>
      <c r="M180" s="209" t="e">
        <f t="shared" si="26"/>
        <v>#VALUE!</v>
      </c>
      <c r="N180" s="209" t="e">
        <f t="shared" si="27"/>
        <v>#VALUE!</v>
      </c>
      <c r="O180" s="209" t="e">
        <f t="shared" si="28"/>
        <v>#VALUE!</v>
      </c>
      <c r="P180" s="209" t="e">
        <f t="shared" si="29"/>
        <v>#VALUE!</v>
      </c>
      <c r="Q180" s="209"/>
      <c r="R180" s="209" t="str">
        <f t="shared" si="30"/>
        <v/>
      </c>
      <c r="S180" s="209" t="e">
        <f t="shared" si="31"/>
        <v>#VALUE!</v>
      </c>
      <c r="T180" s="209" t="str">
        <f t="shared" si="32"/>
        <v/>
      </c>
      <c r="U180" s="209" t="e">
        <f t="shared" si="33"/>
        <v>#VALUE!</v>
      </c>
      <c r="V180" s="209" t="e">
        <f t="shared" si="34"/>
        <v>#VALUE!</v>
      </c>
      <c r="W180" s="209" t="e">
        <f t="shared" si="35"/>
        <v>#VALUE!</v>
      </c>
      <c r="X180" s="233" t="e">
        <f t="shared" si="36"/>
        <v>#VALUE!</v>
      </c>
      <c r="Y180" s="234" t="e">
        <f t="shared" si="37"/>
        <v>#VALUE!</v>
      </c>
      <c r="Z180" s="234" t="e">
        <f t="shared" si="38"/>
        <v>#VALUE!</v>
      </c>
    </row>
    <row r="181" spans="1:26">
      <c r="A181" s="235" t="s">
        <v>199</v>
      </c>
      <c r="B181" s="236" t="s">
        <v>187</v>
      </c>
      <c r="C181" s="237">
        <v>6.12</v>
      </c>
      <c r="D181" s="238">
        <v>13.481108575958453</v>
      </c>
      <c r="E181" s="239">
        <v>1990</v>
      </c>
      <c r="F181" s="237">
        <v>0</v>
      </c>
      <c r="G181" s="238">
        <v>0</v>
      </c>
      <c r="H181" s="240">
        <v>0</v>
      </c>
      <c r="I181" s="237">
        <v>6.12</v>
      </c>
      <c r="J181" s="238">
        <v>13.481108575958453</v>
      </c>
      <c r="K181" s="240">
        <v>1990</v>
      </c>
      <c r="M181" s="209" t="e">
        <f t="shared" si="26"/>
        <v>#VALUE!</v>
      </c>
      <c r="N181" s="209" t="e">
        <f t="shared" si="27"/>
        <v>#VALUE!</v>
      </c>
      <c r="O181" s="209" t="e">
        <f t="shared" si="28"/>
        <v>#VALUE!</v>
      </c>
      <c r="P181" s="209" t="e">
        <f t="shared" si="29"/>
        <v>#VALUE!</v>
      </c>
      <c r="Q181" s="209"/>
      <c r="R181" s="209" t="str">
        <f t="shared" si="30"/>
        <v/>
      </c>
      <c r="S181" s="209" t="e">
        <f t="shared" si="31"/>
        <v>#VALUE!</v>
      </c>
      <c r="T181" s="209" t="str">
        <f t="shared" si="32"/>
        <v/>
      </c>
      <c r="U181" s="209" t="e">
        <f t="shared" si="33"/>
        <v>#VALUE!</v>
      </c>
      <c r="V181" s="209" t="e">
        <f t="shared" si="34"/>
        <v>#VALUE!</v>
      </c>
      <c r="W181" s="209" t="e">
        <f t="shared" si="35"/>
        <v>#VALUE!</v>
      </c>
      <c r="X181" s="233" t="e">
        <f t="shared" si="36"/>
        <v>#VALUE!</v>
      </c>
      <c r="Y181" s="234" t="e">
        <f t="shared" si="37"/>
        <v>#VALUE!</v>
      </c>
      <c r="Z181" s="234" t="e">
        <f t="shared" si="38"/>
        <v>#VALUE!</v>
      </c>
    </row>
    <row r="182" spans="1:26">
      <c r="A182" s="235" t="s">
        <v>200</v>
      </c>
      <c r="B182" s="236" t="s">
        <v>187</v>
      </c>
      <c r="C182" s="237">
        <v>6.2</v>
      </c>
      <c r="D182" s="238">
        <v>8.9160103759227685</v>
      </c>
      <c r="E182" s="239">
        <v>2001</v>
      </c>
      <c r="F182" s="237">
        <v>0</v>
      </c>
      <c r="G182" s="238">
        <v>0</v>
      </c>
      <c r="H182" s="240">
        <v>0</v>
      </c>
      <c r="I182" s="237">
        <v>6.2</v>
      </c>
      <c r="J182" s="238">
        <v>8.9160103759227685</v>
      </c>
      <c r="K182" s="240">
        <v>2001</v>
      </c>
      <c r="M182" s="209" t="e">
        <f t="shared" si="26"/>
        <v>#VALUE!</v>
      </c>
      <c r="N182" s="209" t="e">
        <f t="shared" si="27"/>
        <v>#VALUE!</v>
      </c>
      <c r="O182" s="209" t="e">
        <f t="shared" si="28"/>
        <v>#VALUE!</v>
      </c>
      <c r="P182" s="209" t="e">
        <f t="shared" si="29"/>
        <v>#VALUE!</v>
      </c>
      <c r="Q182" s="209"/>
      <c r="R182" s="209" t="str">
        <f t="shared" si="30"/>
        <v/>
      </c>
      <c r="S182" s="209" t="e">
        <f t="shared" si="31"/>
        <v>#VALUE!</v>
      </c>
      <c r="T182" s="209" t="str">
        <f t="shared" si="32"/>
        <v/>
      </c>
      <c r="U182" s="209" t="e">
        <f t="shared" si="33"/>
        <v>#VALUE!</v>
      </c>
      <c r="V182" s="209" t="e">
        <f t="shared" si="34"/>
        <v>#VALUE!</v>
      </c>
      <c r="W182" s="209" t="e">
        <f t="shared" si="35"/>
        <v>#VALUE!</v>
      </c>
      <c r="X182" s="233" t="e">
        <f t="shared" si="36"/>
        <v>#VALUE!</v>
      </c>
      <c r="Y182" s="234" t="e">
        <f t="shared" si="37"/>
        <v>#VALUE!</v>
      </c>
      <c r="Z182" s="234" t="e">
        <f t="shared" si="38"/>
        <v>#VALUE!</v>
      </c>
    </row>
    <row r="183" spans="1:26">
      <c r="A183" s="235" t="s">
        <v>201</v>
      </c>
      <c r="B183" s="236" t="s">
        <v>187</v>
      </c>
      <c r="C183" s="237">
        <v>6.2671999999999999</v>
      </c>
      <c r="D183" s="238">
        <v>2.9102311039234974</v>
      </c>
      <c r="E183" s="239">
        <v>1987</v>
      </c>
      <c r="F183" s="237">
        <v>0</v>
      </c>
      <c r="G183" s="238">
        <v>0</v>
      </c>
      <c r="H183" s="240">
        <v>0</v>
      </c>
      <c r="I183" s="237">
        <v>6.2671999999999999</v>
      </c>
      <c r="J183" s="238">
        <v>2.9102311039234974</v>
      </c>
      <c r="K183" s="240">
        <v>1987</v>
      </c>
      <c r="M183" s="209" t="e">
        <f t="shared" si="26"/>
        <v>#VALUE!</v>
      </c>
      <c r="N183" s="209" t="e">
        <f t="shared" si="27"/>
        <v>#VALUE!</v>
      </c>
      <c r="O183" s="209" t="e">
        <f t="shared" si="28"/>
        <v>#VALUE!</v>
      </c>
      <c r="P183" s="209" t="e">
        <f t="shared" si="29"/>
        <v>#VALUE!</v>
      </c>
      <c r="Q183" s="209"/>
      <c r="R183" s="209" t="str">
        <f t="shared" si="30"/>
        <v/>
      </c>
      <c r="S183" s="209" t="e">
        <f t="shared" si="31"/>
        <v>#VALUE!</v>
      </c>
      <c r="T183" s="209" t="str">
        <f t="shared" si="32"/>
        <v/>
      </c>
      <c r="U183" s="209" t="e">
        <f t="shared" si="33"/>
        <v>#VALUE!</v>
      </c>
      <c r="V183" s="209" t="e">
        <f t="shared" si="34"/>
        <v>#VALUE!</v>
      </c>
      <c r="W183" s="209" t="e">
        <f t="shared" si="35"/>
        <v>#VALUE!</v>
      </c>
      <c r="X183" s="233" t="e">
        <f t="shared" si="36"/>
        <v>#VALUE!</v>
      </c>
      <c r="Y183" s="234" t="e">
        <f t="shared" si="37"/>
        <v>#VALUE!</v>
      </c>
      <c r="Z183" s="234" t="e">
        <f t="shared" si="38"/>
        <v>#VALUE!</v>
      </c>
    </row>
    <row r="184" spans="1:26">
      <c r="A184" s="235" t="s">
        <v>202</v>
      </c>
      <c r="B184" s="236" t="s">
        <v>187</v>
      </c>
      <c r="C184" s="237">
        <v>6.3659999999999997</v>
      </c>
      <c r="D184" s="238">
        <v>9.8906921245327926</v>
      </c>
      <c r="E184" s="239">
        <v>1993</v>
      </c>
      <c r="F184" s="237">
        <v>0</v>
      </c>
      <c r="G184" s="238">
        <v>0</v>
      </c>
      <c r="H184" s="240">
        <v>0</v>
      </c>
      <c r="I184" s="237">
        <v>6.3659999999999997</v>
      </c>
      <c r="J184" s="238">
        <v>9.8906921245327926</v>
      </c>
      <c r="K184" s="240">
        <v>1993</v>
      </c>
      <c r="M184" s="209" t="e">
        <f t="shared" si="26"/>
        <v>#VALUE!</v>
      </c>
      <c r="N184" s="209" t="e">
        <f t="shared" si="27"/>
        <v>#VALUE!</v>
      </c>
      <c r="O184" s="209" t="e">
        <f t="shared" si="28"/>
        <v>#VALUE!</v>
      </c>
      <c r="P184" s="209" t="e">
        <f t="shared" si="29"/>
        <v>#VALUE!</v>
      </c>
      <c r="Q184" s="209"/>
      <c r="R184" s="209" t="str">
        <f t="shared" si="30"/>
        <v/>
      </c>
      <c r="S184" s="209" t="e">
        <f t="shared" si="31"/>
        <v>#VALUE!</v>
      </c>
      <c r="T184" s="209" t="str">
        <f t="shared" si="32"/>
        <v/>
      </c>
      <c r="U184" s="209" t="e">
        <f t="shared" si="33"/>
        <v>#VALUE!</v>
      </c>
      <c r="V184" s="209" t="e">
        <f t="shared" si="34"/>
        <v>#VALUE!</v>
      </c>
      <c r="W184" s="209" t="e">
        <f t="shared" si="35"/>
        <v>#VALUE!</v>
      </c>
      <c r="X184" s="233" t="e">
        <f t="shared" si="36"/>
        <v>#VALUE!</v>
      </c>
      <c r="Y184" s="234" t="e">
        <f t="shared" si="37"/>
        <v>#VALUE!</v>
      </c>
      <c r="Z184" s="234" t="e">
        <f t="shared" si="38"/>
        <v>#VALUE!</v>
      </c>
    </row>
    <row r="185" spans="1:26">
      <c r="A185" s="235">
        <v>682</v>
      </c>
      <c r="B185" s="236" t="s">
        <v>186</v>
      </c>
      <c r="C185" s="237">
        <v>12</v>
      </c>
      <c r="D185" s="238">
        <v>10.124485940450056</v>
      </c>
      <c r="E185" s="239">
        <v>2005</v>
      </c>
      <c r="F185" s="237">
        <v>18</v>
      </c>
      <c r="G185" s="238">
        <v>4.2252233548626927</v>
      </c>
      <c r="H185" s="240">
        <v>2009</v>
      </c>
      <c r="I185" s="237">
        <v>30</v>
      </c>
      <c r="J185" s="238">
        <v>14.349709295312749</v>
      </c>
      <c r="K185" s="240">
        <v>2009</v>
      </c>
      <c r="M185" s="209" t="e">
        <f t="shared" si="26"/>
        <v>#VALUE!</v>
      </c>
      <c r="N185" s="209" t="e">
        <f t="shared" si="27"/>
        <v>#VALUE!</v>
      </c>
      <c r="O185" s="209" t="e">
        <f t="shared" si="28"/>
        <v>#VALUE!</v>
      </c>
      <c r="P185" s="209" t="e">
        <f t="shared" si="29"/>
        <v>#VALUE!</v>
      </c>
      <c r="Q185" s="209"/>
      <c r="R185" s="209" t="e">
        <f t="shared" si="30"/>
        <v>#VALUE!</v>
      </c>
      <c r="S185" s="209" t="str">
        <f t="shared" si="31"/>
        <v/>
      </c>
      <c r="T185" s="209" t="e">
        <f t="shared" si="32"/>
        <v>#VALUE!</v>
      </c>
      <c r="U185" s="209" t="str">
        <f t="shared" si="33"/>
        <v/>
      </c>
      <c r="V185" s="209" t="e">
        <f t="shared" si="34"/>
        <v>#VALUE!</v>
      </c>
      <c r="W185" s="209" t="e">
        <f t="shared" si="35"/>
        <v>#VALUE!</v>
      </c>
      <c r="X185" s="233" t="e">
        <f t="shared" si="36"/>
        <v>#VALUE!</v>
      </c>
      <c r="Y185" s="234" t="e">
        <f t="shared" si="37"/>
        <v>#VALUE!</v>
      </c>
      <c r="Z185" s="234" t="e">
        <f t="shared" si="38"/>
        <v>#VALUE!</v>
      </c>
    </row>
    <row r="186" spans="1:26">
      <c r="A186" s="235">
        <v>1571</v>
      </c>
      <c r="B186" s="236" t="s">
        <v>186</v>
      </c>
      <c r="C186" s="237">
        <v>2</v>
      </c>
      <c r="D186" s="238">
        <v>3.8271806637538481</v>
      </c>
      <c r="E186" s="239">
        <v>1988</v>
      </c>
      <c r="F186" s="237">
        <v>11</v>
      </c>
      <c r="G186" s="238">
        <v>1.5920457896917759</v>
      </c>
      <c r="H186" s="240">
        <v>2016</v>
      </c>
      <c r="I186" s="237">
        <v>13</v>
      </c>
      <c r="J186" s="238">
        <v>5.4192264534456243</v>
      </c>
      <c r="K186" s="240">
        <v>2016</v>
      </c>
      <c r="M186" s="209" t="e">
        <f t="shared" si="26"/>
        <v>#VALUE!</v>
      </c>
      <c r="N186" s="209" t="e">
        <f t="shared" si="27"/>
        <v>#VALUE!</v>
      </c>
      <c r="O186" s="209" t="e">
        <f t="shared" si="28"/>
        <v>#VALUE!</v>
      </c>
      <c r="P186" s="209" t="e">
        <f t="shared" si="29"/>
        <v>#VALUE!</v>
      </c>
      <c r="Q186" s="209"/>
      <c r="R186" s="209" t="e">
        <f t="shared" si="30"/>
        <v>#VALUE!</v>
      </c>
      <c r="S186" s="209" t="str">
        <f t="shared" si="31"/>
        <v/>
      </c>
      <c r="T186" s="209" t="e">
        <f t="shared" si="32"/>
        <v>#VALUE!</v>
      </c>
      <c r="U186" s="209" t="str">
        <f t="shared" si="33"/>
        <v/>
      </c>
      <c r="V186" s="209" t="e">
        <f t="shared" si="34"/>
        <v>#VALUE!</v>
      </c>
      <c r="W186" s="209" t="e">
        <f t="shared" si="35"/>
        <v>#VALUE!</v>
      </c>
      <c r="X186" s="233" t="e">
        <f t="shared" si="36"/>
        <v>#VALUE!</v>
      </c>
      <c r="Y186" s="234" t="e">
        <f t="shared" si="37"/>
        <v>#VALUE!</v>
      </c>
      <c r="Z186" s="234" t="e">
        <f t="shared" si="38"/>
        <v>#VALUE!</v>
      </c>
    </row>
    <row r="187" spans="1:26">
      <c r="A187" s="235">
        <v>1350</v>
      </c>
      <c r="B187" s="236" t="s">
        <v>186</v>
      </c>
      <c r="C187" s="237">
        <v>16</v>
      </c>
      <c r="D187" s="238">
        <v>11.836081701141181</v>
      </c>
      <c r="E187" s="239">
        <v>0</v>
      </c>
      <c r="F187" s="237">
        <v>20</v>
      </c>
      <c r="G187" s="238">
        <v>6.5300342953877131</v>
      </c>
      <c r="H187" s="240">
        <v>2013</v>
      </c>
      <c r="I187" s="237">
        <v>36</v>
      </c>
      <c r="J187" s="238">
        <v>18.366115996528894</v>
      </c>
      <c r="K187" s="240">
        <v>2013</v>
      </c>
      <c r="M187" s="209" t="e">
        <f t="shared" si="26"/>
        <v>#VALUE!</v>
      </c>
      <c r="N187" s="209" t="e">
        <f t="shared" si="27"/>
        <v>#VALUE!</v>
      </c>
      <c r="O187" s="209" t="e">
        <f t="shared" si="28"/>
        <v>#VALUE!</v>
      </c>
      <c r="P187" s="209" t="e">
        <f t="shared" si="29"/>
        <v>#VALUE!</v>
      </c>
      <c r="Q187" s="209"/>
      <c r="R187" s="209" t="e">
        <f t="shared" si="30"/>
        <v>#VALUE!</v>
      </c>
      <c r="S187" s="209" t="str">
        <f t="shared" si="31"/>
        <v/>
      </c>
      <c r="T187" s="209" t="e">
        <f t="shared" si="32"/>
        <v>#VALUE!</v>
      </c>
      <c r="U187" s="209" t="str">
        <f t="shared" si="33"/>
        <v/>
      </c>
      <c r="V187" s="209" t="e">
        <f t="shared" si="34"/>
        <v>#VALUE!</v>
      </c>
      <c r="W187" s="209" t="e">
        <f t="shared" si="35"/>
        <v>#VALUE!</v>
      </c>
      <c r="X187" s="233" t="e">
        <f t="shared" si="36"/>
        <v>#VALUE!</v>
      </c>
      <c r="Y187" s="234" t="e">
        <f t="shared" si="37"/>
        <v>#VALUE!</v>
      </c>
      <c r="Z187" s="234" t="e">
        <f t="shared" si="38"/>
        <v>#VALUE!</v>
      </c>
    </row>
    <row r="188" spans="1:26">
      <c r="A188" s="235">
        <v>853</v>
      </c>
      <c r="B188" s="236" t="s">
        <v>186</v>
      </c>
      <c r="C188" s="237">
        <v>20</v>
      </c>
      <c r="D188" s="238">
        <v>13.360565697177488</v>
      </c>
      <c r="E188" s="239">
        <v>1991</v>
      </c>
      <c r="F188" s="237">
        <v>21.700000000000003</v>
      </c>
      <c r="G188" s="238">
        <v>4.2556245512411124</v>
      </c>
      <c r="H188" s="240">
        <v>2009</v>
      </c>
      <c r="I188" s="237">
        <v>41.7</v>
      </c>
      <c r="J188" s="238">
        <v>17.616190248418601</v>
      </c>
      <c r="K188" s="240">
        <v>2009</v>
      </c>
      <c r="M188" s="209" t="e">
        <f t="shared" si="26"/>
        <v>#VALUE!</v>
      </c>
      <c r="N188" s="209" t="e">
        <f t="shared" si="27"/>
        <v>#VALUE!</v>
      </c>
      <c r="O188" s="209" t="e">
        <f t="shared" si="28"/>
        <v>#VALUE!</v>
      </c>
      <c r="P188" s="209" t="e">
        <f t="shared" si="29"/>
        <v>#VALUE!</v>
      </c>
      <c r="Q188" s="209"/>
      <c r="R188" s="209" t="e">
        <f t="shared" si="30"/>
        <v>#VALUE!</v>
      </c>
      <c r="S188" s="209" t="str">
        <f t="shared" si="31"/>
        <v/>
      </c>
      <c r="T188" s="209" t="e">
        <f t="shared" si="32"/>
        <v>#VALUE!</v>
      </c>
      <c r="U188" s="209" t="str">
        <f t="shared" si="33"/>
        <v/>
      </c>
      <c r="V188" s="209" t="e">
        <f t="shared" si="34"/>
        <v>#VALUE!</v>
      </c>
      <c r="W188" s="209" t="e">
        <f t="shared" si="35"/>
        <v>#VALUE!</v>
      </c>
      <c r="X188" s="233" t="e">
        <f t="shared" si="36"/>
        <v>#VALUE!</v>
      </c>
      <c r="Y188" s="234" t="e">
        <f t="shared" si="37"/>
        <v>#VALUE!</v>
      </c>
      <c r="Z188" s="234" t="e">
        <f t="shared" si="38"/>
        <v>#VALUE!</v>
      </c>
    </row>
    <row r="189" spans="1:26">
      <c r="A189" s="235" t="s">
        <v>203</v>
      </c>
      <c r="B189" s="236" t="s">
        <v>187</v>
      </c>
      <c r="C189" s="237">
        <v>6.9</v>
      </c>
      <c r="D189" s="238">
        <v>5.029432718717521</v>
      </c>
      <c r="E189" s="239">
        <v>1997</v>
      </c>
      <c r="F189" s="237">
        <v>0</v>
      </c>
      <c r="G189" s="238">
        <v>0</v>
      </c>
      <c r="H189" s="240">
        <v>0</v>
      </c>
      <c r="I189" s="237">
        <v>6.9</v>
      </c>
      <c r="J189" s="238">
        <v>5.029432718717521</v>
      </c>
      <c r="K189" s="240">
        <v>1997</v>
      </c>
      <c r="M189" s="209" t="e">
        <f t="shared" si="26"/>
        <v>#VALUE!</v>
      </c>
      <c r="N189" s="209" t="e">
        <f t="shared" si="27"/>
        <v>#VALUE!</v>
      </c>
      <c r="O189" s="209" t="e">
        <f t="shared" si="28"/>
        <v>#VALUE!</v>
      </c>
      <c r="P189" s="209" t="e">
        <f t="shared" si="29"/>
        <v>#VALUE!</v>
      </c>
      <c r="Q189" s="209"/>
      <c r="R189" s="209" t="str">
        <f t="shared" si="30"/>
        <v/>
      </c>
      <c r="S189" s="209" t="e">
        <f t="shared" si="31"/>
        <v>#VALUE!</v>
      </c>
      <c r="T189" s="209" t="str">
        <f t="shared" si="32"/>
        <v/>
      </c>
      <c r="U189" s="209" t="e">
        <f t="shared" si="33"/>
        <v>#VALUE!</v>
      </c>
      <c r="V189" s="209" t="e">
        <f t="shared" si="34"/>
        <v>#VALUE!</v>
      </c>
      <c r="W189" s="209" t="e">
        <f t="shared" si="35"/>
        <v>#VALUE!</v>
      </c>
      <c r="X189" s="233" t="e">
        <f t="shared" si="36"/>
        <v>#VALUE!</v>
      </c>
      <c r="Y189" s="234" t="e">
        <f t="shared" si="37"/>
        <v>#VALUE!</v>
      </c>
      <c r="Z189" s="234" t="e">
        <f t="shared" si="38"/>
        <v>#VALUE!</v>
      </c>
    </row>
    <row r="190" spans="1:26">
      <c r="A190" s="235">
        <v>1515</v>
      </c>
      <c r="B190" s="236" t="s">
        <v>187</v>
      </c>
      <c r="C190" s="237">
        <v>7.2</v>
      </c>
      <c r="D190" s="238">
        <v>12.99271394051414</v>
      </c>
      <c r="E190" s="239">
        <v>2013</v>
      </c>
      <c r="F190" s="237">
        <v>0</v>
      </c>
      <c r="G190" s="238">
        <v>0</v>
      </c>
      <c r="H190" s="240">
        <v>0</v>
      </c>
      <c r="I190" s="237">
        <v>7.2</v>
      </c>
      <c r="J190" s="238">
        <v>12.99271394051414</v>
      </c>
      <c r="K190" s="240">
        <v>2013</v>
      </c>
      <c r="M190" s="209" t="e">
        <f t="shared" si="26"/>
        <v>#VALUE!</v>
      </c>
      <c r="N190" s="209" t="e">
        <f t="shared" si="27"/>
        <v>#VALUE!</v>
      </c>
      <c r="O190" s="209" t="e">
        <f t="shared" si="28"/>
        <v>#VALUE!</v>
      </c>
      <c r="P190" s="209" t="e">
        <f t="shared" si="29"/>
        <v>#VALUE!</v>
      </c>
      <c r="Q190" s="209"/>
      <c r="R190" s="209" t="str">
        <f t="shared" si="30"/>
        <v/>
      </c>
      <c r="S190" s="209" t="e">
        <f t="shared" si="31"/>
        <v>#VALUE!</v>
      </c>
      <c r="T190" s="209" t="str">
        <f t="shared" si="32"/>
        <v/>
      </c>
      <c r="U190" s="209" t="e">
        <f t="shared" si="33"/>
        <v>#VALUE!</v>
      </c>
      <c r="V190" s="209" t="e">
        <f t="shared" si="34"/>
        <v>#VALUE!</v>
      </c>
      <c r="W190" s="209" t="e">
        <f t="shared" si="35"/>
        <v>#VALUE!</v>
      </c>
      <c r="X190" s="233" t="e">
        <f t="shared" si="36"/>
        <v>#VALUE!</v>
      </c>
      <c r="Y190" s="234" t="e">
        <f t="shared" si="37"/>
        <v>#VALUE!</v>
      </c>
      <c r="Z190" s="234" t="e">
        <f t="shared" si="38"/>
        <v>#VALUE!</v>
      </c>
    </row>
    <row r="191" spans="1:26">
      <c r="A191" s="235">
        <v>1597</v>
      </c>
      <c r="B191" s="236" t="s">
        <v>186</v>
      </c>
      <c r="C191" s="237">
        <v>26</v>
      </c>
      <c r="D191" s="238">
        <v>15.40600097303558</v>
      </c>
      <c r="E191" s="239">
        <v>2009</v>
      </c>
      <c r="F191" s="237">
        <v>27.299999999999997</v>
      </c>
      <c r="G191" s="238">
        <v>4.2355817632178319</v>
      </c>
      <c r="H191" s="240">
        <v>2015</v>
      </c>
      <c r="I191" s="237">
        <v>53.3</v>
      </c>
      <c r="J191" s="238">
        <v>19.641582736253412</v>
      </c>
      <c r="K191" s="240">
        <v>2015</v>
      </c>
      <c r="M191" s="209" t="e">
        <f t="shared" si="26"/>
        <v>#VALUE!</v>
      </c>
      <c r="N191" s="209" t="e">
        <f t="shared" si="27"/>
        <v>#VALUE!</v>
      </c>
      <c r="O191" s="209" t="e">
        <f t="shared" si="28"/>
        <v>#VALUE!</v>
      </c>
      <c r="P191" s="209" t="e">
        <f t="shared" si="29"/>
        <v>#VALUE!</v>
      </c>
      <c r="Q191" s="209"/>
      <c r="R191" s="209" t="e">
        <f t="shared" si="30"/>
        <v>#VALUE!</v>
      </c>
      <c r="S191" s="209" t="str">
        <f t="shared" si="31"/>
        <v/>
      </c>
      <c r="T191" s="209" t="e">
        <f t="shared" si="32"/>
        <v>#VALUE!</v>
      </c>
      <c r="U191" s="209" t="str">
        <f t="shared" si="33"/>
        <v/>
      </c>
      <c r="V191" s="209" t="e">
        <f t="shared" si="34"/>
        <v>#VALUE!</v>
      </c>
      <c r="W191" s="209" t="e">
        <f t="shared" si="35"/>
        <v>#VALUE!</v>
      </c>
      <c r="X191" s="233" t="e">
        <f t="shared" si="36"/>
        <v>#VALUE!</v>
      </c>
      <c r="Y191" s="234" t="e">
        <f t="shared" si="37"/>
        <v>#VALUE!</v>
      </c>
      <c r="Z191" s="234" t="e">
        <f t="shared" si="38"/>
        <v>#VALUE!</v>
      </c>
    </row>
    <row r="192" spans="1:26">
      <c r="A192" s="235">
        <v>385</v>
      </c>
      <c r="B192" s="236" t="s">
        <v>187</v>
      </c>
      <c r="C192" s="237">
        <v>7.5</v>
      </c>
      <c r="D192" s="238">
        <v>8.5880709825089685</v>
      </c>
      <c r="E192" s="239">
        <v>2003</v>
      </c>
      <c r="F192" s="237">
        <v>0</v>
      </c>
      <c r="G192" s="238">
        <v>0</v>
      </c>
      <c r="H192" s="240">
        <v>0</v>
      </c>
      <c r="I192" s="237">
        <v>7.5</v>
      </c>
      <c r="J192" s="238">
        <v>8.5880709825089685</v>
      </c>
      <c r="K192" s="240">
        <v>2003</v>
      </c>
      <c r="M192" s="209" t="e">
        <f t="shared" si="26"/>
        <v>#VALUE!</v>
      </c>
      <c r="N192" s="209" t="e">
        <f t="shared" si="27"/>
        <v>#VALUE!</v>
      </c>
      <c r="O192" s="209" t="e">
        <f t="shared" si="28"/>
        <v>#VALUE!</v>
      </c>
      <c r="P192" s="209" t="e">
        <f t="shared" si="29"/>
        <v>#VALUE!</v>
      </c>
      <c r="Q192" s="209"/>
      <c r="R192" s="209" t="str">
        <f t="shared" si="30"/>
        <v/>
      </c>
      <c r="S192" s="209" t="e">
        <f t="shared" si="31"/>
        <v>#VALUE!</v>
      </c>
      <c r="T192" s="209" t="str">
        <f t="shared" si="32"/>
        <v/>
      </c>
      <c r="U192" s="209" t="e">
        <f t="shared" si="33"/>
        <v>#VALUE!</v>
      </c>
      <c r="V192" s="209" t="e">
        <f t="shared" si="34"/>
        <v>#VALUE!</v>
      </c>
      <c r="W192" s="209" t="e">
        <f t="shared" si="35"/>
        <v>#VALUE!</v>
      </c>
      <c r="X192" s="233" t="e">
        <f t="shared" si="36"/>
        <v>#VALUE!</v>
      </c>
      <c r="Y192" s="234" t="e">
        <f t="shared" si="37"/>
        <v>#VALUE!</v>
      </c>
      <c r="Z192" s="234" t="e">
        <f t="shared" si="38"/>
        <v>#VALUE!</v>
      </c>
    </row>
    <row r="193" spans="1:26">
      <c r="A193" s="235">
        <v>387</v>
      </c>
      <c r="B193" s="236" t="s">
        <v>187</v>
      </c>
      <c r="C193" s="237">
        <v>7.5</v>
      </c>
      <c r="D193" s="238">
        <v>9.5130592102135658</v>
      </c>
      <c r="E193" s="239">
        <v>2003</v>
      </c>
      <c r="F193" s="237">
        <v>0</v>
      </c>
      <c r="G193" s="238">
        <v>0</v>
      </c>
      <c r="H193" s="240">
        <v>0</v>
      </c>
      <c r="I193" s="237">
        <v>7.5</v>
      </c>
      <c r="J193" s="238">
        <v>9.5130592102135658</v>
      </c>
      <c r="K193" s="240">
        <v>2003</v>
      </c>
      <c r="M193" s="209" t="e">
        <f t="shared" si="26"/>
        <v>#VALUE!</v>
      </c>
      <c r="N193" s="209" t="e">
        <f t="shared" si="27"/>
        <v>#VALUE!</v>
      </c>
      <c r="O193" s="209" t="e">
        <f t="shared" si="28"/>
        <v>#VALUE!</v>
      </c>
      <c r="P193" s="209" t="e">
        <f t="shared" si="29"/>
        <v>#VALUE!</v>
      </c>
      <c r="Q193" s="209"/>
      <c r="R193" s="209" t="str">
        <f t="shared" si="30"/>
        <v/>
      </c>
      <c r="S193" s="209" t="e">
        <f t="shared" si="31"/>
        <v>#VALUE!</v>
      </c>
      <c r="T193" s="209" t="str">
        <f t="shared" si="32"/>
        <v/>
      </c>
      <c r="U193" s="209" t="e">
        <f t="shared" si="33"/>
        <v>#VALUE!</v>
      </c>
      <c r="V193" s="209" t="e">
        <f t="shared" si="34"/>
        <v>#VALUE!</v>
      </c>
      <c r="W193" s="209" t="e">
        <f t="shared" si="35"/>
        <v>#VALUE!</v>
      </c>
      <c r="X193" s="233" t="e">
        <f t="shared" si="36"/>
        <v>#VALUE!</v>
      </c>
      <c r="Y193" s="234" t="e">
        <f t="shared" si="37"/>
        <v>#VALUE!</v>
      </c>
      <c r="Z193" s="234" t="e">
        <f t="shared" si="38"/>
        <v>#VALUE!</v>
      </c>
    </row>
    <row r="194" spans="1:26">
      <c r="A194" s="235">
        <v>1616</v>
      </c>
      <c r="B194" s="236" t="s">
        <v>186</v>
      </c>
      <c r="C194" s="237">
        <v>21.68</v>
      </c>
      <c r="D194" s="238">
        <v>13.958663936519816</v>
      </c>
      <c r="E194" s="239" t="s">
        <v>193</v>
      </c>
      <c r="F194" s="237">
        <v>25.75</v>
      </c>
      <c r="G194" s="238">
        <v>0.84818580502502572</v>
      </c>
      <c r="H194" s="240">
        <v>2015</v>
      </c>
      <c r="I194" s="237">
        <v>47.43</v>
      </c>
      <c r="J194" s="238">
        <v>14.806849741544841</v>
      </c>
      <c r="K194" s="240">
        <v>2015</v>
      </c>
      <c r="M194" s="209" t="e">
        <f t="shared" si="26"/>
        <v>#VALUE!</v>
      </c>
      <c r="N194" s="209" t="e">
        <f t="shared" si="27"/>
        <v>#VALUE!</v>
      </c>
      <c r="O194" s="209" t="e">
        <f t="shared" si="28"/>
        <v>#VALUE!</v>
      </c>
      <c r="P194" s="209" t="e">
        <f t="shared" si="29"/>
        <v>#VALUE!</v>
      </c>
      <c r="Q194" s="209"/>
      <c r="R194" s="209" t="e">
        <f t="shared" si="30"/>
        <v>#VALUE!</v>
      </c>
      <c r="S194" s="209" t="str">
        <f t="shared" si="31"/>
        <v/>
      </c>
      <c r="T194" s="209" t="e">
        <f t="shared" si="32"/>
        <v>#VALUE!</v>
      </c>
      <c r="U194" s="209" t="str">
        <f t="shared" si="33"/>
        <v/>
      </c>
      <c r="V194" s="209" t="e">
        <f t="shared" si="34"/>
        <v>#VALUE!</v>
      </c>
      <c r="W194" s="209" t="e">
        <f t="shared" si="35"/>
        <v>#VALUE!</v>
      </c>
      <c r="X194" s="233" t="e">
        <f t="shared" si="36"/>
        <v>#VALUE!</v>
      </c>
      <c r="Y194" s="234" t="e">
        <f t="shared" si="37"/>
        <v>#VALUE!</v>
      </c>
      <c r="Z194" s="234" t="e">
        <f t="shared" si="38"/>
        <v>#VALUE!</v>
      </c>
    </row>
    <row r="195" spans="1:26">
      <c r="A195" s="235">
        <v>80</v>
      </c>
      <c r="B195" s="236" t="s">
        <v>187</v>
      </c>
      <c r="C195" s="237">
        <v>8</v>
      </c>
      <c r="D195" s="238">
        <v>6.0754029342110369</v>
      </c>
      <c r="E195" s="239">
        <v>2001</v>
      </c>
      <c r="F195" s="237">
        <v>0</v>
      </c>
      <c r="G195" s="238">
        <v>0</v>
      </c>
      <c r="H195" s="240">
        <v>0</v>
      </c>
      <c r="I195" s="237">
        <v>8</v>
      </c>
      <c r="J195" s="238">
        <v>6.0754029342110369</v>
      </c>
      <c r="K195" s="240">
        <v>2001</v>
      </c>
      <c r="M195" s="209" t="e">
        <f t="shared" si="26"/>
        <v>#VALUE!</v>
      </c>
      <c r="N195" s="209" t="e">
        <f t="shared" si="27"/>
        <v>#VALUE!</v>
      </c>
      <c r="O195" s="209" t="e">
        <f t="shared" si="28"/>
        <v>#VALUE!</v>
      </c>
      <c r="P195" s="209" t="e">
        <f t="shared" si="29"/>
        <v>#VALUE!</v>
      </c>
      <c r="Q195" s="209"/>
      <c r="R195" s="209" t="str">
        <f t="shared" si="30"/>
        <v/>
      </c>
      <c r="S195" s="209" t="e">
        <f t="shared" si="31"/>
        <v>#VALUE!</v>
      </c>
      <c r="T195" s="209" t="str">
        <f t="shared" si="32"/>
        <v/>
      </c>
      <c r="U195" s="209" t="e">
        <f t="shared" si="33"/>
        <v>#VALUE!</v>
      </c>
      <c r="V195" s="209" t="e">
        <f t="shared" si="34"/>
        <v>#VALUE!</v>
      </c>
      <c r="W195" s="209" t="e">
        <f t="shared" si="35"/>
        <v>#VALUE!</v>
      </c>
      <c r="X195" s="233" t="e">
        <f t="shared" si="36"/>
        <v>#VALUE!</v>
      </c>
      <c r="Y195" s="234" t="e">
        <f t="shared" si="37"/>
        <v>#VALUE!</v>
      </c>
      <c r="Z195" s="234" t="e">
        <f t="shared" si="38"/>
        <v>#VALUE!</v>
      </c>
    </row>
    <row r="196" spans="1:26">
      <c r="A196" s="235" t="s">
        <v>206</v>
      </c>
      <c r="B196" s="236" t="s">
        <v>187</v>
      </c>
      <c r="C196" s="237">
        <v>8</v>
      </c>
      <c r="D196" s="238">
        <v>3.3788339951362953</v>
      </c>
      <c r="E196" s="239">
        <v>2000</v>
      </c>
      <c r="F196" s="237">
        <v>0</v>
      </c>
      <c r="G196" s="238">
        <v>0</v>
      </c>
      <c r="H196" s="240">
        <v>0</v>
      </c>
      <c r="I196" s="237">
        <v>8</v>
      </c>
      <c r="J196" s="238">
        <v>3.3788339951362953</v>
      </c>
      <c r="K196" s="240">
        <v>2000</v>
      </c>
      <c r="M196" s="209" t="e">
        <f t="shared" si="26"/>
        <v>#VALUE!</v>
      </c>
      <c r="N196" s="209" t="e">
        <f t="shared" si="27"/>
        <v>#VALUE!</v>
      </c>
      <c r="O196" s="209" t="e">
        <f t="shared" si="28"/>
        <v>#VALUE!</v>
      </c>
      <c r="P196" s="209" t="e">
        <f t="shared" si="29"/>
        <v>#VALUE!</v>
      </c>
      <c r="Q196" s="209"/>
      <c r="R196" s="209" t="str">
        <f t="shared" si="30"/>
        <v/>
      </c>
      <c r="S196" s="209" t="e">
        <f t="shared" si="31"/>
        <v>#VALUE!</v>
      </c>
      <c r="T196" s="209" t="str">
        <f t="shared" si="32"/>
        <v/>
      </c>
      <c r="U196" s="209" t="e">
        <f t="shared" si="33"/>
        <v>#VALUE!</v>
      </c>
      <c r="V196" s="209" t="e">
        <f t="shared" si="34"/>
        <v>#VALUE!</v>
      </c>
      <c r="W196" s="209" t="e">
        <f t="shared" si="35"/>
        <v>#VALUE!</v>
      </c>
      <c r="X196" s="233" t="e">
        <f t="shared" si="36"/>
        <v>#VALUE!</v>
      </c>
      <c r="Y196" s="234" t="e">
        <f t="shared" si="37"/>
        <v>#VALUE!</v>
      </c>
      <c r="Z196" s="234" t="e">
        <f t="shared" si="38"/>
        <v>#VALUE!</v>
      </c>
    </row>
    <row r="197" spans="1:26">
      <c r="A197" s="235" t="s">
        <v>204</v>
      </c>
      <c r="B197" s="236" t="s">
        <v>187</v>
      </c>
      <c r="C197" s="237">
        <v>8</v>
      </c>
      <c r="D197" s="238">
        <v>5.0823375539699818</v>
      </c>
      <c r="E197" s="239">
        <v>2000</v>
      </c>
      <c r="F197" s="237">
        <v>0</v>
      </c>
      <c r="G197" s="238">
        <v>0</v>
      </c>
      <c r="H197" s="240">
        <v>0</v>
      </c>
      <c r="I197" s="237">
        <v>8</v>
      </c>
      <c r="J197" s="238">
        <v>5.0823375539699818</v>
      </c>
      <c r="K197" s="240">
        <v>2000</v>
      </c>
      <c r="M197" s="209" t="e">
        <f t="shared" si="26"/>
        <v>#VALUE!</v>
      </c>
      <c r="N197" s="209" t="e">
        <f t="shared" si="27"/>
        <v>#VALUE!</v>
      </c>
      <c r="O197" s="209" t="e">
        <f t="shared" si="28"/>
        <v>#VALUE!</v>
      </c>
      <c r="P197" s="209" t="e">
        <f t="shared" si="29"/>
        <v>#VALUE!</v>
      </c>
      <c r="Q197" s="209"/>
      <c r="R197" s="209" t="str">
        <f t="shared" si="30"/>
        <v/>
      </c>
      <c r="S197" s="209" t="e">
        <f t="shared" si="31"/>
        <v>#VALUE!</v>
      </c>
      <c r="T197" s="209" t="str">
        <f t="shared" si="32"/>
        <v/>
      </c>
      <c r="U197" s="209" t="e">
        <f t="shared" si="33"/>
        <v>#VALUE!</v>
      </c>
      <c r="V197" s="209" t="e">
        <f t="shared" si="34"/>
        <v>#VALUE!</v>
      </c>
      <c r="W197" s="209" t="e">
        <f t="shared" si="35"/>
        <v>#VALUE!</v>
      </c>
      <c r="X197" s="233" t="e">
        <f t="shared" si="36"/>
        <v>#VALUE!</v>
      </c>
      <c r="Y197" s="234" t="e">
        <f t="shared" si="37"/>
        <v>#VALUE!</v>
      </c>
      <c r="Z197" s="234" t="e">
        <f t="shared" si="38"/>
        <v>#VALUE!</v>
      </c>
    </row>
    <row r="198" spans="1:26">
      <c r="A198" s="235">
        <v>1263</v>
      </c>
      <c r="B198" s="236" t="s">
        <v>187</v>
      </c>
      <c r="C198" s="237">
        <v>8</v>
      </c>
      <c r="D198" s="238">
        <v>19.611656992669992</v>
      </c>
      <c r="E198" s="239">
        <v>2013</v>
      </c>
      <c r="F198" s="237">
        <v>0</v>
      </c>
      <c r="G198" s="238">
        <v>0</v>
      </c>
      <c r="H198" s="240">
        <v>0</v>
      </c>
      <c r="I198" s="237">
        <v>8</v>
      </c>
      <c r="J198" s="238">
        <v>19.611656992669992</v>
      </c>
      <c r="K198" s="240">
        <v>2013</v>
      </c>
      <c r="M198" s="209" t="e">
        <f t="shared" si="26"/>
        <v>#VALUE!</v>
      </c>
      <c r="N198" s="209" t="e">
        <f t="shared" si="27"/>
        <v>#VALUE!</v>
      </c>
      <c r="O198" s="209" t="e">
        <f t="shared" si="28"/>
        <v>#VALUE!</v>
      </c>
      <c r="P198" s="209" t="e">
        <f t="shared" si="29"/>
        <v>#VALUE!</v>
      </c>
      <c r="Q198" s="209"/>
      <c r="R198" s="209" t="str">
        <f t="shared" si="30"/>
        <v/>
      </c>
      <c r="S198" s="209" t="e">
        <f t="shared" si="31"/>
        <v>#VALUE!</v>
      </c>
      <c r="T198" s="209" t="str">
        <f t="shared" si="32"/>
        <v/>
      </c>
      <c r="U198" s="209" t="e">
        <f t="shared" si="33"/>
        <v>#VALUE!</v>
      </c>
      <c r="V198" s="209" t="e">
        <f t="shared" si="34"/>
        <v>#VALUE!</v>
      </c>
      <c r="W198" s="209" t="e">
        <f t="shared" si="35"/>
        <v>#VALUE!</v>
      </c>
      <c r="X198" s="233" t="e">
        <f t="shared" si="36"/>
        <v>#VALUE!</v>
      </c>
      <c r="Y198" s="234" t="e">
        <f t="shared" si="37"/>
        <v>#VALUE!</v>
      </c>
      <c r="Z198" s="234" t="e">
        <f t="shared" si="38"/>
        <v>#VALUE!</v>
      </c>
    </row>
    <row r="199" spans="1:26">
      <c r="A199" s="235">
        <v>658</v>
      </c>
      <c r="B199" s="236" t="s">
        <v>186</v>
      </c>
      <c r="C199" s="237">
        <v>1.6</v>
      </c>
      <c r="D199" s="238">
        <v>3.3904869036187564</v>
      </c>
      <c r="E199" s="239">
        <v>1996</v>
      </c>
      <c r="F199" s="237">
        <v>13.200000000000001</v>
      </c>
      <c r="G199" s="238">
        <v>7.1146692323992218</v>
      </c>
      <c r="H199" s="240">
        <v>2008</v>
      </c>
      <c r="I199" s="237">
        <v>14.8</v>
      </c>
      <c r="J199" s="238">
        <v>10.505156136017979</v>
      </c>
      <c r="K199" s="240">
        <v>2008</v>
      </c>
      <c r="M199" s="209" t="e">
        <f t="shared" si="26"/>
        <v>#VALUE!</v>
      </c>
      <c r="N199" s="209" t="e">
        <f t="shared" si="27"/>
        <v>#VALUE!</v>
      </c>
      <c r="O199" s="209" t="e">
        <f t="shared" si="28"/>
        <v>#VALUE!</v>
      </c>
      <c r="P199" s="209" t="e">
        <f t="shared" si="29"/>
        <v>#VALUE!</v>
      </c>
      <c r="Q199" s="209"/>
      <c r="R199" s="209" t="e">
        <f t="shared" si="30"/>
        <v>#VALUE!</v>
      </c>
      <c r="S199" s="209" t="str">
        <f t="shared" si="31"/>
        <v/>
      </c>
      <c r="T199" s="209" t="e">
        <f t="shared" si="32"/>
        <v>#VALUE!</v>
      </c>
      <c r="U199" s="209" t="str">
        <f t="shared" si="33"/>
        <v/>
      </c>
      <c r="V199" s="209" t="e">
        <f t="shared" si="34"/>
        <v>#VALUE!</v>
      </c>
      <c r="W199" s="209" t="e">
        <f t="shared" si="35"/>
        <v>#VALUE!</v>
      </c>
      <c r="X199" s="233" t="e">
        <f t="shared" si="36"/>
        <v>#VALUE!</v>
      </c>
      <c r="Y199" s="234" t="e">
        <f t="shared" si="37"/>
        <v>#VALUE!</v>
      </c>
      <c r="Z199" s="234" t="e">
        <f t="shared" si="38"/>
        <v>#VALUE!</v>
      </c>
    </row>
    <row r="200" spans="1:26">
      <c r="A200" s="235">
        <v>478</v>
      </c>
      <c r="B200" s="236" t="s">
        <v>187</v>
      </c>
      <c r="C200" s="237">
        <v>8.5</v>
      </c>
      <c r="D200" s="238">
        <v>6.0182252638842719</v>
      </c>
      <c r="E200" s="239">
        <v>2003</v>
      </c>
      <c r="F200" s="237">
        <v>0</v>
      </c>
      <c r="G200" s="238">
        <v>0</v>
      </c>
      <c r="H200" s="240">
        <v>0</v>
      </c>
      <c r="I200" s="237">
        <v>8.5</v>
      </c>
      <c r="J200" s="238">
        <v>6.0182252638842719</v>
      </c>
      <c r="K200" s="240">
        <v>2003</v>
      </c>
      <c r="M200" s="209" t="e">
        <f t="shared" si="26"/>
        <v>#VALUE!</v>
      </c>
      <c r="N200" s="209" t="e">
        <f t="shared" si="27"/>
        <v>#VALUE!</v>
      </c>
      <c r="O200" s="209" t="e">
        <f t="shared" si="28"/>
        <v>#VALUE!</v>
      </c>
      <c r="P200" s="209" t="e">
        <f t="shared" si="29"/>
        <v>#VALUE!</v>
      </c>
      <c r="Q200" s="209"/>
      <c r="R200" s="209" t="str">
        <f t="shared" si="30"/>
        <v/>
      </c>
      <c r="S200" s="209" t="e">
        <f t="shared" si="31"/>
        <v>#VALUE!</v>
      </c>
      <c r="T200" s="209" t="str">
        <f t="shared" si="32"/>
        <v/>
      </c>
      <c r="U200" s="209" t="e">
        <f t="shared" si="33"/>
        <v>#VALUE!</v>
      </c>
      <c r="V200" s="209" t="e">
        <f t="shared" si="34"/>
        <v>#VALUE!</v>
      </c>
      <c r="W200" s="209" t="e">
        <f t="shared" si="35"/>
        <v>#VALUE!</v>
      </c>
      <c r="X200" s="233" t="e">
        <f t="shared" si="36"/>
        <v>#VALUE!</v>
      </c>
      <c r="Y200" s="234" t="e">
        <f t="shared" si="37"/>
        <v>#VALUE!</v>
      </c>
      <c r="Z200" s="234" t="e">
        <f t="shared" si="38"/>
        <v>#VALUE!</v>
      </c>
    </row>
    <row r="201" spans="1:26">
      <c r="A201" s="235" t="s">
        <v>205</v>
      </c>
      <c r="B201" s="236" t="s">
        <v>187</v>
      </c>
      <c r="C201" s="237">
        <v>8.5</v>
      </c>
      <c r="D201" s="238">
        <v>5.9446476688134462</v>
      </c>
      <c r="E201" s="239">
        <v>1990</v>
      </c>
      <c r="F201" s="237">
        <v>0</v>
      </c>
      <c r="G201" s="238">
        <v>0</v>
      </c>
      <c r="H201" s="240">
        <v>0</v>
      </c>
      <c r="I201" s="237">
        <v>8.5</v>
      </c>
      <c r="J201" s="238">
        <v>5.9446476688134462</v>
      </c>
      <c r="K201" s="240">
        <v>1990</v>
      </c>
      <c r="M201" s="209" t="e">
        <f t="shared" si="26"/>
        <v>#VALUE!</v>
      </c>
      <c r="N201" s="209" t="e">
        <f t="shared" si="27"/>
        <v>#VALUE!</v>
      </c>
      <c r="O201" s="209" t="e">
        <f t="shared" si="28"/>
        <v>#VALUE!</v>
      </c>
      <c r="P201" s="209" t="e">
        <f t="shared" si="29"/>
        <v>#VALUE!</v>
      </c>
      <c r="Q201" s="209"/>
      <c r="R201" s="209" t="str">
        <f t="shared" si="30"/>
        <v/>
      </c>
      <c r="S201" s="209" t="e">
        <f t="shared" si="31"/>
        <v>#VALUE!</v>
      </c>
      <c r="T201" s="209" t="str">
        <f t="shared" si="32"/>
        <v/>
      </c>
      <c r="U201" s="209" t="e">
        <f t="shared" si="33"/>
        <v>#VALUE!</v>
      </c>
      <c r="V201" s="209" t="e">
        <f t="shared" si="34"/>
        <v>#VALUE!</v>
      </c>
      <c r="W201" s="209" t="e">
        <f t="shared" si="35"/>
        <v>#VALUE!</v>
      </c>
      <c r="X201" s="233" t="e">
        <f t="shared" si="36"/>
        <v>#VALUE!</v>
      </c>
      <c r="Y201" s="234" t="e">
        <f t="shared" si="37"/>
        <v>#VALUE!</v>
      </c>
      <c r="Z201" s="234" t="e">
        <f t="shared" si="38"/>
        <v>#VALUE!</v>
      </c>
    </row>
    <row r="202" spans="1:26">
      <c r="A202" s="235">
        <v>1107</v>
      </c>
      <c r="B202" s="236" t="s">
        <v>186</v>
      </c>
      <c r="C202" s="237">
        <v>16</v>
      </c>
      <c r="D202" s="238">
        <v>11.836081701141181</v>
      </c>
      <c r="E202" s="239">
        <v>2010</v>
      </c>
      <c r="F202" s="237">
        <v>24</v>
      </c>
      <c r="G202" s="238">
        <v>7.7000094501504579</v>
      </c>
      <c r="H202" s="240">
        <v>2014</v>
      </c>
      <c r="I202" s="237">
        <v>40</v>
      </c>
      <c r="J202" s="238">
        <v>19.53609115129164</v>
      </c>
      <c r="K202" s="240">
        <v>2014</v>
      </c>
      <c r="M202" s="209" t="e">
        <f t="shared" si="26"/>
        <v>#VALUE!</v>
      </c>
      <c r="N202" s="209" t="e">
        <f t="shared" si="27"/>
        <v>#VALUE!</v>
      </c>
      <c r="O202" s="209" t="e">
        <f t="shared" si="28"/>
        <v>#VALUE!</v>
      </c>
      <c r="P202" s="209" t="e">
        <f t="shared" si="29"/>
        <v>#VALUE!</v>
      </c>
      <c r="Q202" s="209"/>
      <c r="R202" s="209" t="e">
        <f t="shared" si="30"/>
        <v>#VALUE!</v>
      </c>
      <c r="S202" s="209" t="str">
        <f t="shared" si="31"/>
        <v/>
      </c>
      <c r="T202" s="209" t="e">
        <f t="shared" si="32"/>
        <v>#VALUE!</v>
      </c>
      <c r="U202" s="209" t="str">
        <f t="shared" si="33"/>
        <v/>
      </c>
      <c r="V202" s="209" t="e">
        <f t="shared" si="34"/>
        <v>#VALUE!</v>
      </c>
      <c r="W202" s="209" t="e">
        <f t="shared" si="35"/>
        <v>#VALUE!</v>
      </c>
      <c r="X202" s="233" t="e">
        <f t="shared" si="36"/>
        <v>#VALUE!</v>
      </c>
      <c r="Y202" s="234" t="e">
        <f t="shared" si="37"/>
        <v>#VALUE!</v>
      </c>
      <c r="Z202" s="234" t="e">
        <f t="shared" si="38"/>
        <v>#VALUE!</v>
      </c>
    </row>
    <row r="203" spans="1:26">
      <c r="A203" s="235">
        <v>1091</v>
      </c>
      <c r="B203" s="236" t="s">
        <v>186</v>
      </c>
      <c r="C203" s="237">
        <v>16.059999999999999</v>
      </c>
      <c r="D203" s="238">
        <v>11.860159905918142</v>
      </c>
      <c r="E203" s="239">
        <v>1982</v>
      </c>
      <c r="F203" s="237">
        <v>24.34</v>
      </c>
      <c r="G203" s="238">
        <v>7.6638380518522098</v>
      </c>
      <c r="H203" s="240">
        <v>2011</v>
      </c>
      <c r="I203" s="237">
        <v>40.4</v>
      </c>
      <c r="J203" s="238">
        <v>19.523997957770352</v>
      </c>
      <c r="K203" s="240">
        <v>2011</v>
      </c>
      <c r="M203" s="209" t="e">
        <f t="shared" si="26"/>
        <v>#VALUE!</v>
      </c>
      <c r="N203" s="209" t="e">
        <f t="shared" si="27"/>
        <v>#VALUE!</v>
      </c>
      <c r="O203" s="209" t="e">
        <f t="shared" si="28"/>
        <v>#VALUE!</v>
      </c>
      <c r="P203" s="209" t="e">
        <f t="shared" si="29"/>
        <v>#VALUE!</v>
      </c>
      <c r="Q203" s="209"/>
      <c r="R203" s="209" t="e">
        <f t="shared" si="30"/>
        <v>#VALUE!</v>
      </c>
      <c r="S203" s="209" t="str">
        <f t="shared" si="31"/>
        <v/>
      </c>
      <c r="T203" s="209" t="e">
        <f t="shared" si="32"/>
        <v>#VALUE!</v>
      </c>
      <c r="U203" s="209" t="str">
        <f t="shared" si="33"/>
        <v/>
      </c>
      <c r="V203" s="209" t="e">
        <f t="shared" si="34"/>
        <v>#VALUE!</v>
      </c>
      <c r="W203" s="209" t="e">
        <f t="shared" si="35"/>
        <v>#VALUE!</v>
      </c>
      <c r="X203" s="233" t="e">
        <f t="shared" si="36"/>
        <v>#VALUE!</v>
      </c>
      <c r="Y203" s="234" t="e">
        <f t="shared" si="37"/>
        <v>#VALUE!</v>
      </c>
      <c r="Z203" s="234" t="e">
        <f t="shared" si="38"/>
        <v>#VALUE!</v>
      </c>
    </row>
    <row r="204" spans="1:26">
      <c r="A204" s="235">
        <v>1053</v>
      </c>
      <c r="B204" s="236" t="s">
        <v>187</v>
      </c>
      <c r="C204" s="237">
        <v>9</v>
      </c>
      <c r="D204" s="238">
        <v>14.71443826778331</v>
      </c>
      <c r="E204" s="239">
        <v>2011</v>
      </c>
      <c r="F204" s="237">
        <v>0</v>
      </c>
      <c r="G204" s="238">
        <v>0</v>
      </c>
      <c r="H204" s="240">
        <v>0</v>
      </c>
      <c r="I204" s="237">
        <v>9</v>
      </c>
      <c r="J204" s="238">
        <v>14.71443826778331</v>
      </c>
      <c r="K204" s="240">
        <v>2011</v>
      </c>
      <c r="M204" s="209" t="e">
        <f t="shared" si="26"/>
        <v>#VALUE!</v>
      </c>
      <c r="N204" s="209" t="e">
        <f t="shared" si="27"/>
        <v>#VALUE!</v>
      </c>
      <c r="O204" s="209" t="e">
        <f t="shared" si="28"/>
        <v>#VALUE!</v>
      </c>
      <c r="P204" s="209" t="e">
        <f t="shared" si="29"/>
        <v>#VALUE!</v>
      </c>
      <c r="Q204" s="209"/>
      <c r="R204" s="209" t="str">
        <f t="shared" si="30"/>
        <v/>
      </c>
      <c r="S204" s="209" t="e">
        <f t="shared" si="31"/>
        <v>#VALUE!</v>
      </c>
      <c r="T204" s="209" t="str">
        <f t="shared" si="32"/>
        <v/>
      </c>
      <c r="U204" s="209" t="e">
        <f t="shared" si="33"/>
        <v>#VALUE!</v>
      </c>
      <c r="V204" s="209" t="e">
        <f t="shared" si="34"/>
        <v>#VALUE!</v>
      </c>
      <c r="W204" s="209" t="e">
        <f t="shared" si="35"/>
        <v>#VALUE!</v>
      </c>
      <c r="X204" s="233" t="e">
        <f t="shared" si="36"/>
        <v>#VALUE!</v>
      </c>
      <c r="Y204" s="234" t="e">
        <f t="shared" si="37"/>
        <v>#VALUE!</v>
      </c>
      <c r="Z204" s="234" t="e">
        <f t="shared" si="38"/>
        <v>#VALUE!</v>
      </c>
    </row>
    <row r="205" spans="1:26">
      <c r="A205" s="235">
        <v>386</v>
      </c>
      <c r="B205" s="236" t="s">
        <v>187</v>
      </c>
      <c r="C205" s="237">
        <v>9</v>
      </c>
      <c r="D205" s="238">
        <v>9.9511250787738224</v>
      </c>
      <c r="E205" s="239">
        <v>2003</v>
      </c>
      <c r="F205" s="237">
        <v>0</v>
      </c>
      <c r="G205" s="238">
        <v>0</v>
      </c>
      <c r="H205" s="240">
        <v>0</v>
      </c>
      <c r="I205" s="237">
        <v>9</v>
      </c>
      <c r="J205" s="238">
        <v>9.9511250787738224</v>
      </c>
      <c r="K205" s="240">
        <v>2003</v>
      </c>
      <c r="M205" s="209" t="e">
        <f t="shared" si="26"/>
        <v>#VALUE!</v>
      </c>
      <c r="N205" s="209" t="e">
        <f t="shared" si="27"/>
        <v>#VALUE!</v>
      </c>
      <c r="O205" s="209" t="e">
        <f t="shared" si="28"/>
        <v>#VALUE!</v>
      </c>
      <c r="P205" s="209" t="e">
        <f t="shared" si="29"/>
        <v>#VALUE!</v>
      </c>
      <c r="Q205" s="209"/>
      <c r="R205" s="209" t="str">
        <f t="shared" si="30"/>
        <v/>
      </c>
      <c r="S205" s="209" t="e">
        <f t="shared" si="31"/>
        <v>#VALUE!</v>
      </c>
      <c r="T205" s="209" t="str">
        <f t="shared" si="32"/>
        <v/>
      </c>
      <c r="U205" s="209" t="e">
        <f t="shared" si="33"/>
        <v>#VALUE!</v>
      </c>
      <c r="V205" s="209" t="e">
        <f t="shared" si="34"/>
        <v>#VALUE!</v>
      </c>
      <c r="W205" s="209" t="e">
        <f t="shared" si="35"/>
        <v>#VALUE!</v>
      </c>
      <c r="X205" s="233" t="e">
        <f t="shared" si="36"/>
        <v>#VALUE!</v>
      </c>
      <c r="Y205" s="234" t="e">
        <f t="shared" si="37"/>
        <v>#VALUE!</v>
      </c>
      <c r="Z205" s="234" t="e">
        <f t="shared" si="38"/>
        <v>#VALUE!</v>
      </c>
    </row>
    <row r="206" spans="1:26">
      <c r="A206" s="235">
        <v>1318</v>
      </c>
      <c r="B206" s="236" t="s">
        <v>186</v>
      </c>
      <c r="C206" s="237">
        <v>22.3</v>
      </c>
      <c r="D206" s="238">
        <v>14.174003691413995</v>
      </c>
      <c r="E206" s="239">
        <v>1997</v>
      </c>
      <c r="F206" s="237">
        <v>28.900000000000002</v>
      </c>
      <c r="G206" s="238">
        <v>1.6878206182928517</v>
      </c>
      <c r="H206" s="240">
        <v>2013</v>
      </c>
      <c r="I206" s="237">
        <v>51.2</v>
      </c>
      <c r="J206" s="238">
        <v>15.861824309706847</v>
      </c>
      <c r="K206" s="240">
        <v>2013</v>
      </c>
      <c r="M206" s="209" t="e">
        <f t="shared" ref="M206:M269" si="39">IF($C206&gt;0,20*($C$11+(MIN(7.5,$C206)*$D$11)+(MAX(MIN(9.5,$C206-7.5),0)*$E$11)+(MAX(MIN(23,$C206-17),0)*$F$11)+(MAX($C206-40,0)*$G$11))/1000000,0)</f>
        <v>#VALUE!</v>
      </c>
      <c r="N206" s="209" t="e">
        <f t="shared" ref="N206:N269" si="40">O206-M206</f>
        <v>#VALUE!</v>
      </c>
      <c r="O206" s="209" t="e">
        <f t="shared" ref="O206:O269" si="41">IF(I206&gt;0,20*($C$11+(MIN(7.5,I206)*$D$11)+(MAX(MIN(9.5,I206-7.5),0)*$E$11)+(MAX(MIN(23,I206-17),0)*$F$11)+(MAX(I206-40,0)*$G$11))/1000000,0)</f>
        <v>#VALUE!</v>
      </c>
      <c r="P206" s="209" t="e">
        <f t="shared" ref="P206:P269" si="42">IF(B206="GF",M206,N206)</f>
        <v>#VALUE!</v>
      </c>
      <c r="Q206" s="209"/>
      <c r="R206" s="209" t="e">
        <f t="shared" si="30"/>
        <v>#VALUE!</v>
      </c>
      <c r="S206" s="209" t="str">
        <f t="shared" si="31"/>
        <v/>
      </c>
      <c r="T206" s="209" t="e">
        <f t="shared" si="32"/>
        <v>#VALUE!</v>
      </c>
      <c r="U206" s="209" t="str">
        <f t="shared" si="33"/>
        <v/>
      </c>
      <c r="V206" s="209" t="e">
        <f t="shared" si="34"/>
        <v>#VALUE!</v>
      </c>
      <c r="W206" s="209" t="e">
        <f t="shared" si="35"/>
        <v>#VALUE!</v>
      </c>
      <c r="X206" s="233" t="e">
        <f t="shared" si="36"/>
        <v>#VALUE!</v>
      </c>
      <c r="Y206" s="234" t="e">
        <f t="shared" si="37"/>
        <v>#VALUE!</v>
      </c>
      <c r="Z206" s="234" t="e">
        <f t="shared" si="38"/>
        <v>#VALUE!</v>
      </c>
    </row>
    <row r="207" spans="1:26">
      <c r="A207" s="235" t="s">
        <v>207</v>
      </c>
      <c r="B207" s="236" t="s">
        <v>187</v>
      </c>
      <c r="C207" s="237">
        <v>9.4060000000000006</v>
      </c>
      <c r="D207" s="238">
        <v>9.7991326901064184</v>
      </c>
      <c r="E207" s="239">
        <v>2001</v>
      </c>
      <c r="F207" s="237">
        <v>0</v>
      </c>
      <c r="G207" s="238">
        <v>0</v>
      </c>
      <c r="H207" s="240">
        <v>0</v>
      </c>
      <c r="I207" s="237">
        <v>9.4060000000000006</v>
      </c>
      <c r="J207" s="238">
        <v>9.7991326901064184</v>
      </c>
      <c r="K207" s="240">
        <v>2001</v>
      </c>
      <c r="M207" s="209" t="e">
        <f t="shared" si="39"/>
        <v>#VALUE!</v>
      </c>
      <c r="N207" s="209" t="e">
        <f t="shared" si="40"/>
        <v>#VALUE!</v>
      </c>
      <c r="O207" s="209" t="e">
        <f t="shared" si="41"/>
        <v>#VALUE!</v>
      </c>
      <c r="P207" s="209" t="e">
        <f t="shared" si="42"/>
        <v>#VALUE!</v>
      </c>
      <c r="Q207" s="209"/>
      <c r="R207" s="209" t="str">
        <f t="shared" si="30"/>
        <v/>
      </c>
      <c r="S207" s="209" t="e">
        <f t="shared" si="31"/>
        <v>#VALUE!</v>
      </c>
      <c r="T207" s="209" t="str">
        <f t="shared" si="32"/>
        <v/>
      </c>
      <c r="U207" s="209" t="e">
        <f t="shared" si="33"/>
        <v>#VALUE!</v>
      </c>
      <c r="V207" s="209" t="e">
        <f t="shared" si="34"/>
        <v>#VALUE!</v>
      </c>
      <c r="W207" s="209" t="e">
        <f t="shared" si="35"/>
        <v>#VALUE!</v>
      </c>
      <c r="X207" s="233" t="e">
        <f t="shared" si="36"/>
        <v>#VALUE!</v>
      </c>
      <c r="Y207" s="234" t="e">
        <f t="shared" si="37"/>
        <v>#VALUE!</v>
      </c>
      <c r="Z207" s="234" t="e">
        <f t="shared" si="38"/>
        <v>#VALUE!</v>
      </c>
    </row>
    <row r="208" spans="1:26">
      <c r="A208" s="235" t="s">
        <v>208</v>
      </c>
      <c r="B208" s="236" t="s">
        <v>187</v>
      </c>
      <c r="C208" s="237">
        <v>9.6999999999999993</v>
      </c>
      <c r="D208" s="238">
        <v>2.9443376052628771</v>
      </c>
      <c r="E208" s="239">
        <v>1997</v>
      </c>
      <c r="F208" s="237">
        <v>0</v>
      </c>
      <c r="G208" s="238">
        <v>0</v>
      </c>
      <c r="H208" s="240">
        <v>0</v>
      </c>
      <c r="I208" s="237">
        <v>9.6999999999999993</v>
      </c>
      <c r="J208" s="238">
        <v>2.9443376052628771</v>
      </c>
      <c r="K208" s="240">
        <v>1997</v>
      </c>
      <c r="M208" s="209" t="e">
        <f t="shared" si="39"/>
        <v>#VALUE!</v>
      </c>
      <c r="N208" s="209" t="e">
        <f t="shared" si="40"/>
        <v>#VALUE!</v>
      </c>
      <c r="O208" s="209" t="e">
        <f t="shared" si="41"/>
        <v>#VALUE!</v>
      </c>
      <c r="P208" s="209" t="e">
        <f t="shared" si="42"/>
        <v>#VALUE!</v>
      </c>
      <c r="Q208" s="209"/>
      <c r="R208" s="209" t="str">
        <f t="shared" si="30"/>
        <v/>
      </c>
      <c r="S208" s="209" t="e">
        <f t="shared" si="31"/>
        <v>#VALUE!</v>
      </c>
      <c r="T208" s="209" t="str">
        <f t="shared" si="32"/>
        <v/>
      </c>
      <c r="U208" s="209" t="e">
        <f t="shared" si="33"/>
        <v>#VALUE!</v>
      </c>
      <c r="V208" s="209" t="e">
        <f t="shared" si="34"/>
        <v>#VALUE!</v>
      </c>
      <c r="W208" s="209" t="e">
        <f t="shared" si="35"/>
        <v>#VALUE!</v>
      </c>
      <c r="X208" s="233" t="e">
        <f t="shared" si="36"/>
        <v>#VALUE!</v>
      </c>
      <c r="Y208" s="234" t="e">
        <f t="shared" si="37"/>
        <v>#VALUE!</v>
      </c>
      <c r="Z208" s="234" t="e">
        <f t="shared" si="38"/>
        <v>#VALUE!</v>
      </c>
    </row>
    <row r="209" spans="1:26">
      <c r="A209" s="235">
        <v>821</v>
      </c>
      <c r="B209" s="236" t="s">
        <v>186</v>
      </c>
      <c r="C209" s="237">
        <v>25</v>
      </c>
      <c r="D209" s="238">
        <v>15.081402803377511</v>
      </c>
      <c r="E209" s="239">
        <v>2006</v>
      </c>
      <c r="F209" s="237">
        <v>32</v>
      </c>
      <c r="G209" s="238">
        <v>9.4177371403666275</v>
      </c>
      <c r="H209" s="240">
        <v>2011</v>
      </c>
      <c r="I209" s="237">
        <v>57</v>
      </c>
      <c r="J209" s="238">
        <v>24.49913994374414</v>
      </c>
      <c r="K209" s="240">
        <v>2011</v>
      </c>
      <c r="M209" s="209" t="e">
        <f t="shared" si="39"/>
        <v>#VALUE!</v>
      </c>
      <c r="N209" s="209" t="e">
        <f t="shared" si="40"/>
        <v>#VALUE!</v>
      </c>
      <c r="O209" s="209" t="e">
        <f t="shared" si="41"/>
        <v>#VALUE!</v>
      </c>
      <c r="P209" s="209" t="e">
        <f t="shared" si="42"/>
        <v>#VALUE!</v>
      </c>
      <c r="Q209" s="209"/>
      <c r="R209" s="209" t="e">
        <f t="shared" si="30"/>
        <v>#VALUE!</v>
      </c>
      <c r="S209" s="209" t="str">
        <f t="shared" si="31"/>
        <v/>
      </c>
      <c r="T209" s="209" t="e">
        <f t="shared" si="32"/>
        <v>#VALUE!</v>
      </c>
      <c r="U209" s="209" t="str">
        <f t="shared" si="33"/>
        <v/>
      </c>
      <c r="V209" s="209" t="e">
        <f t="shared" si="34"/>
        <v>#VALUE!</v>
      </c>
      <c r="W209" s="209" t="e">
        <f t="shared" si="35"/>
        <v>#VALUE!</v>
      </c>
      <c r="X209" s="233" t="e">
        <f t="shared" si="36"/>
        <v>#VALUE!</v>
      </c>
      <c r="Y209" s="234" t="e">
        <f t="shared" si="37"/>
        <v>#VALUE!</v>
      </c>
      <c r="Z209" s="234" t="e">
        <f t="shared" si="38"/>
        <v>#VALUE!</v>
      </c>
    </row>
    <row r="210" spans="1:26">
      <c r="A210" s="235">
        <v>700</v>
      </c>
      <c r="B210" s="236" t="s">
        <v>187</v>
      </c>
      <c r="C210" s="237">
        <v>9.8000000000000007</v>
      </c>
      <c r="D210" s="238">
        <v>7.0657947644327148</v>
      </c>
      <c r="E210" s="239">
        <v>2007</v>
      </c>
      <c r="F210" s="237">
        <v>0</v>
      </c>
      <c r="G210" s="238">
        <v>0</v>
      </c>
      <c r="H210" s="240">
        <v>0</v>
      </c>
      <c r="I210" s="237">
        <v>9.8000000000000007</v>
      </c>
      <c r="J210" s="238">
        <v>7.0657947644327148</v>
      </c>
      <c r="K210" s="240">
        <v>2007</v>
      </c>
      <c r="M210" s="209" t="e">
        <f t="shared" si="39"/>
        <v>#VALUE!</v>
      </c>
      <c r="N210" s="209" t="e">
        <f t="shared" si="40"/>
        <v>#VALUE!</v>
      </c>
      <c r="O210" s="209" t="e">
        <f t="shared" si="41"/>
        <v>#VALUE!</v>
      </c>
      <c r="P210" s="209" t="e">
        <f t="shared" si="42"/>
        <v>#VALUE!</v>
      </c>
      <c r="Q210" s="209"/>
      <c r="R210" s="209" t="str">
        <f t="shared" si="30"/>
        <v/>
      </c>
      <c r="S210" s="209" t="e">
        <f t="shared" si="31"/>
        <v>#VALUE!</v>
      </c>
      <c r="T210" s="209" t="str">
        <f t="shared" si="32"/>
        <v/>
      </c>
      <c r="U210" s="209" t="e">
        <f t="shared" si="33"/>
        <v>#VALUE!</v>
      </c>
      <c r="V210" s="209" t="e">
        <f t="shared" si="34"/>
        <v>#VALUE!</v>
      </c>
      <c r="W210" s="209" t="e">
        <f t="shared" si="35"/>
        <v>#VALUE!</v>
      </c>
      <c r="X210" s="233" t="e">
        <f t="shared" si="36"/>
        <v>#VALUE!</v>
      </c>
      <c r="Y210" s="234" t="e">
        <f t="shared" si="37"/>
        <v>#VALUE!</v>
      </c>
      <c r="Z210" s="234" t="e">
        <f t="shared" si="38"/>
        <v>#VALUE!</v>
      </c>
    </row>
    <row r="211" spans="1:26">
      <c r="A211" s="235" t="s">
        <v>209</v>
      </c>
      <c r="B211" s="236" t="s">
        <v>187</v>
      </c>
      <c r="C211" s="237">
        <v>10</v>
      </c>
      <c r="D211" s="238">
        <v>8.526519330793306</v>
      </c>
      <c r="E211" s="239">
        <v>1991</v>
      </c>
      <c r="F211" s="237">
        <v>0</v>
      </c>
      <c r="G211" s="238">
        <v>0</v>
      </c>
      <c r="H211" s="240">
        <v>0</v>
      </c>
      <c r="I211" s="237">
        <v>10</v>
      </c>
      <c r="J211" s="238">
        <v>8.526519330793306</v>
      </c>
      <c r="K211" s="240">
        <v>1991</v>
      </c>
      <c r="M211" s="209" t="e">
        <f t="shared" si="39"/>
        <v>#VALUE!</v>
      </c>
      <c r="N211" s="209" t="e">
        <f t="shared" si="40"/>
        <v>#VALUE!</v>
      </c>
      <c r="O211" s="209" t="e">
        <f t="shared" si="41"/>
        <v>#VALUE!</v>
      </c>
      <c r="P211" s="209" t="e">
        <f t="shared" si="42"/>
        <v>#VALUE!</v>
      </c>
      <c r="Q211" s="209"/>
      <c r="R211" s="209" t="str">
        <f t="shared" si="30"/>
        <v/>
      </c>
      <c r="S211" s="209" t="e">
        <f t="shared" si="31"/>
        <v>#VALUE!</v>
      </c>
      <c r="T211" s="209" t="str">
        <f t="shared" si="32"/>
        <v/>
      </c>
      <c r="U211" s="209" t="e">
        <f t="shared" si="33"/>
        <v>#VALUE!</v>
      </c>
      <c r="V211" s="209" t="e">
        <f t="shared" si="34"/>
        <v>#VALUE!</v>
      </c>
      <c r="W211" s="209" t="e">
        <f t="shared" si="35"/>
        <v>#VALUE!</v>
      </c>
      <c r="X211" s="233" t="e">
        <f t="shared" si="36"/>
        <v>#VALUE!</v>
      </c>
      <c r="Y211" s="234" t="e">
        <f t="shared" si="37"/>
        <v>#VALUE!</v>
      </c>
      <c r="Z211" s="234" t="e">
        <f t="shared" si="38"/>
        <v>#VALUE!</v>
      </c>
    </row>
    <row r="212" spans="1:26">
      <c r="A212" s="235">
        <v>440</v>
      </c>
      <c r="B212" s="236" t="s">
        <v>187</v>
      </c>
      <c r="C212" s="237">
        <v>10</v>
      </c>
      <c r="D212" s="238">
        <v>16.009559216092757</v>
      </c>
      <c r="E212" s="239">
        <v>2006</v>
      </c>
      <c r="F212" s="237">
        <v>0</v>
      </c>
      <c r="G212" s="238">
        <v>0</v>
      </c>
      <c r="H212" s="240">
        <v>0</v>
      </c>
      <c r="I212" s="237">
        <v>10</v>
      </c>
      <c r="J212" s="238">
        <v>16.009559216092757</v>
      </c>
      <c r="K212" s="240">
        <v>2006</v>
      </c>
      <c r="M212" s="209" t="e">
        <f t="shared" si="39"/>
        <v>#VALUE!</v>
      </c>
      <c r="N212" s="209" t="e">
        <f t="shared" si="40"/>
        <v>#VALUE!</v>
      </c>
      <c r="O212" s="209" t="e">
        <f t="shared" si="41"/>
        <v>#VALUE!</v>
      </c>
      <c r="P212" s="209" t="e">
        <f t="shared" si="42"/>
        <v>#VALUE!</v>
      </c>
      <c r="Q212" s="209"/>
      <c r="R212" s="209" t="str">
        <f t="shared" si="30"/>
        <v/>
      </c>
      <c r="S212" s="209" t="e">
        <f t="shared" si="31"/>
        <v>#VALUE!</v>
      </c>
      <c r="T212" s="209" t="str">
        <f t="shared" si="32"/>
        <v/>
      </c>
      <c r="U212" s="209" t="e">
        <f t="shared" si="33"/>
        <v>#VALUE!</v>
      </c>
      <c r="V212" s="209" t="e">
        <f t="shared" si="34"/>
        <v>#VALUE!</v>
      </c>
      <c r="W212" s="209" t="e">
        <f t="shared" si="35"/>
        <v>#VALUE!</v>
      </c>
      <c r="X212" s="233" t="e">
        <f t="shared" si="36"/>
        <v>#VALUE!</v>
      </c>
      <c r="Y212" s="234" t="e">
        <f t="shared" si="37"/>
        <v>#VALUE!</v>
      </c>
      <c r="Z212" s="234" t="e">
        <f t="shared" si="38"/>
        <v>#VALUE!</v>
      </c>
    </row>
    <row r="213" spans="1:26">
      <c r="A213" s="235">
        <v>1115</v>
      </c>
      <c r="B213" s="236" t="s">
        <v>187</v>
      </c>
      <c r="C213" s="237">
        <v>10</v>
      </c>
      <c r="D213" s="238">
        <v>24.362790290493837</v>
      </c>
      <c r="E213" s="239">
        <v>2011</v>
      </c>
      <c r="F213" s="237">
        <v>0</v>
      </c>
      <c r="G213" s="238">
        <v>0</v>
      </c>
      <c r="H213" s="240">
        <v>0</v>
      </c>
      <c r="I213" s="237">
        <v>10</v>
      </c>
      <c r="J213" s="238">
        <v>24.362790290493837</v>
      </c>
      <c r="K213" s="240">
        <v>2011</v>
      </c>
      <c r="M213" s="209" t="e">
        <f t="shared" si="39"/>
        <v>#VALUE!</v>
      </c>
      <c r="N213" s="209" t="e">
        <f t="shared" si="40"/>
        <v>#VALUE!</v>
      </c>
      <c r="O213" s="209" t="e">
        <f t="shared" si="41"/>
        <v>#VALUE!</v>
      </c>
      <c r="P213" s="209" t="e">
        <f t="shared" si="42"/>
        <v>#VALUE!</v>
      </c>
      <c r="Q213" s="209"/>
      <c r="R213" s="209" t="str">
        <f t="shared" si="30"/>
        <v/>
      </c>
      <c r="S213" s="209" t="e">
        <f t="shared" si="31"/>
        <v>#VALUE!</v>
      </c>
      <c r="T213" s="209" t="str">
        <f t="shared" si="32"/>
        <v/>
      </c>
      <c r="U213" s="209" t="e">
        <f t="shared" si="33"/>
        <v>#VALUE!</v>
      </c>
      <c r="V213" s="209" t="e">
        <f t="shared" si="34"/>
        <v>#VALUE!</v>
      </c>
      <c r="W213" s="209" t="e">
        <f t="shared" si="35"/>
        <v>#VALUE!</v>
      </c>
      <c r="X213" s="233" t="e">
        <f t="shared" si="36"/>
        <v>#VALUE!</v>
      </c>
      <c r="Y213" s="234" t="e">
        <f t="shared" si="37"/>
        <v>#VALUE!</v>
      </c>
      <c r="Z213" s="234" t="e">
        <f t="shared" si="38"/>
        <v>#VALUE!</v>
      </c>
    </row>
    <row r="214" spans="1:26">
      <c r="A214" s="235">
        <v>308</v>
      </c>
      <c r="B214" s="236" t="s">
        <v>187</v>
      </c>
      <c r="C214" s="237">
        <v>10</v>
      </c>
      <c r="D214" s="238">
        <v>8.8753762889293544</v>
      </c>
      <c r="E214" s="239">
        <v>2003</v>
      </c>
      <c r="F214" s="237">
        <v>0</v>
      </c>
      <c r="G214" s="238">
        <v>0</v>
      </c>
      <c r="H214" s="240">
        <v>0</v>
      </c>
      <c r="I214" s="237">
        <v>10</v>
      </c>
      <c r="J214" s="238">
        <v>8.8753762889293544</v>
      </c>
      <c r="K214" s="240">
        <v>2003</v>
      </c>
      <c r="M214" s="209" t="e">
        <f t="shared" si="39"/>
        <v>#VALUE!</v>
      </c>
      <c r="N214" s="209" t="e">
        <f t="shared" si="40"/>
        <v>#VALUE!</v>
      </c>
      <c r="O214" s="209" t="e">
        <f t="shared" si="41"/>
        <v>#VALUE!</v>
      </c>
      <c r="P214" s="209" t="e">
        <f t="shared" si="42"/>
        <v>#VALUE!</v>
      </c>
      <c r="Q214" s="209"/>
      <c r="R214" s="209" t="str">
        <f t="shared" si="30"/>
        <v/>
      </c>
      <c r="S214" s="209" t="e">
        <f t="shared" si="31"/>
        <v>#VALUE!</v>
      </c>
      <c r="T214" s="209" t="str">
        <f t="shared" si="32"/>
        <v/>
      </c>
      <c r="U214" s="209" t="e">
        <f t="shared" si="33"/>
        <v>#VALUE!</v>
      </c>
      <c r="V214" s="209" t="e">
        <f t="shared" si="34"/>
        <v>#VALUE!</v>
      </c>
      <c r="W214" s="209" t="e">
        <f t="shared" si="35"/>
        <v>#VALUE!</v>
      </c>
      <c r="X214" s="233" t="e">
        <f t="shared" si="36"/>
        <v>#VALUE!</v>
      </c>
      <c r="Y214" s="234" t="e">
        <f t="shared" si="37"/>
        <v>#VALUE!</v>
      </c>
      <c r="Z214" s="234" t="e">
        <f t="shared" si="38"/>
        <v>#VALUE!</v>
      </c>
    </row>
    <row r="215" spans="1:26">
      <c r="A215" s="235">
        <v>649</v>
      </c>
      <c r="B215" s="236" t="s">
        <v>186</v>
      </c>
      <c r="C215" s="237">
        <v>26.5</v>
      </c>
      <c r="D215" s="238">
        <v>15.566158736551994</v>
      </c>
      <c r="E215" s="239">
        <v>1997</v>
      </c>
      <c r="F215" s="237">
        <v>33.799999999999997</v>
      </c>
      <c r="G215" s="238">
        <v>5.0180795362586865</v>
      </c>
      <c r="H215" s="240">
        <v>2007</v>
      </c>
      <c r="I215" s="237">
        <v>60.3</v>
      </c>
      <c r="J215" s="238">
        <v>20.58423827281068</v>
      </c>
      <c r="K215" s="240">
        <v>2007</v>
      </c>
      <c r="M215" s="209" t="e">
        <f t="shared" si="39"/>
        <v>#VALUE!</v>
      </c>
      <c r="N215" s="209" t="e">
        <f t="shared" si="40"/>
        <v>#VALUE!</v>
      </c>
      <c r="O215" s="209" t="e">
        <f t="shared" si="41"/>
        <v>#VALUE!</v>
      </c>
      <c r="P215" s="209" t="e">
        <f t="shared" si="42"/>
        <v>#VALUE!</v>
      </c>
      <c r="Q215" s="209"/>
      <c r="R215" s="209" t="e">
        <f t="shared" si="30"/>
        <v>#VALUE!</v>
      </c>
      <c r="S215" s="209" t="str">
        <f t="shared" si="31"/>
        <v/>
      </c>
      <c r="T215" s="209" t="e">
        <f t="shared" si="32"/>
        <v>#VALUE!</v>
      </c>
      <c r="U215" s="209" t="str">
        <f t="shared" si="33"/>
        <v/>
      </c>
      <c r="V215" s="209" t="e">
        <f t="shared" si="34"/>
        <v>#VALUE!</v>
      </c>
      <c r="W215" s="209" t="e">
        <f t="shared" si="35"/>
        <v>#VALUE!</v>
      </c>
      <c r="X215" s="233" t="e">
        <f t="shared" si="36"/>
        <v>#VALUE!</v>
      </c>
      <c r="Y215" s="234" t="e">
        <f t="shared" si="37"/>
        <v>#VALUE!</v>
      </c>
      <c r="Z215" s="234" t="e">
        <f t="shared" si="38"/>
        <v>#VALUE!</v>
      </c>
    </row>
    <row r="216" spans="1:26">
      <c r="A216" s="235">
        <v>722</v>
      </c>
      <c r="B216" s="236" t="s">
        <v>187</v>
      </c>
      <c r="C216" s="237">
        <v>10.5</v>
      </c>
      <c r="D216" s="238">
        <v>13.501544643115857</v>
      </c>
      <c r="E216" s="239">
        <v>2010</v>
      </c>
      <c r="F216" s="237">
        <v>0</v>
      </c>
      <c r="G216" s="238">
        <v>0</v>
      </c>
      <c r="H216" s="240">
        <v>0</v>
      </c>
      <c r="I216" s="237">
        <v>10.5</v>
      </c>
      <c r="J216" s="238">
        <v>13.501544643115857</v>
      </c>
      <c r="K216" s="240">
        <v>2010</v>
      </c>
      <c r="M216" s="209" t="e">
        <f t="shared" si="39"/>
        <v>#VALUE!</v>
      </c>
      <c r="N216" s="209" t="e">
        <f t="shared" si="40"/>
        <v>#VALUE!</v>
      </c>
      <c r="O216" s="209" t="e">
        <f t="shared" si="41"/>
        <v>#VALUE!</v>
      </c>
      <c r="P216" s="209" t="e">
        <f t="shared" si="42"/>
        <v>#VALUE!</v>
      </c>
      <c r="Q216" s="209"/>
      <c r="R216" s="209" t="str">
        <f t="shared" si="30"/>
        <v/>
      </c>
      <c r="S216" s="209" t="e">
        <f t="shared" si="31"/>
        <v>#VALUE!</v>
      </c>
      <c r="T216" s="209" t="str">
        <f t="shared" si="32"/>
        <v/>
      </c>
      <c r="U216" s="209" t="e">
        <f t="shared" si="33"/>
        <v>#VALUE!</v>
      </c>
      <c r="V216" s="209" t="e">
        <f t="shared" si="34"/>
        <v>#VALUE!</v>
      </c>
      <c r="W216" s="209" t="e">
        <f t="shared" si="35"/>
        <v>#VALUE!</v>
      </c>
      <c r="X216" s="233" t="e">
        <f t="shared" si="36"/>
        <v>#VALUE!</v>
      </c>
      <c r="Y216" s="234" t="e">
        <f t="shared" si="37"/>
        <v>#VALUE!</v>
      </c>
      <c r="Z216" s="234" t="e">
        <f t="shared" si="38"/>
        <v>#VALUE!</v>
      </c>
    </row>
    <row r="217" spans="1:26">
      <c r="A217" s="235">
        <v>347</v>
      </c>
      <c r="B217" s="236" t="s">
        <v>187</v>
      </c>
      <c r="C217" s="237">
        <v>10.548</v>
      </c>
      <c r="D217" s="238">
        <v>9.3004925979781259</v>
      </c>
      <c r="E217" s="239">
        <v>2003</v>
      </c>
      <c r="F217" s="237">
        <v>0</v>
      </c>
      <c r="G217" s="238">
        <v>0</v>
      </c>
      <c r="H217" s="240">
        <v>0</v>
      </c>
      <c r="I217" s="237">
        <v>10.548</v>
      </c>
      <c r="J217" s="238">
        <v>9.3004925979781259</v>
      </c>
      <c r="K217" s="240">
        <v>2003</v>
      </c>
      <c r="M217" s="209" t="e">
        <f t="shared" si="39"/>
        <v>#VALUE!</v>
      </c>
      <c r="N217" s="209" t="e">
        <f t="shared" si="40"/>
        <v>#VALUE!</v>
      </c>
      <c r="O217" s="209" t="e">
        <f t="shared" si="41"/>
        <v>#VALUE!</v>
      </c>
      <c r="P217" s="209" t="e">
        <f t="shared" si="42"/>
        <v>#VALUE!</v>
      </c>
      <c r="Q217" s="209"/>
      <c r="R217" s="209" t="str">
        <f t="shared" si="30"/>
        <v/>
      </c>
      <c r="S217" s="209" t="e">
        <f t="shared" si="31"/>
        <v>#VALUE!</v>
      </c>
      <c r="T217" s="209" t="str">
        <f t="shared" si="32"/>
        <v/>
      </c>
      <c r="U217" s="209" t="e">
        <f t="shared" si="33"/>
        <v>#VALUE!</v>
      </c>
      <c r="V217" s="209" t="e">
        <f t="shared" si="34"/>
        <v>#VALUE!</v>
      </c>
      <c r="W217" s="209" t="e">
        <f t="shared" si="35"/>
        <v>#VALUE!</v>
      </c>
      <c r="X217" s="233" t="e">
        <f t="shared" si="36"/>
        <v>#VALUE!</v>
      </c>
      <c r="Y217" s="234" t="e">
        <f t="shared" si="37"/>
        <v>#VALUE!</v>
      </c>
      <c r="Z217" s="234" t="e">
        <f t="shared" si="38"/>
        <v>#VALUE!</v>
      </c>
    </row>
    <row r="218" spans="1:26">
      <c r="A218" s="235">
        <v>1670</v>
      </c>
      <c r="B218" s="236" t="s">
        <v>186</v>
      </c>
      <c r="C218" s="237">
        <v>18.79</v>
      </c>
      <c r="D218" s="238">
        <v>12.915441826006631</v>
      </c>
      <c r="E218" s="239">
        <v>0</v>
      </c>
      <c r="F218" s="237">
        <v>30.509999999999998</v>
      </c>
      <c r="G218" s="238">
        <v>18.363697996227653</v>
      </c>
      <c r="H218" s="240">
        <v>2016</v>
      </c>
      <c r="I218" s="237">
        <v>49.3</v>
      </c>
      <c r="J218" s="238">
        <v>31.279139822234285</v>
      </c>
      <c r="K218" s="240">
        <v>2016</v>
      </c>
      <c r="M218" s="209" t="e">
        <f t="shared" si="39"/>
        <v>#VALUE!</v>
      </c>
      <c r="N218" s="209" t="e">
        <f t="shared" si="40"/>
        <v>#VALUE!</v>
      </c>
      <c r="O218" s="209" t="e">
        <f t="shared" si="41"/>
        <v>#VALUE!</v>
      </c>
      <c r="P218" s="209" t="e">
        <f t="shared" si="42"/>
        <v>#VALUE!</v>
      </c>
      <c r="Q218" s="209"/>
      <c r="R218" s="209" t="e">
        <f t="shared" si="30"/>
        <v>#VALUE!</v>
      </c>
      <c r="S218" s="209" t="str">
        <f t="shared" si="31"/>
        <v/>
      </c>
      <c r="T218" s="209" t="e">
        <f t="shared" si="32"/>
        <v>#VALUE!</v>
      </c>
      <c r="U218" s="209" t="str">
        <f t="shared" si="33"/>
        <v/>
      </c>
      <c r="V218" s="209" t="e">
        <f t="shared" si="34"/>
        <v>#VALUE!</v>
      </c>
      <c r="W218" s="209" t="e">
        <f t="shared" si="35"/>
        <v>#VALUE!</v>
      </c>
      <c r="X218" s="233" t="e">
        <f t="shared" si="36"/>
        <v>#VALUE!</v>
      </c>
      <c r="Y218" s="234" t="e">
        <f t="shared" si="37"/>
        <v>#VALUE!</v>
      </c>
      <c r="Z218" s="234" t="e">
        <f t="shared" si="38"/>
        <v>#VALUE!</v>
      </c>
    </row>
    <row r="219" spans="1:26">
      <c r="A219" s="235">
        <v>1191</v>
      </c>
      <c r="B219" s="236" t="s">
        <v>187</v>
      </c>
      <c r="C219" s="237">
        <v>11</v>
      </c>
      <c r="D219" s="238">
        <v>12.628076471206382</v>
      </c>
      <c r="E219" s="239">
        <v>2011</v>
      </c>
      <c r="F219" s="237">
        <v>0</v>
      </c>
      <c r="G219" s="238">
        <v>0</v>
      </c>
      <c r="H219" s="240">
        <v>0</v>
      </c>
      <c r="I219" s="237">
        <v>11</v>
      </c>
      <c r="J219" s="238">
        <v>12.628076471206382</v>
      </c>
      <c r="K219" s="240">
        <v>2011</v>
      </c>
      <c r="M219" s="209" t="e">
        <f t="shared" si="39"/>
        <v>#VALUE!</v>
      </c>
      <c r="N219" s="209" t="e">
        <f t="shared" si="40"/>
        <v>#VALUE!</v>
      </c>
      <c r="O219" s="209" t="e">
        <f t="shared" si="41"/>
        <v>#VALUE!</v>
      </c>
      <c r="P219" s="209" t="e">
        <f t="shared" si="42"/>
        <v>#VALUE!</v>
      </c>
      <c r="Q219" s="209"/>
      <c r="R219" s="209" t="str">
        <f t="shared" si="30"/>
        <v/>
      </c>
      <c r="S219" s="209" t="e">
        <f t="shared" si="31"/>
        <v>#VALUE!</v>
      </c>
      <c r="T219" s="209" t="str">
        <f t="shared" si="32"/>
        <v/>
      </c>
      <c r="U219" s="209" t="e">
        <f t="shared" si="33"/>
        <v>#VALUE!</v>
      </c>
      <c r="V219" s="209" t="e">
        <f t="shared" si="34"/>
        <v>#VALUE!</v>
      </c>
      <c r="W219" s="209" t="e">
        <f t="shared" si="35"/>
        <v>#VALUE!</v>
      </c>
      <c r="X219" s="233" t="e">
        <f t="shared" si="36"/>
        <v>#VALUE!</v>
      </c>
      <c r="Y219" s="234" t="e">
        <f t="shared" si="37"/>
        <v>#VALUE!</v>
      </c>
      <c r="Z219" s="234" t="e">
        <f t="shared" si="38"/>
        <v>#VALUE!</v>
      </c>
    </row>
    <row r="220" spans="1:26">
      <c r="A220" s="235">
        <v>595</v>
      </c>
      <c r="B220" s="236" t="s">
        <v>187</v>
      </c>
      <c r="C220" s="237">
        <v>11</v>
      </c>
      <c r="D220" s="238">
        <v>19.087371326529755</v>
      </c>
      <c r="E220" s="239">
        <v>2007</v>
      </c>
      <c r="F220" s="237">
        <v>0</v>
      </c>
      <c r="G220" s="238">
        <v>0</v>
      </c>
      <c r="H220" s="240">
        <v>0</v>
      </c>
      <c r="I220" s="237">
        <v>11</v>
      </c>
      <c r="J220" s="238">
        <v>19.087371326529755</v>
      </c>
      <c r="K220" s="240">
        <v>2007</v>
      </c>
      <c r="M220" s="209" t="e">
        <f t="shared" si="39"/>
        <v>#VALUE!</v>
      </c>
      <c r="N220" s="209" t="e">
        <f t="shared" si="40"/>
        <v>#VALUE!</v>
      </c>
      <c r="O220" s="209" t="e">
        <f t="shared" si="41"/>
        <v>#VALUE!</v>
      </c>
      <c r="P220" s="209" t="e">
        <f t="shared" si="42"/>
        <v>#VALUE!</v>
      </c>
      <c r="Q220" s="209"/>
      <c r="R220" s="209" t="str">
        <f t="shared" si="30"/>
        <v/>
      </c>
      <c r="S220" s="209" t="e">
        <f t="shared" si="31"/>
        <v>#VALUE!</v>
      </c>
      <c r="T220" s="209" t="str">
        <f t="shared" si="32"/>
        <v/>
      </c>
      <c r="U220" s="209" t="e">
        <f t="shared" si="33"/>
        <v>#VALUE!</v>
      </c>
      <c r="V220" s="209" t="e">
        <f t="shared" si="34"/>
        <v>#VALUE!</v>
      </c>
      <c r="W220" s="209" t="e">
        <f t="shared" si="35"/>
        <v>#VALUE!</v>
      </c>
      <c r="X220" s="233" t="e">
        <f t="shared" si="36"/>
        <v>#VALUE!</v>
      </c>
      <c r="Y220" s="234" t="e">
        <f t="shared" si="37"/>
        <v>#VALUE!</v>
      </c>
      <c r="Z220" s="234" t="e">
        <f t="shared" si="38"/>
        <v>#VALUE!</v>
      </c>
    </row>
    <row r="221" spans="1:26">
      <c r="A221" s="235">
        <v>823</v>
      </c>
      <c r="B221" s="236" t="s">
        <v>186</v>
      </c>
      <c r="C221" s="237">
        <v>10</v>
      </c>
      <c r="D221" s="238">
        <v>9.1702642415128466</v>
      </c>
      <c r="E221" s="239" t="s">
        <v>193</v>
      </c>
      <c r="F221" s="237">
        <v>25</v>
      </c>
      <c r="G221" s="238">
        <v>8.3156614233786232</v>
      </c>
      <c r="H221" s="240">
        <v>2009</v>
      </c>
      <c r="I221" s="237">
        <v>35</v>
      </c>
      <c r="J221" s="238">
        <v>17.485925664891468</v>
      </c>
      <c r="K221" s="240">
        <v>2009</v>
      </c>
      <c r="M221" s="209" t="e">
        <f t="shared" si="39"/>
        <v>#VALUE!</v>
      </c>
      <c r="N221" s="209" t="e">
        <f t="shared" si="40"/>
        <v>#VALUE!</v>
      </c>
      <c r="O221" s="209" t="e">
        <f t="shared" si="41"/>
        <v>#VALUE!</v>
      </c>
      <c r="P221" s="209" t="e">
        <f t="shared" si="42"/>
        <v>#VALUE!</v>
      </c>
      <c r="Q221" s="209"/>
      <c r="R221" s="209" t="e">
        <f t="shared" si="30"/>
        <v>#VALUE!</v>
      </c>
      <c r="S221" s="209" t="str">
        <f t="shared" si="31"/>
        <v/>
      </c>
      <c r="T221" s="209" t="e">
        <f t="shared" si="32"/>
        <v>#VALUE!</v>
      </c>
      <c r="U221" s="209" t="str">
        <f t="shared" si="33"/>
        <v/>
      </c>
      <c r="V221" s="209" t="e">
        <f t="shared" si="34"/>
        <v>#VALUE!</v>
      </c>
      <c r="W221" s="209" t="e">
        <f t="shared" si="35"/>
        <v>#VALUE!</v>
      </c>
      <c r="X221" s="233" t="e">
        <f t="shared" si="36"/>
        <v>#VALUE!</v>
      </c>
      <c r="Y221" s="234" t="e">
        <f t="shared" si="37"/>
        <v>#VALUE!</v>
      </c>
      <c r="Z221" s="234" t="e">
        <f t="shared" si="38"/>
        <v>#VALUE!</v>
      </c>
    </row>
    <row r="222" spans="1:26">
      <c r="A222" s="235">
        <v>1068</v>
      </c>
      <c r="B222" s="236" t="s">
        <v>187</v>
      </c>
      <c r="C222" s="237">
        <v>11.2</v>
      </c>
      <c r="D222" s="238">
        <v>26.918199168374588</v>
      </c>
      <c r="E222" s="239">
        <v>2011</v>
      </c>
      <c r="F222" s="237">
        <v>0</v>
      </c>
      <c r="G222" s="238">
        <v>0</v>
      </c>
      <c r="H222" s="240">
        <v>0</v>
      </c>
      <c r="I222" s="237">
        <v>11.2</v>
      </c>
      <c r="J222" s="238">
        <v>26.918199168374588</v>
      </c>
      <c r="K222" s="240">
        <v>2011</v>
      </c>
      <c r="M222" s="209" t="e">
        <f t="shared" si="39"/>
        <v>#VALUE!</v>
      </c>
      <c r="N222" s="209" t="e">
        <f t="shared" si="40"/>
        <v>#VALUE!</v>
      </c>
      <c r="O222" s="209" t="e">
        <f t="shared" si="41"/>
        <v>#VALUE!</v>
      </c>
      <c r="P222" s="209" t="e">
        <f t="shared" si="42"/>
        <v>#VALUE!</v>
      </c>
      <c r="Q222" s="209"/>
      <c r="R222" s="209" t="str">
        <f t="shared" si="30"/>
        <v/>
      </c>
      <c r="S222" s="209" t="e">
        <f t="shared" si="31"/>
        <v>#VALUE!</v>
      </c>
      <c r="T222" s="209" t="str">
        <f t="shared" si="32"/>
        <v/>
      </c>
      <c r="U222" s="209" t="e">
        <f t="shared" si="33"/>
        <v>#VALUE!</v>
      </c>
      <c r="V222" s="209" t="e">
        <f t="shared" si="34"/>
        <v>#VALUE!</v>
      </c>
      <c r="W222" s="209" t="e">
        <f t="shared" si="35"/>
        <v>#VALUE!</v>
      </c>
      <c r="X222" s="233" t="e">
        <f t="shared" si="36"/>
        <v>#VALUE!</v>
      </c>
      <c r="Y222" s="234" t="e">
        <f t="shared" si="37"/>
        <v>#VALUE!</v>
      </c>
      <c r="Z222" s="234" t="e">
        <f t="shared" si="38"/>
        <v>#VALUE!</v>
      </c>
    </row>
    <row r="223" spans="1:26">
      <c r="A223" s="235" t="s">
        <v>210</v>
      </c>
      <c r="B223" s="236" t="s">
        <v>187</v>
      </c>
      <c r="C223" s="237">
        <v>11.8</v>
      </c>
      <c r="D223" s="238">
        <v>6.372939235597177</v>
      </c>
      <c r="E223" s="239">
        <v>1987</v>
      </c>
      <c r="F223" s="237">
        <v>0</v>
      </c>
      <c r="G223" s="238">
        <v>0</v>
      </c>
      <c r="H223" s="240">
        <v>0</v>
      </c>
      <c r="I223" s="237">
        <v>11.8</v>
      </c>
      <c r="J223" s="238">
        <v>6.372939235597177</v>
      </c>
      <c r="K223" s="240">
        <v>1987</v>
      </c>
      <c r="M223" s="209" t="e">
        <f t="shared" si="39"/>
        <v>#VALUE!</v>
      </c>
      <c r="N223" s="209" t="e">
        <f t="shared" si="40"/>
        <v>#VALUE!</v>
      </c>
      <c r="O223" s="209" t="e">
        <f t="shared" si="41"/>
        <v>#VALUE!</v>
      </c>
      <c r="P223" s="209" t="e">
        <f t="shared" si="42"/>
        <v>#VALUE!</v>
      </c>
      <c r="Q223" s="209"/>
      <c r="R223" s="209" t="str">
        <f t="shared" si="30"/>
        <v/>
      </c>
      <c r="S223" s="209" t="e">
        <f t="shared" si="31"/>
        <v>#VALUE!</v>
      </c>
      <c r="T223" s="209" t="str">
        <f t="shared" si="32"/>
        <v/>
      </c>
      <c r="U223" s="209" t="e">
        <f t="shared" si="33"/>
        <v>#VALUE!</v>
      </c>
      <c r="V223" s="209" t="e">
        <f t="shared" si="34"/>
        <v>#VALUE!</v>
      </c>
      <c r="W223" s="209" t="e">
        <f t="shared" si="35"/>
        <v>#VALUE!</v>
      </c>
      <c r="X223" s="233" t="e">
        <f t="shared" si="36"/>
        <v>#VALUE!</v>
      </c>
      <c r="Y223" s="234" t="e">
        <f t="shared" si="37"/>
        <v>#VALUE!</v>
      </c>
      <c r="Z223" s="234" t="e">
        <f t="shared" si="38"/>
        <v>#VALUE!</v>
      </c>
    </row>
    <row r="224" spans="1:26">
      <c r="A224" s="235">
        <v>1106</v>
      </c>
      <c r="B224" s="236" t="s">
        <v>187</v>
      </c>
      <c r="C224" s="237">
        <v>12</v>
      </c>
      <c r="D224" s="238">
        <v>20.217898457447252</v>
      </c>
      <c r="E224" s="239">
        <v>2011</v>
      </c>
      <c r="F224" s="237">
        <v>0</v>
      </c>
      <c r="G224" s="238">
        <v>0</v>
      </c>
      <c r="H224" s="240">
        <v>0</v>
      </c>
      <c r="I224" s="237">
        <v>12</v>
      </c>
      <c r="J224" s="238">
        <v>20.217898457447252</v>
      </c>
      <c r="K224" s="240">
        <v>2011</v>
      </c>
      <c r="M224" s="209" t="e">
        <f t="shared" si="39"/>
        <v>#VALUE!</v>
      </c>
      <c r="N224" s="209" t="e">
        <f t="shared" si="40"/>
        <v>#VALUE!</v>
      </c>
      <c r="O224" s="209" t="e">
        <f t="shared" si="41"/>
        <v>#VALUE!</v>
      </c>
      <c r="P224" s="209" t="e">
        <f t="shared" si="42"/>
        <v>#VALUE!</v>
      </c>
      <c r="Q224" s="209"/>
      <c r="R224" s="209" t="str">
        <f t="shared" si="30"/>
        <v/>
      </c>
      <c r="S224" s="209" t="e">
        <f t="shared" si="31"/>
        <v>#VALUE!</v>
      </c>
      <c r="T224" s="209" t="str">
        <f t="shared" si="32"/>
        <v/>
      </c>
      <c r="U224" s="209" t="e">
        <f t="shared" si="33"/>
        <v>#VALUE!</v>
      </c>
      <c r="V224" s="209" t="e">
        <f t="shared" si="34"/>
        <v>#VALUE!</v>
      </c>
      <c r="W224" s="209" t="e">
        <f t="shared" si="35"/>
        <v>#VALUE!</v>
      </c>
      <c r="X224" s="233" t="e">
        <f t="shared" si="36"/>
        <v>#VALUE!</v>
      </c>
      <c r="Y224" s="234" t="e">
        <f t="shared" si="37"/>
        <v>#VALUE!</v>
      </c>
      <c r="Z224" s="234" t="e">
        <f t="shared" si="38"/>
        <v>#VALUE!</v>
      </c>
    </row>
    <row r="225" spans="1:27">
      <c r="A225" s="235">
        <v>288</v>
      </c>
      <c r="B225" s="236" t="s">
        <v>187</v>
      </c>
      <c r="C225" s="237">
        <v>12</v>
      </c>
      <c r="D225" s="238">
        <v>4.4533584840568787</v>
      </c>
      <c r="E225" s="239">
        <v>2001</v>
      </c>
      <c r="F225" s="237">
        <v>0</v>
      </c>
      <c r="G225" s="238">
        <v>0</v>
      </c>
      <c r="H225" s="240">
        <v>0</v>
      </c>
      <c r="I225" s="237">
        <v>12</v>
      </c>
      <c r="J225" s="238">
        <v>4.4533584840568787</v>
      </c>
      <c r="K225" s="240">
        <v>2001</v>
      </c>
      <c r="M225" s="209" t="e">
        <f t="shared" si="39"/>
        <v>#VALUE!</v>
      </c>
      <c r="N225" s="209" t="e">
        <f t="shared" si="40"/>
        <v>#VALUE!</v>
      </c>
      <c r="O225" s="209" t="e">
        <f t="shared" si="41"/>
        <v>#VALUE!</v>
      </c>
      <c r="P225" s="209" t="e">
        <f t="shared" si="42"/>
        <v>#VALUE!</v>
      </c>
      <c r="Q225" s="209"/>
      <c r="R225" s="209" t="str">
        <f t="shared" si="30"/>
        <v/>
      </c>
      <c r="S225" s="209" t="e">
        <f t="shared" si="31"/>
        <v>#VALUE!</v>
      </c>
      <c r="T225" s="209" t="str">
        <f t="shared" si="32"/>
        <v/>
      </c>
      <c r="U225" s="209" t="e">
        <f t="shared" si="33"/>
        <v>#VALUE!</v>
      </c>
      <c r="V225" s="209" t="e">
        <f t="shared" si="34"/>
        <v>#VALUE!</v>
      </c>
      <c r="W225" s="209" t="e">
        <f t="shared" si="35"/>
        <v>#VALUE!</v>
      </c>
      <c r="X225" s="233" t="e">
        <f t="shared" si="36"/>
        <v>#VALUE!</v>
      </c>
      <c r="Y225" s="234" t="e">
        <f t="shared" si="37"/>
        <v>#VALUE!</v>
      </c>
      <c r="Z225" s="234" t="e">
        <f t="shared" si="38"/>
        <v>#VALUE!</v>
      </c>
    </row>
    <row r="226" spans="1:27">
      <c r="A226" s="235">
        <v>333</v>
      </c>
      <c r="B226" s="236" t="s">
        <v>187</v>
      </c>
      <c r="C226" s="237">
        <v>12</v>
      </c>
      <c r="D226" s="238">
        <v>7.5607136656563343</v>
      </c>
      <c r="E226" s="239">
        <v>2003</v>
      </c>
      <c r="F226" s="237">
        <v>0</v>
      </c>
      <c r="G226" s="238">
        <v>0</v>
      </c>
      <c r="H226" s="240">
        <v>0</v>
      </c>
      <c r="I226" s="237">
        <v>12</v>
      </c>
      <c r="J226" s="238">
        <v>7.5607136656563343</v>
      </c>
      <c r="K226" s="240">
        <v>2003</v>
      </c>
      <c r="M226" s="209" t="e">
        <f t="shared" si="39"/>
        <v>#VALUE!</v>
      </c>
      <c r="N226" s="209" t="e">
        <f t="shared" si="40"/>
        <v>#VALUE!</v>
      </c>
      <c r="O226" s="209" t="e">
        <f t="shared" si="41"/>
        <v>#VALUE!</v>
      </c>
      <c r="P226" s="209" t="e">
        <f t="shared" si="42"/>
        <v>#VALUE!</v>
      </c>
      <c r="Q226" s="209"/>
      <c r="R226" s="209" t="str">
        <f t="shared" si="30"/>
        <v/>
      </c>
      <c r="S226" s="209" t="e">
        <f t="shared" si="31"/>
        <v>#VALUE!</v>
      </c>
      <c r="T226" s="209" t="str">
        <f t="shared" si="32"/>
        <v/>
      </c>
      <c r="U226" s="209" t="e">
        <f t="shared" si="33"/>
        <v>#VALUE!</v>
      </c>
      <c r="V226" s="209" t="e">
        <f t="shared" si="34"/>
        <v>#VALUE!</v>
      </c>
      <c r="W226" s="209" t="e">
        <f t="shared" si="35"/>
        <v>#VALUE!</v>
      </c>
      <c r="X226" s="233" t="e">
        <f t="shared" si="36"/>
        <v>#VALUE!</v>
      </c>
      <c r="Y226" s="234" t="e">
        <f t="shared" si="37"/>
        <v>#VALUE!</v>
      </c>
      <c r="Z226" s="234" t="e">
        <f t="shared" si="38"/>
        <v>#VALUE!</v>
      </c>
    </row>
    <row r="227" spans="1:27">
      <c r="A227" s="235">
        <v>1042</v>
      </c>
      <c r="B227" s="236" t="s">
        <v>187</v>
      </c>
      <c r="C227" s="237">
        <v>13</v>
      </c>
      <c r="D227" s="238">
        <v>11.164764224012115</v>
      </c>
      <c r="E227" s="239">
        <v>2011</v>
      </c>
      <c r="F227" s="237">
        <v>0</v>
      </c>
      <c r="G227" s="238">
        <v>0</v>
      </c>
      <c r="H227" s="240">
        <v>0</v>
      </c>
      <c r="I227" s="237">
        <v>13</v>
      </c>
      <c r="J227" s="238">
        <v>11.164764224012115</v>
      </c>
      <c r="K227" s="240">
        <v>2011</v>
      </c>
      <c r="M227" s="209" t="e">
        <f t="shared" si="39"/>
        <v>#VALUE!</v>
      </c>
      <c r="N227" s="209" t="e">
        <f t="shared" si="40"/>
        <v>#VALUE!</v>
      </c>
      <c r="O227" s="209" t="e">
        <f t="shared" si="41"/>
        <v>#VALUE!</v>
      </c>
      <c r="P227" s="209" t="e">
        <f t="shared" si="42"/>
        <v>#VALUE!</v>
      </c>
      <c r="Q227" s="209"/>
      <c r="R227" s="209" t="str">
        <f t="shared" si="30"/>
        <v/>
      </c>
      <c r="S227" s="209" t="e">
        <f t="shared" si="31"/>
        <v>#VALUE!</v>
      </c>
      <c r="T227" s="209" t="str">
        <f t="shared" si="32"/>
        <v/>
      </c>
      <c r="U227" s="209" t="e">
        <f t="shared" si="33"/>
        <v>#VALUE!</v>
      </c>
      <c r="V227" s="209" t="e">
        <f t="shared" si="34"/>
        <v>#VALUE!</v>
      </c>
      <c r="W227" s="209" t="e">
        <f t="shared" si="35"/>
        <v>#VALUE!</v>
      </c>
      <c r="X227" s="233" t="e">
        <f t="shared" si="36"/>
        <v>#VALUE!</v>
      </c>
      <c r="Y227" s="234" t="e">
        <f t="shared" si="37"/>
        <v>#VALUE!</v>
      </c>
      <c r="Z227" s="234" t="e">
        <f t="shared" si="38"/>
        <v>#VALUE!</v>
      </c>
    </row>
    <row r="228" spans="1:27">
      <c r="A228" s="235">
        <v>1052</v>
      </c>
      <c r="B228" s="236" t="s">
        <v>187</v>
      </c>
      <c r="C228" s="237">
        <v>13.6</v>
      </c>
      <c r="D228" s="238">
        <v>10.90270245998838</v>
      </c>
      <c r="E228" s="239">
        <v>2011</v>
      </c>
      <c r="F228" s="237">
        <v>0</v>
      </c>
      <c r="G228" s="238">
        <v>0</v>
      </c>
      <c r="H228" s="240">
        <v>0</v>
      </c>
      <c r="I228" s="237">
        <v>13.6</v>
      </c>
      <c r="J228" s="238">
        <v>10.90270245998838</v>
      </c>
      <c r="K228" s="240">
        <v>2011</v>
      </c>
      <c r="M228" s="209" t="e">
        <f t="shared" si="39"/>
        <v>#VALUE!</v>
      </c>
      <c r="N228" s="209" t="e">
        <f t="shared" si="40"/>
        <v>#VALUE!</v>
      </c>
      <c r="O228" s="209" t="e">
        <f t="shared" si="41"/>
        <v>#VALUE!</v>
      </c>
      <c r="P228" s="209" t="e">
        <f t="shared" si="42"/>
        <v>#VALUE!</v>
      </c>
      <c r="Q228" s="209"/>
      <c r="R228" s="209" t="str">
        <f t="shared" si="30"/>
        <v/>
      </c>
      <c r="S228" s="209" t="e">
        <f t="shared" si="31"/>
        <v>#VALUE!</v>
      </c>
      <c r="T228" s="209" t="str">
        <f t="shared" si="32"/>
        <v/>
      </c>
      <c r="U228" s="209" t="e">
        <f t="shared" si="33"/>
        <v>#VALUE!</v>
      </c>
      <c r="V228" s="209" t="e">
        <f t="shared" si="34"/>
        <v>#VALUE!</v>
      </c>
      <c r="W228" s="209" t="e">
        <f t="shared" si="35"/>
        <v>#VALUE!</v>
      </c>
      <c r="X228" s="233" t="e">
        <f t="shared" si="36"/>
        <v>#VALUE!</v>
      </c>
      <c r="Y228" s="234" t="e">
        <f t="shared" si="37"/>
        <v>#VALUE!</v>
      </c>
      <c r="Z228" s="234" t="e">
        <f t="shared" si="38"/>
        <v>#VALUE!</v>
      </c>
    </row>
    <row r="229" spans="1:27">
      <c r="A229" s="235">
        <v>476</v>
      </c>
      <c r="B229" s="236" t="s">
        <v>187</v>
      </c>
      <c r="C229" s="237">
        <v>14</v>
      </c>
      <c r="D229" s="238">
        <v>16.861812370959647</v>
      </c>
      <c r="E229" s="239">
        <v>2003</v>
      </c>
      <c r="F229" s="237">
        <v>0</v>
      </c>
      <c r="G229" s="238">
        <v>0</v>
      </c>
      <c r="H229" s="240">
        <v>0</v>
      </c>
      <c r="I229" s="237">
        <v>14</v>
      </c>
      <c r="J229" s="238">
        <v>16.861812370959647</v>
      </c>
      <c r="K229" s="240">
        <v>2003</v>
      </c>
      <c r="L229" s="208"/>
      <c r="M229" s="209" t="e">
        <f t="shared" si="39"/>
        <v>#VALUE!</v>
      </c>
      <c r="N229" s="209" t="e">
        <f t="shared" si="40"/>
        <v>#VALUE!</v>
      </c>
      <c r="O229" s="209" t="e">
        <f t="shared" si="41"/>
        <v>#VALUE!</v>
      </c>
      <c r="P229" s="209" t="e">
        <f t="shared" si="42"/>
        <v>#VALUE!</v>
      </c>
      <c r="Q229" s="209"/>
      <c r="R229" s="209" t="str">
        <f t="shared" si="30"/>
        <v/>
      </c>
      <c r="S229" s="209" t="e">
        <f t="shared" si="31"/>
        <v>#VALUE!</v>
      </c>
      <c r="T229" s="209" t="str">
        <f t="shared" si="32"/>
        <v/>
      </c>
      <c r="U229" s="209" t="e">
        <f t="shared" si="33"/>
        <v>#VALUE!</v>
      </c>
      <c r="V229" s="209" t="e">
        <f t="shared" si="34"/>
        <v>#VALUE!</v>
      </c>
      <c r="W229" s="209" t="e">
        <f t="shared" si="35"/>
        <v>#VALUE!</v>
      </c>
      <c r="X229" s="233" t="e">
        <f t="shared" si="36"/>
        <v>#VALUE!</v>
      </c>
      <c r="Y229" s="234" t="e">
        <f t="shared" si="37"/>
        <v>#VALUE!</v>
      </c>
      <c r="Z229" s="234" t="e">
        <f t="shared" si="38"/>
        <v>#VALUE!</v>
      </c>
    </row>
    <row r="230" spans="1:27">
      <c r="A230" s="235">
        <v>648</v>
      </c>
      <c r="B230" s="236" t="s">
        <v>187</v>
      </c>
      <c r="C230" s="237">
        <v>15</v>
      </c>
      <c r="D230" s="238">
        <v>14.973718181093032</v>
      </c>
      <c r="E230" s="239">
        <v>2007</v>
      </c>
      <c r="F230" s="237">
        <v>0</v>
      </c>
      <c r="G230" s="238">
        <v>0</v>
      </c>
      <c r="H230" s="240">
        <v>0</v>
      </c>
      <c r="I230" s="237">
        <v>15</v>
      </c>
      <c r="J230" s="238">
        <v>14.973718181093032</v>
      </c>
      <c r="K230" s="240">
        <v>2007</v>
      </c>
      <c r="M230" s="209" t="e">
        <f t="shared" si="39"/>
        <v>#VALUE!</v>
      </c>
      <c r="N230" s="209" t="e">
        <f t="shared" si="40"/>
        <v>#VALUE!</v>
      </c>
      <c r="O230" s="209" t="e">
        <f t="shared" si="41"/>
        <v>#VALUE!</v>
      </c>
      <c r="P230" s="209" t="e">
        <f t="shared" si="42"/>
        <v>#VALUE!</v>
      </c>
      <c r="Q230" s="209"/>
      <c r="R230" s="209" t="str">
        <f t="shared" si="30"/>
        <v/>
      </c>
      <c r="S230" s="209" t="e">
        <f t="shared" si="31"/>
        <v>#VALUE!</v>
      </c>
      <c r="T230" s="209" t="str">
        <f t="shared" si="32"/>
        <v/>
      </c>
      <c r="U230" s="209" t="e">
        <f t="shared" si="33"/>
        <v>#VALUE!</v>
      </c>
      <c r="V230" s="209" t="e">
        <f t="shared" si="34"/>
        <v>#VALUE!</v>
      </c>
      <c r="W230" s="209" t="e">
        <f t="shared" si="35"/>
        <v>#VALUE!</v>
      </c>
      <c r="X230" s="233" t="e">
        <f t="shared" si="36"/>
        <v>#VALUE!</v>
      </c>
      <c r="Y230" s="234" t="e">
        <f t="shared" si="37"/>
        <v>#VALUE!</v>
      </c>
      <c r="Z230" s="234" t="e">
        <f t="shared" si="38"/>
        <v>#VALUE!</v>
      </c>
    </row>
    <row r="231" spans="1:27">
      <c r="A231" s="235">
        <v>1309</v>
      </c>
      <c r="B231" s="236" t="s">
        <v>187</v>
      </c>
      <c r="C231" s="237">
        <v>15</v>
      </c>
      <c r="D231" s="238">
        <v>16.109333942693336</v>
      </c>
      <c r="E231" s="239">
        <v>2013</v>
      </c>
      <c r="F231" s="237">
        <v>0</v>
      </c>
      <c r="G231" s="238">
        <v>0</v>
      </c>
      <c r="H231" s="240">
        <v>0</v>
      </c>
      <c r="I231" s="237">
        <v>15</v>
      </c>
      <c r="J231" s="238">
        <v>16.109333942693336</v>
      </c>
      <c r="K231" s="240">
        <v>2013</v>
      </c>
      <c r="M231" s="209" t="e">
        <f t="shared" si="39"/>
        <v>#VALUE!</v>
      </c>
      <c r="N231" s="209" t="e">
        <f t="shared" si="40"/>
        <v>#VALUE!</v>
      </c>
      <c r="O231" s="209" t="e">
        <f t="shared" si="41"/>
        <v>#VALUE!</v>
      </c>
      <c r="P231" s="209" t="e">
        <f t="shared" si="42"/>
        <v>#VALUE!</v>
      </c>
      <c r="Q231" s="209"/>
      <c r="R231" s="209" t="str">
        <f t="shared" si="30"/>
        <v/>
      </c>
      <c r="S231" s="209" t="e">
        <f t="shared" si="31"/>
        <v>#VALUE!</v>
      </c>
      <c r="T231" s="209" t="str">
        <f t="shared" si="32"/>
        <v/>
      </c>
      <c r="U231" s="209" t="e">
        <f t="shared" si="33"/>
        <v>#VALUE!</v>
      </c>
      <c r="V231" s="209" t="e">
        <f t="shared" si="34"/>
        <v>#VALUE!</v>
      </c>
      <c r="W231" s="209" t="e">
        <f t="shared" si="35"/>
        <v>#VALUE!</v>
      </c>
      <c r="X231" s="233" t="e">
        <f t="shared" si="36"/>
        <v>#VALUE!</v>
      </c>
      <c r="Y231" s="234" t="e">
        <f t="shared" si="37"/>
        <v>#VALUE!</v>
      </c>
      <c r="Z231" s="234" t="e">
        <f t="shared" si="38"/>
        <v>#VALUE!</v>
      </c>
    </row>
    <row r="232" spans="1:27">
      <c r="A232" s="235">
        <v>1049</v>
      </c>
      <c r="B232" s="236" t="s">
        <v>187</v>
      </c>
      <c r="C232" s="237">
        <v>15.2</v>
      </c>
      <c r="D232" s="238">
        <v>54.551770509232071</v>
      </c>
      <c r="E232" s="239">
        <v>2011</v>
      </c>
      <c r="F232" s="237">
        <v>0</v>
      </c>
      <c r="G232" s="238">
        <v>0</v>
      </c>
      <c r="H232" s="240">
        <v>0</v>
      </c>
      <c r="I232" s="237">
        <v>15.2</v>
      </c>
      <c r="J232" s="238">
        <v>54.551770509232071</v>
      </c>
      <c r="K232" s="240">
        <v>2011</v>
      </c>
      <c r="M232" s="209" t="e">
        <f t="shared" si="39"/>
        <v>#VALUE!</v>
      </c>
      <c r="N232" s="209" t="e">
        <f t="shared" si="40"/>
        <v>#VALUE!</v>
      </c>
      <c r="O232" s="209" t="e">
        <f t="shared" si="41"/>
        <v>#VALUE!</v>
      </c>
      <c r="P232" s="209" t="e">
        <f t="shared" si="42"/>
        <v>#VALUE!</v>
      </c>
      <c r="Q232" s="209"/>
      <c r="R232" s="209" t="str">
        <f t="shared" si="30"/>
        <v/>
      </c>
      <c r="S232" s="209" t="e">
        <f t="shared" si="31"/>
        <v>#VALUE!</v>
      </c>
      <c r="T232" s="209" t="str">
        <f t="shared" si="32"/>
        <v/>
      </c>
      <c r="U232" s="209" t="e">
        <f t="shared" si="33"/>
        <v>#VALUE!</v>
      </c>
      <c r="V232" s="209" t="e">
        <f t="shared" si="34"/>
        <v>#VALUE!</v>
      </c>
      <c r="W232" s="209" t="e">
        <f t="shared" si="35"/>
        <v>#VALUE!</v>
      </c>
      <c r="X232" s="233" t="e">
        <f t="shared" si="36"/>
        <v>#VALUE!</v>
      </c>
      <c r="Y232" s="234" t="e">
        <f t="shared" si="37"/>
        <v>#VALUE!</v>
      </c>
      <c r="Z232" s="234" t="e">
        <f t="shared" si="38"/>
        <v>#VALUE!</v>
      </c>
    </row>
    <row r="233" spans="1:27">
      <c r="A233" s="235">
        <v>343</v>
      </c>
      <c r="B233" s="236" t="s">
        <v>187</v>
      </c>
      <c r="C233" s="237">
        <v>15.6</v>
      </c>
      <c r="D233" s="238">
        <v>13.99971574022935</v>
      </c>
      <c r="E233" s="239">
        <v>2003</v>
      </c>
      <c r="F233" s="237">
        <v>0</v>
      </c>
      <c r="G233" s="238">
        <v>0</v>
      </c>
      <c r="H233" s="240">
        <v>0</v>
      </c>
      <c r="I233" s="237">
        <v>15.6</v>
      </c>
      <c r="J233" s="238">
        <v>13.99971574022935</v>
      </c>
      <c r="K233" s="240">
        <v>2003</v>
      </c>
      <c r="M233" s="209" t="e">
        <f t="shared" si="39"/>
        <v>#VALUE!</v>
      </c>
      <c r="N233" s="209" t="e">
        <f t="shared" si="40"/>
        <v>#VALUE!</v>
      </c>
      <c r="O233" s="209" t="e">
        <f t="shared" si="41"/>
        <v>#VALUE!</v>
      </c>
      <c r="P233" s="209" t="e">
        <f t="shared" si="42"/>
        <v>#VALUE!</v>
      </c>
      <c r="Q233" s="209"/>
      <c r="R233" s="209" t="str">
        <f t="shared" si="30"/>
        <v/>
      </c>
      <c r="S233" s="209" t="e">
        <f t="shared" si="31"/>
        <v>#VALUE!</v>
      </c>
      <c r="T233" s="209" t="str">
        <f t="shared" si="32"/>
        <v/>
      </c>
      <c r="U233" s="209" t="e">
        <f t="shared" si="33"/>
        <v>#VALUE!</v>
      </c>
      <c r="V233" s="209" t="e">
        <f t="shared" si="34"/>
        <v>#VALUE!</v>
      </c>
      <c r="W233" s="209" t="e">
        <f t="shared" si="35"/>
        <v>#VALUE!</v>
      </c>
      <c r="X233" s="233" t="e">
        <f t="shared" si="36"/>
        <v>#VALUE!</v>
      </c>
      <c r="Y233" s="234" t="e">
        <f t="shared" si="37"/>
        <v>#VALUE!</v>
      </c>
      <c r="Z233" s="234" t="e">
        <f t="shared" si="38"/>
        <v>#VALUE!</v>
      </c>
    </row>
    <row r="234" spans="1:27">
      <c r="A234" s="235">
        <v>34</v>
      </c>
      <c r="B234" s="236" t="s">
        <v>187</v>
      </c>
      <c r="C234" s="237">
        <v>16</v>
      </c>
      <c r="D234" s="238">
        <v>7.5134124542159286</v>
      </c>
      <c r="E234" s="239">
        <v>2000</v>
      </c>
      <c r="F234" s="237">
        <v>0</v>
      </c>
      <c r="G234" s="238">
        <v>0</v>
      </c>
      <c r="H234" s="240">
        <v>0</v>
      </c>
      <c r="I234" s="237">
        <v>16</v>
      </c>
      <c r="J234" s="238">
        <v>7.5134124542159286</v>
      </c>
      <c r="K234" s="240">
        <v>2000</v>
      </c>
      <c r="M234" s="209" t="e">
        <f t="shared" si="39"/>
        <v>#VALUE!</v>
      </c>
      <c r="N234" s="209" t="e">
        <f t="shared" si="40"/>
        <v>#VALUE!</v>
      </c>
      <c r="O234" s="209" t="e">
        <f t="shared" si="41"/>
        <v>#VALUE!</v>
      </c>
      <c r="P234" s="209" t="e">
        <f t="shared" si="42"/>
        <v>#VALUE!</v>
      </c>
      <c r="Q234" s="209"/>
      <c r="R234" s="209" t="str">
        <f t="shared" si="30"/>
        <v/>
      </c>
      <c r="S234" s="209" t="e">
        <f t="shared" si="31"/>
        <v>#VALUE!</v>
      </c>
      <c r="T234" s="209" t="str">
        <f t="shared" si="32"/>
        <v/>
      </c>
      <c r="U234" s="209" t="e">
        <f t="shared" si="33"/>
        <v>#VALUE!</v>
      </c>
      <c r="V234" s="209" t="e">
        <f t="shared" si="34"/>
        <v>#VALUE!</v>
      </c>
      <c r="W234" s="209" t="e">
        <f t="shared" si="35"/>
        <v>#VALUE!</v>
      </c>
      <c r="X234" s="233" t="e">
        <f t="shared" si="36"/>
        <v>#VALUE!</v>
      </c>
      <c r="Y234" s="234" t="e">
        <f t="shared" si="37"/>
        <v>#VALUE!</v>
      </c>
      <c r="Z234" s="234" t="e">
        <f t="shared" si="38"/>
        <v>#VALUE!</v>
      </c>
    </row>
    <row r="235" spans="1:27">
      <c r="A235" s="235">
        <v>456</v>
      </c>
      <c r="B235" s="236" t="s">
        <v>187</v>
      </c>
      <c r="C235" s="237">
        <v>16</v>
      </c>
      <c r="D235" s="238">
        <v>17.647037003819346</v>
      </c>
      <c r="E235" s="239">
        <v>2007</v>
      </c>
      <c r="F235" s="237">
        <v>0</v>
      </c>
      <c r="G235" s="238">
        <v>0</v>
      </c>
      <c r="H235" s="240">
        <v>0</v>
      </c>
      <c r="I235" s="237">
        <v>16</v>
      </c>
      <c r="J235" s="238">
        <v>17.647037003819346</v>
      </c>
      <c r="K235" s="240">
        <v>2007</v>
      </c>
      <c r="M235" s="209" t="e">
        <f t="shared" si="39"/>
        <v>#VALUE!</v>
      </c>
      <c r="N235" s="209" t="e">
        <f t="shared" si="40"/>
        <v>#VALUE!</v>
      </c>
      <c r="O235" s="209" t="e">
        <f t="shared" si="41"/>
        <v>#VALUE!</v>
      </c>
      <c r="P235" s="209" t="e">
        <f t="shared" si="42"/>
        <v>#VALUE!</v>
      </c>
      <c r="Q235" s="209"/>
      <c r="R235" s="209" t="str">
        <f t="shared" si="30"/>
        <v/>
      </c>
      <c r="S235" s="209" t="e">
        <f t="shared" si="31"/>
        <v>#VALUE!</v>
      </c>
      <c r="T235" s="209" t="str">
        <f t="shared" si="32"/>
        <v/>
      </c>
      <c r="U235" s="209" t="e">
        <f t="shared" si="33"/>
        <v>#VALUE!</v>
      </c>
      <c r="V235" s="209" t="e">
        <f t="shared" si="34"/>
        <v>#VALUE!</v>
      </c>
      <c r="W235" s="209" t="e">
        <f t="shared" si="35"/>
        <v>#VALUE!</v>
      </c>
      <c r="X235" s="233" t="e">
        <f t="shared" si="36"/>
        <v>#VALUE!</v>
      </c>
      <c r="Y235" s="234" t="e">
        <f t="shared" si="37"/>
        <v>#VALUE!</v>
      </c>
      <c r="Z235" s="234" t="e">
        <f t="shared" si="38"/>
        <v>#VALUE!</v>
      </c>
    </row>
    <row r="236" spans="1:27">
      <c r="A236" s="235">
        <v>230</v>
      </c>
      <c r="B236" s="236" t="s">
        <v>187</v>
      </c>
      <c r="C236" s="237">
        <v>17</v>
      </c>
      <c r="D236" s="238">
        <v>10.739901169983137</v>
      </c>
      <c r="E236" s="239">
        <v>2003</v>
      </c>
      <c r="F236" s="237">
        <v>0</v>
      </c>
      <c r="G236" s="238">
        <v>0</v>
      </c>
      <c r="H236" s="240">
        <v>0</v>
      </c>
      <c r="I236" s="237">
        <v>17</v>
      </c>
      <c r="J236" s="238">
        <v>10.739901169983137</v>
      </c>
      <c r="K236" s="240">
        <v>2003</v>
      </c>
      <c r="M236" s="209" t="e">
        <f t="shared" si="39"/>
        <v>#VALUE!</v>
      </c>
      <c r="N236" s="209" t="e">
        <f t="shared" si="40"/>
        <v>#VALUE!</v>
      </c>
      <c r="O236" s="209" t="e">
        <f t="shared" si="41"/>
        <v>#VALUE!</v>
      </c>
      <c r="P236" s="209" t="e">
        <f t="shared" si="42"/>
        <v>#VALUE!</v>
      </c>
      <c r="Q236" s="209"/>
      <c r="R236" s="209" t="str">
        <f t="shared" si="30"/>
        <v/>
      </c>
      <c r="S236" s="209" t="e">
        <f t="shared" si="31"/>
        <v>#VALUE!</v>
      </c>
      <c r="T236" s="209" t="str">
        <f t="shared" si="32"/>
        <v/>
      </c>
      <c r="U236" s="209" t="e">
        <f t="shared" si="33"/>
        <v>#VALUE!</v>
      </c>
      <c r="V236" s="209" t="e">
        <f t="shared" si="34"/>
        <v>#VALUE!</v>
      </c>
      <c r="W236" s="209" t="e">
        <f t="shared" si="35"/>
        <v>#VALUE!</v>
      </c>
      <c r="X236" s="233" t="e">
        <f t="shared" si="36"/>
        <v>#VALUE!</v>
      </c>
      <c r="Y236" s="234" t="e">
        <f t="shared" si="37"/>
        <v>#VALUE!</v>
      </c>
      <c r="Z236" s="234" t="e">
        <f t="shared" si="38"/>
        <v>#VALUE!</v>
      </c>
    </row>
    <row r="237" spans="1:27">
      <c r="A237" s="235">
        <v>528</v>
      </c>
      <c r="B237" s="236" t="s">
        <v>187</v>
      </c>
      <c r="C237" s="237">
        <v>17</v>
      </c>
      <c r="D237" s="238">
        <v>5.2657663175025586</v>
      </c>
      <c r="E237" s="239">
        <v>2007</v>
      </c>
      <c r="F237" s="237">
        <v>0</v>
      </c>
      <c r="G237" s="238">
        <v>0</v>
      </c>
      <c r="H237" s="240">
        <v>0</v>
      </c>
      <c r="I237" s="237">
        <v>17</v>
      </c>
      <c r="J237" s="238">
        <v>5.2657663175025586</v>
      </c>
      <c r="K237" s="240">
        <v>2007</v>
      </c>
      <c r="M237" s="209" t="e">
        <f t="shared" si="39"/>
        <v>#VALUE!</v>
      </c>
      <c r="N237" s="209" t="e">
        <f t="shared" si="40"/>
        <v>#VALUE!</v>
      </c>
      <c r="O237" s="209" t="e">
        <f t="shared" si="41"/>
        <v>#VALUE!</v>
      </c>
      <c r="P237" s="209" t="e">
        <f t="shared" si="42"/>
        <v>#VALUE!</v>
      </c>
      <c r="Q237" s="209"/>
      <c r="R237" s="209" t="str">
        <f t="shared" si="30"/>
        <v/>
      </c>
      <c r="S237" s="209" t="e">
        <f t="shared" si="31"/>
        <v>#VALUE!</v>
      </c>
      <c r="T237" s="209" t="str">
        <f t="shared" si="32"/>
        <v/>
      </c>
      <c r="U237" s="209" t="e">
        <f t="shared" si="33"/>
        <v>#VALUE!</v>
      </c>
      <c r="V237" s="209" t="e">
        <f t="shared" si="34"/>
        <v>#VALUE!</v>
      </c>
      <c r="W237" s="209" t="e">
        <f t="shared" si="35"/>
        <v>#VALUE!</v>
      </c>
      <c r="X237" s="233" t="e">
        <f t="shared" si="36"/>
        <v>#VALUE!</v>
      </c>
      <c r="Y237" s="234" t="e">
        <f t="shared" si="37"/>
        <v>#VALUE!</v>
      </c>
      <c r="Z237" s="234" t="e">
        <f t="shared" si="38"/>
        <v>#VALUE!</v>
      </c>
    </row>
    <row r="238" spans="1:27">
      <c r="A238" s="235">
        <v>529</v>
      </c>
      <c r="B238" s="236" t="s">
        <v>187</v>
      </c>
      <c r="C238" s="237">
        <v>17</v>
      </c>
      <c r="D238" s="238">
        <v>7.7921694439597555</v>
      </c>
      <c r="E238" s="239">
        <v>2007</v>
      </c>
      <c r="F238" s="237">
        <v>0</v>
      </c>
      <c r="G238" s="238">
        <v>0</v>
      </c>
      <c r="H238" s="240">
        <v>0</v>
      </c>
      <c r="I238" s="237">
        <v>17</v>
      </c>
      <c r="J238" s="238">
        <v>7.7921694439597555</v>
      </c>
      <c r="K238" s="240">
        <v>2007</v>
      </c>
      <c r="M238" s="209" t="e">
        <f t="shared" si="39"/>
        <v>#VALUE!</v>
      </c>
      <c r="N238" s="209" t="e">
        <f t="shared" si="40"/>
        <v>#VALUE!</v>
      </c>
      <c r="O238" s="209" t="e">
        <f t="shared" si="41"/>
        <v>#VALUE!</v>
      </c>
      <c r="P238" s="209" t="e">
        <f t="shared" si="42"/>
        <v>#VALUE!</v>
      </c>
      <c r="Q238" s="209"/>
      <c r="R238" s="209" t="str">
        <f t="shared" si="30"/>
        <v/>
      </c>
      <c r="S238" s="209" t="e">
        <f t="shared" si="31"/>
        <v>#VALUE!</v>
      </c>
      <c r="T238" s="209" t="str">
        <f t="shared" si="32"/>
        <v/>
      </c>
      <c r="U238" s="209" t="e">
        <f t="shared" si="33"/>
        <v>#VALUE!</v>
      </c>
      <c r="V238" s="209" t="e">
        <f t="shared" si="34"/>
        <v>#VALUE!</v>
      </c>
      <c r="W238" s="209" t="e">
        <f t="shared" si="35"/>
        <v>#VALUE!</v>
      </c>
      <c r="X238" s="233" t="e">
        <f t="shared" si="36"/>
        <v>#VALUE!</v>
      </c>
      <c r="Y238" s="234" t="e">
        <f t="shared" si="37"/>
        <v>#VALUE!</v>
      </c>
      <c r="Z238" s="234" t="e">
        <f t="shared" si="38"/>
        <v>#VALUE!</v>
      </c>
      <c r="AA238" s="208"/>
    </row>
    <row r="239" spans="1:27">
      <c r="A239" s="235">
        <v>425</v>
      </c>
      <c r="B239" s="236" t="s">
        <v>187</v>
      </c>
      <c r="C239" s="237">
        <v>17</v>
      </c>
      <c r="D239" s="238">
        <v>11.725448588458148</v>
      </c>
      <c r="E239" s="239">
        <v>2006</v>
      </c>
      <c r="F239" s="237">
        <v>0</v>
      </c>
      <c r="G239" s="238">
        <v>0</v>
      </c>
      <c r="H239" s="240">
        <v>0</v>
      </c>
      <c r="I239" s="237">
        <v>17</v>
      </c>
      <c r="J239" s="238">
        <v>11.725448588458148</v>
      </c>
      <c r="K239" s="240">
        <v>2006</v>
      </c>
      <c r="M239" s="209" t="e">
        <f t="shared" si="39"/>
        <v>#VALUE!</v>
      </c>
      <c r="N239" s="209" t="e">
        <f t="shared" si="40"/>
        <v>#VALUE!</v>
      </c>
      <c r="O239" s="209" t="e">
        <f t="shared" si="41"/>
        <v>#VALUE!</v>
      </c>
      <c r="P239" s="209" t="e">
        <f t="shared" si="42"/>
        <v>#VALUE!</v>
      </c>
      <c r="Q239" s="209"/>
      <c r="R239" s="209" t="str">
        <f t="shared" si="30"/>
        <v/>
      </c>
      <c r="S239" s="209" t="e">
        <f t="shared" si="31"/>
        <v>#VALUE!</v>
      </c>
      <c r="T239" s="209" t="str">
        <f t="shared" si="32"/>
        <v/>
      </c>
      <c r="U239" s="209" t="e">
        <f t="shared" si="33"/>
        <v>#VALUE!</v>
      </c>
      <c r="V239" s="209" t="e">
        <f t="shared" si="34"/>
        <v>#VALUE!</v>
      </c>
      <c r="W239" s="209" t="e">
        <f t="shared" si="35"/>
        <v>#VALUE!</v>
      </c>
      <c r="X239" s="233" t="e">
        <f t="shared" si="36"/>
        <v>#VALUE!</v>
      </c>
      <c r="Y239" s="234" t="e">
        <f t="shared" si="37"/>
        <v>#VALUE!</v>
      </c>
      <c r="Z239" s="234" t="e">
        <f t="shared" si="38"/>
        <v>#VALUE!</v>
      </c>
    </row>
    <row r="240" spans="1:27">
      <c r="A240" s="235">
        <v>527</v>
      </c>
      <c r="B240" s="236" t="s">
        <v>187</v>
      </c>
      <c r="C240" s="237">
        <v>17</v>
      </c>
      <c r="D240" s="238">
        <v>6.9318595783251213</v>
      </c>
      <c r="E240" s="239">
        <v>2007</v>
      </c>
      <c r="F240" s="237">
        <v>0</v>
      </c>
      <c r="G240" s="238">
        <v>0</v>
      </c>
      <c r="H240" s="240">
        <v>0</v>
      </c>
      <c r="I240" s="237">
        <v>17</v>
      </c>
      <c r="J240" s="238">
        <v>6.9318595783251213</v>
      </c>
      <c r="K240" s="240">
        <v>2007</v>
      </c>
      <c r="M240" s="209" t="e">
        <f t="shared" si="39"/>
        <v>#VALUE!</v>
      </c>
      <c r="N240" s="209" t="e">
        <f t="shared" si="40"/>
        <v>#VALUE!</v>
      </c>
      <c r="O240" s="209" t="e">
        <f t="shared" si="41"/>
        <v>#VALUE!</v>
      </c>
      <c r="P240" s="209" t="e">
        <f t="shared" si="42"/>
        <v>#VALUE!</v>
      </c>
      <c r="Q240" s="209"/>
      <c r="R240" s="209" t="str">
        <f t="shared" si="30"/>
        <v/>
      </c>
      <c r="S240" s="209" t="e">
        <f t="shared" si="31"/>
        <v>#VALUE!</v>
      </c>
      <c r="T240" s="209" t="str">
        <f t="shared" si="32"/>
        <v/>
      </c>
      <c r="U240" s="209" t="e">
        <f t="shared" si="33"/>
        <v>#VALUE!</v>
      </c>
      <c r="V240" s="209" t="e">
        <f t="shared" si="34"/>
        <v>#VALUE!</v>
      </c>
      <c r="W240" s="209" t="e">
        <f t="shared" si="35"/>
        <v>#VALUE!</v>
      </c>
      <c r="X240" s="233" t="e">
        <f t="shared" si="36"/>
        <v>#VALUE!</v>
      </c>
      <c r="Y240" s="234" t="e">
        <f t="shared" si="37"/>
        <v>#VALUE!</v>
      </c>
      <c r="Z240" s="234" t="e">
        <f t="shared" si="38"/>
        <v>#VALUE!</v>
      </c>
    </row>
    <row r="241" spans="1:26">
      <c r="A241" s="235">
        <v>324</v>
      </c>
      <c r="B241" s="236" t="s">
        <v>187</v>
      </c>
      <c r="C241" s="237">
        <v>17.2</v>
      </c>
      <c r="D241" s="238">
        <v>8.9094125785416409</v>
      </c>
      <c r="E241" s="239">
        <v>2003</v>
      </c>
      <c r="F241" s="237">
        <v>0</v>
      </c>
      <c r="G241" s="238">
        <v>0</v>
      </c>
      <c r="H241" s="240">
        <v>0</v>
      </c>
      <c r="I241" s="237">
        <v>17.2</v>
      </c>
      <c r="J241" s="238">
        <v>8.9094125785416409</v>
      </c>
      <c r="K241" s="240">
        <v>2003</v>
      </c>
      <c r="M241" s="209" t="e">
        <f t="shared" si="39"/>
        <v>#VALUE!</v>
      </c>
      <c r="N241" s="209" t="e">
        <f t="shared" si="40"/>
        <v>#VALUE!</v>
      </c>
      <c r="O241" s="209" t="e">
        <f t="shared" si="41"/>
        <v>#VALUE!</v>
      </c>
      <c r="P241" s="209" t="e">
        <f t="shared" si="42"/>
        <v>#VALUE!</v>
      </c>
      <c r="Q241" s="209"/>
      <c r="R241" s="209" t="str">
        <f t="shared" si="30"/>
        <v/>
      </c>
      <c r="S241" s="209" t="e">
        <f t="shared" si="31"/>
        <v>#VALUE!</v>
      </c>
      <c r="T241" s="209" t="str">
        <f t="shared" si="32"/>
        <v/>
      </c>
      <c r="U241" s="209" t="e">
        <f t="shared" si="33"/>
        <v>#VALUE!</v>
      </c>
      <c r="V241" s="209" t="e">
        <f t="shared" si="34"/>
        <v>#VALUE!</v>
      </c>
      <c r="W241" s="209" t="e">
        <f t="shared" si="35"/>
        <v>#VALUE!</v>
      </c>
      <c r="X241" s="233" t="e">
        <f t="shared" si="36"/>
        <v>#VALUE!</v>
      </c>
      <c r="Y241" s="234" t="e">
        <f t="shared" si="37"/>
        <v>#VALUE!</v>
      </c>
      <c r="Z241" s="234" t="e">
        <f t="shared" si="38"/>
        <v>#VALUE!</v>
      </c>
    </row>
    <row r="242" spans="1:26">
      <c r="A242" s="235">
        <v>1364</v>
      </c>
      <c r="B242" s="236" t="s">
        <v>186</v>
      </c>
      <c r="C242" s="237">
        <v>8.5</v>
      </c>
      <c r="D242" s="238">
        <v>8.3957625314013331</v>
      </c>
      <c r="E242" s="239">
        <v>0</v>
      </c>
      <c r="F242" s="237">
        <v>34</v>
      </c>
      <c r="G242" s="238">
        <v>8.7951197470845859</v>
      </c>
      <c r="H242" s="240">
        <v>2013</v>
      </c>
      <c r="I242" s="237">
        <v>42.5</v>
      </c>
      <c r="J242" s="238">
        <v>17.190882278485919</v>
      </c>
      <c r="K242" s="240">
        <v>2013</v>
      </c>
      <c r="M242" s="209" t="e">
        <f t="shared" si="39"/>
        <v>#VALUE!</v>
      </c>
      <c r="N242" s="209" t="e">
        <f t="shared" si="40"/>
        <v>#VALUE!</v>
      </c>
      <c r="O242" s="209" t="e">
        <f t="shared" si="41"/>
        <v>#VALUE!</v>
      </c>
      <c r="P242" s="209" t="e">
        <f t="shared" si="42"/>
        <v>#VALUE!</v>
      </c>
      <c r="Q242" s="209"/>
      <c r="R242" s="209" t="e">
        <f t="shared" si="30"/>
        <v>#VALUE!</v>
      </c>
      <c r="S242" s="209" t="str">
        <f t="shared" si="31"/>
        <v/>
      </c>
      <c r="T242" s="209" t="e">
        <f t="shared" si="32"/>
        <v>#VALUE!</v>
      </c>
      <c r="U242" s="209" t="str">
        <f t="shared" si="33"/>
        <v/>
      </c>
      <c r="V242" s="209" t="e">
        <f t="shared" si="34"/>
        <v>#VALUE!</v>
      </c>
      <c r="W242" s="209" t="e">
        <f t="shared" si="35"/>
        <v>#VALUE!</v>
      </c>
      <c r="X242" s="233" t="e">
        <f t="shared" si="36"/>
        <v>#VALUE!</v>
      </c>
      <c r="Y242" s="234" t="e">
        <f t="shared" si="37"/>
        <v>#VALUE!</v>
      </c>
      <c r="Z242" s="234" t="e">
        <f t="shared" si="38"/>
        <v>#VALUE!</v>
      </c>
    </row>
    <row r="243" spans="1:26">
      <c r="A243" s="235">
        <v>587</v>
      </c>
      <c r="B243" s="236" t="s">
        <v>187</v>
      </c>
      <c r="C243" s="237">
        <v>17.8</v>
      </c>
      <c r="D243" s="238">
        <v>13.152201549137706</v>
      </c>
      <c r="E243" s="239">
        <v>2006</v>
      </c>
      <c r="F243" s="237">
        <v>0</v>
      </c>
      <c r="G243" s="238">
        <v>0</v>
      </c>
      <c r="H243" s="240">
        <v>0</v>
      </c>
      <c r="I243" s="237">
        <v>17.8</v>
      </c>
      <c r="J243" s="238">
        <v>13.152201549137706</v>
      </c>
      <c r="K243" s="240">
        <v>2006</v>
      </c>
      <c r="M243" s="209" t="e">
        <f t="shared" si="39"/>
        <v>#VALUE!</v>
      </c>
      <c r="N243" s="209" t="e">
        <f t="shared" si="40"/>
        <v>#VALUE!</v>
      </c>
      <c r="O243" s="209" t="e">
        <f t="shared" si="41"/>
        <v>#VALUE!</v>
      </c>
      <c r="P243" s="209" t="e">
        <f t="shared" si="42"/>
        <v>#VALUE!</v>
      </c>
      <c r="Q243" s="209"/>
      <c r="R243" s="209" t="str">
        <f t="shared" si="30"/>
        <v/>
      </c>
      <c r="S243" s="209" t="e">
        <f t="shared" si="31"/>
        <v>#VALUE!</v>
      </c>
      <c r="T243" s="209" t="str">
        <f t="shared" si="32"/>
        <v/>
      </c>
      <c r="U243" s="209" t="e">
        <f t="shared" si="33"/>
        <v>#VALUE!</v>
      </c>
      <c r="V243" s="209" t="e">
        <f t="shared" si="34"/>
        <v>#VALUE!</v>
      </c>
      <c r="W243" s="209" t="e">
        <f t="shared" si="35"/>
        <v>#VALUE!</v>
      </c>
      <c r="X243" s="233" t="e">
        <f t="shared" si="36"/>
        <v>#VALUE!</v>
      </c>
      <c r="Y243" s="234" t="e">
        <f t="shared" si="37"/>
        <v>#VALUE!</v>
      </c>
      <c r="Z243" s="234" t="e">
        <f t="shared" si="38"/>
        <v>#VALUE!</v>
      </c>
    </row>
    <row r="244" spans="1:26">
      <c r="A244" s="235">
        <v>1634</v>
      </c>
      <c r="B244" s="236" t="s">
        <v>187</v>
      </c>
      <c r="C244" s="237">
        <v>17.899999999999999</v>
      </c>
      <c r="D244" s="238">
        <v>17.172783979023848</v>
      </c>
      <c r="E244" s="239">
        <v>2015</v>
      </c>
      <c r="F244" s="237">
        <v>0</v>
      </c>
      <c r="G244" s="238">
        <v>0</v>
      </c>
      <c r="H244" s="240">
        <v>0</v>
      </c>
      <c r="I244" s="237">
        <v>17.899999999999999</v>
      </c>
      <c r="J244" s="238">
        <v>17.172783979023848</v>
      </c>
      <c r="K244" s="240">
        <v>2015</v>
      </c>
      <c r="M244" s="209" t="e">
        <f t="shared" si="39"/>
        <v>#VALUE!</v>
      </c>
      <c r="N244" s="209" t="e">
        <f t="shared" si="40"/>
        <v>#VALUE!</v>
      </c>
      <c r="O244" s="209" t="e">
        <f t="shared" si="41"/>
        <v>#VALUE!</v>
      </c>
      <c r="P244" s="209" t="e">
        <f t="shared" si="42"/>
        <v>#VALUE!</v>
      </c>
      <c r="Q244" s="209"/>
      <c r="R244" s="209" t="str">
        <f t="shared" si="30"/>
        <v/>
      </c>
      <c r="S244" s="209" t="e">
        <f t="shared" si="31"/>
        <v>#VALUE!</v>
      </c>
      <c r="T244" s="209" t="str">
        <f t="shared" si="32"/>
        <v/>
      </c>
      <c r="U244" s="209" t="e">
        <f t="shared" si="33"/>
        <v>#VALUE!</v>
      </c>
      <c r="V244" s="209" t="e">
        <f t="shared" si="34"/>
        <v>#VALUE!</v>
      </c>
      <c r="W244" s="209" t="e">
        <f t="shared" si="35"/>
        <v>#VALUE!</v>
      </c>
      <c r="X244" s="233" t="e">
        <f t="shared" si="36"/>
        <v>#VALUE!</v>
      </c>
      <c r="Y244" s="234" t="e">
        <f t="shared" si="37"/>
        <v>#VALUE!</v>
      </c>
      <c r="Z244" s="234" t="e">
        <f t="shared" si="38"/>
        <v>#VALUE!</v>
      </c>
    </row>
    <row r="245" spans="1:26">
      <c r="A245" s="235">
        <v>8</v>
      </c>
      <c r="B245" s="236" t="s">
        <v>187</v>
      </c>
      <c r="C245" s="237">
        <v>18</v>
      </c>
      <c r="D245" s="238">
        <v>11.984110505191126</v>
      </c>
      <c r="E245" s="239">
        <v>2000</v>
      </c>
      <c r="F245" s="237">
        <v>0</v>
      </c>
      <c r="G245" s="238">
        <v>0</v>
      </c>
      <c r="H245" s="240">
        <v>0</v>
      </c>
      <c r="I245" s="237">
        <v>18</v>
      </c>
      <c r="J245" s="238">
        <v>11.984110505191126</v>
      </c>
      <c r="K245" s="240">
        <v>2000</v>
      </c>
      <c r="M245" s="209" t="e">
        <f t="shared" si="39"/>
        <v>#VALUE!</v>
      </c>
      <c r="N245" s="209" t="e">
        <f t="shared" si="40"/>
        <v>#VALUE!</v>
      </c>
      <c r="O245" s="209" t="e">
        <f t="shared" si="41"/>
        <v>#VALUE!</v>
      </c>
      <c r="P245" s="209" t="e">
        <f t="shared" si="42"/>
        <v>#VALUE!</v>
      </c>
      <c r="Q245" s="209"/>
      <c r="R245" s="209" t="str">
        <f t="shared" si="30"/>
        <v/>
      </c>
      <c r="S245" s="209" t="e">
        <f t="shared" si="31"/>
        <v>#VALUE!</v>
      </c>
      <c r="T245" s="209" t="str">
        <f t="shared" si="32"/>
        <v/>
      </c>
      <c r="U245" s="209" t="e">
        <f t="shared" si="33"/>
        <v>#VALUE!</v>
      </c>
      <c r="V245" s="209" t="e">
        <f t="shared" si="34"/>
        <v>#VALUE!</v>
      </c>
      <c r="W245" s="209" t="e">
        <f t="shared" si="35"/>
        <v>#VALUE!</v>
      </c>
      <c r="X245" s="233" t="e">
        <f t="shared" si="36"/>
        <v>#VALUE!</v>
      </c>
      <c r="Y245" s="234" t="e">
        <f t="shared" si="37"/>
        <v>#VALUE!</v>
      </c>
      <c r="Z245" s="234" t="e">
        <f t="shared" si="38"/>
        <v>#VALUE!</v>
      </c>
    </row>
    <row r="246" spans="1:26">
      <c r="A246" s="235">
        <v>1195</v>
      </c>
      <c r="B246" s="236" t="s">
        <v>187</v>
      </c>
      <c r="C246" s="237">
        <v>18</v>
      </c>
      <c r="D246" s="238">
        <v>31.659927445331629</v>
      </c>
      <c r="E246" s="239">
        <v>2011</v>
      </c>
      <c r="F246" s="237">
        <v>0</v>
      </c>
      <c r="G246" s="238">
        <v>0</v>
      </c>
      <c r="H246" s="240">
        <v>0</v>
      </c>
      <c r="I246" s="237">
        <v>18</v>
      </c>
      <c r="J246" s="238">
        <v>31.659927445331629</v>
      </c>
      <c r="K246" s="240">
        <v>2011</v>
      </c>
      <c r="M246" s="209" t="e">
        <f t="shared" si="39"/>
        <v>#VALUE!</v>
      </c>
      <c r="N246" s="209" t="e">
        <f t="shared" si="40"/>
        <v>#VALUE!</v>
      </c>
      <c r="O246" s="209" t="e">
        <f t="shared" si="41"/>
        <v>#VALUE!</v>
      </c>
      <c r="P246" s="209" t="e">
        <f t="shared" si="42"/>
        <v>#VALUE!</v>
      </c>
      <c r="Q246" s="209"/>
      <c r="R246" s="209" t="str">
        <f t="shared" si="30"/>
        <v/>
      </c>
      <c r="S246" s="209" t="e">
        <f t="shared" si="31"/>
        <v>#VALUE!</v>
      </c>
      <c r="T246" s="209" t="str">
        <f t="shared" si="32"/>
        <v/>
      </c>
      <c r="U246" s="209" t="e">
        <f t="shared" si="33"/>
        <v>#VALUE!</v>
      </c>
      <c r="V246" s="209" t="e">
        <f t="shared" si="34"/>
        <v>#VALUE!</v>
      </c>
      <c r="W246" s="209" t="e">
        <f t="shared" si="35"/>
        <v>#VALUE!</v>
      </c>
      <c r="X246" s="233" t="e">
        <f t="shared" si="36"/>
        <v>#VALUE!</v>
      </c>
      <c r="Y246" s="234" t="e">
        <f t="shared" si="37"/>
        <v>#VALUE!</v>
      </c>
      <c r="Z246" s="234" t="e">
        <f t="shared" si="38"/>
        <v>#VALUE!</v>
      </c>
    </row>
    <row r="247" spans="1:26">
      <c r="A247" s="235">
        <v>1095</v>
      </c>
      <c r="B247" s="236" t="s">
        <v>187</v>
      </c>
      <c r="C247" s="237">
        <v>18</v>
      </c>
      <c r="D247" s="238">
        <v>11.923356574074873</v>
      </c>
      <c r="E247" s="239">
        <v>2011</v>
      </c>
      <c r="F247" s="237">
        <v>0</v>
      </c>
      <c r="G247" s="238">
        <v>0</v>
      </c>
      <c r="H247" s="240">
        <v>0</v>
      </c>
      <c r="I247" s="237">
        <v>18</v>
      </c>
      <c r="J247" s="238">
        <v>11.923356574074873</v>
      </c>
      <c r="K247" s="240">
        <v>2011</v>
      </c>
      <c r="M247" s="209" t="e">
        <f t="shared" si="39"/>
        <v>#VALUE!</v>
      </c>
      <c r="N247" s="209" t="e">
        <f t="shared" si="40"/>
        <v>#VALUE!</v>
      </c>
      <c r="O247" s="209" t="e">
        <f t="shared" si="41"/>
        <v>#VALUE!</v>
      </c>
      <c r="P247" s="209" t="e">
        <f t="shared" si="42"/>
        <v>#VALUE!</v>
      </c>
      <c r="Q247" s="209"/>
      <c r="R247" s="209" t="str">
        <f t="shared" si="30"/>
        <v/>
      </c>
      <c r="S247" s="209" t="e">
        <f t="shared" si="31"/>
        <v>#VALUE!</v>
      </c>
      <c r="T247" s="209" t="str">
        <f t="shared" si="32"/>
        <v/>
      </c>
      <c r="U247" s="209" t="e">
        <f t="shared" si="33"/>
        <v>#VALUE!</v>
      </c>
      <c r="V247" s="209" t="e">
        <f t="shared" si="34"/>
        <v>#VALUE!</v>
      </c>
      <c r="W247" s="209" t="e">
        <f t="shared" si="35"/>
        <v>#VALUE!</v>
      </c>
      <c r="X247" s="233" t="e">
        <f t="shared" si="36"/>
        <v>#VALUE!</v>
      </c>
      <c r="Y247" s="234" t="e">
        <f t="shared" si="37"/>
        <v>#VALUE!</v>
      </c>
      <c r="Z247" s="234" t="e">
        <f t="shared" si="38"/>
        <v>#VALUE!</v>
      </c>
    </row>
    <row r="248" spans="1:26">
      <c r="A248" s="235">
        <v>130</v>
      </c>
      <c r="B248" s="236" t="s">
        <v>187</v>
      </c>
      <c r="C248" s="237">
        <v>18</v>
      </c>
      <c r="D248" s="238">
        <v>8.4369732753123952</v>
      </c>
      <c r="E248" s="239">
        <v>2001</v>
      </c>
      <c r="F248" s="237">
        <v>0</v>
      </c>
      <c r="G248" s="238">
        <v>0</v>
      </c>
      <c r="H248" s="240">
        <v>0</v>
      </c>
      <c r="I248" s="237">
        <v>18</v>
      </c>
      <c r="J248" s="238">
        <v>8.4369732753123952</v>
      </c>
      <c r="K248" s="240">
        <v>2001</v>
      </c>
      <c r="M248" s="209" t="e">
        <f t="shared" si="39"/>
        <v>#VALUE!</v>
      </c>
      <c r="N248" s="209" t="e">
        <f t="shared" si="40"/>
        <v>#VALUE!</v>
      </c>
      <c r="O248" s="209" t="e">
        <f t="shared" si="41"/>
        <v>#VALUE!</v>
      </c>
      <c r="P248" s="209" t="e">
        <f t="shared" si="42"/>
        <v>#VALUE!</v>
      </c>
      <c r="Q248" s="209"/>
      <c r="R248" s="209" t="str">
        <f t="shared" si="30"/>
        <v/>
      </c>
      <c r="S248" s="209" t="e">
        <f t="shared" si="31"/>
        <v>#VALUE!</v>
      </c>
      <c r="T248" s="209" t="str">
        <f t="shared" si="32"/>
        <v/>
      </c>
      <c r="U248" s="209" t="e">
        <f t="shared" si="33"/>
        <v>#VALUE!</v>
      </c>
      <c r="V248" s="209" t="e">
        <f t="shared" si="34"/>
        <v>#VALUE!</v>
      </c>
      <c r="W248" s="209" t="e">
        <f t="shared" si="35"/>
        <v>#VALUE!</v>
      </c>
      <c r="X248" s="233" t="e">
        <f t="shared" si="36"/>
        <v>#VALUE!</v>
      </c>
      <c r="Y248" s="234" t="e">
        <f t="shared" si="37"/>
        <v>#VALUE!</v>
      </c>
      <c r="Z248" s="234" t="e">
        <f t="shared" si="38"/>
        <v>#VALUE!</v>
      </c>
    </row>
    <row r="249" spans="1:26">
      <c r="A249" s="235">
        <v>1482</v>
      </c>
      <c r="B249" s="236" t="s">
        <v>187</v>
      </c>
      <c r="C249" s="237">
        <v>18.399999999999999</v>
      </c>
      <c r="D249" s="238">
        <v>18.765793673519447</v>
      </c>
      <c r="E249" s="239">
        <v>2013</v>
      </c>
      <c r="F249" s="237">
        <v>0</v>
      </c>
      <c r="G249" s="238">
        <v>0</v>
      </c>
      <c r="H249" s="240">
        <v>0</v>
      </c>
      <c r="I249" s="237">
        <v>18.399999999999999</v>
      </c>
      <c r="J249" s="238">
        <v>18.765793673519447</v>
      </c>
      <c r="K249" s="240">
        <v>2013</v>
      </c>
      <c r="M249" s="209" t="e">
        <f t="shared" si="39"/>
        <v>#VALUE!</v>
      </c>
      <c r="N249" s="209" t="e">
        <f t="shared" si="40"/>
        <v>#VALUE!</v>
      </c>
      <c r="O249" s="209" t="e">
        <f t="shared" si="41"/>
        <v>#VALUE!</v>
      </c>
      <c r="P249" s="209" t="e">
        <f t="shared" si="42"/>
        <v>#VALUE!</v>
      </c>
      <c r="Q249" s="209"/>
      <c r="R249" s="209" t="str">
        <f t="shared" si="30"/>
        <v/>
      </c>
      <c r="S249" s="209" t="e">
        <f t="shared" si="31"/>
        <v>#VALUE!</v>
      </c>
      <c r="T249" s="209" t="str">
        <f t="shared" si="32"/>
        <v/>
      </c>
      <c r="U249" s="209" t="e">
        <f t="shared" si="33"/>
        <v>#VALUE!</v>
      </c>
      <c r="V249" s="209" t="e">
        <f t="shared" si="34"/>
        <v>#VALUE!</v>
      </c>
      <c r="W249" s="209" t="e">
        <f t="shared" si="35"/>
        <v>#VALUE!</v>
      </c>
      <c r="X249" s="233" t="e">
        <f t="shared" si="36"/>
        <v>#VALUE!</v>
      </c>
      <c r="Y249" s="234" t="e">
        <f t="shared" si="37"/>
        <v>#VALUE!</v>
      </c>
      <c r="Z249" s="234" t="e">
        <f t="shared" si="38"/>
        <v>#VALUE!</v>
      </c>
    </row>
    <row r="250" spans="1:26">
      <c r="A250" s="235">
        <v>334</v>
      </c>
      <c r="B250" s="236" t="s">
        <v>187</v>
      </c>
      <c r="C250" s="237">
        <v>18.8</v>
      </c>
      <c r="D250" s="238">
        <v>7.9463711126733889</v>
      </c>
      <c r="E250" s="239">
        <v>2003</v>
      </c>
      <c r="F250" s="237">
        <v>0</v>
      </c>
      <c r="G250" s="238">
        <v>0</v>
      </c>
      <c r="H250" s="240">
        <v>0</v>
      </c>
      <c r="I250" s="237">
        <v>18.8</v>
      </c>
      <c r="J250" s="238">
        <v>7.9463711126733889</v>
      </c>
      <c r="K250" s="240">
        <v>2003</v>
      </c>
      <c r="M250" s="209" t="e">
        <f t="shared" si="39"/>
        <v>#VALUE!</v>
      </c>
      <c r="N250" s="209" t="e">
        <f t="shared" si="40"/>
        <v>#VALUE!</v>
      </c>
      <c r="O250" s="209" t="e">
        <f t="shared" si="41"/>
        <v>#VALUE!</v>
      </c>
      <c r="P250" s="209" t="e">
        <f t="shared" si="42"/>
        <v>#VALUE!</v>
      </c>
      <c r="Q250" s="209"/>
      <c r="R250" s="209" t="str">
        <f t="shared" si="30"/>
        <v/>
      </c>
      <c r="S250" s="209" t="e">
        <f t="shared" si="31"/>
        <v>#VALUE!</v>
      </c>
      <c r="T250" s="209" t="str">
        <f t="shared" si="32"/>
        <v/>
      </c>
      <c r="U250" s="209" t="e">
        <f t="shared" si="33"/>
        <v>#VALUE!</v>
      </c>
      <c r="V250" s="209" t="e">
        <f t="shared" si="34"/>
        <v>#VALUE!</v>
      </c>
      <c r="W250" s="209" t="e">
        <f t="shared" si="35"/>
        <v>#VALUE!</v>
      </c>
      <c r="X250" s="233" t="e">
        <f t="shared" si="36"/>
        <v>#VALUE!</v>
      </c>
      <c r="Y250" s="234" t="e">
        <f t="shared" si="37"/>
        <v>#VALUE!</v>
      </c>
      <c r="Z250" s="234" t="e">
        <f t="shared" si="38"/>
        <v>#VALUE!</v>
      </c>
    </row>
    <row r="251" spans="1:26">
      <c r="A251" s="235">
        <v>526</v>
      </c>
      <c r="B251" s="236" t="s">
        <v>187</v>
      </c>
      <c r="C251" s="237">
        <v>19</v>
      </c>
      <c r="D251" s="238">
        <v>13.758834109767626</v>
      </c>
      <c r="E251" s="239">
        <v>2007</v>
      </c>
      <c r="F251" s="237">
        <v>0</v>
      </c>
      <c r="G251" s="238">
        <v>0</v>
      </c>
      <c r="H251" s="240">
        <v>0</v>
      </c>
      <c r="I251" s="237">
        <v>19</v>
      </c>
      <c r="J251" s="238">
        <v>13.758834109767626</v>
      </c>
      <c r="K251" s="240">
        <v>2007</v>
      </c>
      <c r="M251" s="209" t="e">
        <f t="shared" si="39"/>
        <v>#VALUE!</v>
      </c>
      <c r="N251" s="209" t="e">
        <f t="shared" si="40"/>
        <v>#VALUE!</v>
      </c>
      <c r="O251" s="209" t="e">
        <f t="shared" si="41"/>
        <v>#VALUE!</v>
      </c>
      <c r="P251" s="209" t="e">
        <f t="shared" si="42"/>
        <v>#VALUE!</v>
      </c>
      <c r="Q251" s="209"/>
      <c r="R251" s="209" t="str">
        <f t="shared" si="30"/>
        <v/>
      </c>
      <c r="S251" s="209" t="e">
        <f t="shared" si="31"/>
        <v>#VALUE!</v>
      </c>
      <c r="T251" s="209" t="str">
        <f t="shared" si="32"/>
        <v/>
      </c>
      <c r="U251" s="209" t="e">
        <f t="shared" si="33"/>
        <v>#VALUE!</v>
      </c>
      <c r="V251" s="209" t="e">
        <f t="shared" si="34"/>
        <v>#VALUE!</v>
      </c>
      <c r="W251" s="209" t="e">
        <f t="shared" si="35"/>
        <v>#VALUE!</v>
      </c>
      <c r="X251" s="233" t="e">
        <f t="shared" si="36"/>
        <v>#VALUE!</v>
      </c>
      <c r="Y251" s="234" t="e">
        <f t="shared" si="37"/>
        <v>#VALUE!</v>
      </c>
      <c r="Z251" s="234" t="e">
        <f t="shared" si="38"/>
        <v>#VALUE!</v>
      </c>
    </row>
    <row r="252" spans="1:26">
      <c r="A252" s="235">
        <v>831</v>
      </c>
      <c r="B252" s="236" t="s">
        <v>187</v>
      </c>
      <c r="C252" s="237">
        <v>19.600000000000001</v>
      </c>
      <c r="D252" s="238">
        <v>20.965601428070691</v>
      </c>
      <c r="E252" s="239">
        <v>2011</v>
      </c>
      <c r="F252" s="237">
        <v>0</v>
      </c>
      <c r="G252" s="238">
        <v>0</v>
      </c>
      <c r="H252" s="240">
        <v>0</v>
      </c>
      <c r="I252" s="237">
        <v>19.600000000000001</v>
      </c>
      <c r="J252" s="238">
        <v>20.965601428070691</v>
      </c>
      <c r="K252" s="240">
        <v>2011</v>
      </c>
      <c r="M252" s="209" t="e">
        <f t="shared" si="39"/>
        <v>#VALUE!</v>
      </c>
      <c r="N252" s="209" t="e">
        <f t="shared" si="40"/>
        <v>#VALUE!</v>
      </c>
      <c r="O252" s="209" t="e">
        <f t="shared" si="41"/>
        <v>#VALUE!</v>
      </c>
      <c r="P252" s="209" t="e">
        <f t="shared" si="42"/>
        <v>#VALUE!</v>
      </c>
      <c r="Q252" s="209"/>
      <c r="R252" s="209" t="str">
        <f t="shared" si="30"/>
        <v/>
      </c>
      <c r="S252" s="209" t="e">
        <f t="shared" si="31"/>
        <v>#VALUE!</v>
      </c>
      <c r="T252" s="209" t="str">
        <f t="shared" si="32"/>
        <v/>
      </c>
      <c r="U252" s="209" t="e">
        <f t="shared" si="33"/>
        <v>#VALUE!</v>
      </c>
      <c r="V252" s="209" t="e">
        <f t="shared" si="34"/>
        <v>#VALUE!</v>
      </c>
      <c r="W252" s="209" t="e">
        <f t="shared" si="35"/>
        <v>#VALUE!</v>
      </c>
      <c r="X252" s="233" t="e">
        <f t="shared" si="36"/>
        <v>#VALUE!</v>
      </c>
      <c r="Y252" s="234" t="e">
        <f t="shared" si="37"/>
        <v>#VALUE!</v>
      </c>
      <c r="Z252" s="234" t="e">
        <f t="shared" si="38"/>
        <v>#VALUE!</v>
      </c>
    </row>
    <row r="253" spans="1:26">
      <c r="A253" s="235">
        <v>358</v>
      </c>
      <c r="B253" s="236" t="s">
        <v>187</v>
      </c>
      <c r="C253" s="237">
        <v>19.8</v>
      </c>
      <c r="D253" s="238">
        <v>7.2248521864398549</v>
      </c>
      <c r="E253" s="239">
        <v>2003</v>
      </c>
      <c r="F253" s="237">
        <v>0</v>
      </c>
      <c r="G253" s="238">
        <v>0</v>
      </c>
      <c r="H253" s="240">
        <v>0</v>
      </c>
      <c r="I253" s="237">
        <v>19.8</v>
      </c>
      <c r="J253" s="238">
        <v>7.2248521864398549</v>
      </c>
      <c r="K253" s="240">
        <v>2003</v>
      </c>
      <c r="M253" s="209" t="e">
        <f t="shared" si="39"/>
        <v>#VALUE!</v>
      </c>
      <c r="N253" s="209" t="e">
        <f t="shared" si="40"/>
        <v>#VALUE!</v>
      </c>
      <c r="O253" s="209" t="e">
        <f t="shared" si="41"/>
        <v>#VALUE!</v>
      </c>
      <c r="P253" s="209" t="e">
        <f t="shared" si="42"/>
        <v>#VALUE!</v>
      </c>
      <c r="Q253" s="209"/>
      <c r="R253" s="209" t="str">
        <f t="shared" si="30"/>
        <v/>
      </c>
      <c r="S253" s="209" t="e">
        <f t="shared" si="31"/>
        <v>#VALUE!</v>
      </c>
      <c r="T253" s="209" t="str">
        <f t="shared" si="32"/>
        <v/>
      </c>
      <c r="U253" s="209" t="e">
        <f t="shared" si="33"/>
        <v>#VALUE!</v>
      </c>
      <c r="V253" s="209" t="e">
        <f t="shared" si="34"/>
        <v>#VALUE!</v>
      </c>
      <c r="W253" s="209" t="e">
        <f t="shared" si="35"/>
        <v>#VALUE!</v>
      </c>
      <c r="X253" s="233" t="e">
        <f t="shared" si="36"/>
        <v>#VALUE!</v>
      </c>
      <c r="Y253" s="234" t="e">
        <f t="shared" si="37"/>
        <v>#VALUE!</v>
      </c>
      <c r="Z253" s="234" t="e">
        <f t="shared" si="38"/>
        <v>#VALUE!</v>
      </c>
    </row>
    <row r="254" spans="1:26">
      <c r="A254" s="235">
        <v>1102</v>
      </c>
      <c r="B254" s="236" t="s">
        <v>187</v>
      </c>
      <c r="C254" s="237">
        <v>20</v>
      </c>
      <c r="D254" s="238">
        <v>16.293644713264708</v>
      </c>
      <c r="E254" s="239">
        <v>2011</v>
      </c>
      <c r="F254" s="237">
        <v>0</v>
      </c>
      <c r="G254" s="238">
        <v>0</v>
      </c>
      <c r="H254" s="240">
        <v>0</v>
      </c>
      <c r="I254" s="237">
        <v>20</v>
      </c>
      <c r="J254" s="238">
        <v>16.293644713264708</v>
      </c>
      <c r="K254" s="240">
        <v>2011</v>
      </c>
      <c r="M254" s="209" t="e">
        <f t="shared" si="39"/>
        <v>#VALUE!</v>
      </c>
      <c r="N254" s="209" t="e">
        <f t="shared" si="40"/>
        <v>#VALUE!</v>
      </c>
      <c r="O254" s="209" t="e">
        <f t="shared" si="41"/>
        <v>#VALUE!</v>
      </c>
      <c r="P254" s="209" t="e">
        <f t="shared" si="42"/>
        <v>#VALUE!</v>
      </c>
      <c r="Q254" s="209"/>
      <c r="R254" s="209" t="str">
        <f t="shared" si="30"/>
        <v/>
      </c>
      <c r="S254" s="209" t="e">
        <f t="shared" si="31"/>
        <v>#VALUE!</v>
      </c>
      <c r="T254" s="209" t="str">
        <f t="shared" si="32"/>
        <v/>
      </c>
      <c r="U254" s="209" t="e">
        <f t="shared" si="33"/>
        <v>#VALUE!</v>
      </c>
      <c r="V254" s="209" t="e">
        <f t="shared" si="34"/>
        <v>#VALUE!</v>
      </c>
      <c r="W254" s="209" t="e">
        <f t="shared" si="35"/>
        <v>#VALUE!</v>
      </c>
      <c r="X254" s="233" t="e">
        <f t="shared" si="36"/>
        <v>#VALUE!</v>
      </c>
      <c r="Y254" s="234" t="e">
        <f t="shared" si="37"/>
        <v>#VALUE!</v>
      </c>
      <c r="Z254" s="234" t="e">
        <f t="shared" si="38"/>
        <v>#VALUE!</v>
      </c>
    </row>
    <row r="255" spans="1:26">
      <c r="A255" s="235">
        <v>1103</v>
      </c>
      <c r="B255" s="236" t="s">
        <v>187</v>
      </c>
      <c r="C255" s="237">
        <v>20</v>
      </c>
      <c r="D255" s="238">
        <v>17.299482978955592</v>
      </c>
      <c r="E255" s="239">
        <v>2011</v>
      </c>
      <c r="F255" s="237">
        <v>0</v>
      </c>
      <c r="G255" s="238">
        <v>0</v>
      </c>
      <c r="H255" s="240">
        <v>0</v>
      </c>
      <c r="I255" s="237">
        <v>20</v>
      </c>
      <c r="J255" s="238">
        <v>17.299482978955592</v>
      </c>
      <c r="K255" s="240">
        <v>2011</v>
      </c>
      <c r="M255" s="209" t="e">
        <f t="shared" si="39"/>
        <v>#VALUE!</v>
      </c>
      <c r="N255" s="209" t="e">
        <f t="shared" si="40"/>
        <v>#VALUE!</v>
      </c>
      <c r="O255" s="209" t="e">
        <f t="shared" si="41"/>
        <v>#VALUE!</v>
      </c>
      <c r="P255" s="209" t="e">
        <f t="shared" si="42"/>
        <v>#VALUE!</v>
      </c>
      <c r="Q255" s="209"/>
      <c r="R255" s="209" t="str">
        <f t="shared" si="30"/>
        <v/>
      </c>
      <c r="S255" s="209" t="e">
        <f t="shared" si="31"/>
        <v>#VALUE!</v>
      </c>
      <c r="T255" s="209" t="str">
        <f t="shared" si="32"/>
        <v/>
      </c>
      <c r="U255" s="209" t="e">
        <f t="shared" si="33"/>
        <v>#VALUE!</v>
      </c>
      <c r="V255" s="209" t="e">
        <f t="shared" si="34"/>
        <v>#VALUE!</v>
      </c>
      <c r="W255" s="209" t="e">
        <f t="shared" si="35"/>
        <v>#VALUE!</v>
      </c>
      <c r="X255" s="233" t="e">
        <f t="shared" si="36"/>
        <v>#VALUE!</v>
      </c>
      <c r="Y255" s="234" t="e">
        <f t="shared" si="37"/>
        <v>#VALUE!</v>
      </c>
      <c r="Z255" s="234" t="e">
        <f t="shared" si="38"/>
        <v>#VALUE!</v>
      </c>
    </row>
    <row r="256" spans="1:26">
      <c r="A256" s="235">
        <v>829</v>
      </c>
      <c r="B256" s="236" t="s">
        <v>187</v>
      </c>
      <c r="C256" s="237">
        <v>20</v>
      </c>
      <c r="D256" s="238">
        <v>27.761077137379147</v>
      </c>
      <c r="E256" s="239">
        <v>2011</v>
      </c>
      <c r="F256" s="237">
        <v>0</v>
      </c>
      <c r="G256" s="238">
        <v>0</v>
      </c>
      <c r="H256" s="240">
        <v>0</v>
      </c>
      <c r="I256" s="237">
        <v>20</v>
      </c>
      <c r="J256" s="238">
        <v>27.761077137379147</v>
      </c>
      <c r="K256" s="240">
        <v>2011</v>
      </c>
      <c r="M256" s="209" t="e">
        <f t="shared" si="39"/>
        <v>#VALUE!</v>
      </c>
      <c r="N256" s="209" t="e">
        <f t="shared" si="40"/>
        <v>#VALUE!</v>
      </c>
      <c r="O256" s="209" t="e">
        <f t="shared" si="41"/>
        <v>#VALUE!</v>
      </c>
      <c r="P256" s="209" t="e">
        <f t="shared" si="42"/>
        <v>#VALUE!</v>
      </c>
      <c r="Q256" s="209"/>
      <c r="R256" s="209" t="str">
        <f t="shared" si="30"/>
        <v/>
      </c>
      <c r="S256" s="209" t="e">
        <f t="shared" si="31"/>
        <v>#VALUE!</v>
      </c>
      <c r="T256" s="209" t="str">
        <f t="shared" si="32"/>
        <v/>
      </c>
      <c r="U256" s="209" t="e">
        <f t="shared" si="33"/>
        <v>#VALUE!</v>
      </c>
      <c r="V256" s="209" t="e">
        <f t="shared" si="34"/>
        <v>#VALUE!</v>
      </c>
      <c r="W256" s="209" t="e">
        <f t="shared" si="35"/>
        <v>#VALUE!</v>
      </c>
      <c r="X256" s="233" t="e">
        <f t="shared" si="36"/>
        <v>#VALUE!</v>
      </c>
      <c r="Y256" s="234" t="e">
        <f t="shared" si="37"/>
        <v>#VALUE!</v>
      </c>
      <c r="Z256" s="234" t="e">
        <f t="shared" si="38"/>
        <v>#VALUE!</v>
      </c>
    </row>
    <row r="257" spans="1:26">
      <c r="A257" s="235">
        <v>506</v>
      </c>
      <c r="B257" s="236" t="s">
        <v>187</v>
      </c>
      <c r="C257" s="237">
        <v>20</v>
      </c>
      <c r="D257" s="238">
        <v>13.969254162639503</v>
      </c>
      <c r="E257" s="239">
        <v>2003</v>
      </c>
      <c r="F257" s="237">
        <v>0</v>
      </c>
      <c r="G257" s="238">
        <v>0</v>
      </c>
      <c r="H257" s="240">
        <v>0</v>
      </c>
      <c r="I257" s="237">
        <v>20</v>
      </c>
      <c r="J257" s="238">
        <v>13.969254162639503</v>
      </c>
      <c r="K257" s="240">
        <v>2003</v>
      </c>
      <c r="M257" s="209" t="e">
        <f t="shared" si="39"/>
        <v>#VALUE!</v>
      </c>
      <c r="N257" s="209" t="e">
        <f t="shared" si="40"/>
        <v>#VALUE!</v>
      </c>
      <c r="O257" s="209" t="e">
        <f t="shared" si="41"/>
        <v>#VALUE!</v>
      </c>
      <c r="P257" s="209" t="e">
        <f t="shared" si="42"/>
        <v>#VALUE!</v>
      </c>
      <c r="Q257" s="209"/>
      <c r="R257" s="209" t="str">
        <f t="shared" si="30"/>
        <v/>
      </c>
      <c r="S257" s="209" t="e">
        <f t="shared" si="31"/>
        <v>#VALUE!</v>
      </c>
      <c r="T257" s="209" t="str">
        <f t="shared" si="32"/>
        <v/>
      </c>
      <c r="U257" s="209" t="e">
        <f t="shared" si="33"/>
        <v>#VALUE!</v>
      </c>
      <c r="V257" s="209" t="e">
        <f t="shared" si="34"/>
        <v>#VALUE!</v>
      </c>
      <c r="W257" s="209" t="e">
        <f t="shared" si="35"/>
        <v>#VALUE!</v>
      </c>
      <c r="X257" s="233" t="e">
        <f t="shared" si="36"/>
        <v>#VALUE!</v>
      </c>
      <c r="Y257" s="234" t="e">
        <f t="shared" si="37"/>
        <v>#VALUE!</v>
      </c>
      <c r="Z257" s="234" t="e">
        <f t="shared" si="38"/>
        <v>#VALUE!</v>
      </c>
    </row>
    <row r="258" spans="1:26">
      <c r="A258" s="235">
        <v>1225</v>
      </c>
      <c r="B258" s="236" t="s">
        <v>187</v>
      </c>
      <c r="C258" s="237">
        <v>20</v>
      </c>
      <c r="D258" s="238">
        <v>18.636695744675041</v>
      </c>
      <c r="E258" s="239">
        <v>2013</v>
      </c>
      <c r="F258" s="237">
        <v>0</v>
      </c>
      <c r="G258" s="238">
        <v>0</v>
      </c>
      <c r="H258" s="240">
        <v>0</v>
      </c>
      <c r="I258" s="237">
        <v>20</v>
      </c>
      <c r="J258" s="238">
        <v>18.636695744675041</v>
      </c>
      <c r="K258" s="240">
        <v>2013</v>
      </c>
      <c r="M258" s="209" t="e">
        <f t="shared" si="39"/>
        <v>#VALUE!</v>
      </c>
      <c r="N258" s="209" t="e">
        <f t="shared" si="40"/>
        <v>#VALUE!</v>
      </c>
      <c r="O258" s="209" t="e">
        <f t="shared" si="41"/>
        <v>#VALUE!</v>
      </c>
      <c r="P258" s="209" t="e">
        <f t="shared" si="42"/>
        <v>#VALUE!</v>
      </c>
      <c r="Q258" s="209"/>
      <c r="R258" s="209" t="str">
        <f t="shared" si="30"/>
        <v/>
      </c>
      <c r="S258" s="209" t="e">
        <f t="shared" si="31"/>
        <v>#VALUE!</v>
      </c>
      <c r="T258" s="209" t="str">
        <f t="shared" si="32"/>
        <v/>
      </c>
      <c r="U258" s="209" t="e">
        <f t="shared" si="33"/>
        <v>#VALUE!</v>
      </c>
      <c r="V258" s="209" t="e">
        <f t="shared" si="34"/>
        <v>#VALUE!</v>
      </c>
      <c r="W258" s="209" t="e">
        <f t="shared" si="35"/>
        <v>#VALUE!</v>
      </c>
      <c r="X258" s="233" t="e">
        <f t="shared" si="36"/>
        <v>#VALUE!</v>
      </c>
      <c r="Y258" s="234" t="e">
        <f t="shared" si="37"/>
        <v>#VALUE!</v>
      </c>
      <c r="Z258" s="234" t="e">
        <f t="shared" si="38"/>
        <v>#VALUE!</v>
      </c>
    </row>
    <row r="259" spans="1:26">
      <c r="A259" s="235">
        <v>585</v>
      </c>
      <c r="B259" s="236" t="s">
        <v>187</v>
      </c>
      <c r="C259" s="237">
        <v>20.6</v>
      </c>
      <c r="D259" s="238">
        <v>11.291169205189183</v>
      </c>
      <c r="E259" s="239">
        <v>2007</v>
      </c>
      <c r="F259" s="237">
        <v>0</v>
      </c>
      <c r="G259" s="238">
        <v>0</v>
      </c>
      <c r="H259" s="240">
        <v>0</v>
      </c>
      <c r="I259" s="237">
        <v>20.6</v>
      </c>
      <c r="J259" s="238">
        <v>11.291169205189183</v>
      </c>
      <c r="K259" s="240">
        <v>2007</v>
      </c>
      <c r="M259" s="209" t="e">
        <f t="shared" si="39"/>
        <v>#VALUE!</v>
      </c>
      <c r="N259" s="209" t="e">
        <f t="shared" si="40"/>
        <v>#VALUE!</v>
      </c>
      <c r="O259" s="209" t="e">
        <f t="shared" si="41"/>
        <v>#VALUE!</v>
      </c>
      <c r="P259" s="209" t="e">
        <f t="shared" si="42"/>
        <v>#VALUE!</v>
      </c>
      <c r="Q259" s="209"/>
      <c r="R259" s="209" t="str">
        <f t="shared" si="30"/>
        <v/>
      </c>
      <c r="S259" s="209" t="e">
        <f t="shared" si="31"/>
        <v>#VALUE!</v>
      </c>
      <c r="T259" s="209" t="str">
        <f t="shared" si="32"/>
        <v/>
      </c>
      <c r="U259" s="209" t="e">
        <f t="shared" si="33"/>
        <v>#VALUE!</v>
      </c>
      <c r="V259" s="209" t="e">
        <f t="shared" si="34"/>
        <v>#VALUE!</v>
      </c>
      <c r="W259" s="209" t="e">
        <f t="shared" si="35"/>
        <v>#VALUE!</v>
      </c>
      <c r="X259" s="233" t="e">
        <f t="shared" si="36"/>
        <v>#VALUE!</v>
      </c>
      <c r="Y259" s="234" t="e">
        <f t="shared" si="37"/>
        <v>#VALUE!</v>
      </c>
      <c r="Z259" s="234" t="e">
        <f t="shared" si="38"/>
        <v>#VALUE!</v>
      </c>
    </row>
    <row r="260" spans="1:26">
      <c r="A260" s="235">
        <v>1618</v>
      </c>
      <c r="B260" s="236" t="s">
        <v>187</v>
      </c>
      <c r="C260" s="237">
        <v>21</v>
      </c>
      <c r="D260" s="238">
        <v>15.965955598995766</v>
      </c>
      <c r="E260" s="239">
        <v>2016</v>
      </c>
      <c r="F260" s="237">
        <v>0</v>
      </c>
      <c r="G260" s="238">
        <v>0</v>
      </c>
      <c r="H260" s="240">
        <v>0</v>
      </c>
      <c r="I260" s="237">
        <v>21</v>
      </c>
      <c r="J260" s="238">
        <v>15.965955598995766</v>
      </c>
      <c r="K260" s="240">
        <v>2016</v>
      </c>
      <c r="M260" s="209" t="e">
        <f t="shared" si="39"/>
        <v>#VALUE!</v>
      </c>
      <c r="N260" s="209" t="e">
        <f t="shared" si="40"/>
        <v>#VALUE!</v>
      </c>
      <c r="O260" s="209" t="e">
        <f t="shared" si="41"/>
        <v>#VALUE!</v>
      </c>
      <c r="P260" s="209" t="e">
        <f t="shared" si="42"/>
        <v>#VALUE!</v>
      </c>
      <c r="Q260" s="209"/>
      <c r="R260" s="209" t="str">
        <f t="shared" si="30"/>
        <v/>
      </c>
      <c r="S260" s="209" t="e">
        <f t="shared" si="31"/>
        <v>#VALUE!</v>
      </c>
      <c r="T260" s="209" t="str">
        <f t="shared" si="32"/>
        <v/>
      </c>
      <c r="U260" s="209" t="e">
        <f t="shared" si="33"/>
        <v>#VALUE!</v>
      </c>
      <c r="V260" s="209" t="e">
        <f t="shared" si="34"/>
        <v>#VALUE!</v>
      </c>
      <c r="W260" s="209" t="e">
        <f t="shared" si="35"/>
        <v>#VALUE!</v>
      </c>
      <c r="X260" s="233" t="e">
        <f t="shared" si="36"/>
        <v>#VALUE!</v>
      </c>
      <c r="Y260" s="234" t="e">
        <f t="shared" si="37"/>
        <v>#VALUE!</v>
      </c>
      <c r="Z260" s="234" t="e">
        <f t="shared" si="38"/>
        <v>#VALUE!</v>
      </c>
    </row>
    <row r="261" spans="1:26">
      <c r="A261" s="235">
        <v>340</v>
      </c>
      <c r="B261" s="236" t="s">
        <v>187</v>
      </c>
      <c r="C261" s="237">
        <v>22</v>
      </c>
      <c r="D261" s="238">
        <v>13.309615571039751</v>
      </c>
      <c r="E261" s="239">
        <v>2003</v>
      </c>
      <c r="F261" s="237">
        <v>0</v>
      </c>
      <c r="G261" s="238">
        <v>0</v>
      </c>
      <c r="H261" s="240">
        <v>0</v>
      </c>
      <c r="I261" s="237">
        <v>22</v>
      </c>
      <c r="J261" s="238">
        <v>13.309615571039751</v>
      </c>
      <c r="K261" s="240">
        <v>2003</v>
      </c>
      <c r="M261" s="209" t="e">
        <f t="shared" si="39"/>
        <v>#VALUE!</v>
      </c>
      <c r="N261" s="209" t="e">
        <f t="shared" si="40"/>
        <v>#VALUE!</v>
      </c>
      <c r="O261" s="209" t="e">
        <f t="shared" si="41"/>
        <v>#VALUE!</v>
      </c>
      <c r="P261" s="209" t="e">
        <f t="shared" si="42"/>
        <v>#VALUE!</v>
      </c>
      <c r="Q261" s="209"/>
      <c r="R261" s="209" t="str">
        <f t="shared" si="30"/>
        <v/>
      </c>
      <c r="S261" s="209" t="e">
        <f t="shared" si="31"/>
        <v>#VALUE!</v>
      </c>
      <c r="T261" s="209" t="str">
        <f t="shared" si="32"/>
        <v/>
      </c>
      <c r="U261" s="209" t="e">
        <f t="shared" si="33"/>
        <v>#VALUE!</v>
      </c>
      <c r="V261" s="209" t="e">
        <f t="shared" si="34"/>
        <v>#VALUE!</v>
      </c>
      <c r="W261" s="209" t="e">
        <f t="shared" si="35"/>
        <v>#VALUE!</v>
      </c>
      <c r="X261" s="233" t="e">
        <f t="shared" si="36"/>
        <v>#VALUE!</v>
      </c>
      <c r="Y261" s="234" t="e">
        <f t="shared" si="37"/>
        <v>#VALUE!</v>
      </c>
      <c r="Z261" s="234" t="e">
        <f t="shared" si="38"/>
        <v>#VALUE!</v>
      </c>
    </row>
    <row r="262" spans="1:26">
      <c r="A262" s="235">
        <v>487</v>
      </c>
      <c r="B262" s="236" t="s">
        <v>187</v>
      </c>
      <c r="C262" s="237">
        <v>22</v>
      </c>
      <c r="D262" s="238">
        <v>16.606728766354362</v>
      </c>
      <c r="E262" s="239">
        <v>2007</v>
      </c>
      <c r="F262" s="237">
        <v>0</v>
      </c>
      <c r="G262" s="238">
        <v>0</v>
      </c>
      <c r="H262" s="240">
        <v>0</v>
      </c>
      <c r="I262" s="237">
        <v>22</v>
      </c>
      <c r="J262" s="238">
        <v>16.606728766354362</v>
      </c>
      <c r="K262" s="240">
        <v>2007</v>
      </c>
      <c r="M262" s="209" t="e">
        <f t="shared" si="39"/>
        <v>#VALUE!</v>
      </c>
      <c r="N262" s="209" t="e">
        <f t="shared" si="40"/>
        <v>#VALUE!</v>
      </c>
      <c r="O262" s="209" t="e">
        <f t="shared" si="41"/>
        <v>#VALUE!</v>
      </c>
      <c r="P262" s="209" t="e">
        <f t="shared" si="42"/>
        <v>#VALUE!</v>
      </c>
      <c r="Q262" s="209"/>
      <c r="R262" s="209" t="str">
        <f t="shared" si="30"/>
        <v/>
      </c>
      <c r="S262" s="209" t="e">
        <f t="shared" si="31"/>
        <v>#VALUE!</v>
      </c>
      <c r="T262" s="209" t="str">
        <f t="shared" si="32"/>
        <v/>
      </c>
      <c r="U262" s="209" t="e">
        <f t="shared" si="33"/>
        <v>#VALUE!</v>
      </c>
      <c r="V262" s="209" t="e">
        <f t="shared" si="34"/>
        <v>#VALUE!</v>
      </c>
      <c r="W262" s="209" t="e">
        <f t="shared" si="35"/>
        <v>#VALUE!</v>
      </c>
      <c r="X262" s="233" t="e">
        <f t="shared" si="36"/>
        <v>#VALUE!</v>
      </c>
      <c r="Y262" s="234" t="e">
        <f t="shared" si="37"/>
        <v>#VALUE!</v>
      </c>
      <c r="Z262" s="234" t="e">
        <f t="shared" si="38"/>
        <v>#VALUE!</v>
      </c>
    </row>
    <row r="263" spans="1:26">
      <c r="A263" s="235">
        <v>360</v>
      </c>
      <c r="B263" s="236" t="s">
        <v>187</v>
      </c>
      <c r="C263" s="237">
        <v>22</v>
      </c>
      <c r="D263" s="238">
        <v>7.1174715515965792</v>
      </c>
      <c r="E263" s="239">
        <v>2003</v>
      </c>
      <c r="F263" s="237">
        <v>0</v>
      </c>
      <c r="G263" s="238">
        <v>0</v>
      </c>
      <c r="H263" s="240">
        <v>0</v>
      </c>
      <c r="I263" s="237">
        <v>22</v>
      </c>
      <c r="J263" s="238">
        <v>7.1174715515965792</v>
      </c>
      <c r="K263" s="240">
        <v>2003</v>
      </c>
      <c r="M263" s="209" t="e">
        <f t="shared" si="39"/>
        <v>#VALUE!</v>
      </c>
      <c r="N263" s="209" t="e">
        <f t="shared" si="40"/>
        <v>#VALUE!</v>
      </c>
      <c r="O263" s="209" t="e">
        <f t="shared" si="41"/>
        <v>#VALUE!</v>
      </c>
      <c r="P263" s="209" t="e">
        <f t="shared" si="42"/>
        <v>#VALUE!</v>
      </c>
      <c r="Q263" s="209"/>
      <c r="R263" s="209" t="str">
        <f t="shared" si="30"/>
        <v/>
      </c>
      <c r="S263" s="209" t="e">
        <f t="shared" si="31"/>
        <v>#VALUE!</v>
      </c>
      <c r="T263" s="209" t="str">
        <f t="shared" si="32"/>
        <v/>
      </c>
      <c r="U263" s="209" t="e">
        <f t="shared" si="33"/>
        <v>#VALUE!</v>
      </c>
      <c r="V263" s="209" t="e">
        <f t="shared" si="34"/>
        <v>#VALUE!</v>
      </c>
      <c r="W263" s="209" t="e">
        <f t="shared" si="35"/>
        <v>#VALUE!</v>
      </c>
      <c r="X263" s="233" t="e">
        <f t="shared" si="36"/>
        <v>#VALUE!</v>
      </c>
      <c r="Y263" s="234" t="e">
        <f t="shared" si="37"/>
        <v>#VALUE!</v>
      </c>
      <c r="Z263" s="234" t="e">
        <f t="shared" si="38"/>
        <v>#VALUE!</v>
      </c>
    </row>
    <row r="264" spans="1:26">
      <c r="A264" s="235">
        <v>855</v>
      </c>
      <c r="B264" s="236" t="s">
        <v>187</v>
      </c>
      <c r="C264" s="237">
        <v>23</v>
      </c>
      <c r="D264" s="238">
        <v>28.66706963950903</v>
      </c>
      <c r="E264" s="239">
        <v>2011</v>
      </c>
      <c r="F264" s="237">
        <v>0</v>
      </c>
      <c r="G264" s="238">
        <v>0</v>
      </c>
      <c r="H264" s="240">
        <v>0</v>
      </c>
      <c r="I264" s="237">
        <v>23</v>
      </c>
      <c r="J264" s="238">
        <v>28.66706963950903</v>
      </c>
      <c r="K264" s="240">
        <v>2011</v>
      </c>
      <c r="M264" s="209" t="e">
        <f t="shared" si="39"/>
        <v>#VALUE!</v>
      </c>
      <c r="N264" s="209" t="e">
        <f t="shared" si="40"/>
        <v>#VALUE!</v>
      </c>
      <c r="O264" s="209" t="e">
        <f t="shared" si="41"/>
        <v>#VALUE!</v>
      </c>
      <c r="P264" s="209" t="e">
        <f t="shared" si="42"/>
        <v>#VALUE!</v>
      </c>
      <c r="Q264" s="209"/>
      <c r="R264" s="209" t="str">
        <f t="shared" si="30"/>
        <v/>
      </c>
      <c r="S264" s="209" t="e">
        <f t="shared" si="31"/>
        <v>#VALUE!</v>
      </c>
      <c r="T264" s="209" t="str">
        <f t="shared" si="32"/>
        <v/>
      </c>
      <c r="U264" s="209" t="e">
        <f t="shared" si="33"/>
        <v>#VALUE!</v>
      </c>
      <c r="V264" s="209" t="e">
        <f t="shared" si="34"/>
        <v>#VALUE!</v>
      </c>
      <c r="W264" s="209" t="e">
        <f t="shared" si="35"/>
        <v>#VALUE!</v>
      </c>
      <c r="X264" s="233" t="e">
        <f t="shared" si="36"/>
        <v>#VALUE!</v>
      </c>
      <c r="Y264" s="234" t="e">
        <f t="shared" si="37"/>
        <v>#VALUE!</v>
      </c>
      <c r="Z264" s="234" t="e">
        <f t="shared" si="38"/>
        <v>#VALUE!</v>
      </c>
    </row>
    <row r="265" spans="1:26">
      <c r="A265" s="235">
        <v>422</v>
      </c>
      <c r="B265" s="236" t="s">
        <v>187</v>
      </c>
      <c r="C265" s="237">
        <v>24</v>
      </c>
      <c r="D265" s="238">
        <v>13.650794587226329</v>
      </c>
      <c r="E265" s="239">
        <v>2003</v>
      </c>
      <c r="F265" s="237">
        <v>0</v>
      </c>
      <c r="G265" s="238">
        <v>0</v>
      </c>
      <c r="H265" s="240">
        <v>0</v>
      </c>
      <c r="I265" s="237">
        <v>24</v>
      </c>
      <c r="J265" s="238">
        <v>13.650794587226329</v>
      </c>
      <c r="K265" s="240">
        <v>2003</v>
      </c>
      <c r="M265" s="209" t="e">
        <f t="shared" si="39"/>
        <v>#VALUE!</v>
      </c>
      <c r="N265" s="209" t="e">
        <f t="shared" si="40"/>
        <v>#VALUE!</v>
      </c>
      <c r="O265" s="209" t="e">
        <f t="shared" si="41"/>
        <v>#VALUE!</v>
      </c>
      <c r="P265" s="209" t="e">
        <f t="shared" si="42"/>
        <v>#VALUE!</v>
      </c>
      <c r="Q265" s="209"/>
      <c r="R265" s="209" t="str">
        <f t="shared" si="30"/>
        <v/>
      </c>
      <c r="S265" s="209" t="e">
        <f t="shared" si="31"/>
        <v>#VALUE!</v>
      </c>
      <c r="T265" s="209" t="str">
        <f t="shared" si="32"/>
        <v/>
      </c>
      <c r="U265" s="209" t="e">
        <f t="shared" si="33"/>
        <v>#VALUE!</v>
      </c>
      <c r="V265" s="209" t="e">
        <f t="shared" si="34"/>
        <v>#VALUE!</v>
      </c>
      <c r="W265" s="209" t="e">
        <f t="shared" si="35"/>
        <v>#VALUE!</v>
      </c>
      <c r="X265" s="233" t="e">
        <f t="shared" si="36"/>
        <v>#VALUE!</v>
      </c>
      <c r="Y265" s="234" t="e">
        <f t="shared" si="37"/>
        <v>#VALUE!</v>
      </c>
      <c r="Z265" s="234" t="e">
        <f t="shared" si="38"/>
        <v>#VALUE!</v>
      </c>
    </row>
    <row r="266" spans="1:26">
      <c r="A266" s="235">
        <v>1284</v>
      </c>
      <c r="B266" s="236" t="s">
        <v>187</v>
      </c>
      <c r="C266" s="237">
        <v>24.1</v>
      </c>
      <c r="D266" s="238">
        <v>7.0843108002972475</v>
      </c>
      <c r="E266" s="239">
        <v>2013</v>
      </c>
      <c r="F266" s="237">
        <v>0</v>
      </c>
      <c r="G266" s="238">
        <v>0</v>
      </c>
      <c r="H266" s="240">
        <v>0</v>
      </c>
      <c r="I266" s="237">
        <v>24.1</v>
      </c>
      <c r="J266" s="238">
        <v>7.0843108002972475</v>
      </c>
      <c r="K266" s="240">
        <v>2013</v>
      </c>
      <c r="M266" s="209" t="e">
        <f t="shared" si="39"/>
        <v>#VALUE!</v>
      </c>
      <c r="N266" s="209" t="e">
        <f t="shared" si="40"/>
        <v>#VALUE!</v>
      </c>
      <c r="O266" s="209" t="e">
        <f t="shared" si="41"/>
        <v>#VALUE!</v>
      </c>
      <c r="P266" s="209" t="e">
        <f t="shared" si="42"/>
        <v>#VALUE!</v>
      </c>
      <c r="Q266" s="209"/>
      <c r="R266" s="209" t="str">
        <f t="shared" si="30"/>
        <v/>
      </c>
      <c r="S266" s="209" t="e">
        <f t="shared" si="31"/>
        <v>#VALUE!</v>
      </c>
      <c r="T266" s="209" t="str">
        <f t="shared" si="32"/>
        <v/>
      </c>
      <c r="U266" s="209" t="e">
        <f t="shared" si="33"/>
        <v>#VALUE!</v>
      </c>
      <c r="V266" s="209" t="e">
        <f t="shared" si="34"/>
        <v>#VALUE!</v>
      </c>
      <c r="W266" s="209" t="e">
        <f t="shared" si="35"/>
        <v>#VALUE!</v>
      </c>
      <c r="X266" s="233" t="e">
        <f t="shared" si="36"/>
        <v>#VALUE!</v>
      </c>
      <c r="Y266" s="234" t="e">
        <f t="shared" si="37"/>
        <v>#VALUE!</v>
      </c>
      <c r="Z266" s="234" t="e">
        <f t="shared" si="38"/>
        <v>#VALUE!</v>
      </c>
    </row>
    <row r="267" spans="1:26">
      <c r="A267" s="235">
        <v>443</v>
      </c>
      <c r="B267" s="236" t="s">
        <v>187</v>
      </c>
      <c r="C267" s="237">
        <v>24.3</v>
      </c>
      <c r="D267" s="238">
        <v>11.705577131494863</v>
      </c>
      <c r="E267" s="239">
        <v>2006</v>
      </c>
      <c r="F267" s="237">
        <v>0</v>
      </c>
      <c r="G267" s="238">
        <v>0</v>
      </c>
      <c r="H267" s="240">
        <v>0</v>
      </c>
      <c r="I267" s="237">
        <v>24.3</v>
      </c>
      <c r="J267" s="238">
        <v>11.705577131494863</v>
      </c>
      <c r="K267" s="240">
        <v>2006</v>
      </c>
      <c r="M267" s="209" t="e">
        <f t="shared" si="39"/>
        <v>#VALUE!</v>
      </c>
      <c r="N267" s="209" t="e">
        <f t="shared" si="40"/>
        <v>#VALUE!</v>
      </c>
      <c r="O267" s="209" t="e">
        <f t="shared" si="41"/>
        <v>#VALUE!</v>
      </c>
      <c r="P267" s="209" t="e">
        <f t="shared" si="42"/>
        <v>#VALUE!</v>
      </c>
      <c r="Q267" s="209"/>
      <c r="R267" s="209" t="str">
        <f t="shared" si="30"/>
        <v/>
      </c>
      <c r="S267" s="209" t="e">
        <f t="shared" si="31"/>
        <v>#VALUE!</v>
      </c>
      <c r="T267" s="209" t="str">
        <f t="shared" si="32"/>
        <v/>
      </c>
      <c r="U267" s="209" t="e">
        <f t="shared" si="33"/>
        <v>#VALUE!</v>
      </c>
      <c r="V267" s="209" t="e">
        <f t="shared" si="34"/>
        <v>#VALUE!</v>
      </c>
      <c r="W267" s="209" t="e">
        <f t="shared" si="35"/>
        <v>#VALUE!</v>
      </c>
      <c r="X267" s="233" t="e">
        <f t="shared" si="36"/>
        <v>#VALUE!</v>
      </c>
      <c r="Y267" s="234" t="e">
        <f t="shared" si="37"/>
        <v>#VALUE!</v>
      </c>
      <c r="Z267" s="234" t="e">
        <f t="shared" si="38"/>
        <v>#VALUE!</v>
      </c>
    </row>
    <row r="268" spans="1:26">
      <c r="A268" s="235">
        <v>851</v>
      </c>
      <c r="B268" s="236" t="s">
        <v>187</v>
      </c>
      <c r="C268" s="237">
        <v>25</v>
      </c>
      <c r="D268" s="238">
        <v>12.931754132918639</v>
      </c>
      <c r="E268" s="239">
        <v>2007</v>
      </c>
      <c r="F268" s="237">
        <v>0</v>
      </c>
      <c r="G268" s="238">
        <v>0</v>
      </c>
      <c r="H268" s="240">
        <v>0</v>
      </c>
      <c r="I268" s="237">
        <v>25</v>
      </c>
      <c r="J268" s="238">
        <v>12.931754132918639</v>
      </c>
      <c r="K268" s="240">
        <v>2007</v>
      </c>
      <c r="M268" s="209" t="e">
        <f t="shared" si="39"/>
        <v>#VALUE!</v>
      </c>
      <c r="N268" s="209" t="e">
        <f t="shared" si="40"/>
        <v>#VALUE!</v>
      </c>
      <c r="O268" s="209" t="e">
        <f t="shared" si="41"/>
        <v>#VALUE!</v>
      </c>
      <c r="P268" s="209" t="e">
        <f t="shared" si="42"/>
        <v>#VALUE!</v>
      </c>
      <c r="Q268" s="209"/>
      <c r="R268" s="209" t="str">
        <f t="shared" si="30"/>
        <v/>
      </c>
      <c r="S268" s="209" t="e">
        <f t="shared" si="31"/>
        <v>#VALUE!</v>
      </c>
      <c r="T268" s="209" t="str">
        <f t="shared" si="32"/>
        <v/>
      </c>
      <c r="U268" s="209" t="e">
        <f t="shared" si="33"/>
        <v>#VALUE!</v>
      </c>
      <c r="V268" s="209" t="e">
        <f t="shared" si="34"/>
        <v>#VALUE!</v>
      </c>
      <c r="W268" s="209" t="e">
        <f t="shared" si="35"/>
        <v>#VALUE!</v>
      </c>
      <c r="X268" s="233" t="e">
        <f t="shared" si="36"/>
        <v>#VALUE!</v>
      </c>
      <c r="Y268" s="234" t="e">
        <f t="shared" si="37"/>
        <v>#VALUE!</v>
      </c>
      <c r="Z268" s="234" t="e">
        <f t="shared" si="38"/>
        <v>#VALUE!</v>
      </c>
    </row>
    <row r="269" spans="1:26">
      <c r="A269" s="235">
        <v>865</v>
      </c>
      <c r="B269" s="236" t="s">
        <v>187</v>
      </c>
      <c r="C269" s="237">
        <v>25</v>
      </c>
      <c r="D269" s="238">
        <v>8.6091983279462436</v>
      </c>
      <c r="E269" s="239">
        <v>2007</v>
      </c>
      <c r="F269" s="237">
        <v>0</v>
      </c>
      <c r="G269" s="238">
        <v>0</v>
      </c>
      <c r="H269" s="240">
        <v>0</v>
      </c>
      <c r="I269" s="237">
        <v>25</v>
      </c>
      <c r="J269" s="238">
        <v>8.6091983279462436</v>
      </c>
      <c r="K269" s="240">
        <v>2007</v>
      </c>
      <c r="M269" s="209" t="e">
        <f t="shared" si="39"/>
        <v>#VALUE!</v>
      </c>
      <c r="N269" s="209" t="e">
        <f t="shared" si="40"/>
        <v>#VALUE!</v>
      </c>
      <c r="O269" s="209" t="e">
        <f t="shared" si="41"/>
        <v>#VALUE!</v>
      </c>
      <c r="P269" s="209" t="e">
        <f t="shared" si="42"/>
        <v>#VALUE!</v>
      </c>
      <c r="Q269" s="209"/>
      <c r="R269" s="209" t="str">
        <f t="shared" si="30"/>
        <v/>
      </c>
      <c r="S269" s="209" t="e">
        <f t="shared" si="31"/>
        <v>#VALUE!</v>
      </c>
      <c r="T269" s="209" t="str">
        <f t="shared" si="32"/>
        <v/>
      </c>
      <c r="U269" s="209" t="e">
        <f t="shared" si="33"/>
        <v>#VALUE!</v>
      </c>
      <c r="V269" s="209" t="e">
        <f t="shared" si="34"/>
        <v>#VALUE!</v>
      </c>
      <c r="W269" s="209" t="e">
        <f t="shared" si="35"/>
        <v>#VALUE!</v>
      </c>
      <c r="X269" s="233" t="e">
        <f t="shared" si="36"/>
        <v>#VALUE!</v>
      </c>
      <c r="Y269" s="234" t="e">
        <f t="shared" si="37"/>
        <v>#VALUE!</v>
      </c>
      <c r="Z269" s="234" t="e">
        <f t="shared" si="38"/>
        <v>#VALUE!</v>
      </c>
    </row>
    <row r="270" spans="1:26">
      <c r="A270" s="235">
        <v>899</v>
      </c>
      <c r="B270" s="236" t="s">
        <v>187</v>
      </c>
      <c r="C270" s="237">
        <v>25</v>
      </c>
      <c r="D270" s="238">
        <v>15.17251837286627</v>
      </c>
      <c r="E270" s="239">
        <v>2010</v>
      </c>
      <c r="F270" s="237">
        <v>0</v>
      </c>
      <c r="G270" s="238">
        <v>0</v>
      </c>
      <c r="H270" s="240">
        <v>0</v>
      </c>
      <c r="I270" s="237">
        <v>25</v>
      </c>
      <c r="J270" s="238">
        <v>15.17251837286627</v>
      </c>
      <c r="K270" s="240">
        <v>2010</v>
      </c>
      <c r="M270" s="209" t="e">
        <f t="shared" ref="M270:M298" si="43">IF($C270&gt;0,20*($C$11+(MIN(7.5,$C270)*$D$11)+(MAX(MIN(9.5,$C270-7.5),0)*$E$11)+(MAX(MIN(23,$C270-17),0)*$F$11)+(MAX($C270-40,0)*$G$11))/1000000,0)</f>
        <v>#VALUE!</v>
      </c>
      <c r="N270" s="209" t="e">
        <f t="shared" ref="N270:N298" si="44">O270-M270</f>
        <v>#VALUE!</v>
      </c>
      <c r="O270" s="209" t="e">
        <f t="shared" ref="O270:O298" si="45">IF(I270&gt;0,20*($C$11+(MIN(7.5,I270)*$D$11)+(MAX(MIN(9.5,I270-7.5),0)*$E$11)+(MAX(MIN(23,I270-17),0)*$F$11)+(MAX(I270-40,0)*$G$11))/1000000,0)</f>
        <v>#VALUE!</v>
      </c>
      <c r="P270" s="209" t="e">
        <f t="shared" ref="P270:P298" si="46">IF(B270="GF",M270,N270)</f>
        <v>#VALUE!</v>
      </c>
      <c r="Q270" s="209"/>
      <c r="R270" s="209" t="str">
        <f t="shared" si="30"/>
        <v/>
      </c>
      <c r="S270" s="209" t="e">
        <f t="shared" si="31"/>
        <v>#VALUE!</v>
      </c>
      <c r="T270" s="209" t="str">
        <f t="shared" si="32"/>
        <v/>
      </c>
      <c r="U270" s="209" t="e">
        <f t="shared" si="33"/>
        <v>#VALUE!</v>
      </c>
      <c r="V270" s="209" t="e">
        <f t="shared" si="34"/>
        <v>#VALUE!</v>
      </c>
      <c r="W270" s="209" t="e">
        <f t="shared" si="35"/>
        <v>#VALUE!</v>
      </c>
      <c r="X270" s="233" t="e">
        <f t="shared" si="36"/>
        <v>#VALUE!</v>
      </c>
      <c r="Y270" s="234" t="e">
        <f t="shared" si="37"/>
        <v>#VALUE!</v>
      </c>
      <c r="Z270" s="234" t="e">
        <f t="shared" si="38"/>
        <v>#VALUE!</v>
      </c>
    </row>
    <row r="271" spans="1:26">
      <c r="A271" s="235">
        <v>433</v>
      </c>
      <c r="B271" s="236" t="s">
        <v>187</v>
      </c>
      <c r="C271" s="237">
        <v>25</v>
      </c>
      <c r="D271" s="238">
        <v>22.308265318441425</v>
      </c>
      <c r="E271" s="239">
        <v>2003</v>
      </c>
      <c r="F271" s="237">
        <v>0</v>
      </c>
      <c r="G271" s="238">
        <v>0</v>
      </c>
      <c r="H271" s="240">
        <v>0</v>
      </c>
      <c r="I271" s="237">
        <v>25</v>
      </c>
      <c r="J271" s="238">
        <v>22.308265318441425</v>
      </c>
      <c r="K271" s="240">
        <v>2003</v>
      </c>
      <c r="M271" s="209" t="e">
        <f t="shared" si="43"/>
        <v>#VALUE!</v>
      </c>
      <c r="N271" s="209" t="e">
        <f t="shared" si="44"/>
        <v>#VALUE!</v>
      </c>
      <c r="O271" s="209" t="e">
        <f t="shared" si="45"/>
        <v>#VALUE!</v>
      </c>
      <c r="P271" s="209" t="e">
        <f t="shared" si="46"/>
        <v>#VALUE!</v>
      </c>
      <c r="Q271" s="209"/>
      <c r="R271" s="209" t="str">
        <f t="shared" si="30"/>
        <v/>
      </c>
      <c r="S271" s="209" t="e">
        <f t="shared" si="31"/>
        <v>#VALUE!</v>
      </c>
      <c r="T271" s="209" t="str">
        <f t="shared" si="32"/>
        <v/>
      </c>
      <c r="U271" s="209" t="e">
        <f t="shared" si="33"/>
        <v>#VALUE!</v>
      </c>
      <c r="V271" s="209" t="e">
        <f t="shared" si="34"/>
        <v>#VALUE!</v>
      </c>
      <c r="W271" s="209" t="e">
        <f t="shared" si="35"/>
        <v>#VALUE!</v>
      </c>
      <c r="X271" s="233" t="e">
        <f t="shared" si="36"/>
        <v>#VALUE!</v>
      </c>
      <c r="Y271" s="234" t="e">
        <f t="shared" si="37"/>
        <v>#VALUE!</v>
      </c>
      <c r="Z271" s="234" t="e">
        <f t="shared" si="38"/>
        <v>#VALUE!</v>
      </c>
    </row>
    <row r="272" spans="1:26">
      <c r="A272" s="235">
        <v>863</v>
      </c>
      <c r="B272" s="236" t="s">
        <v>187</v>
      </c>
      <c r="C272" s="237">
        <v>25</v>
      </c>
      <c r="D272" s="238">
        <v>8.2434360504581008</v>
      </c>
      <c r="E272" s="239">
        <v>2007</v>
      </c>
      <c r="F272" s="237">
        <v>0</v>
      </c>
      <c r="G272" s="238">
        <v>0</v>
      </c>
      <c r="H272" s="240">
        <v>0</v>
      </c>
      <c r="I272" s="237">
        <v>25</v>
      </c>
      <c r="J272" s="238">
        <v>8.2434360504581008</v>
      </c>
      <c r="K272" s="240">
        <v>2007</v>
      </c>
      <c r="M272" s="209" t="e">
        <f t="shared" si="43"/>
        <v>#VALUE!</v>
      </c>
      <c r="N272" s="209" t="e">
        <f t="shared" si="44"/>
        <v>#VALUE!</v>
      </c>
      <c r="O272" s="209" t="e">
        <f t="shared" si="45"/>
        <v>#VALUE!</v>
      </c>
      <c r="P272" s="209" t="e">
        <f t="shared" si="46"/>
        <v>#VALUE!</v>
      </c>
      <c r="Q272" s="209"/>
      <c r="R272" s="209" t="str">
        <f t="shared" si="30"/>
        <v/>
      </c>
      <c r="S272" s="209" t="e">
        <f t="shared" si="31"/>
        <v>#VALUE!</v>
      </c>
      <c r="T272" s="209" t="str">
        <f t="shared" si="32"/>
        <v/>
      </c>
      <c r="U272" s="209" t="e">
        <f t="shared" si="33"/>
        <v>#VALUE!</v>
      </c>
      <c r="V272" s="209" t="e">
        <f t="shared" si="34"/>
        <v>#VALUE!</v>
      </c>
      <c r="W272" s="209" t="e">
        <f t="shared" si="35"/>
        <v>#VALUE!</v>
      </c>
      <c r="X272" s="233" t="e">
        <f t="shared" si="36"/>
        <v>#VALUE!</v>
      </c>
      <c r="Y272" s="234" t="e">
        <f t="shared" si="37"/>
        <v>#VALUE!</v>
      </c>
      <c r="Z272" s="234" t="e">
        <f t="shared" si="38"/>
        <v>#VALUE!</v>
      </c>
    </row>
    <row r="273" spans="1:26">
      <c r="A273" s="235">
        <v>864</v>
      </c>
      <c r="B273" s="236" t="s">
        <v>187</v>
      </c>
      <c r="C273" s="237">
        <v>25</v>
      </c>
      <c r="D273" s="238">
        <v>9.825778201045452</v>
      </c>
      <c r="E273" s="239">
        <v>2007</v>
      </c>
      <c r="F273" s="237">
        <v>0</v>
      </c>
      <c r="G273" s="238">
        <v>0</v>
      </c>
      <c r="H273" s="240">
        <v>0</v>
      </c>
      <c r="I273" s="237">
        <v>25</v>
      </c>
      <c r="J273" s="238">
        <v>9.825778201045452</v>
      </c>
      <c r="K273" s="240">
        <v>2007</v>
      </c>
      <c r="M273" s="209" t="e">
        <f t="shared" si="43"/>
        <v>#VALUE!</v>
      </c>
      <c r="N273" s="209" t="e">
        <f t="shared" si="44"/>
        <v>#VALUE!</v>
      </c>
      <c r="O273" s="209" t="e">
        <f t="shared" si="45"/>
        <v>#VALUE!</v>
      </c>
      <c r="P273" s="209" t="e">
        <f t="shared" si="46"/>
        <v>#VALUE!</v>
      </c>
      <c r="Q273" s="209"/>
      <c r="R273" s="209" t="str">
        <f t="shared" si="30"/>
        <v/>
      </c>
      <c r="S273" s="209" t="e">
        <f t="shared" si="31"/>
        <v>#VALUE!</v>
      </c>
      <c r="T273" s="209" t="str">
        <f t="shared" si="32"/>
        <v/>
      </c>
      <c r="U273" s="209" t="e">
        <f t="shared" si="33"/>
        <v>#VALUE!</v>
      </c>
      <c r="V273" s="209" t="e">
        <f t="shared" si="34"/>
        <v>#VALUE!</v>
      </c>
      <c r="W273" s="209" t="e">
        <f t="shared" si="35"/>
        <v>#VALUE!</v>
      </c>
      <c r="X273" s="233" t="e">
        <f t="shared" si="36"/>
        <v>#VALUE!</v>
      </c>
      <c r="Y273" s="234" t="e">
        <f t="shared" si="37"/>
        <v>#VALUE!</v>
      </c>
      <c r="Z273" s="234" t="e">
        <f t="shared" si="38"/>
        <v>#VALUE!</v>
      </c>
    </row>
    <row r="274" spans="1:26">
      <c r="A274" s="235">
        <v>1358</v>
      </c>
      <c r="B274" s="236" t="s">
        <v>187</v>
      </c>
      <c r="C274" s="237">
        <v>27</v>
      </c>
      <c r="D274" s="238">
        <v>13.07265503282744</v>
      </c>
      <c r="E274" s="239">
        <v>2013</v>
      </c>
      <c r="F274" s="237">
        <v>0</v>
      </c>
      <c r="G274" s="238">
        <v>0</v>
      </c>
      <c r="H274" s="240">
        <v>0</v>
      </c>
      <c r="I274" s="237">
        <v>27</v>
      </c>
      <c r="J274" s="238">
        <v>13.07265503282744</v>
      </c>
      <c r="K274" s="240">
        <v>2013</v>
      </c>
      <c r="M274" s="209" t="e">
        <f t="shared" si="43"/>
        <v>#VALUE!</v>
      </c>
      <c r="N274" s="209" t="e">
        <f t="shared" si="44"/>
        <v>#VALUE!</v>
      </c>
      <c r="O274" s="209" t="e">
        <f t="shared" si="45"/>
        <v>#VALUE!</v>
      </c>
      <c r="P274" s="209" t="e">
        <f t="shared" si="46"/>
        <v>#VALUE!</v>
      </c>
      <c r="Q274" s="209"/>
      <c r="R274" s="209" t="str">
        <f t="shared" si="30"/>
        <v/>
      </c>
      <c r="S274" s="209" t="e">
        <f t="shared" si="31"/>
        <v>#VALUE!</v>
      </c>
      <c r="T274" s="209" t="str">
        <f t="shared" si="32"/>
        <v/>
      </c>
      <c r="U274" s="209" t="e">
        <f t="shared" si="33"/>
        <v>#VALUE!</v>
      </c>
      <c r="V274" s="209" t="e">
        <f t="shared" si="34"/>
        <v>#VALUE!</v>
      </c>
      <c r="W274" s="209" t="e">
        <f t="shared" si="35"/>
        <v>#VALUE!</v>
      </c>
      <c r="X274" s="233" t="e">
        <f t="shared" si="36"/>
        <v>#VALUE!</v>
      </c>
      <c r="Y274" s="234" t="e">
        <f t="shared" si="37"/>
        <v>#VALUE!</v>
      </c>
      <c r="Z274" s="234" t="e">
        <f t="shared" si="38"/>
        <v>#VALUE!</v>
      </c>
    </row>
    <row r="275" spans="1:26">
      <c r="A275" s="235">
        <v>1358</v>
      </c>
      <c r="B275" s="236" t="s">
        <v>187</v>
      </c>
      <c r="C275" s="237">
        <v>27</v>
      </c>
      <c r="D275" s="238">
        <v>13.07265503282744</v>
      </c>
      <c r="E275" s="239">
        <v>2011</v>
      </c>
      <c r="F275" s="237">
        <v>0</v>
      </c>
      <c r="G275" s="238">
        <v>0</v>
      </c>
      <c r="H275" s="240">
        <v>0</v>
      </c>
      <c r="I275" s="237">
        <v>27</v>
      </c>
      <c r="J275" s="238">
        <v>13.07265503282744</v>
      </c>
      <c r="K275" s="240">
        <v>2011</v>
      </c>
      <c r="M275" s="209" t="e">
        <f t="shared" si="43"/>
        <v>#VALUE!</v>
      </c>
      <c r="N275" s="209" t="e">
        <f t="shared" si="44"/>
        <v>#VALUE!</v>
      </c>
      <c r="O275" s="209" t="e">
        <f t="shared" si="45"/>
        <v>#VALUE!</v>
      </c>
      <c r="P275" s="209" t="e">
        <f t="shared" si="46"/>
        <v>#VALUE!</v>
      </c>
      <c r="Q275" s="209"/>
      <c r="R275" s="209" t="str">
        <f t="shared" si="30"/>
        <v/>
      </c>
      <c r="S275" s="209" t="e">
        <f t="shared" si="31"/>
        <v>#VALUE!</v>
      </c>
      <c r="T275" s="209" t="str">
        <f t="shared" si="32"/>
        <v/>
      </c>
      <c r="U275" s="209" t="e">
        <f t="shared" si="33"/>
        <v>#VALUE!</v>
      </c>
      <c r="V275" s="209" t="e">
        <f t="shared" si="34"/>
        <v>#VALUE!</v>
      </c>
      <c r="W275" s="209" t="e">
        <f t="shared" si="35"/>
        <v>#VALUE!</v>
      </c>
      <c r="X275" s="233" t="e">
        <f t="shared" si="36"/>
        <v>#VALUE!</v>
      </c>
      <c r="Y275" s="234" t="e">
        <f t="shared" si="37"/>
        <v>#VALUE!</v>
      </c>
      <c r="Z275" s="234" t="e">
        <f t="shared" si="38"/>
        <v>#VALUE!</v>
      </c>
    </row>
    <row r="276" spans="1:26">
      <c r="A276" s="235">
        <v>584</v>
      </c>
      <c r="B276" s="236" t="s">
        <v>187</v>
      </c>
      <c r="C276" s="237">
        <v>28</v>
      </c>
      <c r="D276" s="238">
        <v>34.903749706800433</v>
      </c>
      <c r="E276" s="239">
        <v>2011</v>
      </c>
      <c r="F276" s="237">
        <v>0</v>
      </c>
      <c r="G276" s="238">
        <v>0</v>
      </c>
      <c r="H276" s="240">
        <v>0</v>
      </c>
      <c r="I276" s="237">
        <v>28</v>
      </c>
      <c r="J276" s="238">
        <v>34.903749706800433</v>
      </c>
      <c r="K276" s="240">
        <v>2011</v>
      </c>
      <c r="M276" s="209" t="e">
        <f t="shared" si="43"/>
        <v>#VALUE!</v>
      </c>
      <c r="N276" s="209" t="e">
        <f t="shared" si="44"/>
        <v>#VALUE!</v>
      </c>
      <c r="O276" s="209" t="e">
        <f t="shared" si="45"/>
        <v>#VALUE!</v>
      </c>
      <c r="P276" s="209" t="e">
        <f t="shared" si="46"/>
        <v>#VALUE!</v>
      </c>
      <c r="Q276" s="209"/>
      <c r="R276" s="209" t="str">
        <f t="shared" ref="R276:R298" si="47">IF(B276="UG",MIN(G276,P276),"")</f>
        <v/>
      </c>
      <c r="S276" s="209" t="e">
        <f t="shared" ref="S276:S298" si="48">IF(B276="GF",MIN(D276,P276),"")</f>
        <v>#VALUE!</v>
      </c>
      <c r="T276" s="209" t="str">
        <f t="shared" ref="T276:T298" si="49">IF(B276="UG",G276-R276,"")</f>
        <v/>
      </c>
      <c r="U276" s="209" t="e">
        <f t="shared" ref="U276:U298" si="50">IF(B276="GF",D276-S276,"")</f>
        <v>#VALUE!</v>
      </c>
      <c r="V276" s="209" t="e">
        <f t="shared" ref="V276:V298" si="51">IF(P276&gt;SUM(R276:S276),P276-SUM(R276:S276,W276),"")</f>
        <v>#VALUE!</v>
      </c>
      <c r="W276" s="209" t="e">
        <f t="shared" ref="W276:W298" si="52">IF((P276-SUM(R276:S276))&gt;0.1,0.1,"")</f>
        <v>#VALUE!</v>
      </c>
      <c r="X276" s="233" t="e">
        <f t="shared" ref="X276:X298" si="53">IF(OR(AND(B276="GF",P276&gt;=D276),AND(B276="UG",P276&gt;=G276)),1,0)</f>
        <v>#VALUE!</v>
      </c>
      <c r="Y276" s="234" t="e">
        <f t="shared" ref="Y276:Y298" si="54">IF(OR(AND(B276="GF",P276&gt;D276),AND(B276="UG",P276&gt;G276)),1,0)</f>
        <v>#VALUE!</v>
      </c>
      <c r="Z276" s="234" t="e">
        <f t="shared" ref="Z276:Z298" si="55">IF(OR(AND(B276="GF",(P276-D276)&gt;=5),AND(B276="UG",(P276-G276)&gt;=5)),1,0)</f>
        <v>#VALUE!</v>
      </c>
    </row>
    <row r="277" spans="1:26">
      <c r="A277" s="235">
        <v>702</v>
      </c>
      <c r="B277" s="236" t="s">
        <v>187</v>
      </c>
      <c r="C277" s="237">
        <v>28.4</v>
      </c>
      <c r="D277" s="238">
        <v>5.2101531080390755</v>
      </c>
      <c r="E277" s="239">
        <v>2007</v>
      </c>
      <c r="F277" s="237">
        <v>0</v>
      </c>
      <c r="G277" s="238">
        <v>0</v>
      </c>
      <c r="H277" s="240">
        <v>0</v>
      </c>
      <c r="I277" s="237">
        <v>28.4</v>
      </c>
      <c r="J277" s="238">
        <v>5.2101531080390755</v>
      </c>
      <c r="K277" s="240">
        <v>2007</v>
      </c>
      <c r="M277" s="209" t="e">
        <f t="shared" si="43"/>
        <v>#VALUE!</v>
      </c>
      <c r="N277" s="209" t="e">
        <f t="shared" si="44"/>
        <v>#VALUE!</v>
      </c>
      <c r="O277" s="209" t="e">
        <f t="shared" si="45"/>
        <v>#VALUE!</v>
      </c>
      <c r="P277" s="209" t="e">
        <f t="shared" si="46"/>
        <v>#VALUE!</v>
      </c>
      <c r="Q277" s="209"/>
      <c r="R277" s="209" t="str">
        <f t="shared" si="47"/>
        <v/>
      </c>
      <c r="S277" s="209" t="e">
        <f t="shared" si="48"/>
        <v>#VALUE!</v>
      </c>
      <c r="T277" s="209" t="str">
        <f t="shared" si="49"/>
        <v/>
      </c>
      <c r="U277" s="209" t="e">
        <f t="shared" si="50"/>
        <v>#VALUE!</v>
      </c>
      <c r="V277" s="209" t="e">
        <f t="shared" si="51"/>
        <v>#VALUE!</v>
      </c>
      <c r="W277" s="209" t="e">
        <f t="shared" si="52"/>
        <v>#VALUE!</v>
      </c>
      <c r="X277" s="233" t="e">
        <f t="shared" si="53"/>
        <v>#VALUE!</v>
      </c>
      <c r="Y277" s="234" t="e">
        <f t="shared" si="54"/>
        <v>#VALUE!</v>
      </c>
      <c r="Z277" s="234" t="e">
        <f t="shared" si="55"/>
        <v>#VALUE!</v>
      </c>
    </row>
    <row r="278" spans="1:26">
      <c r="A278" s="235">
        <v>683</v>
      </c>
      <c r="B278" s="236" t="s">
        <v>187</v>
      </c>
      <c r="C278" s="237">
        <v>30</v>
      </c>
      <c r="D278" s="238">
        <v>16.03232257186292</v>
      </c>
      <c r="E278" s="239">
        <v>2011</v>
      </c>
      <c r="F278" s="237">
        <v>0</v>
      </c>
      <c r="G278" s="238">
        <v>0</v>
      </c>
      <c r="H278" s="240">
        <v>0</v>
      </c>
      <c r="I278" s="237">
        <v>30</v>
      </c>
      <c r="J278" s="238">
        <v>16.03232257186292</v>
      </c>
      <c r="K278" s="240">
        <v>2011</v>
      </c>
      <c r="M278" s="209" t="e">
        <f t="shared" si="43"/>
        <v>#VALUE!</v>
      </c>
      <c r="N278" s="209" t="e">
        <f t="shared" si="44"/>
        <v>#VALUE!</v>
      </c>
      <c r="O278" s="209" t="e">
        <f t="shared" si="45"/>
        <v>#VALUE!</v>
      </c>
      <c r="P278" s="209" t="e">
        <f t="shared" si="46"/>
        <v>#VALUE!</v>
      </c>
      <c r="Q278" s="209"/>
      <c r="R278" s="209" t="str">
        <f t="shared" si="47"/>
        <v/>
      </c>
      <c r="S278" s="209" t="e">
        <f t="shared" si="48"/>
        <v>#VALUE!</v>
      </c>
      <c r="T278" s="209" t="str">
        <f t="shared" si="49"/>
        <v/>
      </c>
      <c r="U278" s="209" t="e">
        <f t="shared" si="50"/>
        <v>#VALUE!</v>
      </c>
      <c r="V278" s="209" t="e">
        <f t="shared" si="51"/>
        <v>#VALUE!</v>
      </c>
      <c r="W278" s="209" t="e">
        <f t="shared" si="52"/>
        <v>#VALUE!</v>
      </c>
      <c r="X278" s="233" t="e">
        <f t="shared" si="53"/>
        <v>#VALUE!</v>
      </c>
      <c r="Y278" s="234" t="e">
        <f t="shared" si="54"/>
        <v>#VALUE!</v>
      </c>
      <c r="Z278" s="234" t="e">
        <f t="shared" si="55"/>
        <v>#VALUE!</v>
      </c>
    </row>
    <row r="279" spans="1:26">
      <c r="A279" s="235">
        <v>473</v>
      </c>
      <c r="B279" s="236" t="s">
        <v>187</v>
      </c>
      <c r="C279" s="237">
        <v>30</v>
      </c>
      <c r="D279" s="238">
        <v>14.998991377977235</v>
      </c>
      <c r="E279" s="239">
        <v>2003</v>
      </c>
      <c r="F279" s="237">
        <v>0</v>
      </c>
      <c r="G279" s="238">
        <v>0</v>
      </c>
      <c r="H279" s="240">
        <v>0</v>
      </c>
      <c r="I279" s="237">
        <v>30</v>
      </c>
      <c r="J279" s="238">
        <v>14.998991377977235</v>
      </c>
      <c r="K279" s="240">
        <v>2003</v>
      </c>
      <c r="M279" s="209" t="e">
        <f t="shared" si="43"/>
        <v>#VALUE!</v>
      </c>
      <c r="N279" s="209" t="e">
        <f t="shared" si="44"/>
        <v>#VALUE!</v>
      </c>
      <c r="O279" s="209" t="e">
        <f t="shared" si="45"/>
        <v>#VALUE!</v>
      </c>
      <c r="P279" s="209" t="e">
        <f t="shared" si="46"/>
        <v>#VALUE!</v>
      </c>
      <c r="Q279" s="209"/>
      <c r="R279" s="209" t="str">
        <f t="shared" si="47"/>
        <v/>
      </c>
      <c r="S279" s="209" t="e">
        <f t="shared" si="48"/>
        <v>#VALUE!</v>
      </c>
      <c r="T279" s="209" t="str">
        <f t="shared" si="49"/>
        <v/>
      </c>
      <c r="U279" s="209" t="e">
        <f t="shared" si="50"/>
        <v>#VALUE!</v>
      </c>
      <c r="V279" s="209" t="e">
        <f t="shared" si="51"/>
        <v>#VALUE!</v>
      </c>
      <c r="W279" s="209" t="e">
        <f t="shared" si="52"/>
        <v>#VALUE!</v>
      </c>
      <c r="X279" s="233" t="e">
        <f t="shared" si="53"/>
        <v>#VALUE!</v>
      </c>
      <c r="Y279" s="234" t="e">
        <f t="shared" si="54"/>
        <v>#VALUE!</v>
      </c>
      <c r="Z279" s="234" t="e">
        <f t="shared" si="55"/>
        <v>#VALUE!</v>
      </c>
    </row>
    <row r="280" spans="1:26">
      <c r="A280" s="235">
        <v>1349</v>
      </c>
      <c r="B280" s="236" t="s">
        <v>187</v>
      </c>
      <c r="C280" s="237">
        <v>34</v>
      </c>
      <c r="D280" s="238">
        <v>8.9679522578977586</v>
      </c>
      <c r="E280" s="239">
        <v>2013</v>
      </c>
      <c r="F280" s="237">
        <v>0</v>
      </c>
      <c r="G280" s="238">
        <v>0</v>
      </c>
      <c r="H280" s="240">
        <v>0</v>
      </c>
      <c r="I280" s="237">
        <v>34</v>
      </c>
      <c r="J280" s="238">
        <v>8.9679522578977586</v>
      </c>
      <c r="K280" s="240">
        <v>2013</v>
      </c>
      <c r="M280" s="209" t="e">
        <f t="shared" si="43"/>
        <v>#VALUE!</v>
      </c>
      <c r="N280" s="209" t="e">
        <f t="shared" si="44"/>
        <v>#VALUE!</v>
      </c>
      <c r="O280" s="209" t="e">
        <f t="shared" si="45"/>
        <v>#VALUE!</v>
      </c>
      <c r="P280" s="209" t="e">
        <f t="shared" si="46"/>
        <v>#VALUE!</v>
      </c>
      <c r="Q280" s="209"/>
      <c r="R280" s="209" t="str">
        <f t="shared" si="47"/>
        <v/>
      </c>
      <c r="S280" s="209" t="e">
        <f t="shared" si="48"/>
        <v>#VALUE!</v>
      </c>
      <c r="T280" s="209" t="str">
        <f t="shared" si="49"/>
        <v/>
      </c>
      <c r="U280" s="209" t="e">
        <f t="shared" si="50"/>
        <v>#VALUE!</v>
      </c>
      <c r="V280" s="209" t="e">
        <f t="shared" si="51"/>
        <v>#VALUE!</v>
      </c>
      <c r="W280" s="209" t="e">
        <f t="shared" si="52"/>
        <v>#VALUE!</v>
      </c>
      <c r="X280" s="233" t="e">
        <f t="shared" si="53"/>
        <v>#VALUE!</v>
      </c>
      <c r="Y280" s="234" t="e">
        <f t="shared" si="54"/>
        <v>#VALUE!</v>
      </c>
      <c r="Z280" s="234" t="e">
        <f t="shared" si="55"/>
        <v>#VALUE!</v>
      </c>
    </row>
    <row r="281" spans="1:26">
      <c r="A281" s="235">
        <v>1404</v>
      </c>
      <c r="B281" s="236" t="s">
        <v>187</v>
      </c>
      <c r="C281" s="237">
        <v>35</v>
      </c>
      <c r="D281" s="238">
        <v>35.276341164894447</v>
      </c>
      <c r="E281" s="239">
        <v>2013</v>
      </c>
      <c r="F281" s="237">
        <v>0</v>
      </c>
      <c r="G281" s="238">
        <v>0</v>
      </c>
      <c r="H281" s="240">
        <v>0</v>
      </c>
      <c r="I281" s="237">
        <v>35</v>
      </c>
      <c r="J281" s="238">
        <v>35.276341164894447</v>
      </c>
      <c r="K281" s="240">
        <v>2013</v>
      </c>
      <c r="M281" s="209" t="e">
        <f t="shared" si="43"/>
        <v>#VALUE!</v>
      </c>
      <c r="N281" s="209" t="e">
        <f t="shared" si="44"/>
        <v>#VALUE!</v>
      </c>
      <c r="O281" s="209" t="e">
        <f t="shared" si="45"/>
        <v>#VALUE!</v>
      </c>
      <c r="P281" s="209" t="e">
        <f t="shared" si="46"/>
        <v>#VALUE!</v>
      </c>
      <c r="Q281" s="209"/>
      <c r="R281" s="209" t="str">
        <f t="shared" si="47"/>
        <v/>
      </c>
      <c r="S281" s="209" t="e">
        <f t="shared" si="48"/>
        <v>#VALUE!</v>
      </c>
      <c r="T281" s="209" t="str">
        <f t="shared" si="49"/>
        <v/>
      </c>
      <c r="U281" s="209" t="e">
        <f t="shared" si="50"/>
        <v>#VALUE!</v>
      </c>
      <c r="V281" s="209" t="e">
        <f t="shared" si="51"/>
        <v>#VALUE!</v>
      </c>
      <c r="W281" s="209" t="e">
        <f t="shared" si="52"/>
        <v>#VALUE!</v>
      </c>
      <c r="X281" s="233" t="e">
        <f t="shared" si="53"/>
        <v>#VALUE!</v>
      </c>
      <c r="Y281" s="234" t="e">
        <f t="shared" si="54"/>
        <v>#VALUE!</v>
      </c>
      <c r="Z281" s="234" t="e">
        <f t="shared" si="55"/>
        <v>#VALUE!</v>
      </c>
    </row>
    <row r="282" spans="1:26">
      <c r="A282" s="235">
        <v>345</v>
      </c>
      <c r="B282" s="236" t="s">
        <v>187</v>
      </c>
      <c r="C282" s="237">
        <v>35</v>
      </c>
      <c r="D282" s="238">
        <v>8.3689831482940882</v>
      </c>
      <c r="E282" s="239">
        <v>2003</v>
      </c>
      <c r="F282" s="237">
        <v>0</v>
      </c>
      <c r="G282" s="238">
        <v>0</v>
      </c>
      <c r="H282" s="240">
        <v>0</v>
      </c>
      <c r="I282" s="237">
        <v>35</v>
      </c>
      <c r="J282" s="238">
        <v>8.3689831482940882</v>
      </c>
      <c r="K282" s="240">
        <v>2003</v>
      </c>
      <c r="M282" s="209" t="e">
        <f t="shared" si="43"/>
        <v>#VALUE!</v>
      </c>
      <c r="N282" s="209" t="e">
        <f t="shared" si="44"/>
        <v>#VALUE!</v>
      </c>
      <c r="O282" s="209" t="e">
        <f t="shared" si="45"/>
        <v>#VALUE!</v>
      </c>
      <c r="P282" s="209" t="e">
        <f t="shared" si="46"/>
        <v>#VALUE!</v>
      </c>
      <c r="Q282" s="209"/>
      <c r="R282" s="209" t="str">
        <f t="shared" si="47"/>
        <v/>
      </c>
      <c r="S282" s="209" t="e">
        <f t="shared" si="48"/>
        <v>#VALUE!</v>
      </c>
      <c r="T282" s="209" t="str">
        <f t="shared" si="49"/>
        <v/>
      </c>
      <c r="U282" s="209" t="e">
        <f t="shared" si="50"/>
        <v>#VALUE!</v>
      </c>
      <c r="V282" s="209" t="e">
        <f t="shared" si="51"/>
        <v>#VALUE!</v>
      </c>
      <c r="W282" s="209" t="e">
        <f t="shared" si="52"/>
        <v>#VALUE!</v>
      </c>
      <c r="X282" s="233" t="e">
        <f t="shared" si="53"/>
        <v>#VALUE!</v>
      </c>
      <c r="Y282" s="234" t="e">
        <f t="shared" si="54"/>
        <v>#VALUE!</v>
      </c>
      <c r="Z282" s="234" t="e">
        <f t="shared" si="55"/>
        <v>#VALUE!</v>
      </c>
    </row>
    <row r="283" spans="1:26">
      <c r="A283" s="235">
        <v>769</v>
      </c>
      <c r="B283" s="236" t="s">
        <v>187</v>
      </c>
      <c r="C283" s="237">
        <v>40</v>
      </c>
      <c r="D283" s="238">
        <v>26.381292343151443</v>
      </c>
      <c r="E283" s="239">
        <v>2007</v>
      </c>
      <c r="F283" s="237">
        <v>0</v>
      </c>
      <c r="G283" s="238">
        <v>0</v>
      </c>
      <c r="H283" s="240">
        <v>0</v>
      </c>
      <c r="I283" s="237">
        <v>40</v>
      </c>
      <c r="J283" s="238">
        <v>26.381292343151443</v>
      </c>
      <c r="K283" s="240">
        <v>2007</v>
      </c>
      <c r="M283" s="209" t="e">
        <f t="shared" si="43"/>
        <v>#VALUE!</v>
      </c>
      <c r="N283" s="209" t="e">
        <f t="shared" si="44"/>
        <v>#VALUE!</v>
      </c>
      <c r="O283" s="209" t="e">
        <f t="shared" si="45"/>
        <v>#VALUE!</v>
      </c>
      <c r="P283" s="209" t="e">
        <f t="shared" si="46"/>
        <v>#VALUE!</v>
      </c>
      <c r="Q283" s="209"/>
      <c r="R283" s="209" t="str">
        <f t="shared" si="47"/>
        <v/>
      </c>
      <c r="S283" s="209" t="e">
        <f t="shared" si="48"/>
        <v>#VALUE!</v>
      </c>
      <c r="T283" s="209" t="str">
        <f t="shared" si="49"/>
        <v/>
      </c>
      <c r="U283" s="209" t="e">
        <f t="shared" si="50"/>
        <v>#VALUE!</v>
      </c>
      <c r="V283" s="209" t="e">
        <f t="shared" si="51"/>
        <v>#VALUE!</v>
      </c>
      <c r="W283" s="209" t="e">
        <f t="shared" si="52"/>
        <v>#VALUE!</v>
      </c>
      <c r="X283" s="233" t="e">
        <f t="shared" si="53"/>
        <v>#VALUE!</v>
      </c>
      <c r="Y283" s="234" t="e">
        <f t="shared" si="54"/>
        <v>#VALUE!</v>
      </c>
      <c r="Z283" s="234" t="e">
        <f t="shared" si="55"/>
        <v>#VALUE!</v>
      </c>
    </row>
    <row r="284" spans="1:26">
      <c r="A284" s="235">
        <v>944</v>
      </c>
      <c r="B284" s="236" t="s">
        <v>187</v>
      </c>
      <c r="C284" s="237">
        <v>43</v>
      </c>
      <c r="D284" s="238">
        <v>26.816090615909914</v>
      </c>
      <c r="E284" s="239">
        <v>2010</v>
      </c>
      <c r="F284" s="237">
        <v>0</v>
      </c>
      <c r="G284" s="238">
        <v>0</v>
      </c>
      <c r="H284" s="240">
        <v>0</v>
      </c>
      <c r="I284" s="237">
        <v>43</v>
      </c>
      <c r="J284" s="238">
        <v>26.816090615909914</v>
      </c>
      <c r="K284" s="240">
        <v>2010</v>
      </c>
      <c r="M284" s="209" t="e">
        <f t="shared" si="43"/>
        <v>#VALUE!</v>
      </c>
      <c r="N284" s="209" t="e">
        <f t="shared" si="44"/>
        <v>#VALUE!</v>
      </c>
      <c r="O284" s="209" t="e">
        <f t="shared" si="45"/>
        <v>#VALUE!</v>
      </c>
      <c r="P284" s="209" t="e">
        <f t="shared" si="46"/>
        <v>#VALUE!</v>
      </c>
      <c r="Q284" s="209"/>
      <c r="R284" s="209" t="str">
        <f t="shared" si="47"/>
        <v/>
      </c>
      <c r="S284" s="209" t="e">
        <f t="shared" si="48"/>
        <v>#VALUE!</v>
      </c>
      <c r="T284" s="209" t="str">
        <f t="shared" si="49"/>
        <v/>
      </c>
      <c r="U284" s="209" t="e">
        <f t="shared" si="50"/>
        <v>#VALUE!</v>
      </c>
      <c r="V284" s="209" t="e">
        <f t="shared" si="51"/>
        <v>#VALUE!</v>
      </c>
      <c r="W284" s="209" t="e">
        <f t="shared" si="52"/>
        <v>#VALUE!</v>
      </c>
      <c r="X284" s="233" t="e">
        <f t="shared" si="53"/>
        <v>#VALUE!</v>
      </c>
      <c r="Y284" s="234" t="e">
        <f t="shared" si="54"/>
        <v>#VALUE!</v>
      </c>
      <c r="Z284" s="234" t="e">
        <f t="shared" si="55"/>
        <v>#VALUE!</v>
      </c>
    </row>
    <row r="285" spans="1:26">
      <c r="A285" s="235">
        <v>1128</v>
      </c>
      <c r="B285" s="236" t="s">
        <v>187</v>
      </c>
      <c r="C285" s="237">
        <v>45</v>
      </c>
      <c r="D285" s="238">
        <v>63.556235718349399</v>
      </c>
      <c r="E285" s="239">
        <v>2013</v>
      </c>
      <c r="F285" s="237">
        <v>0</v>
      </c>
      <c r="G285" s="238">
        <v>0</v>
      </c>
      <c r="H285" s="240">
        <v>0</v>
      </c>
      <c r="I285" s="237">
        <v>45</v>
      </c>
      <c r="J285" s="238">
        <v>63.556235718349399</v>
      </c>
      <c r="K285" s="240">
        <v>2013</v>
      </c>
      <c r="M285" s="209" t="e">
        <f t="shared" si="43"/>
        <v>#VALUE!</v>
      </c>
      <c r="N285" s="209" t="e">
        <f t="shared" si="44"/>
        <v>#VALUE!</v>
      </c>
      <c r="O285" s="209" t="e">
        <f t="shared" si="45"/>
        <v>#VALUE!</v>
      </c>
      <c r="P285" s="209" t="e">
        <f t="shared" si="46"/>
        <v>#VALUE!</v>
      </c>
      <c r="Q285" s="209"/>
      <c r="R285" s="209" t="str">
        <f t="shared" si="47"/>
        <v/>
      </c>
      <c r="S285" s="209" t="e">
        <f t="shared" si="48"/>
        <v>#VALUE!</v>
      </c>
      <c r="T285" s="209" t="str">
        <f t="shared" si="49"/>
        <v/>
      </c>
      <c r="U285" s="209" t="e">
        <f t="shared" si="50"/>
        <v>#VALUE!</v>
      </c>
      <c r="V285" s="209" t="e">
        <f t="shared" si="51"/>
        <v>#VALUE!</v>
      </c>
      <c r="W285" s="209" t="e">
        <f t="shared" si="52"/>
        <v>#VALUE!</v>
      </c>
      <c r="X285" s="233" t="e">
        <f t="shared" si="53"/>
        <v>#VALUE!</v>
      </c>
      <c r="Y285" s="234" t="e">
        <f t="shared" si="54"/>
        <v>#VALUE!</v>
      </c>
      <c r="Z285" s="234" t="e">
        <f t="shared" si="55"/>
        <v>#VALUE!</v>
      </c>
    </row>
    <row r="286" spans="1:26">
      <c r="A286" s="235">
        <v>834</v>
      </c>
      <c r="B286" s="236" t="s">
        <v>187</v>
      </c>
      <c r="C286" s="237">
        <v>45</v>
      </c>
      <c r="D286" s="238">
        <v>25.798393978216257</v>
      </c>
      <c r="E286" s="239">
        <v>2010</v>
      </c>
      <c r="F286" s="237">
        <v>0</v>
      </c>
      <c r="G286" s="238">
        <v>0</v>
      </c>
      <c r="H286" s="240">
        <v>0</v>
      </c>
      <c r="I286" s="237">
        <v>45</v>
      </c>
      <c r="J286" s="238">
        <v>25.798393978216257</v>
      </c>
      <c r="K286" s="240">
        <v>2010</v>
      </c>
      <c r="M286" s="209" t="e">
        <f t="shared" si="43"/>
        <v>#VALUE!</v>
      </c>
      <c r="N286" s="209" t="e">
        <f t="shared" si="44"/>
        <v>#VALUE!</v>
      </c>
      <c r="O286" s="209" t="e">
        <f t="shared" si="45"/>
        <v>#VALUE!</v>
      </c>
      <c r="P286" s="209" t="e">
        <f t="shared" si="46"/>
        <v>#VALUE!</v>
      </c>
      <c r="Q286" s="209"/>
      <c r="R286" s="209" t="str">
        <f t="shared" si="47"/>
        <v/>
      </c>
      <c r="S286" s="209" t="e">
        <f t="shared" si="48"/>
        <v>#VALUE!</v>
      </c>
      <c r="T286" s="209" t="str">
        <f t="shared" si="49"/>
        <v/>
      </c>
      <c r="U286" s="209" t="e">
        <f t="shared" si="50"/>
        <v>#VALUE!</v>
      </c>
      <c r="V286" s="209" t="e">
        <f t="shared" si="51"/>
        <v>#VALUE!</v>
      </c>
      <c r="W286" s="209" t="e">
        <f t="shared" si="52"/>
        <v>#VALUE!</v>
      </c>
      <c r="X286" s="233" t="e">
        <f t="shared" si="53"/>
        <v>#VALUE!</v>
      </c>
      <c r="Y286" s="234" t="e">
        <f t="shared" si="54"/>
        <v>#VALUE!</v>
      </c>
      <c r="Z286" s="234" t="e">
        <f t="shared" si="55"/>
        <v>#VALUE!</v>
      </c>
    </row>
    <row r="287" spans="1:26">
      <c r="A287" s="235">
        <v>561</v>
      </c>
      <c r="B287" s="236" t="s">
        <v>187</v>
      </c>
      <c r="C287" s="237">
        <v>46</v>
      </c>
      <c r="D287" s="238">
        <v>58.100097147658744</v>
      </c>
      <c r="E287" s="239">
        <v>2011</v>
      </c>
      <c r="F287" s="237">
        <v>0</v>
      </c>
      <c r="G287" s="238">
        <v>0</v>
      </c>
      <c r="H287" s="240">
        <v>0</v>
      </c>
      <c r="I287" s="237">
        <v>46</v>
      </c>
      <c r="J287" s="238">
        <v>58.100097147658744</v>
      </c>
      <c r="K287" s="240">
        <v>2011</v>
      </c>
      <c r="M287" s="209" t="e">
        <f t="shared" si="43"/>
        <v>#VALUE!</v>
      </c>
      <c r="N287" s="209" t="e">
        <f t="shared" si="44"/>
        <v>#VALUE!</v>
      </c>
      <c r="O287" s="209" t="e">
        <f t="shared" si="45"/>
        <v>#VALUE!</v>
      </c>
      <c r="P287" s="209" t="e">
        <f t="shared" si="46"/>
        <v>#VALUE!</v>
      </c>
      <c r="Q287" s="209"/>
      <c r="R287" s="209" t="str">
        <f t="shared" si="47"/>
        <v/>
      </c>
      <c r="S287" s="209" t="e">
        <f t="shared" si="48"/>
        <v>#VALUE!</v>
      </c>
      <c r="T287" s="209" t="str">
        <f t="shared" si="49"/>
        <v/>
      </c>
      <c r="U287" s="209" t="e">
        <f t="shared" si="50"/>
        <v>#VALUE!</v>
      </c>
      <c r="V287" s="209" t="e">
        <f t="shared" si="51"/>
        <v>#VALUE!</v>
      </c>
      <c r="W287" s="209" t="e">
        <f t="shared" si="52"/>
        <v>#VALUE!</v>
      </c>
      <c r="X287" s="233" t="e">
        <f t="shared" si="53"/>
        <v>#VALUE!</v>
      </c>
      <c r="Y287" s="234" t="e">
        <f t="shared" si="54"/>
        <v>#VALUE!</v>
      </c>
      <c r="Z287" s="234" t="e">
        <f t="shared" si="55"/>
        <v>#VALUE!</v>
      </c>
    </row>
    <row r="288" spans="1:26">
      <c r="A288" s="235">
        <v>1258</v>
      </c>
      <c r="B288" s="236" t="s">
        <v>187</v>
      </c>
      <c r="C288" s="237">
        <v>46</v>
      </c>
      <c r="D288" s="238">
        <v>53.518330212347877</v>
      </c>
      <c r="E288" s="239">
        <v>2017</v>
      </c>
      <c r="F288" s="237">
        <v>0</v>
      </c>
      <c r="G288" s="238">
        <v>0</v>
      </c>
      <c r="H288" s="240">
        <v>0</v>
      </c>
      <c r="I288" s="237">
        <v>46</v>
      </c>
      <c r="J288" s="238">
        <v>53.518330212347877</v>
      </c>
      <c r="K288" s="240">
        <v>2017</v>
      </c>
      <c r="M288" s="209" t="e">
        <f t="shared" si="43"/>
        <v>#VALUE!</v>
      </c>
      <c r="N288" s="209" t="e">
        <f t="shared" si="44"/>
        <v>#VALUE!</v>
      </c>
      <c r="O288" s="209" t="e">
        <f t="shared" si="45"/>
        <v>#VALUE!</v>
      </c>
      <c r="P288" s="209" t="e">
        <f t="shared" si="46"/>
        <v>#VALUE!</v>
      </c>
      <c r="Q288" s="209"/>
      <c r="R288" s="209" t="str">
        <f t="shared" si="47"/>
        <v/>
      </c>
      <c r="S288" s="209" t="e">
        <f t="shared" si="48"/>
        <v>#VALUE!</v>
      </c>
      <c r="T288" s="209" t="str">
        <f t="shared" si="49"/>
        <v/>
      </c>
      <c r="U288" s="209" t="e">
        <f t="shared" si="50"/>
        <v>#VALUE!</v>
      </c>
      <c r="V288" s="209" t="e">
        <f t="shared" si="51"/>
        <v>#VALUE!</v>
      </c>
      <c r="W288" s="209" t="e">
        <f t="shared" si="52"/>
        <v>#VALUE!</v>
      </c>
      <c r="X288" s="233" t="e">
        <f t="shared" si="53"/>
        <v>#VALUE!</v>
      </c>
      <c r="Y288" s="234" t="e">
        <f t="shared" si="54"/>
        <v>#VALUE!</v>
      </c>
      <c r="Z288" s="234" t="e">
        <f t="shared" si="55"/>
        <v>#VALUE!</v>
      </c>
    </row>
    <row r="289" spans="1:27">
      <c r="A289" s="235" t="s">
        <v>211</v>
      </c>
      <c r="B289" s="236" t="s">
        <v>187</v>
      </c>
      <c r="C289" s="237">
        <v>46.55</v>
      </c>
      <c r="D289" s="238">
        <v>7.1936227504100643</v>
      </c>
      <c r="E289" s="239">
        <v>1991</v>
      </c>
      <c r="F289" s="237">
        <v>0</v>
      </c>
      <c r="G289" s="238">
        <v>0</v>
      </c>
      <c r="H289" s="240">
        <v>0</v>
      </c>
      <c r="I289" s="237">
        <v>46.55</v>
      </c>
      <c r="J289" s="238">
        <v>7.1936227504100643</v>
      </c>
      <c r="K289" s="240">
        <v>1991</v>
      </c>
      <c r="M289" s="209" t="e">
        <f t="shared" si="43"/>
        <v>#VALUE!</v>
      </c>
      <c r="N289" s="209" t="e">
        <f t="shared" si="44"/>
        <v>#VALUE!</v>
      </c>
      <c r="O289" s="209" t="e">
        <f t="shared" si="45"/>
        <v>#VALUE!</v>
      </c>
      <c r="P289" s="209" t="e">
        <f t="shared" si="46"/>
        <v>#VALUE!</v>
      </c>
      <c r="Q289" s="209"/>
      <c r="R289" s="209" t="str">
        <f t="shared" si="47"/>
        <v/>
      </c>
      <c r="S289" s="209" t="e">
        <f t="shared" si="48"/>
        <v>#VALUE!</v>
      </c>
      <c r="T289" s="209" t="str">
        <f t="shared" si="49"/>
        <v/>
      </c>
      <c r="U289" s="209" t="e">
        <f t="shared" si="50"/>
        <v>#VALUE!</v>
      </c>
      <c r="V289" s="209" t="e">
        <f t="shared" si="51"/>
        <v>#VALUE!</v>
      </c>
      <c r="W289" s="209" t="e">
        <f t="shared" si="52"/>
        <v>#VALUE!</v>
      </c>
      <c r="X289" s="233" t="e">
        <f t="shared" si="53"/>
        <v>#VALUE!</v>
      </c>
      <c r="Y289" s="234" t="e">
        <f t="shared" si="54"/>
        <v>#VALUE!</v>
      </c>
      <c r="Z289" s="234" t="e">
        <f t="shared" si="55"/>
        <v>#VALUE!</v>
      </c>
    </row>
    <row r="290" spans="1:27">
      <c r="A290" s="235">
        <v>1214</v>
      </c>
      <c r="B290" s="236" t="s">
        <v>187</v>
      </c>
      <c r="C290" s="237">
        <v>52</v>
      </c>
      <c r="D290" s="238">
        <v>22.631695273294461</v>
      </c>
      <c r="E290" s="239">
        <v>2013</v>
      </c>
      <c r="F290" s="237">
        <v>0</v>
      </c>
      <c r="G290" s="238">
        <v>0</v>
      </c>
      <c r="H290" s="240">
        <v>0</v>
      </c>
      <c r="I290" s="237">
        <v>52</v>
      </c>
      <c r="J290" s="238">
        <v>22.631695273294461</v>
      </c>
      <c r="K290" s="240">
        <v>2013</v>
      </c>
      <c r="M290" s="209" t="e">
        <f t="shared" si="43"/>
        <v>#VALUE!</v>
      </c>
      <c r="N290" s="209" t="e">
        <f t="shared" si="44"/>
        <v>#VALUE!</v>
      </c>
      <c r="O290" s="209" t="e">
        <f t="shared" si="45"/>
        <v>#VALUE!</v>
      </c>
      <c r="P290" s="209" t="e">
        <f t="shared" si="46"/>
        <v>#VALUE!</v>
      </c>
      <c r="Q290" s="209"/>
      <c r="R290" s="209" t="str">
        <f t="shared" si="47"/>
        <v/>
      </c>
      <c r="S290" s="209" t="e">
        <f t="shared" si="48"/>
        <v>#VALUE!</v>
      </c>
      <c r="T290" s="209" t="str">
        <f t="shared" si="49"/>
        <v/>
      </c>
      <c r="U290" s="209" t="e">
        <f t="shared" si="50"/>
        <v>#VALUE!</v>
      </c>
      <c r="V290" s="209" t="e">
        <f t="shared" si="51"/>
        <v>#VALUE!</v>
      </c>
      <c r="W290" s="209" t="e">
        <f t="shared" si="52"/>
        <v>#VALUE!</v>
      </c>
      <c r="X290" s="233" t="e">
        <f t="shared" si="53"/>
        <v>#VALUE!</v>
      </c>
      <c r="Y290" s="234" t="e">
        <f t="shared" si="54"/>
        <v>#VALUE!</v>
      </c>
      <c r="Z290" s="234" t="e">
        <f t="shared" si="55"/>
        <v>#VALUE!</v>
      </c>
    </row>
    <row r="291" spans="1:27">
      <c r="A291" s="235" t="s">
        <v>212</v>
      </c>
      <c r="B291" s="236" t="s">
        <v>187</v>
      </c>
      <c r="C291" s="237">
        <v>56.8</v>
      </c>
      <c r="D291" s="238">
        <v>17.594466678549747</v>
      </c>
      <c r="E291" s="239">
        <v>1990</v>
      </c>
      <c r="F291" s="237">
        <v>0</v>
      </c>
      <c r="G291" s="238">
        <v>0</v>
      </c>
      <c r="H291" s="240">
        <v>0</v>
      </c>
      <c r="I291" s="237">
        <v>56.8</v>
      </c>
      <c r="J291" s="238">
        <v>17.594466678549747</v>
      </c>
      <c r="K291" s="240">
        <v>1990</v>
      </c>
      <c r="M291" s="209" t="e">
        <f t="shared" si="43"/>
        <v>#VALUE!</v>
      </c>
      <c r="N291" s="209" t="e">
        <f t="shared" si="44"/>
        <v>#VALUE!</v>
      </c>
      <c r="O291" s="209" t="e">
        <f t="shared" si="45"/>
        <v>#VALUE!</v>
      </c>
      <c r="P291" s="209" t="e">
        <f t="shared" si="46"/>
        <v>#VALUE!</v>
      </c>
      <c r="Q291" s="209"/>
      <c r="R291" s="209" t="str">
        <f t="shared" si="47"/>
        <v/>
      </c>
      <c r="S291" s="209" t="e">
        <f t="shared" si="48"/>
        <v>#VALUE!</v>
      </c>
      <c r="T291" s="209" t="str">
        <f t="shared" si="49"/>
        <v/>
      </c>
      <c r="U291" s="209" t="e">
        <f t="shared" si="50"/>
        <v>#VALUE!</v>
      </c>
      <c r="V291" s="209" t="e">
        <f t="shared" si="51"/>
        <v>#VALUE!</v>
      </c>
      <c r="W291" s="209" t="e">
        <f t="shared" si="52"/>
        <v>#VALUE!</v>
      </c>
      <c r="X291" s="233" t="e">
        <f t="shared" si="53"/>
        <v>#VALUE!</v>
      </c>
      <c r="Y291" s="234" t="e">
        <f t="shared" si="54"/>
        <v>#VALUE!</v>
      </c>
      <c r="Z291" s="234" t="e">
        <f t="shared" si="55"/>
        <v>#VALUE!</v>
      </c>
    </row>
    <row r="292" spans="1:27">
      <c r="A292" s="235">
        <v>948</v>
      </c>
      <c r="B292" s="236" t="s">
        <v>187</v>
      </c>
      <c r="C292" s="237">
        <v>57</v>
      </c>
      <c r="D292" s="238">
        <v>12.653662771089085</v>
      </c>
      <c r="E292" s="239">
        <v>2014</v>
      </c>
      <c r="F292" s="237">
        <v>0</v>
      </c>
      <c r="G292" s="238">
        <v>0</v>
      </c>
      <c r="H292" s="240">
        <v>0</v>
      </c>
      <c r="I292" s="237">
        <v>57</v>
      </c>
      <c r="J292" s="238">
        <v>12.653662771089085</v>
      </c>
      <c r="K292" s="240">
        <v>2014</v>
      </c>
      <c r="M292" s="209" t="e">
        <f t="shared" si="43"/>
        <v>#VALUE!</v>
      </c>
      <c r="N292" s="209" t="e">
        <f t="shared" si="44"/>
        <v>#VALUE!</v>
      </c>
      <c r="O292" s="209" t="e">
        <f t="shared" si="45"/>
        <v>#VALUE!</v>
      </c>
      <c r="P292" s="209" t="e">
        <f t="shared" si="46"/>
        <v>#VALUE!</v>
      </c>
      <c r="Q292" s="209"/>
      <c r="R292" s="209" t="str">
        <f t="shared" si="47"/>
        <v/>
      </c>
      <c r="S292" s="209" t="e">
        <f t="shared" si="48"/>
        <v>#VALUE!</v>
      </c>
      <c r="T292" s="209" t="str">
        <f t="shared" si="49"/>
        <v/>
      </c>
      <c r="U292" s="209" t="e">
        <f t="shared" si="50"/>
        <v>#VALUE!</v>
      </c>
      <c r="V292" s="209" t="e">
        <f t="shared" si="51"/>
        <v>#VALUE!</v>
      </c>
      <c r="W292" s="209" t="e">
        <f t="shared" si="52"/>
        <v>#VALUE!</v>
      </c>
      <c r="X292" s="233" t="e">
        <f t="shared" si="53"/>
        <v>#VALUE!</v>
      </c>
      <c r="Y292" s="234" t="e">
        <f t="shared" si="54"/>
        <v>#VALUE!</v>
      </c>
      <c r="Z292" s="234" t="e">
        <f t="shared" si="55"/>
        <v>#VALUE!</v>
      </c>
    </row>
    <row r="293" spans="1:27">
      <c r="A293" s="235">
        <v>927</v>
      </c>
      <c r="B293" s="236" t="s">
        <v>187</v>
      </c>
      <c r="C293" s="237">
        <v>60</v>
      </c>
      <c r="D293" s="238">
        <v>25.887106037100622</v>
      </c>
      <c r="E293" s="239">
        <v>2011</v>
      </c>
      <c r="F293" s="237">
        <v>0</v>
      </c>
      <c r="G293" s="238">
        <v>0</v>
      </c>
      <c r="H293" s="240">
        <v>0</v>
      </c>
      <c r="I293" s="237">
        <v>60</v>
      </c>
      <c r="J293" s="238">
        <v>25.887106037100622</v>
      </c>
      <c r="K293" s="240">
        <v>2011</v>
      </c>
      <c r="M293" s="209" t="e">
        <f t="shared" si="43"/>
        <v>#VALUE!</v>
      </c>
      <c r="N293" s="209" t="e">
        <f t="shared" si="44"/>
        <v>#VALUE!</v>
      </c>
      <c r="O293" s="209" t="e">
        <f t="shared" si="45"/>
        <v>#VALUE!</v>
      </c>
      <c r="P293" s="209" t="e">
        <f t="shared" si="46"/>
        <v>#VALUE!</v>
      </c>
      <c r="Q293" s="209"/>
      <c r="R293" s="209" t="str">
        <f t="shared" si="47"/>
        <v/>
      </c>
      <c r="S293" s="209" t="e">
        <f t="shared" si="48"/>
        <v>#VALUE!</v>
      </c>
      <c r="T293" s="209" t="str">
        <f t="shared" si="49"/>
        <v/>
      </c>
      <c r="U293" s="209" t="e">
        <f t="shared" si="50"/>
        <v>#VALUE!</v>
      </c>
      <c r="V293" s="209" t="e">
        <f t="shared" si="51"/>
        <v>#VALUE!</v>
      </c>
      <c r="W293" s="209" t="e">
        <f t="shared" si="52"/>
        <v>#VALUE!</v>
      </c>
      <c r="X293" s="233" t="e">
        <f t="shared" si="53"/>
        <v>#VALUE!</v>
      </c>
      <c r="Y293" s="234" t="e">
        <f t="shared" si="54"/>
        <v>#VALUE!</v>
      </c>
      <c r="Z293" s="234" t="e">
        <f t="shared" si="55"/>
        <v>#VALUE!</v>
      </c>
    </row>
    <row r="294" spans="1:27">
      <c r="A294" s="235">
        <v>1074</v>
      </c>
      <c r="B294" s="236" t="s">
        <v>187</v>
      </c>
      <c r="C294" s="237">
        <v>67</v>
      </c>
      <c r="D294" s="238">
        <v>43.13883453102715</v>
      </c>
      <c r="E294" s="239">
        <v>2011</v>
      </c>
      <c r="F294" s="237">
        <v>0</v>
      </c>
      <c r="G294" s="238">
        <v>0</v>
      </c>
      <c r="H294" s="240">
        <v>0</v>
      </c>
      <c r="I294" s="237">
        <v>67</v>
      </c>
      <c r="J294" s="238">
        <v>43.13883453102715</v>
      </c>
      <c r="K294" s="240">
        <v>2011</v>
      </c>
      <c r="M294" s="209" t="e">
        <f t="shared" si="43"/>
        <v>#VALUE!</v>
      </c>
      <c r="N294" s="209" t="e">
        <f t="shared" si="44"/>
        <v>#VALUE!</v>
      </c>
      <c r="O294" s="209" t="e">
        <f t="shared" si="45"/>
        <v>#VALUE!</v>
      </c>
      <c r="P294" s="209" t="e">
        <f t="shared" si="46"/>
        <v>#VALUE!</v>
      </c>
      <c r="Q294" s="209"/>
      <c r="R294" s="209" t="str">
        <f t="shared" si="47"/>
        <v/>
      </c>
      <c r="S294" s="209" t="e">
        <f t="shared" si="48"/>
        <v>#VALUE!</v>
      </c>
      <c r="T294" s="209" t="str">
        <f t="shared" si="49"/>
        <v/>
      </c>
      <c r="U294" s="209" t="e">
        <f t="shared" si="50"/>
        <v>#VALUE!</v>
      </c>
      <c r="V294" s="209" t="e">
        <f t="shared" si="51"/>
        <v>#VALUE!</v>
      </c>
      <c r="W294" s="209" t="e">
        <f t="shared" si="52"/>
        <v>#VALUE!</v>
      </c>
      <c r="X294" s="233" t="e">
        <f t="shared" si="53"/>
        <v>#VALUE!</v>
      </c>
      <c r="Y294" s="234" t="e">
        <f t="shared" si="54"/>
        <v>#VALUE!</v>
      </c>
      <c r="Z294" s="234" t="e">
        <f t="shared" si="55"/>
        <v>#VALUE!</v>
      </c>
    </row>
    <row r="295" spans="1:27">
      <c r="A295" s="235" t="s">
        <v>213</v>
      </c>
      <c r="B295" s="236" t="s">
        <v>187</v>
      </c>
      <c r="C295" s="237">
        <v>81.575999999999993</v>
      </c>
      <c r="D295" s="238">
        <v>14.026199251012313</v>
      </c>
      <c r="E295" s="239">
        <v>1988</v>
      </c>
      <c r="F295" s="237">
        <v>0</v>
      </c>
      <c r="G295" s="238">
        <v>0</v>
      </c>
      <c r="H295" s="240">
        <v>0</v>
      </c>
      <c r="I295" s="237">
        <v>81.575999999999993</v>
      </c>
      <c r="J295" s="238">
        <v>14.026199251012313</v>
      </c>
      <c r="K295" s="240">
        <v>1988</v>
      </c>
      <c r="M295" s="209" t="e">
        <f t="shared" si="43"/>
        <v>#VALUE!</v>
      </c>
      <c r="N295" s="209" t="e">
        <f t="shared" si="44"/>
        <v>#VALUE!</v>
      </c>
      <c r="O295" s="209" t="e">
        <f t="shared" si="45"/>
        <v>#VALUE!</v>
      </c>
      <c r="P295" s="209" t="e">
        <f t="shared" si="46"/>
        <v>#VALUE!</v>
      </c>
      <c r="Q295" s="209"/>
      <c r="R295" s="209" t="str">
        <f t="shared" si="47"/>
        <v/>
      </c>
      <c r="S295" s="209" t="e">
        <f t="shared" si="48"/>
        <v>#VALUE!</v>
      </c>
      <c r="T295" s="209" t="str">
        <f t="shared" si="49"/>
        <v/>
      </c>
      <c r="U295" s="209" t="e">
        <f t="shared" si="50"/>
        <v>#VALUE!</v>
      </c>
      <c r="V295" s="209" t="e">
        <f t="shared" si="51"/>
        <v>#VALUE!</v>
      </c>
      <c r="W295" s="209" t="e">
        <f t="shared" si="52"/>
        <v>#VALUE!</v>
      </c>
      <c r="X295" s="233" t="e">
        <f t="shared" si="53"/>
        <v>#VALUE!</v>
      </c>
      <c r="Y295" s="234" t="e">
        <f t="shared" si="54"/>
        <v>#VALUE!</v>
      </c>
      <c r="Z295" s="234" t="e">
        <f t="shared" si="55"/>
        <v>#VALUE!</v>
      </c>
    </row>
    <row r="296" spans="1:27">
      <c r="A296" s="235" t="s">
        <v>214</v>
      </c>
      <c r="B296" s="236" t="s">
        <v>187</v>
      </c>
      <c r="C296" s="237">
        <v>95.2</v>
      </c>
      <c r="D296" s="238">
        <v>14.219904176944949</v>
      </c>
      <c r="E296" s="239">
        <v>1999</v>
      </c>
      <c r="F296" s="237">
        <v>0</v>
      </c>
      <c r="G296" s="238">
        <v>0</v>
      </c>
      <c r="H296" s="240">
        <v>0</v>
      </c>
      <c r="I296" s="237">
        <v>95.2</v>
      </c>
      <c r="J296" s="238">
        <v>14.219904176944949</v>
      </c>
      <c r="K296" s="240">
        <v>1999</v>
      </c>
      <c r="M296" s="209" t="e">
        <f t="shared" si="43"/>
        <v>#VALUE!</v>
      </c>
      <c r="N296" s="209" t="e">
        <f t="shared" si="44"/>
        <v>#VALUE!</v>
      </c>
      <c r="O296" s="209" t="e">
        <f t="shared" si="45"/>
        <v>#VALUE!</v>
      </c>
      <c r="P296" s="209" t="e">
        <f t="shared" si="46"/>
        <v>#VALUE!</v>
      </c>
      <c r="Q296" s="209"/>
      <c r="R296" s="209" t="str">
        <f t="shared" si="47"/>
        <v/>
      </c>
      <c r="S296" s="209" t="e">
        <f t="shared" si="48"/>
        <v>#VALUE!</v>
      </c>
      <c r="T296" s="209" t="str">
        <f t="shared" si="49"/>
        <v/>
      </c>
      <c r="U296" s="209" t="e">
        <f t="shared" si="50"/>
        <v>#VALUE!</v>
      </c>
      <c r="V296" s="209" t="e">
        <f t="shared" si="51"/>
        <v>#VALUE!</v>
      </c>
      <c r="W296" s="209" t="e">
        <f t="shared" si="52"/>
        <v>#VALUE!</v>
      </c>
      <c r="X296" s="233" t="e">
        <f t="shared" si="53"/>
        <v>#VALUE!</v>
      </c>
      <c r="Y296" s="234" t="e">
        <f t="shared" si="54"/>
        <v>#VALUE!</v>
      </c>
      <c r="Z296" s="234" t="e">
        <f t="shared" si="55"/>
        <v>#VALUE!</v>
      </c>
    </row>
    <row r="297" spans="1:27">
      <c r="A297" s="235">
        <v>559</v>
      </c>
      <c r="B297" s="236" t="s">
        <v>187</v>
      </c>
      <c r="C297" s="237">
        <v>115</v>
      </c>
      <c r="D297" s="238">
        <v>56.859498956472109</v>
      </c>
      <c r="E297" s="239">
        <v>2011</v>
      </c>
      <c r="F297" s="237">
        <v>0</v>
      </c>
      <c r="G297" s="238">
        <v>0</v>
      </c>
      <c r="H297" s="240">
        <v>0</v>
      </c>
      <c r="I297" s="237">
        <v>115</v>
      </c>
      <c r="J297" s="238">
        <v>56.859498956472109</v>
      </c>
      <c r="K297" s="240">
        <v>2011</v>
      </c>
      <c r="M297" s="209" t="e">
        <f t="shared" si="43"/>
        <v>#VALUE!</v>
      </c>
      <c r="N297" s="209" t="e">
        <f t="shared" si="44"/>
        <v>#VALUE!</v>
      </c>
      <c r="O297" s="209" t="e">
        <f t="shared" si="45"/>
        <v>#VALUE!</v>
      </c>
      <c r="P297" s="209" t="e">
        <f t="shared" si="46"/>
        <v>#VALUE!</v>
      </c>
      <c r="Q297" s="209"/>
      <c r="R297" s="209" t="str">
        <f t="shared" si="47"/>
        <v/>
      </c>
      <c r="S297" s="209" t="e">
        <f t="shared" si="48"/>
        <v>#VALUE!</v>
      </c>
      <c r="T297" s="209" t="str">
        <f t="shared" si="49"/>
        <v/>
      </c>
      <c r="U297" s="209" t="e">
        <f t="shared" si="50"/>
        <v>#VALUE!</v>
      </c>
      <c r="V297" s="209" t="e">
        <f t="shared" si="51"/>
        <v>#VALUE!</v>
      </c>
      <c r="W297" s="209" t="e">
        <f t="shared" si="52"/>
        <v>#VALUE!</v>
      </c>
      <c r="X297" s="233" t="e">
        <f t="shared" si="53"/>
        <v>#VALUE!</v>
      </c>
      <c r="Y297" s="234" t="e">
        <f t="shared" si="54"/>
        <v>#VALUE!</v>
      </c>
      <c r="Z297" s="234" t="e">
        <f t="shared" si="55"/>
        <v>#VALUE!</v>
      </c>
    </row>
    <row r="298" spans="1:27">
      <c r="A298" s="235" t="s">
        <v>215</v>
      </c>
      <c r="B298" s="236" t="s">
        <v>187</v>
      </c>
      <c r="C298" s="237">
        <v>122.77200000000001</v>
      </c>
      <c r="D298" s="238">
        <v>23.447549869052086</v>
      </c>
      <c r="E298" s="239">
        <v>1990</v>
      </c>
      <c r="F298" s="237">
        <v>0</v>
      </c>
      <c r="G298" s="238">
        <v>0</v>
      </c>
      <c r="H298" s="240">
        <v>0</v>
      </c>
      <c r="I298" s="237">
        <v>122.77200000000001</v>
      </c>
      <c r="J298" s="238">
        <v>23.447549869052086</v>
      </c>
      <c r="K298" s="240">
        <v>1990</v>
      </c>
      <c r="M298" s="209" t="e">
        <f t="shared" si="43"/>
        <v>#VALUE!</v>
      </c>
      <c r="N298" s="209" t="e">
        <f t="shared" si="44"/>
        <v>#VALUE!</v>
      </c>
      <c r="O298" s="209" t="e">
        <f t="shared" si="45"/>
        <v>#VALUE!</v>
      </c>
      <c r="P298" s="209" t="e">
        <f t="shared" si="46"/>
        <v>#VALUE!</v>
      </c>
      <c r="Q298" s="209"/>
      <c r="R298" s="209" t="str">
        <f t="shared" si="47"/>
        <v/>
      </c>
      <c r="S298" s="209" t="e">
        <f t="shared" si="48"/>
        <v>#VALUE!</v>
      </c>
      <c r="T298" s="209" t="str">
        <f t="shared" si="49"/>
        <v/>
      </c>
      <c r="U298" s="209" t="e">
        <f t="shared" si="50"/>
        <v>#VALUE!</v>
      </c>
      <c r="V298" s="209" t="e">
        <f t="shared" si="51"/>
        <v>#VALUE!</v>
      </c>
      <c r="W298" s="209" t="e">
        <f t="shared" si="52"/>
        <v>#VALUE!</v>
      </c>
      <c r="X298" s="233" t="e">
        <f t="shared" si="53"/>
        <v>#VALUE!</v>
      </c>
      <c r="Y298" s="234" t="e">
        <f t="shared" si="54"/>
        <v>#VALUE!</v>
      </c>
      <c r="Z298" s="234" t="e">
        <f t="shared" si="55"/>
        <v>#VALUE!</v>
      </c>
    </row>
    <row r="299" spans="1:27">
      <c r="W299" s="242" t="s">
        <v>186</v>
      </c>
      <c r="X299" s="243" t="s">
        <v>187</v>
      </c>
    </row>
    <row r="300" spans="1:27" s="208" customFormat="1">
      <c r="A300" s="206"/>
      <c r="B300" s="207"/>
      <c r="D300" s="209"/>
      <c r="E300" s="241"/>
      <c r="G300" s="209"/>
      <c r="H300" s="210"/>
      <c r="J300" s="209"/>
      <c r="K300" s="210"/>
      <c r="R300" s="211"/>
      <c r="S300" s="211"/>
      <c r="T300" s="211"/>
      <c r="U300" s="211"/>
      <c r="V300" s="244"/>
      <c r="W300" s="207" t="e">
        <f>SUMIF(B14:B298,"UG",X14:X298)</f>
        <v>#VALUE!</v>
      </c>
      <c r="X300" s="243" t="e">
        <f>SUMIF(B14:B298,"GF",X14:X298)</f>
        <v>#VALUE!</v>
      </c>
      <c r="Y300" s="245" t="e">
        <f>SUM(Y14:Y298)</f>
        <v>#VALUE!</v>
      </c>
      <c r="Z300" s="245" t="e">
        <f>SUM(Z14:Z298)</f>
        <v>#VALUE!</v>
      </c>
      <c r="AA300" s="207" t="b">
        <v>1</v>
      </c>
    </row>
    <row r="301" spans="1:27" s="208" customFormat="1">
      <c r="A301" s="246" t="s">
        <v>13</v>
      </c>
      <c r="B301" s="247"/>
      <c r="C301" s="248">
        <f>SUM(C14:C298)</f>
        <v>6697.1106000000018</v>
      </c>
      <c r="D301" s="249"/>
      <c r="E301" s="250"/>
      <c r="F301" s="248">
        <f>SUM(F14:F298)</f>
        <v>1386.1886</v>
      </c>
      <c r="G301" s="249"/>
      <c r="H301" s="251"/>
      <c r="I301" s="248">
        <f>SUM(I14:I298)</f>
        <v>8083.2992000000013</v>
      </c>
      <c r="J301" s="249"/>
      <c r="K301" s="251"/>
      <c r="R301" s="209" t="e">
        <f>SUM(R14:R298)</f>
        <v>#VALUE!</v>
      </c>
      <c r="S301" s="209" t="e">
        <f>SUM(S14:S298)</f>
        <v>#VALUE!</v>
      </c>
      <c r="T301" s="209" t="e">
        <f>SUM(T14:T298)</f>
        <v>#VALUE!</v>
      </c>
      <c r="U301" s="209" t="e">
        <f>SUM(U14:U298)</f>
        <v>#VALUE!</v>
      </c>
      <c r="V301" s="209" t="e">
        <f>SUM(V14:W298)</f>
        <v>#VALUE!</v>
      </c>
      <c r="W301" s="243">
        <f>COUNTIF(B14:B298,"UG")</f>
        <v>175</v>
      </c>
      <c r="X301" s="243">
        <f>COUNTIF(B14:B298,"GF")</f>
        <v>110</v>
      </c>
      <c r="Y301" s="207">
        <f>SUM(W301:X301)</f>
        <v>285</v>
      </c>
      <c r="Z301" s="207">
        <f>Y301</f>
        <v>285</v>
      </c>
      <c r="AA301" s="243" t="s">
        <v>13</v>
      </c>
    </row>
    <row r="302" spans="1:27">
      <c r="A302" s="246" t="s">
        <v>188</v>
      </c>
      <c r="B302" s="247"/>
      <c r="C302" s="252">
        <f>C301/I301</f>
        <v>0.82851202637655685</v>
      </c>
      <c r="D302" s="249"/>
      <c r="E302" s="250"/>
      <c r="F302" s="252">
        <f>F301/I301</f>
        <v>0.17148797362344323</v>
      </c>
      <c r="G302" s="249"/>
      <c r="H302" s="251"/>
      <c r="I302" s="252">
        <f>I301/I301</f>
        <v>1</v>
      </c>
      <c r="J302" s="249"/>
      <c r="K302" s="251"/>
      <c r="R302" s="253" t="e">
        <f>R301/SUM(R301,T301)</f>
        <v>#VALUE!</v>
      </c>
      <c r="S302" s="253" t="e">
        <f>S301/SUM(S301,U301)</f>
        <v>#VALUE!</v>
      </c>
      <c r="T302" s="253" t="e">
        <f>T301/SUM(R301,T301)</f>
        <v>#VALUE!</v>
      </c>
      <c r="U302" s="253" t="e">
        <f>U301/SUM(S301,U301)</f>
        <v>#VALUE!</v>
      </c>
      <c r="W302" s="254" t="e">
        <f>W300/W301</f>
        <v>#VALUE!</v>
      </c>
      <c r="X302" s="254" t="e">
        <f>X300/X301</f>
        <v>#VALUE!</v>
      </c>
      <c r="Y302" s="254" t="e">
        <f>Y300/Y301</f>
        <v>#VALUE!</v>
      </c>
      <c r="Z302" s="254" t="e">
        <f>Z300/Z301</f>
        <v>#VALUE!</v>
      </c>
      <c r="AA302" s="255" t="s">
        <v>189</v>
      </c>
    </row>
    <row r="303" spans="1:27">
      <c r="R303" s="256" t="s">
        <v>190</v>
      </c>
      <c r="S303" s="253" t="e">
        <f>SUM(R301:S301)/SUM(R301:U301)</f>
        <v>#VALUE!</v>
      </c>
      <c r="T303" s="256" t="s">
        <v>190</v>
      </c>
      <c r="U303" s="253" t="e">
        <f>SUM(T301:U301)/SUM(R301:U301)</f>
        <v>#VALUE!</v>
      </c>
      <c r="V303" s="253" t="e">
        <f>V301/SUM(R301:U301)</f>
        <v>#VALUE!</v>
      </c>
      <c r="W303" s="255" t="s">
        <v>190</v>
      </c>
      <c r="X303" s="257" t="e">
        <f>SUM(W300:X300)/SUM(W301:X301)</f>
        <v>#VALUE!</v>
      </c>
      <c r="Y303" s="208"/>
      <c r="Z303" s="258">
        <f>SUMIF(Z14:Z81,"=1",V14:W81)</f>
        <v>0</v>
      </c>
    </row>
    <row r="304" spans="1:27">
      <c r="A304" s="212" t="s">
        <v>191</v>
      </c>
      <c r="B304" s="211"/>
      <c r="Z304" s="257" t="e">
        <f>Z303/SUM(R301:U301)</f>
        <v>#VALUE!</v>
      </c>
    </row>
    <row r="305" spans="1:1">
      <c r="A305" s="212" t="s">
        <v>192</v>
      </c>
    </row>
  </sheetData>
  <conditionalFormatting sqref="A14:K14">
    <cfRule type="expression" dxfId="7" priority="3" stopIfTrue="1">
      <formula>$B14="UG"</formula>
    </cfRule>
    <cfRule type="expression" dxfId="6" priority="4" stopIfTrue="1">
      <formula>$B14="GF"</formula>
    </cfRule>
  </conditionalFormatting>
  <conditionalFormatting sqref="A15:K298">
    <cfRule type="expression" dxfId="5" priority="1" stopIfTrue="1">
      <formula>$B15="UG"</formula>
    </cfRule>
    <cfRule type="expression" dxfId="4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/>
  </sheetViews>
  <sheetFormatPr defaultColWidth="9" defaultRowHeight="13.8"/>
  <cols>
    <col min="1" max="1" width="4.875" style="5" customWidth="1"/>
    <col min="2" max="2" width="1.875" style="5" customWidth="1"/>
    <col min="3" max="3" width="2.875" style="5" customWidth="1"/>
    <col min="4" max="4" width="30.875" style="5" customWidth="1"/>
    <col min="5" max="5" width="1.875" style="5" customWidth="1"/>
    <col min="6" max="6" width="12.875" style="5" customWidth="1"/>
    <col min="7" max="8" width="1.875" style="5" customWidth="1"/>
    <col min="9" max="9" width="10.875" style="5" customWidth="1"/>
    <col min="10" max="11" width="1.875" style="5" customWidth="1"/>
    <col min="12" max="12" width="11.875" style="13" customWidth="1"/>
    <col min="13" max="13" width="1.875" style="13" customWidth="1"/>
    <col min="14" max="14" width="11.875" style="13" customWidth="1"/>
    <col min="15" max="15" width="5.125" style="13" customWidth="1"/>
    <col min="16" max="16" width="11.875" style="13" customWidth="1"/>
    <col min="17" max="17" width="1.875" style="13" customWidth="1"/>
    <col min="18" max="18" width="11.875" style="13" customWidth="1"/>
    <col min="19" max="20" width="1.875" style="5" customWidth="1"/>
    <col min="21" max="21" width="17.37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6" t="s">
        <v>230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September 13, 2017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 ht="13.2">
      <c r="A4" s="9" t="str">
        <f>TableGroup4</f>
        <v>Appendix V — Option 4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 ht="13.2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71" t="s">
        <v>16</v>
      </c>
      <c r="J10" s="271"/>
      <c r="K10" s="271"/>
      <c r="L10" s="27">
        <v>1.2892999999999999</v>
      </c>
      <c r="M10" s="28" t="s">
        <v>17</v>
      </c>
      <c r="N10" s="28" t="s">
        <v>18</v>
      </c>
      <c r="O10" s="29">
        <v>0.63490000000000002</v>
      </c>
      <c r="P10" s="29"/>
      <c r="Q10" s="30"/>
      <c r="R10" s="30"/>
      <c r="S10" s="25"/>
      <c r="T10" s="26"/>
      <c r="U10" s="267" t="s">
        <v>235</v>
      </c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269">
        <f>1.5*$U$11</f>
        <v>0.81824999999999992</v>
      </c>
      <c r="J11" s="183"/>
      <c r="K11" s="184"/>
      <c r="L11" s="270">
        <f>7.5*$U$11</f>
        <v>4.0912499999999996</v>
      </c>
      <c r="M11" s="183"/>
      <c r="N11" s="270">
        <f>17*$U$11</f>
        <v>9.2735000000000003</v>
      </c>
      <c r="O11" s="183"/>
      <c r="P11" s="270">
        <f>40*$U$11</f>
        <v>21.82</v>
      </c>
      <c r="Q11" s="183"/>
      <c r="R11" s="270">
        <f>122.8*$U$11</f>
        <v>66.987399999999994</v>
      </c>
      <c r="S11" s="33"/>
      <c r="T11" s="34"/>
      <c r="U11" s="268">
        <f>54.55%</f>
        <v>0.54549999999999998</v>
      </c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1.1351292453604795</v>
      </c>
      <c r="J12" s="20"/>
      <c r="K12" s="21"/>
      <c r="L12" s="43">
        <f>$L$10*(L11^$O$10)</f>
        <v>3.1537071933252014</v>
      </c>
      <c r="M12" s="43">
        <f t="shared" ref="M12:R12" si="0">$L$10*(M11^$O$10)</f>
        <v>0</v>
      </c>
      <c r="N12" s="43">
        <f t="shared" si="0"/>
        <v>5.3022108337217713</v>
      </c>
      <c r="O12" s="43"/>
      <c r="P12" s="43">
        <f t="shared" si="0"/>
        <v>9.1283621398991439</v>
      </c>
      <c r="Q12" s="43">
        <f t="shared" si="0"/>
        <v>0</v>
      </c>
      <c r="R12" s="43">
        <f t="shared" si="0"/>
        <v>18.607028192371061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0.63</v>
      </c>
      <c r="J16" s="64"/>
      <c r="K16" s="65"/>
      <c r="L16" s="63">
        <f>ROUND((L12-I12)/(L11-I11),3)</f>
        <v>0.61699999999999999</v>
      </c>
      <c r="M16" s="64"/>
      <c r="N16" s="63">
        <f>ROUND((N12-L12)/(N11-L11),3)</f>
        <v>0.41499999999999998</v>
      </c>
      <c r="O16" s="64"/>
      <c r="P16" s="63">
        <f>ROUND((P12-N12)/(P11-N11),3)</f>
        <v>0.30499999999999999</v>
      </c>
      <c r="Q16" s="66"/>
      <c r="R16" s="63">
        <f>ROUND((R12-P12)/(R11-P11),3)</f>
        <v>0.21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3344.6466638469683</v>
      </c>
      <c r="J18" s="64"/>
      <c r="K18" s="65"/>
      <c r="L18" s="71">
        <f>L16*L17</f>
        <v>22519.491651133863</v>
      </c>
      <c r="M18" s="64"/>
      <c r="N18" s="71">
        <f>N16*N17</f>
        <v>14328.330813270539</v>
      </c>
      <c r="O18" s="64"/>
      <c r="P18" s="71">
        <f>P16*P17</f>
        <v>13134.421246474885</v>
      </c>
      <c r="Q18" s="66"/>
      <c r="R18" s="71">
        <f>R16*R17</f>
        <v>9008.2129336298367</v>
      </c>
      <c r="S18" s="61"/>
      <c r="T18" s="62"/>
      <c r="U18" s="71">
        <f>SUM(I18,L18,N18,P18,R18)</f>
        <v>62335.103308356091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5.3655909533057829E-2</v>
      </c>
      <c r="J19" s="76"/>
      <c r="K19" s="76"/>
      <c r="L19" s="76">
        <f t="shared" ref="L19:R19" si="1">L18/$U$18</f>
        <v>0.3612650088945164</v>
      </c>
      <c r="M19" s="76"/>
      <c r="N19" s="76">
        <f>N18/$U$18</f>
        <v>0.22985974279038068</v>
      </c>
      <c r="O19" s="76"/>
      <c r="P19" s="76">
        <f t="shared" si="1"/>
        <v>0.21070665723456339</v>
      </c>
      <c r="Q19" s="76"/>
      <c r="R19" s="76">
        <f t="shared" si="1"/>
        <v>0.1445126815474817</v>
      </c>
      <c r="S19" s="74"/>
      <c r="T19" s="75"/>
      <c r="U19" s="76">
        <f>SUM(I19:R19)</f>
        <v>1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/>
  </sheetViews>
  <sheetFormatPr defaultRowHeight="13.8"/>
  <cols>
    <col min="1" max="1" width="4.875" customWidth="1"/>
    <col min="2" max="2" width="1.875" customWidth="1"/>
    <col min="3" max="3" width="2.875" customWidth="1"/>
    <col min="4" max="4" width="27.625" customWidth="1"/>
    <col min="5" max="5" width="1.875" customWidth="1"/>
    <col min="6" max="6" width="9.375" customWidth="1"/>
    <col min="7" max="8" width="1.875" customWidth="1"/>
    <col min="9" max="9" width="10.375" customWidth="1"/>
    <col min="10" max="10" width="9.375" customWidth="1"/>
    <col min="11" max="11" width="10.875" customWidth="1"/>
    <col min="12" max="13" width="1.875" customWidth="1"/>
    <col min="14" max="15" width="12.875" customWidth="1"/>
    <col min="16" max="17" width="1.875" customWidth="1"/>
    <col min="18" max="18" width="13.125" customWidth="1"/>
    <col min="19" max="19" width="11.37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6" t="s">
        <v>229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September 13, 2017</v>
      </c>
    </row>
    <row r="4" spans="1:23">
      <c r="A4" s="9" t="str">
        <f>TableGroup4</f>
        <v>Appendix V — Option 4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899999999999999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65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65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899999999999999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899999999999999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65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>
        <f>('V-7 DTS Costs'!$X$16-'V-7 DTS Costs'!$O$16)*'Option 4 V-6'!$I$19</f>
        <v>21.0682039805009</v>
      </c>
      <c r="J19" s="106">
        <f>SUM('V-7 DTS Costs'!$U$18:$U$21)</f>
        <v>3.469405975618121</v>
      </c>
      <c r="K19" s="106">
        <f>SUM(I19:J19)</f>
        <v>24.53760995611902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>
        <f>ROUND(I19*1000000/$N19,0)</f>
        <v>3968</v>
      </c>
      <c r="S19" s="109">
        <f>ROUND(J19*1000000/$N19,0)</f>
        <v>653</v>
      </c>
      <c r="T19" s="109">
        <f>ROUND(K19*1000000/N19,0)</f>
        <v>4622</v>
      </c>
      <c r="U19" s="102" t="s">
        <v>71</v>
      </c>
      <c r="V19" s="115">
        <f>MROUND(0.79*T19,1)</f>
        <v>3651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>
        <f>('V-7 DTS Costs'!$X$16-'V-7 DTS Costs'!$O$16)*'Option 4 V-6'!$L$19</f>
        <v>141.85212709362088</v>
      </c>
      <c r="J20" s="69">
        <f>SUM('V-7 DTS Costs'!$L$18:$L$21)*I20/SUM(I$16,I$20:I$23)</f>
        <v>9.4199745030336661</v>
      </c>
      <c r="K20" s="69">
        <f>SUM(I20:J20)</f>
        <v>151.27210159665455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>
        <f t="shared" ref="R20:S23" si="1">ROUND(I20*1000000/$N20,0)</f>
        <v>3887</v>
      </c>
      <c r="S20" s="109">
        <f t="shared" si="1"/>
        <v>258</v>
      </c>
      <c r="T20" s="109">
        <f>ROUND(K20*1000000/N20,0)</f>
        <v>4145</v>
      </c>
      <c r="U20" s="118" t="s">
        <v>61</v>
      </c>
      <c r="V20" s="115">
        <f>MROUND(0.79*T20,1)</f>
        <v>3275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>
        <f>('V-7 DTS Costs'!$X$16-'V-7 DTS Costs'!$O$16)*'Option 4 V-6'!$N$19</f>
        <v>90.255332360540194</v>
      </c>
      <c r="J21" s="69">
        <f>SUM('V-7 DTS Costs'!$L$18:$L$21)*I21/SUM(I$16,I$20:I$23)</f>
        <v>5.9935860463903587</v>
      </c>
      <c r="K21" s="69">
        <f>SUM(I21:J21)</f>
        <v>96.248918406930557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>
        <f t="shared" si="1"/>
        <v>2614</v>
      </c>
      <c r="S21" s="109">
        <f t="shared" si="1"/>
        <v>174</v>
      </c>
      <c r="T21" s="109">
        <f>ROUND(K21*1000000/N21,0)</f>
        <v>2788</v>
      </c>
      <c r="U21" s="118" t="s">
        <v>61</v>
      </c>
      <c r="V21" s="115">
        <f>MROUND(0.79*T21,1)</f>
        <v>2203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>
        <f>('V-7 DTS Costs'!$X$16-'V-7 DTS Costs'!$O$16)*'Option 4 V-6'!$P$19</f>
        <v>82.734797961671575</v>
      </c>
      <c r="J22" s="69">
        <f>SUM('V-7 DTS Costs'!$L$18:$L$21)*I22/SUM(I$16,I$20:I$23)</f>
        <v>5.4941699027059281</v>
      </c>
      <c r="K22" s="69">
        <f>SUM(I22:J22)</f>
        <v>88.228967864377509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>
        <f t="shared" si="1"/>
        <v>1921</v>
      </c>
      <c r="S22" s="109">
        <f t="shared" si="1"/>
        <v>128</v>
      </c>
      <c r="T22" s="109">
        <f>ROUND(K22*1000000/N22,0)</f>
        <v>2049</v>
      </c>
      <c r="U22" s="118" t="s">
        <v>61</v>
      </c>
      <c r="V22" s="115">
        <f>MROUND(0.79*T22,1)</f>
        <v>1619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>
        <f>('V-7 DTS Costs'!$X$16-'V-7 DTS Costs'!$O$16)*'Option 4 V-6'!$R$19</f>
        <v>56.743472976367997</v>
      </c>
      <c r="J23" s="69">
        <f>SUM('V-7 DTS Costs'!$L$18:$L$21)*I23/SUM(I$16,I$20:I$23)</f>
        <v>3.7681639295982325</v>
      </c>
      <c r="K23" s="69">
        <f>SUM(I23:J23)</f>
        <v>60.511636905966228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>
        <f t="shared" si="1"/>
        <v>1323</v>
      </c>
      <c r="S23" s="109">
        <f t="shared" si="1"/>
        <v>88</v>
      </c>
      <c r="T23" s="109">
        <f>ROUND(K23*1000000/N23,0)</f>
        <v>1411</v>
      </c>
      <c r="U23" s="118" t="s">
        <v>61</v>
      </c>
      <c r="V23" s="115">
        <f>T23</f>
        <v>1411</v>
      </c>
      <c r="W23" s="116"/>
      <c r="X23" s="39"/>
      <c r="Y23" s="39"/>
    </row>
    <row r="24" spans="1:25" ht="18.899999999999999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899999999999999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899999999999999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899999999999999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899999999999999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899999999999999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899999999999999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899999999999999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workbookViewId="0">
      <selection activeCell="M39" sqref="M39"/>
    </sheetView>
  </sheetViews>
  <sheetFormatPr defaultColWidth="12.875" defaultRowHeight="13.8"/>
  <cols>
    <col min="1" max="16384" width="12.875" style="189"/>
  </cols>
  <sheetData>
    <row r="1" spans="1:25" s="187" customFormat="1" ht="13.2">
      <c r="A1" s="186" t="str">
        <f>Applicant</f>
        <v>Alberta Electric System Operator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N1" s="186" t="str">
        <f>Applicant</f>
        <v>Alberta Electric System Operator</v>
      </c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s="187" customFormat="1" ht="13.2">
      <c r="A2" s="186" t="str">
        <f>Application</f>
        <v>2018 ISO Tariff Application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N2" s="186" t="str">
        <f>Application</f>
        <v>2018 ISO Tariff Application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87" customFormat="1" ht="13.2">
      <c r="A3" s="186" t="str">
        <f>TableGroup4</f>
        <v>Appendix V — Option 4 Analysis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N3" s="186" t="str">
        <f>ApplicationSection</f>
        <v>Appendix V — Options for POD Cost Function Workbook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87" customFormat="1" ht="13.2">
      <c r="A4" s="186" t="s">
        <v>144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N4" s="186" t="s">
        <v>145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5" spans="1:25" s="187" customFormat="1" ht="13.2">
      <c r="A5" s="186" t="str">
        <f>TableDate</f>
        <v>September 13, 2017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N5" s="186" t="str">
        <f>TableDate</f>
        <v>September 13, 2017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</row>
    <row r="37" spans="1:22">
      <c r="A37" s="188" t="s">
        <v>146</v>
      </c>
    </row>
    <row r="38" spans="1:22">
      <c r="A38" s="188"/>
    </row>
    <row r="39" spans="1:22">
      <c r="I39" s="272" t="s">
        <v>147</v>
      </c>
      <c r="J39" s="272"/>
      <c r="K39" s="272" t="s">
        <v>148</v>
      </c>
      <c r="L39" s="272"/>
    </row>
    <row r="40" spans="1:22" ht="27.6">
      <c r="A40" s="190" t="s">
        <v>149</v>
      </c>
      <c r="B40" s="190" t="s">
        <v>150</v>
      </c>
      <c r="C40" s="190" t="s">
        <v>151</v>
      </c>
      <c r="D40" s="190" t="s">
        <v>152</v>
      </c>
      <c r="E40" s="190" t="s">
        <v>153</v>
      </c>
      <c r="F40" s="190" t="s">
        <v>154</v>
      </c>
      <c r="G40" s="191" t="s">
        <v>155</v>
      </c>
      <c r="I40" s="191" t="s">
        <v>156</v>
      </c>
      <c r="J40" s="191" t="s">
        <v>157</v>
      </c>
      <c r="K40" s="192" t="s">
        <v>150</v>
      </c>
      <c r="L40" s="192" t="s">
        <v>149</v>
      </c>
      <c r="O40" s="193" t="s">
        <v>158</v>
      </c>
      <c r="Q40" s="190" t="s">
        <v>151</v>
      </c>
      <c r="R40" s="190" t="s">
        <v>152</v>
      </c>
      <c r="S40" s="190" t="s">
        <v>150</v>
      </c>
      <c r="T40" s="190" t="s">
        <v>153</v>
      </c>
      <c r="U40" s="190" t="s">
        <v>154</v>
      </c>
      <c r="V40" s="194" t="s">
        <v>155</v>
      </c>
    </row>
    <row r="41" spans="1:22">
      <c r="A41" s="195">
        <f t="shared" ref="A41:A104" si="0">S42</f>
        <v>0</v>
      </c>
      <c r="B41" s="195">
        <f t="shared" ref="B41:B104" si="1">S42</f>
        <v>0</v>
      </c>
      <c r="C41" s="196">
        <f t="shared" ref="C41:D104" si="2">Q42</f>
        <v>0</v>
      </c>
      <c r="D41" s="195">
        <f t="shared" si="2"/>
        <v>0</v>
      </c>
      <c r="E41" s="195">
        <f t="shared" ref="E41:G104" si="3">T42</f>
        <v>1</v>
      </c>
      <c r="F41" s="195">
        <f t="shared" si="3"/>
        <v>0</v>
      </c>
      <c r="G41" s="195">
        <f t="shared" si="3"/>
        <v>0</v>
      </c>
      <c r="I41" s="195">
        <v>0.55000000000000004</v>
      </c>
      <c r="J41" s="195">
        <v>0.65</v>
      </c>
      <c r="K41" s="195">
        <f>I41</f>
        <v>0.55000000000000004</v>
      </c>
      <c r="L41" s="195">
        <v>0</v>
      </c>
      <c r="O41" s="197">
        <v>1.0900000000000001</v>
      </c>
      <c r="Q41" s="198"/>
      <c r="R41" s="199">
        <f>'Option 4 Investment Proposed'!X303</f>
        <v>0.42807017543859649</v>
      </c>
      <c r="S41" s="199">
        <f>'Option 4 Investment Proposed'!S303</f>
        <v>0.59552684614997065</v>
      </c>
      <c r="T41" s="199">
        <f>'Option 4 Investment Proposed'!U303</f>
        <v>0.40447315385002941</v>
      </c>
      <c r="U41" s="199">
        <f>'Option 4 Investment Proposed'!V303</f>
        <v>0.11767840440389628</v>
      </c>
      <c r="V41" s="199">
        <f>'Option 4 Investment Proposed'!Z302</f>
        <v>4.2105263157894736E-2</v>
      </c>
    </row>
    <row r="42" spans="1:22">
      <c r="A42" s="195">
        <f t="shared" si="0"/>
        <v>6.3556936630073408E-3</v>
      </c>
      <c r="B42" s="195">
        <f t="shared" si="1"/>
        <v>6.3556936630073408E-3</v>
      </c>
      <c r="C42" s="196">
        <f t="shared" si="2"/>
        <v>0.01</v>
      </c>
      <c r="D42" s="195">
        <f t="shared" si="2"/>
        <v>0</v>
      </c>
      <c r="E42" s="195">
        <f t="shared" si="3"/>
        <v>0.99364430633699263</v>
      </c>
      <c r="F42" s="195">
        <f t="shared" si="3"/>
        <v>0</v>
      </c>
      <c r="G42" s="195">
        <f t="shared" si="3"/>
        <v>0</v>
      </c>
      <c r="K42" s="195">
        <f>K41</f>
        <v>0.55000000000000004</v>
      </c>
      <c r="L42" s="195">
        <v>1</v>
      </c>
      <c r="O42" s="200"/>
      <c r="Q42" s="196">
        <v>0</v>
      </c>
      <c r="R42" s="201">
        <f t="dataTable" ref="R42:V742" dt2D="0" dtr="0" r1="O41"/>
        <v>0</v>
      </c>
      <c r="S42" s="201">
        <v>0</v>
      </c>
      <c r="T42" s="201">
        <v>1</v>
      </c>
      <c r="U42" s="201">
        <v>0</v>
      </c>
      <c r="V42" s="201">
        <v>0</v>
      </c>
    </row>
    <row r="43" spans="1:22">
      <c r="A43" s="195">
        <f t="shared" si="0"/>
        <v>1.2757646517073097E-2</v>
      </c>
      <c r="B43" s="195">
        <f t="shared" si="1"/>
        <v>1.2757646517073097E-2</v>
      </c>
      <c r="C43" s="196">
        <f t="shared" si="2"/>
        <v>0.02</v>
      </c>
      <c r="D43" s="195">
        <f t="shared" si="2"/>
        <v>0</v>
      </c>
      <c r="E43" s="195">
        <f t="shared" si="3"/>
        <v>0.98724235348292688</v>
      </c>
      <c r="F43" s="195">
        <f t="shared" si="3"/>
        <v>0</v>
      </c>
      <c r="G43" s="195">
        <f t="shared" si="3"/>
        <v>0</v>
      </c>
      <c r="K43" s="195">
        <f>J41</f>
        <v>0.65</v>
      </c>
      <c r="L43" s="195">
        <v>1</v>
      </c>
      <c r="O43" s="200"/>
      <c r="Q43" s="196">
        <f>Q42+0.01</f>
        <v>0.01</v>
      </c>
      <c r="R43" s="201">
        <v>0</v>
      </c>
      <c r="S43" s="201">
        <v>6.3556936630073408E-3</v>
      </c>
      <c r="T43" s="201">
        <v>0.99364430633699263</v>
      </c>
      <c r="U43" s="201">
        <v>0</v>
      </c>
      <c r="V43" s="201">
        <v>0</v>
      </c>
    </row>
    <row r="44" spans="1:22">
      <c r="A44" s="195">
        <f t="shared" si="0"/>
        <v>1.9463388609384256E-2</v>
      </c>
      <c r="B44" s="195">
        <f t="shared" si="1"/>
        <v>1.9463388609384256E-2</v>
      </c>
      <c r="C44" s="196">
        <f t="shared" si="2"/>
        <v>0.03</v>
      </c>
      <c r="D44" s="195">
        <f t="shared" si="2"/>
        <v>0</v>
      </c>
      <c r="E44" s="195">
        <f t="shared" si="3"/>
        <v>0.98053661139061576</v>
      </c>
      <c r="F44" s="195">
        <f t="shared" si="3"/>
        <v>0</v>
      </c>
      <c r="G44" s="195">
        <f t="shared" si="3"/>
        <v>0</v>
      </c>
      <c r="K44" s="195">
        <f>K43</f>
        <v>0.65</v>
      </c>
      <c r="L44" s="195">
        <v>0</v>
      </c>
      <c r="O44" s="200"/>
      <c r="Q44" s="196">
        <f t="shared" ref="Q44:Q107" si="4">Q43+0.01</f>
        <v>0.02</v>
      </c>
      <c r="R44" s="201">
        <v>0</v>
      </c>
      <c r="S44" s="201">
        <v>1.2757646517073097E-2</v>
      </c>
      <c r="T44" s="201">
        <v>0.98724235348292688</v>
      </c>
      <c r="U44" s="201">
        <v>0</v>
      </c>
      <c r="V44" s="201">
        <v>0</v>
      </c>
    </row>
    <row r="45" spans="1:22">
      <c r="A45" s="195">
        <f t="shared" si="0"/>
        <v>2.6224938546756872E-2</v>
      </c>
      <c r="B45" s="195">
        <f t="shared" si="1"/>
        <v>2.6224938546756872E-2</v>
      </c>
      <c r="C45" s="196">
        <f t="shared" si="2"/>
        <v>0.04</v>
      </c>
      <c r="D45" s="195">
        <f t="shared" si="2"/>
        <v>0</v>
      </c>
      <c r="E45" s="195">
        <f t="shared" si="3"/>
        <v>0.97377506145324322</v>
      </c>
      <c r="F45" s="195">
        <f t="shared" si="3"/>
        <v>0</v>
      </c>
      <c r="G45" s="195">
        <f t="shared" si="3"/>
        <v>0</v>
      </c>
      <c r="O45" s="202"/>
      <c r="Q45" s="196">
        <f t="shared" si="4"/>
        <v>0.03</v>
      </c>
      <c r="R45" s="201">
        <v>0</v>
      </c>
      <c r="S45" s="201">
        <v>1.9463388609384256E-2</v>
      </c>
      <c r="T45" s="201">
        <v>0.98053661139061576</v>
      </c>
      <c r="U45" s="201">
        <v>0</v>
      </c>
      <c r="V45" s="201">
        <v>0</v>
      </c>
    </row>
    <row r="46" spans="1:22">
      <c r="A46" s="195">
        <f t="shared" si="0"/>
        <v>3.2626891400822609E-2</v>
      </c>
      <c r="B46" s="195">
        <f t="shared" si="1"/>
        <v>3.2626891400822609E-2</v>
      </c>
      <c r="C46" s="196">
        <f t="shared" si="2"/>
        <v>0.05</v>
      </c>
      <c r="D46" s="195">
        <f t="shared" si="2"/>
        <v>0</v>
      </c>
      <c r="E46" s="195">
        <f t="shared" si="3"/>
        <v>0.96737310859917736</v>
      </c>
      <c r="F46" s="195">
        <f t="shared" si="3"/>
        <v>0</v>
      </c>
      <c r="G46" s="195">
        <f t="shared" si="3"/>
        <v>0</v>
      </c>
      <c r="I46" s="272" t="s">
        <v>159</v>
      </c>
      <c r="J46" s="272"/>
      <c r="K46" s="272" t="s">
        <v>148</v>
      </c>
      <c r="L46" s="272"/>
      <c r="O46" s="200"/>
      <c r="Q46" s="196">
        <f t="shared" si="4"/>
        <v>0.04</v>
      </c>
      <c r="R46" s="201">
        <v>0</v>
      </c>
      <c r="S46" s="201">
        <v>2.6224938546756872E-2</v>
      </c>
      <c r="T46" s="201">
        <v>0.97377506145324322</v>
      </c>
      <c r="U46" s="201">
        <v>0</v>
      </c>
      <c r="V46" s="201">
        <v>0</v>
      </c>
    </row>
    <row r="47" spans="1:22">
      <c r="A47" s="195">
        <f t="shared" si="0"/>
        <v>3.9268169123595785E-2</v>
      </c>
      <c r="B47" s="195">
        <f t="shared" si="1"/>
        <v>3.9268169123595785E-2</v>
      </c>
      <c r="C47" s="196">
        <f t="shared" si="2"/>
        <v>6.0000000000000005E-2</v>
      </c>
      <c r="D47" s="195">
        <f t="shared" si="2"/>
        <v>0</v>
      </c>
      <c r="E47" s="195">
        <f t="shared" si="3"/>
        <v>0.96073183087640412</v>
      </c>
      <c r="F47" s="195">
        <f t="shared" si="3"/>
        <v>0</v>
      </c>
      <c r="G47" s="195">
        <f t="shared" si="3"/>
        <v>0</v>
      </c>
      <c r="I47" s="195">
        <v>0.6</v>
      </c>
      <c r="K47" s="195">
        <f>I47</f>
        <v>0.6</v>
      </c>
      <c r="L47" s="195">
        <v>0</v>
      </c>
      <c r="O47" s="200"/>
      <c r="Q47" s="196">
        <f t="shared" si="4"/>
        <v>0.05</v>
      </c>
      <c r="R47" s="201">
        <v>0</v>
      </c>
      <c r="S47" s="201">
        <v>3.2626891400822609E-2</v>
      </c>
      <c r="T47" s="201">
        <v>0.96737310859917736</v>
      </c>
      <c r="U47" s="201">
        <v>0</v>
      </c>
      <c r="V47" s="201">
        <v>0</v>
      </c>
    </row>
    <row r="48" spans="1:22">
      <c r="A48" s="195">
        <f t="shared" si="0"/>
        <v>4.5623862786603124E-2</v>
      </c>
      <c r="B48" s="195">
        <f t="shared" si="1"/>
        <v>4.5623862786603124E-2</v>
      </c>
      <c r="C48" s="196">
        <f t="shared" si="2"/>
        <v>7.0000000000000007E-2</v>
      </c>
      <c r="D48" s="195">
        <f t="shared" si="2"/>
        <v>0</v>
      </c>
      <c r="E48" s="195">
        <f t="shared" si="3"/>
        <v>0.95437613721339687</v>
      </c>
      <c r="F48" s="195">
        <f t="shared" si="3"/>
        <v>0</v>
      </c>
      <c r="G48" s="195">
        <f t="shared" si="3"/>
        <v>0</v>
      </c>
      <c r="K48" s="195">
        <f>K47</f>
        <v>0.6</v>
      </c>
      <c r="L48" s="195">
        <v>0.95</v>
      </c>
      <c r="O48" s="203"/>
      <c r="Q48" s="196">
        <f t="shared" si="4"/>
        <v>6.0000000000000005E-2</v>
      </c>
      <c r="R48" s="201">
        <v>0</v>
      </c>
      <c r="S48" s="201">
        <v>3.9268169123595785E-2</v>
      </c>
      <c r="T48" s="201">
        <v>0.96073183087640412</v>
      </c>
      <c r="U48" s="201">
        <v>0</v>
      </c>
      <c r="V48" s="201">
        <v>0</v>
      </c>
    </row>
    <row r="49" spans="1:22">
      <c r="A49" s="195">
        <f t="shared" si="0"/>
        <v>5.1974756939366304E-2</v>
      </c>
      <c r="B49" s="195">
        <f t="shared" si="1"/>
        <v>5.1974756939366304E-2</v>
      </c>
      <c r="C49" s="196">
        <f t="shared" si="2"/>
        <v>0.08</v>
      </c>
      <c r="D49" s="195">
        <f t="shared" si="2"/>
        <v>7.0175438596491229E-3</v>
      </c>
      <c r="E49" s="195">
        <f t="shared" si="3"/>
        <v>0.94802524306063374</v>
      </c>
      <c r="F49" s="195">
        <f t="shared" si="3"/>
        <v>4.7995102441721906E-6</v>
      </c>
      <c r="G49" s="195">
        <f t="shared" si="3"/>
        <v>0</v>
      </c>
      <c r="K49" s="195">
        <f>K48</f>
        <v>0.6</v>
      </c>
      <c r="L49" s="195">
        <v>1</v>
      </c>
      <c r="Q49" s="196">
        <f t="shared" si="4"/>
        <v>7.0000000000000007E-2</v>
      </c>
      <c r="R49" s="201">
        <v>0</v>
      </c>
      <c r="S49" s="201">
        <v>4.5623862786603124E-2</v>
      </c>
      <c r="T49" s="201">
        <v>0.95437613721339687</v>
      </c>
      <c r="U49" s="201">
        <v>0</v>
      </c>
      <c r="V49" s="201">
        <v>0</v>
      </c>
    </row>
    <row r="50" spans="1:22">
      <c r="A50" s="195">
        <f t="shared" si="0"/>
        <v>5.8683552775287043E-2</v>
      </c>
      <c r="B50" s="195">
        <f t="shared" si="1"/>
        <v>5.8683552775287043E-2</v>
      </c>
      <c r="C50" s="196">
        <f t="shared" si="2"/>
        <v>0.09</v>
      </c>
      <c r="D50" s="195">
        <f t="shared" si="2"/>
        <v>1.0526315789473684E-2</v>
      </c>
      <c r="E50" s="195">
        <f t="shared" si="3"/>
        <v>0.94131644722471286</v>
      </c>
      <c r="F50" s="195">
        <f t="shared" si="3"/>
        <v>4.8004957692986563E-5</v>
      </c>
      <c r="G50" s="195">
        <f t="shared" si="3"/>
        <v>0</v>
      </c>
      <c r="Q50" s="196">
        <f t="shared" si="4"/>
        <v>0.08</v>
      </c>
      <c r="R50" s="201">
        <v>7.0175438596491229E-3</v>
      </c>
      <c r="S50" s="201">
        <v>5.1974756939366304E-2</v>
      </c>
      <c r="T50" s="201">
        <v>0.94802524306063374</v>
      </c>
      <c r="U50" s="201">
        <v>4.7995102441721906E-6</v>
      </c>
      <c r="V50" s="201">
        <v>0</v>
      </c>
    </row>
    <row r="51" spans="1:22">
      <c r="A51" s="195">
        <f t="shared" si="0"/>
        <v>6.4993935954306414E-2</v>
      </c>
      <c r="B51" s="195">
        <f t="shared" si="1"/>
        <v>6.4993935954306414E-2</v>
      </c>
      <c r="C51" s="196">
        <f t="shared" si="2"/>
        <v>9.9999999999999992E-2</v>
      </c>
      <c r="D51" s="195">
        <f t="shared" si="2"/>
        <v>1.4035087719298246E-2</v>
      </c>
      <c r="E51" s="195">
        <f t="shared" si="3"/>
        <v>0.93500606404569342</v>
      </c>
      <c r="F51" s="195">
        <f t="shared" si="3"/>
        <v>9.3315441680956739E-5</v>
      </c>
      <c r="G51" s="195">
        <f t="shared" si="3"/>
        <v>0</v>
      </c>
      <c r="Q51" s="196">
        <f t="shared" si="4"/>
        <v>0.09</v>
      </c>
      <c r="R51" s="201">
        <v>1.0526315789473684E-2</v>
      </c>
      <c r="S51" s="201">
        <v>5.8683552775287043E-2</v>
      </c>
      <c r="T51" s="201">
        <v>0.94131644722471286</v>
      </c>
      <c r="U51" s="201">
        <v>4.8004957692986563E-5</v>
      </c>
      <c r="V51" s="201">
        <v>0</v>
      </c>
    </row>
    <row r="52" spans="1:22">
      <c r="A52" s="195">
        <f t="shared" si="0"/>
        <v>7.2297478591732925E-2</v>
      </c>
      <c r="B52" s="195">
        <f t="shared" si="1"/>
        <v>7.2297478591732925E-2</v>
      </c>
      <c r="C52" s="196">
        <f t="shared" si="2"/>
        <v>0.10999999999999999</v>
      </c>
      <c r="D52" s="195">
        <f t="shared" si="2"/>
        <v>1.4035087719298246E-2</v>
      </c>
      <c r="E52" s="195">
        <f t="shared" si="3"/>
        <v>0.92770252140826692</v>
      </c>
      <c r="F52" s="195">
        <f t="shared" si="3"/>
        <v>1.4574098290745372E-4</v>
      </c>
      <c r="G52" s="195">
        <f t="shared" si="3"/>
        <v>0</v>
      </c>
      <c r="Q52" s="196">
        <f t="shared" si="4"/>
        <v>9.9999999999999992E-2</v>
      </c>
      <c r="R52" s="201">
        <v>1.4035087719298246E-2</v>
      </c>
      <c r="S52" s="201">
        <v>6.4993935954306414E-2</v>
      </c>
      <c r="T52" s="201">
        <v>0.93500606404569342</v>
      </c>
      <c r="U52" s="201">
        <v>9.3315441680956739E-5</v>
      </c>
      <c r="V52" s="201">
        <v>0</v>
      </c>
    </row>
    <row r="53" spans="1:22">
      <c r="A53" s="195">
        <f t="shared" si="0"/>
        <v>7.8646877978995208E-2</v>
      </c>
      <c r="B53" s="195">
        <f t="shared" si="1"/>
        <v>7.8646877978995208E-2</v>
      </c>
      <c r="C53" s="196">
        <f t="shared" si="2"/>
        <v>0.11999999999999998</v>
      </c>
      <c r="D53" s="195">
        <f t="shared" si="2"/>
        <v>1.7543859649122806E-2</v>
      </c>
      <c r="E53" s="195">
        <f t="shared" si="3"/>
        <v>0.92135312202100472</v>
      </c>
      <c r="F53" s="195">
        <f t="shared" si="3"/>
        <v>1.9829444971091747E-4</v>
      </c>
      <c r="G53" s="195">
        <f t="shared" si="3"/>
        <v>0</v>
      </c>
      <c r="Q53" s="196">
        <f t="shared" si="4"/>
        <v>0.10999999999999999</v>
      </c>
      <c r="R53" s="201">
        <v>1.4035087719298246E-2</v>
      </c>
      <c r="S53" s="201">
        <v>7.2297478591732925E-2</v>
      </c>
      <c r="T53" s="201">
        <v>0.92770252140826692</v>
      </c>
      <c r="U53" s="201">
        <v>1.4574098290745372E-4</v>
      </c>
      <c r="V53" s="201">
        <v>0</v>
      </c>
    </row>
    <row r="54" spans="1:22">
      <c r="A54" s="195">
        <f t="shared" si="0"/>
        <v>8.4927134255915013E-2</v>
      </c>
      <c r="B54" s="195">
        <f t="shared" si="1"/>
        <v>8.4927134255915013E-2</v>
      </c>
      <c r="C54" s="196">
        <f t="shared" si="2"/>
        <v>0.12999999999999998</v>
      </c>
      <c r="D54" s="195">
        <f t="shared" si="2"/>
        <v>1.7543859649122806E-2</v>
      </c>
      <c r="E54" s="195">
        <f t="shared" si="3"/>
        <v>0.91507286574408497</v>
      </c>
      <c r="F54" s="195">
        <f t="shared" si="3"/>
        <v>2.7373183579847116E-4</v>
      </c>
      <c r="G54" s="195">
        <f t="shared" si="3"/>
        <v>0</v>
      </c>
      <c r="Q54" s="196">
        <f t="shared" si="4"/>
        <v>0.11999999999999998</v>
      </c>
      <c r="R54" s="201">
        <v>1.7543859649122806E-2</v>
      </c>
      <c r="S54" s="201">
        <v>7.8646877978995208E-2</v>
      </c>
      <c r="T54" s="201">
        <v>0.92135312202100472</v>
      </c>
      <c r="U54" s="201">
        <v>1.9829444971091747E-4</v>
      </c>
      <c r="V54" s="201">
        <v>0</v>
      </c>
    </row>
    <row r="55" spans="1:22">
      <c r="A55" s="195">
        <f t="shared" si="0"/>
        <v>9.1187998787583685E-2</v>
      </c>
      <c r="B55" s="195">
        <f t="shared" si="1"/>
        <v>9.1187998787583685E-2</v>
      </c>
      <c r="C55" s="196">
        <f t="shared" si="2"/>
        <v>0.13999999999999999</v>
      </c>
      <c r="D55" s="195">
        <f t="shared" si="2"/>
        <v>2.456140350877193E-2</v>
      </c>
      <c r="E55" s="195">
        <f t="shared" si="3"/>
        <v>0.90881200121241634</v>
      </c>
      <c r="F55" s="195">
        <f t="shared" si="3"/>
        <v>3.6856096713716179E-4</v>
      </c>
      <c r="G55" s="195">
        <f t="shared" si="3"/>
        <v>0</v>
      </c>
      <c r="Q55" s="196">
        <f t="shared" si="4"/>
        <v>0.12999999999999998</v>
      </c>
      <c r="R55" s="201">
        <v>1.7543859649122806E-2</v>
      </c>
      <c r="S55" s="201">
        <v>8.4927134255915013E-2</v>
      </c>
      <c r="T55" s="201">
        <v>0.91507286574408497</v>
      </c>
      <c r="U55" s="201">
        <v>2.7373183579847116E-4</v>
      </c>
      <c r="V55" s="201">
        <v>0</v>
      </c>
    </row>
    <row r="56" spans="1:22">
      <c r="A56" s="195">
        <f t="shared" si="0"/>
        <v>9.7841643358386757E-2</v>
      </c>
      <c r="B56" s="195">
        <f t="shared" si="1"/>
        <v>9.7841643358386757E-2</v>
      </c>
      <c r="C56" s="196">
        <f t="shared" si="2"/>
        <v>0.15</v>
      </c>
      <c r="D56" s="195">
        <f t="shared" si="2"/>
        <v>2.456140350877193E-2</v>
      </c>
      <c r="E56" s="195">
        <f t="shared" si="3"/>
        <v>0.90215835664161315</v>
      </c>
      <c r="F56" s="195">
        <f t="shared" si="3"/>
        <v>4.6691767970365546E-4</v>
      </c>
      <c r="G56" s="195">
        <f t="shared" si="3"/>
        <v>0</v>
      </c>
      <c r="Q56" s="196">
        <f t="shared" si="4"/>
        <v>0.13999999999999999</v>
      </c>
      <c r="R56" s="201">
        <v>2.456140350877193E-2</v>
      </c>
      <c r="S56" s="201">
        <v>9.1187998787583685E-2</v>
      </c>
      <c r="T56" s="201">
        <v>0.90881200121241634</v>
      </c>
      <c r="U56" s="201">
        <v>3.6856096713716179E-4</v>
      </c>
      <c r="V56" s="201">
        <v>0</v>
      </c>
    </row>
    <row r="57" spans="1:22">
      <c r="A57" s="195">
        <f t="shared" si="0"/>
        <v>0.1043666368293678</v>
      </c>
      <c r="B57" s="195">
        <f t="shared" si="1"/>
        <v>0.1043666368293678</v>
      </c>
      <c r="C57" s="196">
        <f t="shared" si="2"/>
        <v>0.16</v>
      </c>
      <c r="D57" s="195">
        <f t="shared" si="2"/>
        <v>2.456140350877193E-2</v>
      </c>
      <c r="E57" s="195">
        <f t="shared" si="3"/>
        <v>0.89563336317063214</v>
      </c>
      <c r="F57" s="195">
        <f t="shared" si="3"/>
        <v>5.8320193149578566E-4</v>
      </c>
      <c r="G57" s="195">
        <f t="shared" si="3"/>
        <v>0</v>
      </c>
      <c r="Q57" s="196">
        <f t="shared" si="4"/>
        <v>0.15</v>
      </c>
      <c r="R57" s="201">
        <v>2.456140350877193E-2</v>
      </c>
      <c r="S57" s="201">
        <v>9.7841643358386757E-2</v>
      </c>
      <c r="T57" s="201">
        <v>0.90215835664161315</v>
      </c>
      <c r="U57" s="201">
        <v>4.6691767970365546E-4</v>
      </c>
      <c r="V57" s="201">
        <v>0</v>
      </c>
    </row>
    <row r="58" spans="1:22">
      <c r="A58" s="195">
        <f t="shared" si="0"/>
        <v>0.11062397377980862</v>
      </c>
      <c r="B58" s="195">
        <f t="shared" si="1"/>
        <v>0.11062397377980862</v>
      </c>
      <c r="C58" s="196">
        <f t="shared" si="2"/>
        <v>0.17</v>
      </c>
      <c r="D58" s="195">
        <f t="shared" si="2"/>
        <v>2.456140350877193E-2</v>
      </c>
      <c r="E58" s="195">
        <f t="shared" si="3"/>
        <v>0.88937602622019152</v>
      </c>
      <c r="F58" s="195">
        <f t="shared" si="3"/>
        <v>6.8155864406228015E-4</v>
      </c>
      <c r="G58" s="195">
        <f t="shared" si="3"/>
        <v>0</v>
      </c>
      <c r="Q58" s="196">
        <f t="shared" si="4"/>
        <v>0.16</v>
      </c>
      <c r="R58" s="201">
        <v>2.456140350877193E-2</v>
      </c>
      <c r="S58" s="201">
        <v>0.1043666368293678</v>
      </c>
      <c r="T58" s="201">
        <v>0.89563336317063214</v>
      </c>
      <c r="U58" s="201">
        <v>5.8320193149578566E-4</v>
      </c>
      <c r="V58" s="201">
        <v>0</v>
      </c>
    </row>
    <row r="59" spans="1:22">
      <c r="A59" s="195">
        <f t="shared" si="0"/>
        <v>0.11728386031353027</v>
      </c>
      <c r="B59" s="195">
        <f t="shared" si="1"/>
        <v>0.11728386031353027</v>
      </c>
      <c r="C59" s="196">
        <f t="shared" si="2"/>
        <v>0.18000000000000002</v>
      </c>
      <c r="D59" s="195">
        <f t="shared" si="2"/>
        <v>2.456140350877193E-2</v>
      </c>
      <c r="E59" s="195">
        <f t="shared" si="3"/>
        <v>0.88271613968646978</v>
      </c>
      <c r="F59" s="195">
        <f t="shared" si="3"/>
        <v>7.8322204771324869E-4</v>
      </c>
      <c r="G59" s="195">
        <f t="shared" si="3"/>
        <v>0</v>
      </c>
      <c r="Q59" s="196">
        <f t="shared" si="4"/>
        <v>0.17</v>
      </c>
      <c r="R59" s="201">
        <v>2.456140350877193E-2</v>
      </c>
      <c r="S59" s="201">
        <v>0.11062397377980862</v>
      </c>
      <c r="T59" s="201">
        <v>0.88937602622019152</v>
      </c>
      <c r="U59" s="201">
        <v>6.8155864406228015E-4</v>
      </c>
      <c r="V59" s="201">
        <v>0</v>
      </c>
    </row>
    <row r="60" spans="1:22">
      <c r="A60" s="195">
        <f t="shared" si="0"/>
        <v>0.12358574002749366</v>
      </c>
      <c r="B60" s="195">
        <f t="shared" si="1"/>
        <v>0.12358574002749366</v>
      </c>
      <c r="C60" s="196">
        <f t="shared" si="2"/>
        <v>0.19000000000000003</v>
      </c>
      <c r="D60" s="195">
        <f t="shared" si="2"/>
        <v>3.1578947368421054E-2</v>
      </c>
      <c r="E60" s="195">
        <f t="shared" si="3"/>
        <v>0.87641425997250633</v>
      </c>
      <c r="F60" s="195">
        <f t="shared" si="3"/>
        <v>8.8329518781555302E-4</v>
      </c>
      <c r="G60" s="195">
        <f t="shared" si="3"/>
        <v>0</v>
      </c>
      <c r="Q60" s="196">
        <f t="shared" si="4"/>
        <v>0.18000000000000002</v>
      </c>
      <c r="R60" s="201">
        <v>2.456140350877193E-2</v>
      </c>
      <c r="S60" s="201">
        <v>0.11728386031353027</v>
      </c>
      <c r="T60" s="201">
        <v>0.88271613968646978</v>
      </c>
      <c r="U60" s="201">
        <v>7.8322204771324869E-4</v>
      </c>
      <c r="V60" s="201">
        <v>0</v>
      </c>
    </row>
    <row r="61" spans="1:22">
      <c r="A61" s="195">
        <f t="shared" si="0"/>
        <v>0.12983954445789009</v>
      </c>
      <c r="B61" s="195">
        <f t="shared" si="1"/>
        <v>0.12983954445789009</v>
      </c>
      <c r="C61" s="196">
        <f t="shared" si="2"/>
        <v>0.20000000000000004</v>
      </c>
      <c r="D61" s="195">
        <f t="shared" si="2"/>
        <v>3.1578947368421054E-2</v>
      </c>
      <c r="E61" s="195">
        <f t="shared" si="3"/>
        <v>0.87016045554210986</v>
      </c>
      <c r="F61" s="195">
        <f t="shared" si="3"/>
        <v>9.851844204265066E-4</v>
      </c>
      <c r="G61" s="195">
        <f t="shared" si="3"/>
        <v>0</v>
      </c>
      <c r="Q61" s="196">
        <f t="shared" si="4"/>
        <v>0.19000000000000003</v>
      </c>
      <c r="R61" s="201">
        <v>3.1578947368421054E-2</v>
      </c>
      <c r="S61" s="201">
        <v>0.12358574002749366</v>
      </c>
      <c r="T61" s="201">
        <v>0.87641425997250633</v>
      </c>
      <c r="U61" s="201">
        <v>8.8329518781555302E-4</v>
      </c>
      <c r="V61" s="201">
        <v>0</v>
      </c>
    </row>
    <row r="62" spans="1:22">
      <c r="A62" s="195">
        <f t="shared" si="0"/>
        <v>0.13644339731759034</v>
      </c>
      <c r="B62" s="195">
        <f t="shared" si="1"/>
        <v>0.13644339731759034</v>
      </c>
      <c r="C62" s="196">
        <f t="shared" si="2"/>
        <v>0.21000000000000005</v>
      </c>
      <c r="D62" s="195">
        <f t="shared" si="2"/>
        <v>3.1578947368421054E-2</v>
      </c>
      <c r="E62" s="195">
        <f t="shared" si="3"/>
        <v>0.86355660268240964</v>
      </c>
      <c r="F62" s="195">
        <f t="shared" si="3"/>
        <v>1.0870736530374605E-3</v>
      </c>
      <c r="G62" s="195">
        <f t="shared" si="3"/>
        <v>0</v>
      </c>
      <c r="Q62" s="196">
        <f t="shared" si="4"/>
        <v>0.20000000000000004</v>
      </c>
      <c r="R62" s="201">
        <v>3.1578947368421054E-2</v>
      </c>
      <c r="S62" s="201">
        <v>0.12983954445789009</v>
      </c>
      <c r="T62" s="201">
        <v>0.87016045554210986</v>
      </c>
      <c r="U62" s="201">
        <v>9.851844204265066E-4</v>
      </c>
      <c r="V62" s="201">
        <v>0</v>
      </c>
    </row>
    <row r="63" spans="1:22">
      <c r="A63" s="195">
        <f t="shared" si="0"/>
        <v>0.1427378764530858</v>
      </c>
      <c r="B63" s="195">
        <f t="shared" si="1"/>
        <v>0.1427378764530858</v>
      </c>
      <c r="C63" s="196">
        <f t="shared" si="2"/>
        <v>0.22000000000000006</v>
      </c>
      <c r="D63" s="195">
        <f t="shared" si="2"/>
        <v>3.5087719298245612E-2</v>
      </c>
      <c r="E63" s="195">
        <f t="shared" si="3"/>
        <v>0.85726212354691411</v>
      </c>
      <c r="F63" s="195">
        <f t="shared" si="3"/>
        <v>1.1945473716077652E-3</v>
      </c>
      <c r="G63" s="195">
        <f t="shared" si="3"/>
        <v>0</v>
      </c>
      <c r="Q63" s="196">
        <f t="shared" si="4"/>
        <v>0.21000000000000005</v>
      </c>
      <c r="R63" s="201">
        <v>3.1578947368421054E-2</v>
      </c>
      <c r="S63" s="201">
        <v>0.13644339731759034</v>
      </c>
      <c r="T63" s="201">
        <v>0.86355660268240964</v>
      </c>
      <c r="U63" s="201">
        <v>1.0870736530374605E-3</v>
      </c>
      <c r="V63" s="201">
        <v>0</v>
      </c>
    </row>
    <row r="64" spans="1:22">
      <c r="A64" s="195">
        <f t="shared" si="0"/>
        <v>0.14895804253379491</v>
      </c>
      <c r="B64" s="195">
        <f t="shared" si="1"/>
        <v>0.14895804253379491</v>
      </c>
      <c r="C64" s="196">
        <f t="shared" si="2"/>
        <v>0.23000000000000007</v>
      </c>
      <c r="D64" s="195">
        <f t="shared" si="2"/>
        <v>3.8596491228070177E-2</v>
      </c>
      <c r="E64" s="195">
        <f t="shared" si="3"/>
        <v>0.85104195746620515</v>
      </c>
      <c r="F64" s="195">
        <f t="shared" si="3"/>
        <v>1.3300749539060176E-3</v>
      </c>
      <c r="G64" s="195">
        <f t="shared" si="3"/>
        <v>0</v>
      </c>
      <c r="Q64" s="196">
        <f t="shared" si="4"/>
        <v>0.22000000000000006</v>
      </c>
      <c r="R64" s="201">
        <v>3.5087719298245612E-2</v>
      </c>
      <c r="S64" s="201">
        <v>0.1427378764530858</v>
      </c>
      <c r="T64" s="201">
        <v>0.85726212354691411</v>
      </c>
      <c r="U64" s="201">
        <v>1.1945473716077652E-3</v>
      </c>
      <c r="V64" s="201">
        <v>0</v>
      </c>
    </row>
    <row r="65" spans="1:22">
      <c r="A65" s="195">
        <f t="shared" si="0"/>
        <v>0.15557465068060586</v>
      </c>
      <c r="B65" s="195">
        <f t="shared" si="1"/>
        <v>0.15557465068060586</v>
      </c>
      <c r="C65" s="196">
        <f t="shared" si="2"/>
        <v>0.24000000000000007</v>
      </c>
      <c r="D65" s="195">
        <f t="shared" si="2"/>
        <v>4.2105263157894736E-2</v>
      </c>
      <c r="E65" s="195">
        <f t="shared" si="3"/>
        <v>0.84442534931939417</v>
      </c>
      <c r="F65" s="195">
        <f t="shared" si="3"/>
        <v>1.4750167444675982E-3</v>
      </c>
      <c r="G65" s="195">
        <f t="shared" si="3"/>
        <v>0</v>
      </c>
      <c r="Q65" s="196">
        <f t="shared" si="4"/>
        <v>0.23000000000000007</v>
      </c>
      <c r="R65" s="201">
        <v>3.8596491228070177E-2</v>
      </c>
      <c r="S65" s="201">
        <v>0.14895804253379491</v>
      </c>
      <c r="T65" s="201">
        <v>0.85104195746620515</v>
      </c>
      <c r="U65" s="201">
        <v>1.3300749539060176E-3</v>
      </c>
      <c r="V65" s="201">
        <v>0</v>
      </c>
    </row>
    <row r="66" spans="1:22">
      <c r="A66" s="195">
        <f t="shared" si="0"/>
        <v>0.16182543760139564</v>
      </c>
      <c r="B66" s="195">
        <f t="shared" si="1"/>
        <v>0.16182543760139564</v>
      </c>
      <c r="C66" s="196">
        <f t="shared" si="2"/>
        <v>0.25000000000000006</v>
      </c>
      <c r="D66" s="195">
        <f t="shared" si="2"/>
        <v>4.5614035087719301E-2</v>
      </c>
      <c r="E66" s="195">
        <f t="shared" si="3"/>
        <v>0.83817456239860444</v>
      </c>
      <c r="F66" s="195">
        <f t="shared" si="3"/>
        <v>1.6261826777435478E-3</v>
      </c>
      <c r="G66" s="195">
        <f t="shared" si="3"/>
        <v>0</v>
      </c>
      <c r="Q66" s="196">
        <f t="shared" si="4"/>
        <v>0.24000000000000007</v>
      </c>
      <c r="R66" s="201">
        <v>4.2105263157894736E-2</v>
      </c>
      <c r="S66" s="201">
        <v>0.15557465068060586</v>
      </c>
      <c r="T66" s="201">
        <v>0.84442534931939417</v>
      </c>
      <c r="U66" s="201">
        <v>1.4750167444675982E-3</v>
      </c>
      <c r="V66" s="201">
        <v>0</v>
      </c>
    </row>
    <row r="67" spans="1:22">
      <c r="A67" s="195">
        <f t="shared" si="0"/>
        <v>0.168278896322484</v>
      </c>
      <c r="B67" s="195">
        <f t="shared" si="1"/>
        <v>0.168278896322484</v>
      </c>
      <c r="C67" s="196">
        <f t="shared" si="2"/>
        <v>0.26000000000000006</v>
      </c>
      <c r="D67" s="195">
        <f t="shared" si="2"/>
        <v>4.912280701754386E-2</v>
      </c>
      <c r="E67" s="195">
        <f t="shared" si="3"/>
        <v>0.83172110367751595</v>
      </c>
      <c r="F67" s="195">
        <f t="shared" si="3"/>
        <v>1.8140016794283176E-3</v>
      </c>
      <c r="G67" s="195">
        <f t="shared" si="3"/>
        <v>0</v>
      </c>
      <c r="Q67" s="196">
        <f t="shared" si="4"/>
        <v>0.25000000000000006</v>
      </c>
      <c r="R67" s="201">
        <v>4.5614035087719301E-2</v>
      </c>
      <c r="S67" s="201">
        <v>0.16182543760139564</v>
      </c>
      <c r="T67" s="201">
        <v>0.83817456239860444</v>
      </c>
      <c r="U67" s="201">
        <v>1.6261826777435478E-3</v>
      </c>
      <c r="V67" s="201">
        <v>0</v>
      </c>
    </row>
    <row r="68" spans="1:22">
      <c r="A68" s="195">
        <f t="shared" si="0"/>
        <v>0.17480797719419158</v>
      </c>
      <c r="B68" s="195">
        <f t="shared" si="1"/>
        <v>0.17480797719419158</v>
      </c>
      <c r="C68" s="196">
        <f t="shared" si="2"/>
        <v>0.27000000000000007</v>
      </c>
      <c r="D68" s="195">
        <f t="shared" si="2"/>
        <v>5.6140350877192984E-2</v>
      </c>
      <c r="E68" s="195">
        <f t="shared" si="3"/>
        <v>0.82519202280580839</v>
      </c>
      <c r="F68" s="195">
        <f t="shared" si="3"/>
        <v>1.9906629000319008E-3</v>
      </c>
      <c r="G68" s="195">
        <f t="shared" si="3"/>
        <v>0</v>
      </c>
      <c r="Q68" s="196">
        <f t="shared" si="4"/>
        <v>0.26000000000000006</v>
      </c>
      <c r="R68" s="201">
        <v>4.912280701754386E-2</v>
      </c>
      <c r="S68" s="201">
        <v>0.168278896322484</v>
      </c>
      <c r="T68" s="201">
        <v>0.83172110367751595</v>
      </c>
      <c r="U68" s="201">
        <v>1.8140016794283176E-3</v>
      </c>
      <c r="V68" s="201">
        <v>0</v>
      </c>
    </row>
    <row r="69" spans="1:22">
      <c r="A69" s="195">
        <f t="shared" si="0"/>
        <v>0.18102320800752159</v>
      </c>
      <c r="B69" s="195">
        <f t="shared" si="1"/>
        <v>0.18102320800752159</v>
      </c>
      <c r="C69" s="196">
        <f t="shared" si="2"/>
        <v>0.28000000000000008</v>
      </c>
      <c r="D69" s="195">
        <f t="shared" si="2"/>
        <v>5.9649122807017542E-2</v>
      </c>
      <c r="E69" s="195">
        <f t="shared" si="3"/>
        <v>0.81897679199247853</v>
      </c>
      <c r="F69" s="195">
        <f t="shared" si="3"/>
        <v>2.1773849407676705E-3</v>
      </c>
      <c r="G69" s="195">
        <f t="shared" si="3"/>
        <v>0</v>
      </c>
      <c r="Q69" s="196">
        <f t="shared" si="4"/>
        <v>0.27000000000000007</v>
      </c>
      <c r="R69" s="201">
        <v>5.6140350877192984E-2</v>
      </c>
      <c r="S69" s="201">
        <v>0.17480797719419158</v>
      </c>
      <c r="T69" s="201">
        <v>0.82519202280580839</v>
      </c>
      <c r="U69" s="201">
        <v>1.9906629000319008E-3</v>
      </c>
      <c r="V69" s="201">
        <v>0</v>
      </c>
    </row>
    <row r="70" spans="1:22">
      <c r="A70" s="195">
        <f t="shared" si="0"/>
        <v>0.18716783477104401</v>
      </c>
      <c r="B70" s="195">
        <f t="shared" si="1"/>
        <v>0.18716783477104401</v>
      </c>
      <c r="C70" s="196">
        <f t="shared" si="2"/>
        <v>0.29000000000000009</v>
      </c>
      <c r="D70" s="195">
        <f t="shared" si="2"/>
        <v>6.3157894736842107E-2</v>
      </c>
      <c r="E70" s="195">
        <f t="shared" si="3"/>
        <v>0.81283216522895607</v>
      </c>
      <c r="F70" s="195">
        <f t="shared" si="3"/>
        <v>2.3884518402525023E-3</v>
      </c>
      <c r="G70" s="195">
        <f t="shared" si="3"/>
        <v>0</v>
      </c>
      <c r="Q70" s="196">
        <f t="shared" si="4"/>
        <v>0.28000000000000008</v>
      </c>
      <c r="R70" s="201">
        <v>5.9649122807017542E-2</v>
      </c>
      <c r="S70" s="201">
        <v>0.18102320800752159</v>
      </c>
      <c r="T70" s="201">
        <v>0.81897679199247853</v>
      </c>
      <c r="U70" s="201">
        <v>2.1773849407676705E-3</v>
      </c>
      <c r="V70" s="201">
        <v>0</v>
      </c>
    </row>
    <row r="71" spans="1:22">
      <c r="A71" s="195">
        <f t="shared" si="0"/>
        <v>0.19331139093300531</v>
      </c>
      <c r="B71" s="195">
        <f t="shared" si="1"/>
        <v>0.19331139093300531</v>
      </c>
      <c r="C71" s="196">
        <f t="shared" si="2"/>
        <v>0.3000000000000001</v>
      </c>
      <c r="D71" s="195">
        <f t="shared" si="2"/>
        <v>6.3157894736842107E-2</v>
      </c>
      <c r="E71" s="195">
        <f t="shared" si="3"/>
        <v>0.80668860906699469</v>
      </c>
      <c r="F71" s="195">
        <f t="shared" si="3"/>
        <v>2.6005893412986646E-3</v>
      </c>
      <c r="G71" s="195">
        <f t="shared" si="3"/>
        <v>0</v>
      </c>
      <c r="Q71" s="196">
        <f t="shared" si="4"/>
        <v>0.29000000000000009</v>
      </c>
      <c r="R71" s="201">
        <v>6.3157894736842107E-2</v>
      </c>
      <c r="S71" s="201">
        <v>0.18716783477104401</v>
      </c>
      <c r="T71" s="201">
        <v>0.81283216522895607</v>
      </c>
      <c r="U71" s="201">
        <v>2.3884518402525023E-3</v>
      </c>
      <c r="V71" s="201">
        <v>0</v>
      </c>
    </row>
    <row r="72" spans="1:22">
      <c r="A72" s="195">
        <f t="shared" si="0"/>
        <v>0.20040470232135563</v>
      </c>
      <c r="B72" s="195">
        <f t="shared" si="1"/>
        <v>0.20040470232135563</v>
      </c>
      <c r="C72" s="196">
        <f t="shared" si="2"/>
        <v>0.31000000000000011</v>
      </c>
      <c r="D72" s="195">
        <f t="shared" si="2"/>
        <v>6.6666666666666666E-2</v>
      </c>
      <c r="E72" s="195">
        <f t="shared" si="3"/>
        <v>0.79959529767864446</v>
      </c>
      <c r="F72" s="195">
        <f t="shared" si="3"/>
        <v>2.8632461316013208E-3</v>
      </c>
      <c r="G72" s="195">
        <f t="shared" si="3"/>
        <v>0</v>
      </c>
      <c r="Q72" s="196">
        <f t="shared" si="4"/>
        <v>0.3000000000000001</v>
      </c>
      <c r="R72" s="201">
        <v>6.3157894736842107E-2</v>
      </c>
      <c r="S72" s="201">
        <v>0.19331139093300531</v>
      </c>
      <c r="T72" s="201">
        <v>0.80668860906699469</v>
      </c>
      <c r="U72" s="201">
        <v>2.6005893412986646E-3</v>
      </c>
      <c r="V72" s="201">
        <v>0</v>
      </c>
    </row>
    <row r="73" spans="1:22">
      <c r="A73" s="195">
        <f t="shared" si="0"/>
        <v>0.20658644334284504</v>
      </c>
      <c r="B73" s="195">
        <f t="shared" si="1"/>
        <v>0.20658644334284504</v>
      </c>
      <c r="C73" s="196">
        <f t="shared" si="2"/>
        <v>0.32000000000000012</v>
      </c>
      <c r="D73" s="195">
        <f t="shared" si="2"/>
        <v>6.6666666666666666E-2</v>
      </c>
      <c r="E73" s="195">
        <f t="shared" si="3"/>
        <v>0.79341355665715485</v>
      </c>
      <c r="F73" s="195">
        <f t="shared" si="3"/>
        <v>3.0834579641776804E-3</v>
      </c>
      <c r="G73" s="195">
        <f t="shared" si="3"/>
        <v>0</v>
      </c>
      <c r="Q73" s="196">
        <f t="shared" si="4"/>
        <v>0.31000000000000011</v>
      </c>
      <c r="R73" s="201">
        <v>6.6666666666666666E-2</v>
      </c>
      <c r="S73" s="201">
        <v>0.20040470232135563</v>
      </c>
      <c r="T73" s="201">
        <v>0.79959529767864446</v>
      </c>
      <c r="U73" s="201">
        <v>2.8632461316013208E-3</v>
      </c>
      <c r="V73" s="201">
        <v>0</v>
      </c>
    </row>
    <row r="74" spans="1:22">
      <c r="A74" s="195">
        <f t="shared" si="0"/>
        <v>0.21306502722511783</v>
      </c>
      <c r="B74" s="195">
        <f t="shared" si="1"/>
        <v>0.21306502722511783</v>
      </c>
      <c r="C74" s="196">
        <f t="shared" si="2"/>
        <v>0.33000000000000013</v>
      </c>
      <c r="D74" s="195">
        <f t="shared" si="2"/>
        <v>7.0175438596491224E-2</v>
      </c>
      <c r="E74" s="195">
        <f t="shared" si="3"/>
        <v>0.786934972774882</v>
      </c>
      <c r="F74" s="195">
        <f t="shared" si="3"/>
        <v>3.3106161742161521E-3</v>
      </c>
      <c r="G74" s="195">
        <f t="shared" si="3"/>
        <v>0</v>
      </c>
      <c r="Q74" s="196">
        <f t="shared" si="4"/>
        <v>0.32000000000000012</v>
      </c>
      <c r="R74" s="201">
        <v>6.6666666666666666E-2</v>
      </c>
      <c r="S74" s="201">
        <v>0.20658644334284504</v>
      </c>
      <c r="T74" s="201">
        <v>0.79341355665715485</v>
      </c>
      <c r="U74" s="201">
        <v>3.0834579641776804E-3</v>
      </c>
      <c r="V74" s="201">
        <v>0</v>
      </c>
    </row>
    <row r="75" spans="1:22">
      <c r="A75" s="195">
        <f t="shared" si="0"/>
        <v>0.21918280440151641</v>
      </c>
      <c r="B75" s="195">
        <f t="shared" si="1"/>
        <v>0.21918280440151641</v>
      </c>
      <c r="C75" s="196">
        <f t="shared" si="2"/>
        <v>0.34000000000000014</v>
      </c>
      <c r="D75" s="195">
        <f t="shared" si="2"/>
        <v>7.0175438596491224E-2</v>
      </c>
      <c r="E75" s="195">
        <f t="shared" si="3"/>
        <v>0.78081719559848373</v>
      </c>
      <c r="F75" s="195">
        <f t="shared" si="3"/>
        <v>3.5485326608248663E-3</v>
      </c>
      <c r="G75" s="195">
        <f t="shared" si="3"/>
        <v>0</v>
      </c>
      <c r="Q75" s="196">
        <f t="shared" si="4"/>
        <v>0.33000000000000013</v>
      </c>
      <c r="R75" s="201">
        <v>7.0175438596491224E-2</v>
      </c>
      <c r="S75" s="201">
        <v>0.21306502722511783</v>
      </c>
      <c r="T75" s="201">
        <v>0.786934972774882</v>
      </c>
      <c r="U75" s="201">
        <v>3.3106161742161521E-3</v>
      </c>
      <c r="V75" s="201">
        <v>0</v>
      </c>
    </row>
    <row r="76" spans="1:22">
      <c r="A76" s="195">
        <f t="shared" si="0"/>
        <v>0.22534684076897352</v>
      </c>
      <c r="B76" s="195">
        <f t="shared" si="1"/>
        <v>0.22534684076897352</v>
      </c>
      <c r="C76" s="196">
        <f t="shared" si="2"/>
        <v>0.35000000000000014</v>
      </c>
      <c r="D76" s="195">
        <f t="shared" si="2"/>
        <v>7.0175438596491224E-2</v>
      </c>
      <c r="E76" s="195">
        <f t="shared" si="3"/>
        <v>0.77465315923102673</v>
      </c>
      <c r="F76" s="195">
        <f t="shared" si="3"/>
        <v>3.7864491474335804E-3</v>
      </c>
      <c r="G76" s="195">
        <f t="shared" si="3"/>
        <v>0</v>
      </c>
      <c r="Q76" s="196">
        <f t="shared" si="4"/>
        <v>0.34000000000000014</v>
      </c>
      <c r="R76" s="201">
        <v>7.0175438596491224E-2</v>
      </c>
      <c r="S76" s="201">
        <v>0.21918280440151641</v>
      </c>
      <c r="T76" s="201">
        <v>0.78081719559848373</v>
      </c>
      <c r="U76" s="201">
        <v>3.5485326608248663E-3</v>
      </c>
      <c r="V76" s="201">
        <v>0</v>
      </c>
    </row>
    <row r="77" spans="1:22">
      <c r="A77" s="195">
        <f t="shared" si="0"/>
        <v>0.2317100118835243</v>
      </c>
      <c r="B77" s="195">
        <f t="shared" si="1"/>
        <v>0.2317100118835243</v>
      </c>
      <c r="C77" s="196">
        <f t="shared" si="2"/>
        <v>0.36000000000000015</v>
      </c>
      <c r="D77" s="195">
        <f t="shared" si="2"/>
        <v>7.3684210526315783E-2</v>
      </c>
      <c r="E77" s="195">
        <f t="shared" si="3"/>
        <v>0.76828998811647575</v>
      </c>
      <c r="F77" s="195">
        <f t="shared" si="3"/>
        <v>4.0645557556559121E-3</v>
      </c>
      <c r="G77" s="195">
        <f t="shared" si="3"/>
        <v>0</v>
      </c>
      <c r="Q77" s="196">
        <f t="shared" si="4"/>
        <v>0.35000000000000014</v>
      </c>
      <c r="R77" s="201">
        <v>7.0175438596491224E-2</v>
      </c>
      <c r="S77" s="201">
        <v>0.22534684076897352</v>
      </c>
      <c r="T77" s="201">
        <v>0.77465315923102673</v>
      </c>
      <c r="U77" s="201">
        <v>3.7864491474335804E-3</v>
      </c>
      <c r="V77" s="201">
        <v>0</v>
      </c>
    </row>
    <row r="78" spans="1:22">
      <c r="A78" s="195">
        <f t="shared" si="0"/>
        <v>0.23781341010774745</v>
      </c>
      <c r="B78" s="195">
        <f t="shared" si="1"/>
        <v>0.23781341010774745</v>
      </c>
      <c r="C78" s="196">
        <f t="shared" si="2"/>
        <v>0.37000000000000016</v>
      </c>
      <c r="D78" s="195">
        <f t="shared" si="2"/>
        <v>7.7192982456140355E-2</v>
      </c>
      <c r="E78" s="195">
        <f t="shared" si="3"/>
        <v>0.76218658989225263</v>
      </c>
      <c r="F78" s="195">
        <f t="shared" si="3"/>
        <v>4.3168511944399815E-3</v>
      </c>
      <c r="G78" s="195">
        <f t="shared" si="3"/>
        <v>0</v>
      </c>
      <c r="Q78" s="196">
        <f t="shared" si="4"/>
        <v>0.36000000000000015</v>
      </c>
      <c r="R78" s="201">
        <v>7.3684210526315783E-2</v>
      </c>
      <c r="S78" s="201">
        <v>0.2317100118835243</v>
      </c>
      <c r="T78" s="201">
        <v>0.76828998811647575</v>
      </c>
      <c r="U78" s="201">
        <v>4.0645557556559121E-3</v>
      </c>
      <c r="V78" s="201">
        <v>0</v>
      </c>
    </row>
    <row r="79" spans="1:22">
      <c r="A79" s="195">
        <f t="shared" si="0"/>
        <v>0.24433694392595234</v>
      </c>
      <c r="B79" s="195">
        <f t="shared" si="1"/>
        <v>0.24433694392595234</v>
      </c>
      <c r="C79" s="196">
        <f t="shared" si="2"/>
        <v>0.38000000000000017</v>
      </c>
      <c r="D79" s="195">
        <f t="shared" si="2"/>
        <v>8.0701754385964913E-2</v>
      </c>
      <c r="E79" s="195">
        <f t="shared" si="3"/>
        <v>0.7556630560740476</v>
      </c>
      <c r="F79" s="195">
        <f t="shared" si="3"/>
        <v>4.6011265046661835E-3</v>
      </c>
      <c r="G79" s="195">
        <f t="shared" si="3"/>
        <v>0</v>
      </c>
      <c r="Q79" s="196">
        <f t="shared" si="4"/>
        <v>0.37000000000000016</v>
      </c>
      <c r="R79" s="201">
        <v>7.7192982456140355E-2</v>
      </c>
      <c r="S79" s="201">
        <v>0.23781341010774745</v>
      </c>
      <c r="T79" s="201">
        <v>0.76218658989225263</v>
      </c>
      <c r="U79" s="201">
        <v>4.3168511944399815E-3</v>
      </c>
      <c r="V79" s="201">
        <v>0</v>
      </c>
    </row>
    <row r="80" spans="1:22">
      <c r="A80" s="195">
        <f t="shared" si="0"/>
        <v>0.25076150137996944</v>
      </c>
      <c r="B80" s="195">
        <f t="shared" si="1"/>
        <v>0.25076150137996944</v>
      </c>
      <c r="C80" s="196">
        <f t="shared" si="2"/>
        <v>0.39000000000000018</v>
      </c>
      <c r="D80" s="195">
        <f t="shared" si="2"/>
        <v>8.4210526315789472E-2</v>
      </c>
      <c r="E80" s="195">
        <f t="shared" si="3"/>
        <v>0.74923849862003045</v>
      </c>
      <c r="F80" s="195">
        <f t="shared" si="3"/>
        <v>4.882311142960327E-3</v>
      </c>
      <c r="G80" s="195">
        <f t="shared" si="3"/>
        <v>0</v>
      </c>
      <c r="Q80" s="196">
        <f t="shared" si="4"/>
        <v>0.38000000000000017</v>
      </c>
      <c r="R80" s="201">
        <v>8.0701754385964913E-2</v>
      </c>
      <c r="S80" s="201">
        <v>0.24433694392595234</v>
      </c>
      <c r="T80" s="201">
        <v>0.7556630560740476</v>
      </c>
      <c r="U80" s="201">
        <v>4.6011265046661835E-3</v>
      </c>
      <c r="V80" s="201">
        <v>0</v>
      </c>
    </row>
    <row r="81" spans="1:22">
      <c r="A81" s="195">
        <f t="shared" si="0"/>
        <v>0.25683015476848298</v>
      </c>
      <c r="B81" s="195">
        <f t="shared" si="1"/>
        <v>0.25683015476848298</v>
      </c>
      <c r="C81" s="196">
        <f t="shared" si="2"/>
        <v>0.40000000000000019</v>
      </c>
      <c r="D81" s="195">
        <f t="shared" si="2"/>
        <v>9.1228070175438603E-2</v>
      </c>
      <c r="E81" s="195">
        <f t="shared" si="3"/>
        <v>0.74316984523151697</v>
      </c>
      <c r="F81" s="195">
        <f t="shared" si="3"/>
        <v>5.1693514174541641E-3</v>
      </c>
      <c r="G81" s="195">
        <f t="shared" si="3"/>
        <v>0</v>
      </c>
      <c r="Q81" s="196">
        <f t="shared" si="4"/>
        <v>0.39000000000000018</v>
      </c>
      <c r="R81" s="201">
        <v>8.4210526315789472E-2</v>
      </c>
      <c r="S81" s="201">
        <v>0.25076150137996944</v>
      </c>
      <c r="T81" s="201">
        <v>0.74923849862003045</v>
      </c>
      <c r="U81" s="201">
        <v>4.882311142960327E-3</v>
      </c>
      <c r="V81" s="201">
        <v>0</v>
      </c>
    </row>
    <row r="82" spans="1:22">
      <c r="A82" s="195">
        <f t="shared" si="0"/>
        <v>0.2628897937091354</v>
      </c>
      <c r="B82" s="195">
        <f t="shared" si="1"/>
        <v>0.2628897937091354</v>
      </c>
      <c r="C82" s="196">
        <f t="shared" si="2"/>
        <v>0.4100000000000002</v>
      </c>
      <c r="D82" s="195">
        <f t="shared" si="2"/>
        <v>9.4736842105263161E-2</v>
      </c>
      <c r="E82" s="195">
        <f t="shared" si="3"/>
        <v>0.73711020629086477</v>
      </c>
      <c r="F82" s="195">
        <f t="shared" si="3"/>
        <v>5.465406139809067E-3</v>
      </c>
      <c r="G82" s="195">
        <f t="shared" si="3"/>
        <v>0</v>
      </c>
      <c r="Q82" s="196">
        <f t="shared" si="4"/>
        <v>0.40000000000000019</v>
      </c>
      <c r="R82" s="201">
        <v>9.1228070175438603E-2</v>
      </c>
      <c r="S82" s="201">
        <v>0.25683015476848298</v>
      </c>
      <c r="T82" s="201">
        <v>0.74316984523151697</v>
      </c>
      <c r="U82" s="201">
        <v>5.1693514174541641E-3</v>
      </c>
      <c r="V82" s="201">
        <v>0</v>
      </c>
    </row>
    <row r="83" spans="1:22">
      <c r="A83" s="195">
        <f t="shared" si="0"/>
        <v>0.26887898987028841</v>
      </c>
      <c r="B83" s="195">
        <f t="shared" si="1"/>
        <v>0.26887898987028841</v>
      </c>
      <c r="C83" s="196">
        <f t="shared" si="2"/>
        <v>0.42000000000000021</v>
      </c>
      <c r="D83" s="195">
        <f t="shared" si="2"/>
        <v>0.10526315789473684</v>
      </c>
      <c r="E83" s="195">
        <f t="shared" si="3"/>
        <v>0.73112101012971153</v>
      </c>
      <c r="F83" s="195">
        <f t="shared" si="3"/>
        <v>5.8781628327216114E-3</v>
      </c>
      <c r="G83" s="195">
        <f t="shared" si="3"/>
        <v>0</v>
      </c>
      <c r="Q83" s="196">
        <f t="shared" si="4"/>
        <v>0.4100000000000002</v>
      </c>
      <c r="R83" s="201">
        <v>9.4736842105263161E-2</v>
      </c>
      <c r="S83" s="201">
        <v>0.2628897937091354</v>
      </c>
      <c r="T83" s="201">
        <v>0.73711020629086477</v>
      </c>
      <c r="U83" s="201">
        <v>5.465406139809067E-3</v>
      </c>
      <c r="V83" s="201">
        <v>0</v>
      </c>
    </row>
    <row r="84" spans="1:22">
      <c r="A84" s="195">
        <f t="shared" si="0"/>
        <v>0.27479297250584145</v>
      </c>
      <c r="B84" s="195">
        <f t="shared" si="1"/>
        <v>0.27479297250584145</v>
      </c>
      <c r="C84" s="196">
        <f t="shared" si="2"/>
        <v>0.43000000000000022</v>
      </c>
      <c r="D84" s="195">
        <f t="shared" si="2"/>
        <v>0.11228070175438597</v>
      </c>
      <c r="E84" s="195">
        <f t="shared" si="3"/>
        <v>0.72520702749415866</v>
      </c>
      <c r="F84" s="195">
        <f t="shared" si="3"/>
        <v>6.3198738601760677E-3</v>
      </c>
      <c r="G84" s="195">
        <f t="shared" si="3"/>
        <v>0</v>
      </c>
      <c r="Q84" s="196">
        <f t="shared" si="4"/>
        <v>0.42000000000000021</v>
      </c>
      <c r="R84" s="201">
        <v>0.10526315789473684</v>
      </c>
      <c r="S84" s="201">
        <v>0.26887898987028841</v>
      </c>
      <c r="T84" s="201">
        <v>0.73112101012971153</v>
      </c>
      <c r="U84" s="201">
        <v>5.8781628327216114E-3</v>
      </c>
      <c r="V84" s="201">
        <v>0</v>
      </c>
    </row>
    <row r="85" spans="1:22">
      <c r="A85" s="195">
        <f t="shared" si="0"/>
        <v>0.28068909378399709</v>
      </c>
      <c r="B85" s="195">
        <f t="shared" si="1"/>
        <v>0.28068909378399709</v>
      </c>
      <c r="C85" s="196">
        <f t="shared" si="2"/>
        <v>0.44000000000000022</v>
      </c>
      <c r="D85" s="195">
        <f t="shared" si="2"/>
        <v>0.11929824561403508</v>
      </c>
      <c r="E85" s="195">
        <f t="shared" si="3"/>
        <v>0.71931090621600291</v>
      </c>
      <c r="F85" s="195">
        <f t="shared" si="3"/>
        <v>6.7794462450278094E-3</v>
      </c>
      <c r="G85" s="195">
        <f t="shared" si="3"/>
        <v>0</v>
      </c>
      <c r="Q85" s="196">
        <f t="shared" si="4"/>
        <v>0.43000000000000022</v>
      </c>
      <c r="R85" s="201">
        <v>0.11228070175438597</v>
      </c>
      <c r="S85" s="201">
        <v>0.27479297250584145</v>
      </c>
      <c r="T85" s="201">
        <v>0.72520702749415866</v>
      </c>
      <c r="U85" s="201">
        <v>6.3198738601760677E-3</v>
      </c>
      <c r="V85" s="201">
        <v>0</v>
      </c>
    </row>
    <row r="86" spans="1:22">
      <c r="A86" s="195">
        <f t="shared" si="0"/>
        <v>0.28733726906407925</v>
      </c>
      <c r="B86" s="195">
        <f t="shared" si="1"/>
        <v>0.28733726906407925</v>
      </c>
      <c r="C86" s="196">
        <f t="shared" si="2"/>
        <v>0.45000000000000023</v>
      </c>
      <c r="D86" s="195">
        <f t="shared" si="2"/>
        <v>0.12280701754385964</v>
      </c>
      <c r="E86" s="195">
        <f t="shared" si="3"/>
        <v>0.7126627309359207</v>
      </c>
      <c r="F86" s="195">
        <f t="shared" si="3"/>
        <v>7.289128522680253E-3</v>
      </c>
      <c r="G86" s="195">
        <f t="shared" si="3"/>
        <v>0</v>
      </c>
      <c r="Q86" s="196">
        <f t="shared" si="4"/>
        <v>0.44000000000000022</v>
      </c>
      <c r="R86" s="201">
        <v>0.11929824561403508</v>
      </c>
      <c r="S86" s="201">
        <v>0.28068909378399709</v>
      </c>
      <c r="T86" s="201">
        <v>0.71931090621600291</v>
      </c>
      <c r="U86" s="201">
        <v>6.7794462450278094E-3</v>
      </c>
      <c r="V86" s="201">
        <v>0</v>
      </c>
    </row>
    <row r="87" spans="1:22">
      <c r="A87" s="195">
        <f t="shared" si="0"/>
        <v>0.29346072476644952</v>
      </c>
      <c r="B87" s="195">
        <f t="shared" si="1"/>
        <v>0.29346072476644952</v>
      </c>
      <c r="C87" s="196">
        <f t="shared" si="2"/>
        <v>0.46000000000000024</v>
      </c>
      <c r="D87" s="195">
        <f t="shared" si="2"/>
        <v>0.12280701754385964</v>
      </c>
      <c r="E87" s="195">
        <f t="shared" si="3"/>
        <v>0.70653927523355065</v>
      </c>
      <c r="F87" s="195">
        <f t="shared" si="3"/>
        <v>7.8069505430832997E-3</v>
      </c>
      <c r="G87" s="195">
        <f t="shared" si="3"/>
        <v>0</v>
      </c>
      <c r="Q87" s="196">
        <f t="shared" si="4"/>
        <v>0.45000000000000023</v>
      </c>
      <c r="R87" s="201">
        <v>0.12280701754385964</v>
      </c>
      <c r="S87" s="201">
        <v>0.28733726906407925</v>
      </c>
      <c r="T87" s="201">
        <v>0.7126627309359207</v>
      </c>
      <c r="U87" s="201">
        <v>7.289128522680253E-3</v>
      </c>
      <c r="V87" s="201">
        <v>0</v>
      </c>
    </row>
    <row r="88" spans="1:22">
      <c r="A88" s="195">
        <f t="shared" si="0"/>
        <v>0.29934144503611682</v>
      </c>
      <c r="B88" s="195">
        <f t="shared" si="1"/>
        <v>0.29934144503611682</v>
      </c>
      <c r="C88" s="196">
        <f t="shared" si="2"/>
        <v>0.47000000000000025</v>
      </c>
      <c r="D88" s="195">
        <f t="shared" si="2"/>
        <v>0.12280701754385964</v>
      </c>
      <c r="E88" s="195">
        <f t="shared" si="3"/>
        <v>0.70065855496388307</v>
      </c>
      <c r="F88" s="195">
        <f t="shared" si="3"/>
        <v>8.2819239364232428E-3</v>
      </c>
      <c r="G88" s="195">
        <f t="shared" si="3"/>
        <v>0</v>
      </c>
      <c r="Q88" s="196">
        <f t="shared" si="4"/>
        <v>0.46000000000000024</v>
      </c>
      <c r="R88" s="201">
        <v>0.12280701754385964</v>
      </c>
      <c r="S88" s="201">
        <v>0.29346072476644952</v>
      </c>
      <c r="T88" s="201">
        <v>0.70653927523355065</v>
      </c>
      <c r="U88" s="201">
        <v>7.8069505430832997E-3</v>
      </c>
      <c r="V88" s="201">
        <v>0</v>
      </c>
    </row>
    <row r="89" spans="1:22">
      <c r="A89" s="195">
        <f t="shared" si="0"/>
        <v>0.3052439869283734</v>
      </c>
      <c r="B89" s="195">
        <f t="shared" si="1"/>
        <v>0.3052439869283734</v>
      </c>
      <c r="C89" s="196">
        <f t="shared" si="2"/>
        <v>0.48000000000000026</v>
      </c>
      <c r="D89" s="195">
        <f t="shared" si="2"/>
        <v>0.12982456140350876</v>
      </c>
      <c r="E89" s="195">
        <f t="shared" si="3"/>
        <v>0.6947560130716266</v>
      </c>
      <c r="F89" s="195">
        <f t="shared" si="3"/>
        <v>8.7813348982325248E-3</v>
      </c>
      <c r="G89" s="195">
        <f t="shared" si="3"/>
        <v>0</v>
      </c>
      <c r="Q89" s="196">
        <f t="shared" si="4"/>
        <v>0.47000000000000025</v>
      </c>
      <c r="R89" s="201">
        <v>0.12280701754385964</v>
      </c>
      <c r="S89" s="201">
        <v>0.29934144503611682</v>
      </c>
      <c r="T89" s="201">
        <v>0.70065855496388307</v>
      </c>
      <c r="U89" s="201">
        <v>8.2819239364232428E-3</v>
      </c>
      <c r="V89" s="201">
        <v>0</v>
      </c>
    </row>
    <row r="90" spans="1:22">
      <c r="A90" s="195">
        <f t="shared" si="0"/>
        <v>0.31106919752001372</v>
      </c>
      <c r="B90" s="195">
        <f t="shared" si="1"/>
        <v>0.31106919752001372</v>
      </c>
      <c r="C90" s="196">
        <f t="shared" si="2"/>
        <v>0.49000000000000027</v>
      </c>
      <c r="D90" s="195">
        <f t="shared" si="2"/>
        <v>0.1368421052631579</v>
      </c>
      <c r="E90" s="195">
        <f t="shared" si="3"/>
        <v>0.68893080247998628</v>
      </c>
      <c r="F90" s="195">
        <f t="shared" si="3"/>
        <v>9.3118179695996367E-3</v>
      </c>
      <c r="G90" s="195">
        <f t="shared" si="3"/>
        <v>0</v>
      </c>
      <c r="Q90" s="196">
        <f t="shared" si="4"/>
        <v>0.48000000000000026</v>
      </c>
      <c r="R90" s="201">
        <v>0.12982456140350876</v>
      </c>
      <c r="S90" s="201">
        <v>0.3052439869283734</v>
      </c>
      <c r="T90" s="201">
        <v>0.6947560130716266</v>
      </c>
      <c r="U90" s="201">
        <v>8.7813348982325248E-3</v>
      </c>
      <c r="V90" s="201">
        <v>0</v>
      </c>
    </row>
    <row r="91" spans="1:22">
      <c r="A91" s="195">
        <f t="shared" si="0"/>
        <v>0.31687974259684543</v>
      </c>
      <c r="B91" s="195">
        <f t="shared" si="1"/>
        <v>0.31687974259684543</v>
      </c>
      <c r="C91" s="196">
        <f t="shared" si="2"/>
        <v>0.50000000000000022</v>
      </c>
      <c r="D91" s="195">
        <f t="shared" si="2"/>
        <v>0.1368421052631579</v>
      </c>
      <c r="E91" s="195">
        <f t="shared" si="3"/>
        <v>0.68312025740315452</v>
      </c>
      <c r="F91" s="195">
        <f t="shared" si="3"/>
        <v>9.8569665557751898E-3</v>
      </c>
      <c r="G91" s="195">
        <f t="shared" si="3"/>
        <v>0</v>
      </c>
      <c r="Q91" s="196">
        <f t="shared" si="4"/>
        <v>0.49000000000000027</v>
      </c>
      <c r="R91" s="201">
        <v>0.1368421052631579</v>
      </c>
      <c r="S91" s="201">
        <v>0.31106919752001372</v>
      </c>
      <c r="T91" s="201">
        <v>0.68893080247998628</v>
      </c>
      <c r="U91" s="201">
        <v>9.3118179695996367E-3</v>
      </c>
      <c r="V91" s="201">
        <v>0</v>
      </c>
    </row>
    <row r="92" spans="1:22">
      <c r="A92" s="195">
        <f t="shared" si="0"/>
        <v>0.32359337760055024</v>
      </c>
      <c r="B92" s="195">
        <f t="shared" si="1"/>
        <v>0.32359337760055024</v>
      </c>
      <c r="C92" s="196">
        <f t="shared" si="2"/>
        <v>0.51000000000000023</v>
      </c>
      <c r="D92" s="195">
        <f t="shared" si="2"/>
        <v>0.1368421052631579</v>
      </c>
      <c r="E92" s="195">
        <f t="shared" si="3"/>
        <v>0.67640662239944982</v>
      </c>
      <c r="F92" s="195">
        <f t="shared" si="3"/>
        <v>1.0489751076720399E-2</v>
      </c>
      <c r="G92" s="195">
        <f t="shared" si="3"/>
        <v>0</v>
      </c>
      <c r="Q92" s="196">
        <f t="shared" si="4"/>
        <v>0.50000000000000022</v>
      </c>
      <c r="R92" s="201">
        <v>0.1368421052631579</v>
      </c>
      <c r="S92" s="201">
        <v>0.31687974259684543</v>
      </c>
      <c r="T92" s="201">
        <v>0.68312025740315452</v>
      </c>
      <c r="U92" s="201">
        <v>9.8569665557751898E-3</v>
      </c>
      <c r="V92" s="201">
        <v>0</v>
      </c>
    </row>
    <row r="93" spans="1:22">
      <c r="A93" s="195">
        <f t="shared" si="0"/>
        <v>0.32967429048146829</v>
      </c>
      <c r="B93" s="195">
        <f t="shared" si="1"/>
        <v>0.32967429048146829</v>
      </c>
      <c r="C93" s="196">
        <f t="shared" si="2"/>
        <v>0.52000000000000024</v>
      </c>
      <c r="D93" s="195">
        <f t="shared" si="2"/>
        <v>0.14035087719298245</v>
      </c>
      <c r="E93" s="195">
        <f t="shared" si="3"/>
        <v>0.67032570951853165</v>
      </c>
      <c r="F93" s="195">
        <f t="shared" si="3"/>
        <v>1.1170388133174834E-2</v>
      </c>
      <c r="G93" s="195">
        <f t="shared" si="3"/>
        <v>0</v>
      </c>
      <c r="Q93" s="196">
        <f t="shared" si="4"/>
        <v>0.51000000000000023</v>
      </c>
      <c r="R93" s="201">
        <v>0.1368421052631579</v>
      </c>
      <c r="S93" s="201">
        <v>0.32359337760055024</v>
      </c>
      <c r="T93" s="201">
        <v>0.67640662239944982</v>
      </c>
      <c r="U93" s="201">
        <v>1.0489751076720399E-2</v>
      </c>
      <c r="V93" s="201">
        <v>0</v>
      </c>
    </row>
    <row r="94" spans="1:22">
      <c r="A94" s="195">
        <f t="shared" si="0"/>
        <v>0.33537196313211781</v>
      </c>
      <c r="B94" s="195">
        <f t="shared" si="1"/>
        <v>0.33537196313211781</v>
      </c>
      <c r="C94" s="196">
        <f t="shared" si="2"/>
        <v>0.53000000000000025</v>
      </c>
      <c r="D94" s="195">
        <f t="shared" si="2"/>
        <v>0.14035087719298245</v>
      </c>
      <c r="E94" s="195">
        <f t="shared" si="3"/>
        <v>0.66462803686788208</v>
      </c>
      <c r="F94" s="195">
        <f t="shared" si="3"/>
        <v>1.1828409145532907E-2</v>
      </c>
      <c r="G94" s="195">
        <f t="shared" si="3"/>
        <v>0</v>
      </c>
      <c r="Q94" s="196">
        <f t="shared" si="4"/>
        <v>0.52000000000000024</v>
      </c>
      <c r="R94" s="201">
        <v>0.14035087719298245</v>
      </c>
      <c r="S94" s="201">
        <v>0.32967429048146829</v>
      </c>
      <c r="T94" s="201">
        <v>0.67032570951853165</v>
      </c>
      <c r="U94" s="201">
        <v>1.1170388133174834E-2</v>
      </c>
      <c r="V94" s="201">
        <v>0</v>
      </c>
    </row>
    <row r="95" spans="1:22">
      <c r="A95" s="195">
        <f t="shared" si="0"/>
        <v>0.34106963578276683</v>
      </c>
      <c r="B95" s="195">
        <f t="shared" si="1"/>
        <v>0.34106963578276683</v>
      </c>
      <c r="C95" s="196">
        <f t="shared" si="2"/>
        <v>0.54000000000000026</v>
      </c>
      <c r="D95" s="195">
        <f t="shared" si="2"/>
        <v>0.14035087719298245</v>
      </c>
      <c r="E95" s="195">
        <f t="shared" si="3"/>
        <v>0.65893036421723306</v>
      </c>
      <c r="F95" s="195">
        <f t="shared" si="3"/>
        <v>1.248643015789098E-2</v>
      </c>
      <c r="G95" s="195">
        <f t="shared" si="3"/>
        <v>0</v>
      </c>
      <c r="Q95" s="196">
        <f t="shared" si="4"/>
        <v>0.53000000000000025</v>
      </c>
      <c r="R95" s="201">
        <v>0.14035087719298245</v>
      </c>
      <c r="S95" s="201">
        <v>0.33537196313211781</v>
      </c>
      <c r="T95" s="201">
        <v>0.66462803686788208</v>
      </c>
      <c r="U95" s="201">
        <v>1.1828409145532907E-2</v>
      </c>
      <c r="V95" s="201">
        <v>0</v>
      </c>
    </row>
    <row r="96" spans="1:22">
      <c r="A96" s="195">
        <f t="shared" si="0"/>
        <v>0.34680089862361696</v>
      </c>
      <c r="B96" s="195">
        <f t="shared" si="1"/>
        <v>0.34680089862361696</v>
      </c>
      <c r="C96" s="196">
        <f t="shared" si="2"/>
        <v>0.55000000000000027</v>
      </c>
      <c r="D96" s="195">
        <f t="shared" si="2"/>
        <v>0.14736842105263157</v>
      </c>
      <c r="E96" s="195">
        <f t="shared" si="3"/>
        <v>0.65319910137638304</v>
      </c>
      <c r="F96" s="195">
        <f t="shared" si="3"/>
        <v>1.3157120171106736E-2</v>
      </c>
      <c r="G96" s="195">
        <f t="shared" si="3"/>
        <v>0</v>
      </c>
      <c r="Q96" s="196">
        <f t="shared" si="4"/>
        <v>0.54000000000000026</v>
      </c>
      <c r="R96" s="201">
        <v>0.14035087719298245</v>
      </c>
      <c r="S96" s="201">
        <v>0.34106963578276683</v>
      </c>
      <c r="T96" s="201">
        <v>0.65893036421723306</v>
      </c>
      <c r="U96" s="201">
        <v>1.248643015789098E-2</v>
      </c>
      <c r="V96" s="201">
        <v>0</v>
      </c>
    </row>
    <row r="97" spans="1:22">
      <c r="A97" s="195">
        <f t="shared" si="0"/>
        <v>0.35268666683437278</v>
      </c>
      <c r="B97" s="195">
        <f t="shared" si="1"/>
        <v>0.35268666683437278</v>
      </c>
      <c r="C97" s="196">
        <f t="shared" si="2"/>
        <v>0.56000000000000028</v>
      </c>
      <c r="D97" s="195">
        <f t="shared" si="2"/>
        <v>0.15087719298245614</v>
      </c>
      <c r="E97" s="195">
        <f t="shared" si="3"/>
        <v>0.64731333316562722</v>
      </c>
      <c r="F97" s="195">
        <f t="shared" si="3"/>
        <v>1.3912629683123946E-2</v>
      </c>
      <c r="G97" s="195">
        <f t="shared" si="3"/>
        <v>0</v>
      </c>
      <c r="Q97" s="196">
        <f t="shared" si="4"/>
        <v>0.55000000000000027</v>
      </c>
      <c r="R97" s="201">
        <v>0.14736842105263157</v>
      </c>
      <c r="S97" s="201">
        <v>0.34680089862361696</v>
      </c>
      <c r="T97" s="201">
        <v>0.65319910137638304</v>
      </c>
      <c r="U97" s="201">
        <v>1.3157120171106736E-2</v>
      </c>
      <c r="V97" s="201">
        <v>0</v>
      </c>
    </row>
    <row r="98" spans="1:22">
      <c r="A98" s="195">
        <f t="shared" si="0"/>
        <v>0.35858699325322507</v>
      </c>
      <c r="B98" s="195">
        <f t="shared" si="1"/>
        <v>0.35858699325322507</v>
      </c>
      <c r="C98" s="196">
        <f t="shared" si="2"/>
        <v>0.57000000000000028</v>
      </c>
      <c r="D98" s="195">
        <f t="shared" si="2"/>
        <v>0.16140350877192983</v>
      </c>
      <c r="E98" s="195">
        <f t="shared" si="3"/>
        <v>0.64141300674677493</v>
      </c>
      <c r="F98" s="195">
        <f t="shared" si="3"/>
        <v>1.4718045356582735E-2</v>
      </c>
      <c r="G98" s="195">
        <f t="shared" si="3"/>
        <v>0</v>
      </c>
      <c r="Q98" s="196">
        <f t="shared" si="4"/>
        <v>0.56000000000000028</v>
      </c>
      <c r="R98" s="201">
        <v>0.15087719298245614</v>
      </c>
      <c r="S98" s="201">
        <v>0.35268666683437278</v>
      </c>
      <c r="T98" s="201">
        <v>0.64731333316562722</v>
      </c>
      <c r="U98" s="201">
        <v>1.3912629683123946E-2</v>
      </c>
      <c r="V98" s="201">
        <v>0</v>
      </c>
    </row>
    <row r="99" spans="1:22">
      <c r="A99" s="195">
        <f t="shared" si="0"/>
        <v>0.36408775240285202</v>
      </c>
      <c r="B99" s="195">
        <f t="shared" si="1"/>
        <v>0.36408775240285202</v>
      </c>
      <c r="C99" s="196">
        <f t="shared" si="2"/>
        <v>0.58000000000000029</v>
      </c>
      <c r="D99" s="195">
        <f t="shared" si="2"/>
        <v>0.16842105263157894</v>
      </c>
      <c r="E99" s="195">
        <f t="shared" si="3"/>
        <v>0.63591224759714793</v>
      </c>
      <c r="F99" s="195">
        <f t="shared" si="3"/>
        <v>1.5619239061021669E-2</v>
      </c>
      <c r="G99" s="195">
        <f t="shared" si="3"/>
        <v>0</v>
      </c>
      <c r="Q99" s="196">
        <f t="shared" si="4"/>
        <v>0.57000000000000028</v>
      </c>
      <c r="R99" s="201">
        <v>0.16140350877192983</v>
      </c>
      <c r="S99" s="201">
        <v>0.35858699325322507</v>
      </c>
      <c r="T99" s="201">
        <v>0.64141300674677493</v>
      </c>
      <c r="U99" s="201">
        <v>1.4718045356582735E-2</v>
      </c>
      <c r="V99" s="201">
        <v>0</v>
      </c>
    </row>
    <row r="100" spans="1:22">
      <c r="A100" s="195">
        <f t="shared" si="0"/>
        <v>0.36986191940525809</v>
      </c>
      <c r="B100" s="195">
        <f t="shared" si="1"/>
        <v>0.36986191940525809</v>
      </c>
      <c r="C100" s="196">
        <f t="shared" si="2"/>
        <v>0.5900000000000003</v>
      </c>
      <c r="D100" s="195">
        <f t="shared" si="2"/>
        <v>0.17894736842105263</v>
      </c>
      <c r="E100" s="195">
        <f t="shared" si="3"/>
        <v>0.63013808059474186</v>
      </c>
      <c r="F100" s="195">
        <f t="shared" si="3"/>
        <v>1.6606621995988158E-2</v>
      </c>
      <c r="G100" s="195">
        <f t="shared" si="3"/>
        <v>0</v>
      </c>
      <c r="Q100" s="196">
        <f t="shared" si="4"/>
        <v>0.58000000000000029</v>
      </c>
      <c r="R100" s="201">
        <v>0.16842105263157894</v>
      </c>
      <c r="S100" s="201">
        <v>0.36408775240285202</v>
      </c>
      <c r="T100" s="201">
        <v>0.63591224759714793</v>
      </c>
      <c r="U100" s="201">
        <v>1.5619239061021669E-2</v>
      </c>
      <c r="V100" s="201">
        <v>0</v>
      </c>
    </row>
    <row r="101" spans="1:22">
      <c r="A101" s="195">
        <f t="shared" si="0"/>
        <v>0.375273079994495</v>
      </c>
      <c r="B101" s="195">
        <f t="shared" si="1"/>
        <v>0.375273079994495</v>
      </c>
      <c r="C101" s="196">
        <f t="shared" si="2"/>
        <v>0.60000000000000031</v>
      </c>
      <c r="D101" s="195">
        <f t="shared" si="2"/>
        <v>0.18596491228070175</v>
      </c>
      <c r="E101" s="195">
        <f t="shared" si="3"/>
        <v>0.62472692000550489</v>
      </c>
      <c r="F101" s="195">
        <f t="shared" si="3"/>
        <v>1.7551155069758625E-2</v>
      </c>
      <c r="G101" s="195">
        <f t="shared" si="3"/>
        <v>0</v>
      </c>
      <c r="Q101" s="196">
        <f t="shared" si="4"/>
        <v>0.5900000000000003</v>
      </c>
      <c r="R101" s="201">
        <v>0.17894736842105263</v>
      </c>
      <c r="S101" s="201">
        <v>0.36986191940525809</v>
      </c>
      <c r="T101" s="201">
        <v>0.63013808059474186</v>
      </c>
      <c r="U101" s="201">
        <v>1.6606621995988158E-2</v>
      </c>
      <c r="V101" s="201">
        <v>0</v>
      </c>
    </row>
    <row r="102" spans="1:22">
      <c r="A102" s="195">
        <f t="shared" si="0"/>
        <v>0.38066983240192831</v>
      </c>
      <c r="B102" s="195">
        <f t="shared" si="1"/>
        <v>0.38066983240192831</v>
      </c>
      <c r="C102" s="196">
        <f t="shared" si="2"/>
        <v>0.61000000000000032</v>
      </c>
      <c r="D102" s="195">
        <f t="shared" si="2"/>
        <v>0.18596491228070175</v>
      </c>
      <c r="E102" s="195">
        <f t="shared" si="3"/>
        <v>0.61933016759807169</v>
      </c>
      <c r="F102" s="195">
        <f t="shared" si="3"/>
        <v>1.8556355516391072E-2</v>
      </c>
      <c r="G102" s="195">
        <f t="shared" si="3"/>
        <v>0</v>
      </c>
      <c r="Q102" s="196">
        <f t="shared" si="4"/>
        <v>0.60000000000000031</v>
      </c>
      <c r="R102" s="201">
        <v>0.18596491228070175</v>
      </c>
      <c r="S102" s="201">
        <v>0.375273079994495</v>
      </c>
      <c r="T102" s="201">
        <v>0.62472692000550489</v>
      </c>
      <c r="U102" s="201">
        <v>1.7551155069758625E-2</v>
      </c>
      <c r="V102" s="201">
        <v>0</v>
      </c>
    </row>
    <row r="103" spans="1:22">
      <c r="A103" s="195">
        <f t="shared" si="0"/>
        <v>0.38601332252309606</v>
      </c>
      <c r="B103" s="195">
        <f t="shared" si="1"/>
        <v>0.38601332252309606</v>
      </c>
      <c r="C103" s="196">
        <f t="shared" si="2"/>
        <v>0.62000000000000033</v>
      </c>
      <c r="D103" s="195">
        <f t="shared" si="2"/>
        <v>0.2</v>
      </c>
      <c r="E103" s="195">
        <f t="shared" si="3"/>
        <v>0.61398667747690394</v>
      </c>
      <c r="F103" s="195">
        <f t="shared" si="3"/>
        <v>1.9568559058230628E-2</v>
      </c>
      <c r="G103" s="195">
        <f t="shared" si="3"/>
        <v>0</v>
      </c>
      <c r="Q103" s="196">
        <f t="shared" si="4"/>
        <v>0.61000000000000032</v>
      </c>
      <c r="R103" s="201">
        <v>0.18596491228070175</v>
      </c>
      <c r="S103" s="201">
        <v>0.38066983240192831</v>
      </c>
      <c r="T103" s="201">
        <v>0.61933016759807169</v>
      </c>
      <c r="U103" s="201">
        <v>1.8556355516391072E-2</v>
      </c>
      <c r="V103" s="201">
        <v>0</v>
      </c>
    </row>
    <row r="104" spans="1:22">
      <c r="A104" s="195">
        <f t="shared" si="0"/>
        <v>0.39155985577471197</v>
      </c>
      <c r="B104" s="195">
        <f t="shared" si="1"/>
        <v>0.39155985577471197</v>
      </c>
      <c r="C104" s="196">
        <f t="shared" si="2"/>
        <v>0.63000000000000034</v>
      </c>
      <c r="D104" s="195">
        <f t="shared" si="2"/>
        <v>0.21052631578947367</v>
      </c>
      <c r="E104" s="195">
        <f t="shared" si="3"/>
        <v>0.60844014422528792</v>
      </c>
      <c r="F104" s="195">
        <f t="shared" si="3"/>
        <v>2.0727767898925765E-2</v>
      </c>
      <c r="G104" s="195">
        <f t="shared" si="3"/>
        <v>0</v>
      </c>
      <c r="Q104" s="196">
        <f t="shared" si="4"/>
        <v>0.62000000000000033</v>
      </c>
      <c r="R104" s="201">
        <v>0.2</v>
      </c>
      <c r="S104" s="201">
        <v>0.38601332252309606</v>
      </c>
      <c r="T104" s="201">
        <v>0.61398667747690394</v>
      </c>
      <c r="U104" s="201">
        <v>1.9568559058230628E-2</v>
      </c>
      <c r="V104" s="201">
        <v>0</v>
      </c>
    </row>
    <row r="105" spans="1:22">
      <c r="A105" s="195">
        <f t="shared" ref="A105:A168" si="5">S106</f>
        <v>0.39677169964424225</v>
      </c>
      <c r="B105" s="195">
        <f t="shared" ref="B105:B168" si="6">S106</f>
        <v>0.39677169964424225</v>
      </c>
      <c r="C105" s="196">
        <f t="shared" ref="C105:D168" si="7">Q106</f>
        <v>0.64000000000000035</v>
      </c>
      <c r="D105" s="195">
        <f t="shared" si="7"/>
        <v>0.21754385964912282</v>
      </c>
      <c r="E105" s="195">
        <f t="shared" ref="E105:G168" si="8">T106</f>
        <v>0.60322830035575781</v>
      </c>
      <c r="F105" s="195">
        <f t="shared" si="8"/>
        <v>2.1917876883461522E-2</v>
      </c>
      <c r="G105" s="195">
        <f t="shared" si="8"/>
        <v>0</v>
      </c>
      <c r="Q105" s="196">
        <f t="shared" si="4"/>
        <v>0.63000000000000034</v>
      </c>
      <c r="R105" s="201">
        <v>0.21052631578947367</v>
      </c>
      <c r="S105" s="201">
        <v>0.39155985577471197</v>
      </c>
      <c r="T105" s="201">
        <v>0.60844014422528792</v>
      </c>
      <c r="U105" s="201">
        <v>2.0727767898925765E-2</v>
      </c>
      <c r="V105" s="201">
        <v>0</v>
      </c>
    </row>
    <row r="106" spans="1:22">
      <c r="A106" s="195">
        <f t="shared" si="5"/>
        <v>0.4018539910741471</v>
      </c>
      <c r="B106" s="195">
        <f t="shared" si="6"/>
        <v>0.4018539910741471</v>
      </c>
      <c r="C106" s="196">
        <f t="shared" si="7"/>
        <v>0.65000000000000036</v>
      </c>
      <c r="D106" s="195">
        <f t="shared" si="7"/>
        <v>0.22807017543859648</v>
      </c>
      <c r="E106" s="195">
        <f t="shared" si="8"/>
        <v>0.59814600892585279</v>
      </c>
      <c r="F106" s="195">
        <f t="shared" si="8"/>
        <v>2.3191279116563952E-2</v>
      </c>
      <c r="G106" s="195">
        <f t="shared" si="8"/>
        <v>0</v>
      </c>
      <c r="Q106" s="196">
        <f t="shared" si="4"/>
        <v>0.64000000000000035</v>
      </c>
      <c r="R106" s="201">
        <v>0.21754385964912282</v>
      </c>
      <c r="S106" s="201">
        <v>0.39677169964424225</v>
      </c>
      <c r="T106" s="201">
        <v>0.60322830035575781</v>
      </c>
      <c r="U106" s="201">
        <v>2.1917876883461522E-2</v>
      </c>
      <c r="V106" s="201">
        <v>0</v>
      </c>
    </row>
    <row r="107" spans="1:22">
      <c r="A107" s="195">
        <f t="shared" si="5"/>
        <v>0.40741620797745509</v>
      </c>
      <c r="B107" s="195">
        <f t="shared" si="6"/>
        <v>0.40741620797745509</v>
      </c>
      <c r="C107" s="196">
        <f t="shared" si="7"/>
        <v>0.66000000000000036</v>
      </c>
      <c r="D107" s="195">
        <f t="shared" si="7"/>
        <v>0.23508771929824562</v>
      </c>
      <c r="E107" s="195">
        <f t="shared" si="8"/>
        <v>0.59258379202254508</v>
      </c>
      <c r="F107" s="195">
        <f t="shared" si="8"/>
        <v>2.4676196210394522E-2</v>
      </c>
      <c r="G107" s="195">
        <f t="shared" si="8"/>
        <v>0</v>
      </c>
      <c r="Q107" s="196">
        <f t="shared" si="4"/>
        <v>0.65000000000000036</v>
      </c>
      <c r="R107" s="201">
        <v>0.22807017543859648</v>
      </c>
      <c r="S107" s="201">
        <v>0.4018539910741471</v>
      </c>
      <c r="T107" s="201">
        <v>0.59814600892585279</v>
      </c>
      <c r="U107" s="201">
        <v>2.3191279116563952E-2</v>
      </c>
      <c r="V107" s="201">
        <v>0</v>
      </c>
    </row>
    <row r="108" spans="1:22">
      <c r="A108" s="195">
        <f t="shared" si="5"/>
        <v>0.41240555171582305</v>
      </c>
      <c r="B108" s="195">
        <f t="shared" si="6"/>
        <v>0.41240555171582305</v>
      </c>
      <c r="C108" s="196">
        <f t="shared" si="7"/>
        <v>0.67000000000000037</v>
      </c>
      <c r="D108" s="195">
        <f t="shared" si="7"/>
        <v>0.23859649122807017</v>
      </c>
      <c r="E108" s="195">
        <f t="shared" si="8"/>
        <v>0.58759444828417684</v>
      </c>
      <c r="F108" s="195">
        <f t="shared" si="8"/>
        <v>2.6042546135033595E-2</v>
      </c>
      <c r="G108" s="195">
        <f t="shared" si="8"/>
        <v>0</v>
      </c>
      <c r="Q108" s="196">
        <f t="shared" ref="Q108:Q171" si="9">Q107+0.01</f>
        <v>0.66000000000000036</v>
      </c>
      <c r="R108" s="201">
        <v>0.23508771929824562</v>
      </c>
      <c r="S108" s="201">
        <v>0.40741620797745509</v>
      </c>
      <c r="T108" s="201">
        <v>0.59258379202254508</v>
      </c>
      <c r="U108" s="201">
        <v>2.4676196210394522E-2</v>
      </c>
      <c r="V108" s="201">
        <v>0</v>
      </c>
    </row>
    <row r="109" spans="1:22">
      <c r="A109" s="195">
        <f t="shared" si="5"/>
        <v>0.41741136564217807</v>
      </c>
      <c r="B109" s="195">
        <f t="shared" si="6"/>
        <v>0.41741136564217807</v>
      </c>
      <c r="C109" s="196">
        <f t="shared" si="7"/>
        <v>0.68000000000000038</v>
      </c>
      <c r="D109" s="195">
        <f t="shared" si="7"/>
        <v>0.24210526315789474</v>
      </c>
      <c r="E109" s="195">
        <f t="shared" si="8"/>
        <v>0.58258863435782182</v>
      </c>
      <c r="F109" s="195">
        <f t="shared" si="8"/>
        <v>2.7438685062744418E-2</v>
      </c>
      <c r="G109" s="195">
        <f t="shared" si="8"/>
        <v>0</v>
      </c>
      <c r="Q109" s="196">
        <f t="shared" si="9"/>
        <v>0.67000000000000037</v>
      </c>
      <c r="R109" s="201">
        <v>0.23859649122807017</v>
      </c>
      <c r="S109" s="201">
        <v>0.41240555171582305</v>
      </c>
      <c r="T109" s="201">
        <v>0.58759444828417684</v>
      </c>
      <c r="U109" s="201">
        <v>2.6042546135033595E-2</v>
      </c>
      <c r="V109" s="201">
        <v>0</v>
      </c>
    </row>
    <row r="110" spans="1:22">
      <c r="A110" s="195">
        <f t="shared" si="5"/>
        <v>0.42266807003083451</v>
      </c>
      <c r="B110" s="195">
        <f t="shared" si="6"/>
        <v>0.42266807003083451</v>
      </c>
      <c r="C110" s="196">
        <f t="shared" si="7"/>
        <v>0.69000000000000039</v>
      </c>
      <c r="D110" s="195">
        <f t="shared" si="7"/>
        <v>0.24210526315789474</v>
      </c>
      <c r="E110" s="195">
        <f t="shared" si="8"/>
        <v>0.5773319299691656</v>
      </c>
      <c r="F110" s="195">
        <f t="shared" si="8"/>
        <v>2.8887722766399226E-2</v>
      </c>
      <c r="G110" s="195">
        <f t="shared" si="8"/>
        <v>0</v>
      </c>
      <c r="Q110" s="196">
        <f t="shared" si="9"/>
        <v>0.68000000000000038</v>
      </c>
      <c r="R110" s="201">
        <v>0.24210526315789474</v>
      </c>
      <c r="S110" s="201">
        <v>0.41741136564217807</v>
      </c>
      <c r="T110" s="201">
        <v>0.58258863435782182</v>
      </c>
      <c r="U110" s="201">
        <v>2.7438685062744418E-2</v>
      </c>
      <c r="V110" s="201">
        <v>0</v>
      </c>
    </row>
    <row r="111" spans="1:22">
      <c r="A111" s="195">
        <f t="shared" si="5"/>
        <v>0.4275999736970223</v>
      </c>
      <c r="B111" s="195">
        <f t="shared" si="6"/>
        <v>0.4275999736970223</v>
      </c>
      <c r="C111" s="196">
        <f t="shared" si="7"/>
        <v>0.7000000000000004</v>
      </c>
      <c r="D111" s="195">
        <f t="shared" si="7"/>
        <v>0.24912280701754386</v>
      </c>
      <c r="E111" s="195">
        <f t="shared" si="8"/>
        <v>0.57240002630297782</v>
      </c>
      <c r="F111" s="195">
        <f t="shared" si="8"/>
        <v>3.031151276321872E-2</v>
      </c>
      <c r="G111" s="195">
        <f t="shared" si="8"/>
        <v>7.0175438596491229E-3</v>
      </c>
      <c r="Q111" s="196">
        <f t="shared" si="9"/>
        <v>0.69000000000000039</v>
      </c>
      <c r="R111" s="201">
        <v>0.24210526315789474</v>
      </c>
      <c r="S111" s="201">
        <v>0.42266807003083451</v>
      </c>
      <c r="T111" s="201">
        <v>0.5773319299691656</v>
      </c>
      <c r="U111" s="201">
        <v>2.8887722766399226E-2</v>
      </c>
      <c r="V111" s="201">
        <v>0</v>
      </c>
    </row>
    <row r="112" spans="1:22">
      <c r="A112" s="195">
        <f t="shared" si="5"/>
        <v>0.43280650444695207</v>
      </c>
      <c r="B112" s="195">
        <f t="shared" si="6"/>
        <v>0.43280650444695207</v>
      </c>
      <c r="C112" s="196">
        <f t="shared" si="7"/>
        <v>0.71000000000000041</v>
      </c>
      <c r="D112" s="195">
        <f t="shared" si="7"/>
        <v>0.25964912280701752</v>
      </c>
      <c r="E112" s="195">
        <f t="shared" si="8"/>
        <v>0.56719349555304799</v>
      </c>
      <c r="F112" s="195">
        <f t="shared" si="8"/>
        <v>3.2101353108635225E-2</v>
      </c>
      <c r="G112" s="195">
        <f t="shared" si="8"/>
        <v>7.0175438596491229E-3</v>
      </c>
      <c r="Q112" s="196">
        <f t="shared" si="9"/>
        <v>0.7000000000000004</v>
      </c>
      <c r="R112" s="201">
        <v>0.24912280701754386</v>
      </c>
      <c r="S112" s="201">
        <v>0.4275999736970223</v>
      </c>
      <c r="T112" s="201">
        <v>0.57240002630297782</v>
      </c>
      <c r="U112" s="201">
        <v>3.031151276321872E-2</v>
      </c>
      <c r="V112" s="201">
        <v>7.0175438596491229E-3</v>
      </c>
    </row>
    <row r="113" spans="1:22">
      <c r="A113" s="195">
        <f t="shared" si="5"/>
        <v>0.43784032035642712</v>
      </c>
      <c r="B113" s="195">
        <f t="shared" si="6"/>
        <v>0.43784032035642712</v>
      </c>
      <c r="C113" s="196">
        <f t="shared" si="7"/>
        <v>0.72000000000000042</v>
      </c>
      <c r="D113" s="195">
        <f t="shared" si="7"/>
        <v>0.26315789473684209</v>
      </c>
      <c r="E113" s="195">
        <f t="shared" si="8"/>
        <v>0.56215967964357294</v>
      </c>
      <c r="F113" s="195">
        <f t="shared" si="8"/>
        <v>3.3829087136532654E-2</v>
      </c>
      <c r="G113" s="195">
        <f t="shared" si="8"/>
        <v>7.0175438596491229E-3</v>
      </c>
      <c r="Q113" s="196">
        <f t="shared" si="9"/>
        <v>0.71000000000000041</v>
      </c>
      <c r="R113" s="201">
        <v>0.25964912280701752</v>
      </c>
      <c r="S113" s="201">
        <v>0.43280650444695207</v>
      </c>
      <c r="T113" s="201">
        <v>0.56719349555304799</v>
      </c>
      <c r="U113" s="201">
        <v>3.2101353108635225E-2</v>
      </c>
      <c r="V113" s="201">
        <v>7.0175438596491229E-3</v>
      </c>
    </row>
    <row r="114" spans="1:22">
      <c r="A114" s="195">
        <f t="shared" si="5"/>
        <v>0.44252207598802806</v>
      </c>
      <c r="B114" s="195">
        <f t="shared" si="6"/>
        <v>0.44252207598802806</v>
      </c>
      <c r="C114" s="196">
        <f t="shared" si="7"/>
        <v>0.73000000000000043</v>
      </c>
      <c r="D114" s="195">
        <f t="shared" si="7"/>
        <v>0.26315789473684209</v>
      </c>
      <c r="E114" s="195">
        <f t="shared" si="8"/>
        <v>0.55747792401197194</v>
      </c>
      <c r="F114" s="195">
        <f t="shared" si="8"/>
        <v>3.5503025167939017E-2</v>
      </c>
      <c r="G114" s="195">
        <f t="shared" si="8"/>
        <v>7.0175438596491229E-3</v>
      </c>
      <c r="Q114" s="196">
        <f t="shared" si="9"/>
        <v>0.72000000000000042</v>
      </c>
      <c r="R114" s="201">
        <v>0.26315789473684209</v>
      </c>
      <c r="S114" s="201">
        <v>0.43784032035642712</v>
      </c>
      <c r="T114" s="201">
        <v>0.56215967964357294</v>
      </c>
      <c r="U114" s="201">
        <v>3.3829087136532654E-2</v>
      </c>
      <c r="V114" s="201">
        <v>7.0175438596491229E-3</v>
      </c>
    </row>
    <row r="115" spans="1:22">
      <c r="A115" s="195">
        <f t="shared" si="5"/>
        <v>0.44722564881416571</v>
      </c>
      <c r="B115" s="195">
        <f t="shared" si="6"/>
        <v>0.44722564881416571</v>
      </c>
      <c r="C115" s="196">
        <f t="shared" si="7"/>
        <v>0.74000000000000044</v>
      </c>
      <c r="D115" s="195">
        <f t="shared" si="7"/>
        <v>0.27368421052631581</v>
      </c>
      <c r="E115" s="195">
        <f t="shared" si="8"/>
        <v>0.55277435118583429</v>
      </c>
      <c r="F115" s="195">
        <f t="shared" si="8"/>
        <v>3.7201405195867072E-2</v>
      </c>
      <c r="G115" s="195">
        <f t="shared" si="8"/>
        <v>7.0175438596491229E-3</v>
      </c>
      <c r="Q115" s="196">
        <f t="shared" si="9"/>
        <v>0.73000000000000043</v>
      </c>
      <c r="R115" s="201">
        <v>0.26315789473684209</v>
      </c>
      <c r="S115" s="201">
        <v>0.44252207598802806</v>
      </c>
      <c r="T115" s="201">
        <v>0.55747792401197194</v>
      </c>
      <c r="U115" s="201">
        <v>3.5503025167939017E-2</v>
      </c>
      <c r="V115" s="201">
        <v>7.0175438596491229E-3</v>
      </c>
    </row>
    <row r="116" spans="1:22">
      <c r="A116" s="195">
        <f t="shared" si="5"/>
        <v>0.45211732072184763</v>
      </c>
      <c r="B116" s="195">
        <f t="shared" si="6"/>
        <v>0.45211732072184763</v>
      </c>
      <c r="C116" s="196">
        <f t="shared" si="7"/>
        <v>0.75000000000000044</v>
      </c>
      <c r="D116" s="195">
        <f t="shared" si="7"/>
        <v>0.2807017543859649</v>
      </c>
      <c r="E116" s="195">
        <f t="shared" si="8"/>
        <v>0.54788267927815237</v>
      </c>
      <c r="F116" s="195">
        <f t="shared" si="8"/>
        <v>3.9015475380496524E-2</v>
      </c>
      <c r="G116" s="195">
        <f t="shared" si="8"/>
        <v>7.0175438596491229E-3</v>
      </c>
      <c r="Q116" s="196">
        <f t="shared" si="9"/>
        <v>0.74000000000000044</v>
      </c>
      <c r="R116" s="201">
        <v>0.27368421052631581</v>
      </c>
      <c r="S116" s="201">
        <v>0.44722564881416571</v>
      </c>
      <c r="T116" s="201">
        <v>0.55277435118583429</v>
      </c>
      <c r="U116" s="201">
        <v>3.7201405195867072E-2</v>
      </c>
      <c r="V116" s="201">
        <v>7.0175438596491229E-3</v>
      </c>
    </row>
    <row r="117" spans="1:22">
      <c r="A117" s="195">
        <f t="shared" si="5"/>
        <v>0.45667503392157605</v>
      </c>
      <c r="B117" s="195">
        <f t="shared" si="6"/>
        <v>0.45667503392157605</v>
      </c>
      <c r="C117" s="196">
        <f t="shared" si="7"/>
        <v>0.76000000000000045</v>
      </c>
      <c r="D117" s="195">
        <f t="shared" si="7"/>
        <v>0.28771929824561404</v>
      </c>
      <c r="E117" s="195">
        <f t="shared" si="8"/>
        <v>0.54332496607842384</v>
      </c>
      <c r="F117" s="195">
        <f t="shared" si="8"/>
        <v>4.0813455843775361E-2</v>
      </c>
      <c r="G117" s="195">
        <f t="shared" si="8"/>
        <v>7.0175438596491229E-3</v>
      </c>
      <c r="Q117" s="196">
        <f t="shared" si="9"/>
        <v>0.75000000000000044</v>
      </c>
      <c r="R117" s="201">
        <v>0.2807017543859649</v>
      </c>
      <c r="S117" s="201">
        <v>0.45211732072184763</v>
      </c>
      <c r="T117" s="201">
        <v>0.54788267927815237</v>
      </c>
      <c r="U117" s="201">
        <v>3.9015475380496524E-2</v>
      </c>
      <c r="V117" s="201">
        <v>7.0175438596491229E-3</v>
      </c>
    </row>
    <row r="118" spans="1:22">
      <c r="A118" s="195">
        <f t="shared" si="5"/>
        <v>0.46134031707577933</v>
      </c>
      <c r="B118" s="195">
        <f t="shared" si="6"/>
        <v>0.46134031707577933</v>
      </c>
      <c r="C118" s="196">
        <f t="shared" si="7"/>
        <v>0.77000000000000046</v>
      </c>
      <c r="D118" s="195">
        <f t="shared" si="7"/>
        <v>0.28771929824561404</v>
      </c>
      <c r="E118" s="195">
        <f t="shared" si="8"/>
        <v>0.53865968292422073</v>
      </c>
      <c r="F118" s="195">
        <f t="shared" si="8"/>
        <v>4.2789450412345317E-2</v>
      </c>
      <c r="G118" s="195">
        <f t="shared" si="8"/>
        <v>1.0526315789473684E-2</v>
      </c>
      <c r="Q118" s="196">
        <f t="shared" si="9"/>
        <v>0.76000000000000045</v>
      </c>
      <c r="R118" s="201">
        <v>0.28771929824561404</v>
      </c>
      <c r="S118" s="201">
        <v>0.45667503392157605</v>
      </c>
      <c r="T118" s="201">
        <v>0.54332496607842384</v>
      </c>
      <c r="U118" s="201">
        <v>4.0813455843775361E-2</v>
      </c>
      <c r="V118" s="201">
        <v>7.0175438596491229E-3</v>
      </c>
    </row>
    <row r="119" spans="1:22">
      <c r="A119" s="195">
        <f t="shared" si="5"/>
        <v>0.46591597378147231</v>
      </c>
      <c r="B119" s="195">
        <f t="shared" si="6"/>
        <v>0.46591597378147231</v>
      </c>
      <c r="C119" s="196">
        <f t="shared" si="7"/>
        <v>0.78000000000000047</v>
      </c>
      <c r="D119" s="195">
        <f t="shared" si="7"/>
        <v>0.29122807017543861</v>
      </c>
      <c r="E119" s="195">
        <f t="shared" si="8"/>
        <v>0.53408402621852769</v>
      </c>
      <c r="F119" s="195">
        <f t="shared" si="8"/>
        <v>4.4615746560717914E-2</v>
      </c>
      <c r="G119" s="195">
        <f t="shared" si="8"/>
        <v>1.0526315789473684E-2</v>
      </c>
      <c r="Q119" s="196">
        <f t="shared" si="9"/>
        <v>0.77000000000000046</v>
      </c>
      <c r="R119" s="201">
        <v>0.28771929824561404</v>
      </c>
      <c r="S119" s="201">
        <v>0.46134031707577933</v>
      </c>
      <c r="T119" s="201">
        <v>0.53865968292422073</v>
      </c>
      <c r="U119" s="201">
        <v>4.2789450412345317E-2</v>
      </c>
      <c r="V119" s="201">
        <v>1.0526315789473684E-2</v>
      </c>
    </row>
    <row r="120" spans="1:22">
      <c r="A120" s="195">
        <f t="shared" si="5"/>
        <v>0.47075482730806023</v>
      </c>
      <c r="B120" s="195">
        <f t="shared" si="6"/>
        <v>0.47075482730806023</v>
      </c>
      <c r="C120" s="196">
        <f t="shared" si="7"/>
        <v>0.79000000000000048</v>
      </c>
      <c r="D120" s="195">
        <f t="shared" si="7"/>
        <v>0.29122807017543861</v>
      </c>
      <c r="E120" s="195">
        <f t="shared" si="8"/>
        <v>0.52924517269193982</v>
      </c>
      <c r="F120" s="195">
        <f t="shared" si="8"/>
        <v>4.653844297150278E-2</v>
      </c>
      <c r="G120" s="195">
        <f t="shared" si="8"/>
        <v>1.0526315789473684E-2</v>
      </c>
      <c r="Q120" s="196">
        <f t="shared" si="9"/>
        <v>0.78000000000000047</v>
      </c>
      <c r="R120" s="201">
        <v>0.29122807017543861</v>
      </c>
      <c r="S120" s="201">
        <v>0.46591597378147231</v>
      </c>
      <c r="T120" s="201">
        <v>0.53408402621852769</v>
      </c>
      <c r="U120" s="201">
        <v>4.4615746560717914E-2</v>
      </c>
      <c r="V120" s="201">
        <v>1.0526315789473684E-2</v>
      </c>
    </row>
    <row r="121" spans="1:22">
      <c r="A121" s="195">
        <f t="shared" si="5"/>
        <v>0.47526444397261014</v>
      </c>
      <c r="B121" s="195">
        <f t="shared" si="6"/>
        <v>0.47526444397261014</v>
      </c>
      <c r="C121" s="196">
        <f t="shared" si="7"/>
        <v>0.80000000000000049</v>
      </c>
      <c r="D121" s="195">
        <f t="shared" si="7"/>
        <v>0.29473684210526313</v>
      </c>
      <c r="E121" s="195">
        <f t="shared" si="8"/>
        <v>0.52473555602738986</v>
      </c>
      <c r="F121" s="195">
        <f t="shared" si="8"/>
        <v>4.8384519969960078E-2</v>
      </c>
      <c r="G121" s="195">
        <f t="shared" si="8"/>
        <v>1.0526315789473684E-2</v>
      </c>
      <c r="Q121" s="196">
        <f t="shared" si="9"/>
        <v>0.79000000000000048</v>
      </c>
      <c r="R121" s="201">
        <v>0.29122807017543861</v>
      </c>
      <c r="S121" s="201">
        <v>0.47075482730806023</v>
      </c>
      <c r="T121" s="201">
        <v>0.52924517269193982</v>
      </c>
      <c r="U121" s="201">
        <v>4.653844297150278E-2</v>
      </c>
      <c r="V121" s="201">
        <v>1.0526315789473684E-2</v>
      </c>
    </row>
    <row r="122" spans="1:22">
      <c r="A122" s="195">
        <f t="shared" si="5"/>
        <v>0.48005290729760736</v>
      </c>
      <c r="B122" s="195">
        <f t="shared" si="6"/>
        <v>0.48005290729760736</v>
      </c>
      <c r="C122" s="196">
        <f t="shared" si="7"/>
        <v>0.8100000000000005</v>
      </c>
      <c r="D122" s="195">
        <f t="shared" si="7"/>
        <v>0.2982456140350877</v>
      </c>
      <c r="E122" s="195">
        <f t="shared" si="8"/>
        <v>0.51994709270239281</v>
      </c>
      <c r="F122" s="195">
        <f t="shared" si="8"/>
        <v>5.0348057928332475E-2</v>
      </c>
      <c r="G122" s="195">
        <f t="shared" si="8"/>
        <v>1.4035087719298246E-2</v>
      </c>
      <c r="Q122" s="196">
        <f t="shared" si="9"/>
        <v>0.80000000000000049</v>
      </c>
      <c r="R122" s="201">
        <v>0.29473684210526313</v>
      </c>
      <c r="S122" s="201">
        <v>0.47526444397261014</v>
      </c>
      <c r="T122" s="201">
        <v>0.52473555602738986</v>
      </c>
      <c r="U122" s="201">
        <v>4.8384519969960078E-2</v>
      </c>
      <c r="V122" s="201">
        <v>1.0526315789473684E-2</v>
      </c>
    </row>
    <row r="123" spans="1:22">
      <c r="A123" s="195">
        <f t="shared" si="5"/>
        <v>0.48447841796204938</v>
      </c>
      <c r="B123" s="195">
        <f t="shared" si="6"/>
        <v>0.48447841796204938</v>
      </c>
      <c r="C123" s="196">
        <f t="shared" si="7"/>
        <v>0.82000000000000051</v>
      </c>
      <c r="D123" s="195">
        <f t="shared" si="7"/>
        <v>0.30877192982456142</v>
      </c>
      <c r="E123" s="195">
        <f t="shared" si="8"/>
        <v>0.51552158203795062</v>
      </c>
      <c r="F123" s="195">
        <f t="shared" si="8"/>
        <v>5.2278240926897757E-2</v>
      </c>
      <c r="G123" s="195">
        <f t="shared" si="8"/>
        <v>1.7543859649122806E-2</v>
      </c>
      <c r="Q123" s="196">
        <f t="shared" si="9"/>
        <v>0.8100000000000005</v>
      </c>
      <c r="R123" s="201">
        <v>0.2982456140350877</v>
      </c>
      <c r="S123" s="201">
        <v>0.48005290729760736</v>
      </c>
      <c r="T123" s="201">
        <v>0.51994709270239281</v>
      </c>
      <c r="U123" s="201">
        <v>5.0348057928332475E-2</v>
      </c>
      <c r="V123" s="201">
        <v>1.4035087719298246E-2</v>
      </c>
    </row>
    <row r="124" spans="1:22">
      <c r="A124" s="195">
        <f t="shared" si="5"/>
        <v>0.48888020035322183</v>
      </c>
      <c r="B124" s="195">
        <f t="shared" si="6"/>
        <v>0.48888020035322183</v>
      </c>
      <c r="C124" s="196">
        <f t="shared" si="7"/>
        <v>0.83000000000000052</v>
      </c>
      <c r="D124" s="195">
        <f t="shared" si="7"/>
        <v>0.30877192982456142</v>
      </c>
      <c r="E124" s="195">
        <f t="shared" si="8"/>
        <v>0.51111979964677801</v>
      </c>
      <c r="F124" s="195">
        <f t="shared" si="8"/>
        <v>5.4232152198732619E-2</v>
      </c>
      <c r="G124" s="195">
        <f t="shared" si="8"/>
        <v>1.7543859649122806E-2</v>
      </c>
      <c r="Q124" s="196">
        <f t="shared" si="9"/>
        <v>0.82000000000000051</v>
      </c>
      <c r="R124" s="201">
        <v>0.30877192982456142</v>
      </c>
      <c r="S124" s="201">
        <v>0.48447841796204938</v>
      </c>
      <c r="T124" s="201">
        <v>0.51552158203795062</v>
      </c>
      <c r="U124" s="201">
        <v>5.2278240926897757E-2</v>
      </c>
      <c r="V124" s="201">
        <v>1.7543859649122806E-2</v>
      </c>
    </row>
    <row r="125" spans="1:22">
      <c r="A125" s="195">
        <f t="shared" si="5"/>
        <v>0.49331010512471291</v>
      </c>
      <c r="B125" s="195">
        <f t="shared" si="6"/>
        <v>0.49331010512471291</v>
      </c>
      <c r="C125" s="196">
        <f t="shared" si="7"/>
        <v>0.84000000000000052</v>
      </c>
      <c r="D125" s="195">
        <f t="shared" si="7"/>
        <v>0.31228070175438599</v>
      </c>
      <c r="E125" s="195">
        <f t="shared" si="8"/>
        <v>0.50668989487528693</v>
      </c>
      <c r="F125" s="195">
        <f t="shared" si="8"/>
        <v>5.6204200281307286E-2</v>
      </c>
      <c r="G125" s="195">
        <f t="shared" si="8"/>
        <v>1.7543859649122806E-2</v>
      </c>
      <c r="Q125" s="196">
        <f t="shared" si="9"/>
        <v>0.83000000000000052</v>
      </c>
      <c r="R125" s="201">
        <v>0.30877192982456142</v>
      </c>
      <c r="S125" s="201">
        <v>0.48888020035322183</v>
      </c>
      <c r="T125" s="201">
        <v>0.51111979964677801</v>
      </c>
      <c r="U125" s="201">
        <v>5.4232152198732619E-2</v>
      </c>
      <c r="V125" s="201">
        <v>1.7543859649122806E-2</v>
      </c>
    </row>
    <row r="126" spans="1:22">
      <c r="A126" s="195">
        <f t="shared" si="5"/>
        <v>0.49766140933731368</v>
      </c>
      <c r="B126" s="195">
        <f t="shared" si="6"/>
        <v>0.49766140933731368</v>
      </c>
      <c r="C126" s="196">
        <f t="shared" si="7"/>
        <v>0.85000000000000053</v>
      </c>
      <c r="D126" s="195">
        <f t="shared" si="7"/>
        <v>0.31929824561403508</v>
      </c>
      <c r="E126" s="195">
        <f t="shared" si="8"/>
        <v>0.50233859066268638</v>
      </c>
      <c r="F126" s="195">
        <f t="shared" si="8"/>
        <v>5.8208589731713931E-2</v>
      </c>
      <c r="G126" s="195">
        <f t="shared" si="8"/>
        <v>2.1052631578947368E-2</v>
      </c>
      <c r="Q126" s="196">
        <f t="shared" si="9"/>
        <v>0.84000000000000052</v>
      </c>
      <c r="R126" s="201">
        <v>0.31228070175438599</v>
      </c>
      <c r="S126" s="201">
        <v>0.49331010512471291</v>
      </c>
      <c r="T126" s="201">
        <v>0.50668989487528693</v>
      </c>
      <c r="U126" s="201">
        <v>5.6204200281307286E-2</v>
      </c>
      <c r="V126" s="201">
        <v>1.7543859649122806E-2</v>
      </c>
    </row>
    <row r="127" spans="1:22">
      <c r="A127" s="195">
        <f t="shared" si="5"/>
        <v>0.50222835912484642</v>
      </c>
      <c r="B127" s="195">
        <f t="shared" si="6"/>
        <v>0.50222835912484642</v>
      </c>
      <c r="C127" s="196">
        <f t="shared" si="7"/>
        <v>0.86000000000000054</v>
      </c>
      <c r="D127" s="195">
        <f t="shared" si="7"/>
        <v>0.32631578947368423</v>
      </c>
      <c r="E127" s="195">
        <f t="shared" si="8"/>
        <v>0.49777164087515358</v>
      </c>
      <c r="F127" s="195">
        <f t="shared" si="8"/>
        <v>6.0403189881553819E-2</v>
      </c>
      <c r="G127" s="195">
        <f t="shared" si="8"/>
        <v>2.1052631578947368E-2</v>
      </c>
      <c r="Q127" s="196">
        <f t="shared" si="9"/>
        <v>0.85000000000000053</v>
      </c>
      <c r="R127" s="201">
        <v>0.31929824561403508</v>
      </c>
      <c r="S127" s="201">
        <v>0.49766140933731368</v>
      </c>
      <c r="T127" s="201">
        <v>0.50233859066268638</v>
      </c>
      <c r="U127" s="201">
        <v>5.8208589731713931E-2</v>
      </c>
      <c r="V127" s="201">
        <v>2.1052631578947368E-2</v>
      </c>
    </row>
    <row r="128" spans="1:22">
      <c r="A128" s="195">
        <f t="shared" si="5"/>
        <v>0.50689487025030311</v>
      </c>
      <c r="B128" s="195">
        <f t="shared" si="6"/>
        <v>0.50689487025030311</v>
      </c>
      <c r="C128" s="196">
        <f t="shared" si="7"/>
        <v>0.87000000000000055</v>
      </c>
      <c r="D128" s="195">
        <f t="shared" si="7"/>
        <v>0.32631578947368423</v>
      </c>
      <c r="E128" s="195">
        <f t="shared" si="8"/>
        <v>0.49310512974969684</v>
      </c>
      <c r="F128" s="195">
        <f t="shared" si="8"/>
        <v>6.2774264099232438E-2</v>
      </c>
      <c r="G128" s="195">
        <f t="shared" si="8"/>
        <v>2.456140350877193E-2</v>
      </c>
      <c r="Q128" s="196">
        <f t="shared" si="9"/>
        <v>0.86000000000000054</v>
      </c>
      <c r="R128" s="201">
        <v>0.32631578947368423</v>
      </c>
      <c r="S128" s="201">
        <v>0.50222835912484642</v>
      </c>
      <c r="T128" s="201">
        <v>0.49777164087515358</v>
      </c>
      <c r="U128" s="201">
        <v>6.0403189881553819E-2</v>
      </c>
      <c r="V128" s="201">
        <v>2.1052631578947368E-2</v>
      </c>
    </row>
    <row r="129" spans="1:22">
      <c r="A129" s="195">
        <f t="shared" si="5"/>
        <v>0.5111388583353943</v>
      </c>
      <c r="B129" s="195">
        <f t="shared" si="6"/>
        <v>0.5111388583353943</v>
      </c>
      <c r="C129" s="196">
        <f t="shared" si="7"/>
        <v>0.88000000000000056</v>
      </c>
      <c r="D129" s="195">
        <f t="shared" si="7"/>
        <v>0.32631578947368423</v>
      </c>
      <c r="E129" s="195">
        <f t="shared" si="8"/>
        <v>0.48886114166460576</v>
      </c>
      <c r="F129" s="195">
        <f t="shared" si="8"/>
        <v>6.4885969677148561E-2</v>
      </c>
      <c r="G129" s="195">
        <f t="shared" si="8"/>
        <v>2.456140350877193E-2</v>
      </c>
      <c r="Q129" s="196">
        <f t="shared" si="9"/>
        <v>0.87000000000000055</v>
      </c>
      <c r="R129" s="201">
        <v>0.32631578947368423</v>
      </c>
      <c r="S129" s="201">
        <v>0.50689487025030311</v>
      </c>
      <c r="T129" s="201">
        <v>0.49310512974969684</v>
      </c>
      <c r="U129" s="201">
        <v>6.2774264099232438E-2</v>
      </c>
      <c r="V129" s="201">
        <v>2.456140350877193E-2</v>
      </c>
    </row>
    <row r="130" spans="1:22">
      <c r="A130" s="195">
        <f t="shared" si="5"/>
        <v>0.51536205727097906</v>
      </c>
      <c r="B130" s="195">
        <f t="shared" si="6"/>
        <v>0.51536205727097906</v>
      </c>
      <c r="C130" s="196">
        <f t="shared" si="7"/>
        <v>0.89000000000000057</v>
      </c>
      <c r="D130" s="195">
        <f t="shared" si="7"/>
        <v>0.33333333333333331</v>
      </c>
      <c r="E130" s="195">
        <f t="shared" si="8"/>
        <v>0.484637942729021</v>
      </c>
      <c r="F130" s="195">
        <f t="shared" si="8"/>
        <v>6.7018464404571113E-2</v>
      </c>
      <c r="G130" s="195">
        <f t="shared" si="8"/>
        <v>2.456140350877193E-2</v>
      </c>
      <c r="Q130" s="196">
        <f t="shared" si="9"/>
        <v>0.88000000000000056</v>
      </c>
      <c r="R130" s="201">
        <v>0.32631578947368423</v>
      </c>
      <c r="S130" s="201">
        <v>0.5111388583353943</v>
      </c>
      <c r="T130" s="201">
        <v>0.48886114166460576</v>
      </c>
      <c r="U130" s="201">
        <v>6.4885969677148561E-2</v>
      </c>
      <c r="V130" s="201">
        <v>2.456140350877193E-2</v>
      </c>
    </row>
    <row r="131" spans="1:22">
      <c r="A131" s="195">
        <f t="shared" si="5"/>
        <v>0.51948662796024714</v>
      </c>
      <c r="B131" s="195">
        <f t="shared" si="6"/>
        <v>0.51948662796024714</v>
      </c>
      <c r="C131" s="196">
        <f t="shared" si="7"/>
        <v>0.90000000000000058</v>
      </c>
      <c r="D131" s="195">
        <f t="shared" si="7"/>
        <v>0.33684210526315789</v>
      </c>
      <c r="E131" s="195">
        <f t="shared" si="8"/>
        <v>0.4805133720397527</v>
      </c>
      <c r="F131" s="195">
        <f t="shared" si="8"/>
        <v>6.9249587378310384E-2</v>
      </c>
      <c r="G131" s="195">
        <f t="shared" si="8"/>
        <v>2.8070175438596492E-2</v>
      </c>
      <c r="Q131" s="196">
        <f t="shared" si="9"/>
        <v>0.89000000000000057</v>
      </c>
      <c r="R131" s="201">
        <v>0.33333333333333331</v>
      </c>
      <c r="S131" s="201">
        <v>0.51536205727097906</v>
      </c>
      <c r="T131" s="201">
        <v>0.484637942729021</v>
      </c>
      <c r="U131" s="201">
        <v>6.7018464404571113E-2</v>
      </c>
      <c r="V131" s="201">
        <v>2.456140350877193E-2</v>
      </c>
    </row>
    <row r="132" spans="1:22">
      <c r="A132" s="195">
        <f t="shared" si="5"/>
        <v>0.52394561928750316</v>
      </c>
      <c r="B132" s="195">
        <f t="shared" si="6"/>
        <v>0.52394561928750316</v>
      </c>
      <c r="C132" s="196">
        <f t="shared" si="7"/>
        <v>0.91000000000000059</v>
      </c>
      <c r="D132" s="195">
        <f t="shared" si="7"/>
        <v>0.34385964912280703</v>
      </c>
      <c r="E132" s="195">
        <f t="shared" si="8"/>
        <v>0.47605438071249701</v>
      </c>
      <c r="F132" s="195">
        <f t="shared" si="8"/>
        <v>7.1786967146400746E-2</v>
      </c>
      <c r="G132" s="195">
        <f t="shared" si="8"/>
        <v>2.8070175438596492E-2</v>
      </c>
      <c r="Q132" s="196">
        <f t="shared" si="9"/>
        <v>0.90000000000000058</v>
      </c>
      <c r="R132" s="201">
        <v>0.33684210526315789</v>
      </c>
      <c r="S132" s="201">
        <v>0.51948662796024714</v>
      </c>
      <c r="T132" s="201">
        <v>0.4805133720397527</v>
      </c>
      <c r="U132" s="201">
        <v>6.9249587378310384E-2</v>
      </c>
      <c r="V132" s="201">
        <v>2.8070175438596492E-2</v>
      </c>
    </row>
    <row r="133" spans="1:22">
      <c r="A133" s="195">
        <f t="shared" si="5"/>
        <v>0.52800918391132345</v>
      </c>
      <c r="B133" s="195">
        <f t="shared" si="6"/>
        <v>0.52800918391132345</v>
      </c>
      <c r="C133" s="196">
        <f t="shared" si="7"/>
        <v>0.9200000000000006</v>
      </c>
      <c r="D133" s="195">
        <f t="shared" si="7"/>
        <v>0.34385964912280703</v>
      </c>
      <c r="E133" s="195">
        <f t="shared" si="8"/>
        <v>0.4719908160886766</v>
      </c>
      <c r="F133" s="195">
        <f t="shared" si="8"/>
        <v>7.4079096185587681E-2</v>
      </c>
      <c r="G133" s="195">
        <f t="shared" si="8"/>
        <v>3.1578947368421054E-2</v>
      </c>
      <c r="Q133" s="196">
        <f t="shared" si="9"/>
        <v>0.91000000000000059</v>
      </c>
      <c r="R133" s="201">
        <v>0.34385964912280703</v>
      </c>
      <c r="S133" s="201">
        <v>0.52394561928750316</v>
      </c>
      <c r="T133" s="201">
        <v>0.47605438071249701</v>
      </c>
      <c r="U133" s="201">
        <v>7.1786967146400746E-2</v>
      </c>
      <c r="V133" s="201">
        <v>2.8070175438596492E-2</v>
      </c>
    </row>
    <row r="134" spans="1:22">
      <c r="A134" s="195">
        <f t="shared" si="5"/>
        <v>0.53259873721788664</v>
      </c>
      <c r="B134" s="195">
        <f t="shared" si="6"/>
        <v>0.53259873721788664</v>
      </c>
      <c r="C134" s="196">
        <f t="shared" si="7"/>
        <v>0.9300000000000006</v>
      </c>
      <c r="D134" s="195">
        <f t="shared" si="7"/>
        <v>0.3473684210526316</v>
      </c>
      <c r="E134" s="195">
        <f t="shared" si="8"/>
        <v>0.46740126278211341</v>
      </c>
      <c r="F134" s="195">
        <f t="shared" si="8"/>
        <v>7.6601141245700957E-2</v>
      </c>
      <c r="G134" s="195">
        <f t="shared" si="8"/>
        <v>3.1578947368421054E-2</v>
      </c>
      <c r="Q134" s="196">
        <f t="shared" si="9"/>
        <v>0.9200000000000006</v>
      </c>
      <c r="R134" s="201">
        <v>0.34385964912280703</v>
      </c>
      <c r="S134" s="201">
        <v>0.52800918391132345</v>
      </c>
      <c r="T134" s="201">
        <v>0.4719908160886766</v>
      </c>
      <c r="U134" s="201">
        <v>7.4079096185587681E-2</v>
      </c>
      <c r="V134" s="201">
        <v>3.1578947368421054E-2</v>
      </c>
    </row>
    <row r="135" spans="1:22">
      <c r="A135" s="195">
        <f t="shared" si="5"/>
        <v>0.53667201827777788</v>
      </c>
      <c r="B135" s="195">
        <f t="shared" si="6"/>
        <v>0.53667201827777788</v>
      </c>
      <c r="C135" s="196">
        <f t="shared" si="7"/>
        <v>0.94000000000000061</v>
      </c>
      <c r="D135" s="195">
        <f t="shared" si="7"/>
        <v>0.35087719298245612</v>
      </c>
      <c r="E135" s="195">
        <f t="shared" si="8"/>
        <v>0.46332798172222195</v>
      </c>
      <c r="F135" s="195">
        <f t="shared" si="8"/>
        <v>7.8929813039875354E-2</v>
      </c>
      <c r="G135" s="195">
        <f t="shared" si="8"/>
        <v>3.1578947368421054E-2</v>
      </c>
      <c r="Q135" s="196">
        <f t="shared" si="9"/>
        <v>0.9300000000000006</v>
      </c>
      <c r="R135" s="201">
        <v>0.3473684210526316</v>
      </c>
      <c r="S135" s="201">
        <v>0.53259873721788664</v>
      </c>
      <c r="T135" s="201">
        <v>0.46740126278211341</v>
      </c>
      <c r="U135" s="201">
        <v>7.6601141245700957E-2</v>
      </c>
      <c r="V135" s="201">
        <v>3.1578947368421054E-2</v>
      </c>
    </row>
    <row r="136" spans="1:22">
      <c r="A136" s="195">
        <f t="shared" si="5"/>
        <v>0.5407005259667006</v>
      </c>
      <c r="B136" s="195">
        <f t="shared" si="6"/>
        <v>0.5407005259667006</v>
      </c>
      <c r="C136" s="196">
        <f t="shared" si="7"/>
        <v>0.95000000000000062</v>
      </c>
      <c r="D136" s="195">
        <f t="shared" si="7"/>
        <v>0.35438596491228069</v>
      </c>
      <c r="E136" s="195">
        <f t="shared" si="8"/>
        <v>0.45929947403329935</v>
      </c>
      <c r="F136" s="195">
        <f t="shared" si="8"/>
        <v>8.125699901396001E-2</v>
      </c>
      <c r="G136" s="195">
        <f t="shared" si="8"/>
        <v>3.1578947368421054E-2</v>
      </c>
      <c r="Q136" s="196">
        <f t="shared" si="9"/>
        <v>0.94000000000000061</v>
      </c>
      <c r="R136" s="201">
        <v>0.35087719298245612</v>
      </c>
      <c r="S136" s="201">
        <v>0.53667201827777788</v>
      </c>
      <c r="T136" s="201">
        <v>0.46332798172222195</v>
      </c>
      <c r="U136" s="201">
        <v>7.8929813039875354E-2</v>
      </c>
      <c r="V136" s="201">
        <v>3.1578947368421054E-2</v>
      </c>
    </row>
    <row r="137" spans="1:22">
      <c r="A137" s="195">
        <f t="shared" si="5"/>
        <v>0.54472261553481405</v>
      </c>
      <c r="B137" s="195">
        <f t="shared" si="6"/>
        <v>0.54472261553481405</v>
      </c>
      <c r="C137" s="196">
        <f t="shared" si="7"/>
        <v>0.96000000000000063</v>
      </c>
      <c r="D137" s="195">
        <f t="shared" si="7"/>
        <v>0.35789473684210527</v>
      </c>
      <c r="E137" s="195">
        <f t="shared" si="8"/>
        <v>0.45527738446518584</v>
      </c>
      <c r="F137" s="195">
        <f t="shared" si="8"/>
        <v>8.3590603108853773E-2</v>
      </c>
      <c r="G137" s="195">
        <f t="shared" si="8"/>
        <v>3.1578947368421054E-2</v>
      </c>
      <c r="Q137" s="196">
        <f t="shared" si="9"/>
        <v>0.95000000000000062</v>
      </c>
      <c r="R137" s="201">
        <v>0.35438596491228069</v>
      </c>
      <c r="S137" s="201">
        <v>0.5407005259667006</v>
      </c>
      <c r="T137" s="201">
        <v>0.45929947403329935</v>
      </c>
      <c r="U137" s="201">
        <v>8.125699901396001E-2</v>
      </c>
      <c r="V137" s="201">
        <v>3.1578947368421054E-2</v>
      </c>
    </row>
    <row r="138" spans="1:22">
      <c r="A138" s="195">
        <f t="shared" si="5"/>
        <v>0.54884979351824836</v>
      </c>
      <c r="B138" s="195">
        <f t="shared" si="6"/>
        <v>0.54884979351824836</v>
      </c>
      <c r="C138" s="196">
        <f t="shared" si="7"/>
        <v>0.97000000000000064</v>
      </c>
      <c r="D138" s="195">
        <f t="shared" si="7"/>
        <v>0.36140350877192984</v>
      </c>
      <c r="E138" s="195">
        <f t="shared" si="8"/>
        <v>0.45115020648175169</v>
      </c>
      <c r="F138" s="195">
        <f t="shared" si="8"/>
        <v>8.6150962039251197E-2</v>
      </c>
      <c r="G138" s="195">
        <f t="shared" si="8"/>
        <v>3.1578947368421054E-2</v>
      </c>
      <c r="Q138" s="196">
        <f t="shared" si="9"/>
        <v>0.96000000000000063</v>
      </c>
      <c r="R138" s="201">
        <v>0.35789473684210527</v>
      </c>
      <c r="S138" s="201">
        <v>0.54472261553481405</v>
      </c>
      <c r="T138" s="201">
        <v>0.45527738446518584</v>
      </c>
      <c r="U138" s="201">
        <v>8.3590603108853773E-2</v>
      </c>
      <c r="V138" s="201">
        <v>3.1578947368421054E-2</v>
      </c>
    </row>
    <row r="139" spans="1:22">
      <c r="A139" s="195">
        <f t="shared" si="5"/>
        <v>0.55281925869855986</v>
      </c>
      <c r="B139" s="195">
        <f t="shared" si="6"/>
        <v>0.55281925869855986</v>
      </c>
      <c r="C139" s="196">
        <f t="shared" si="7"/>
        <v>0.98000000000000065</v>
      </c>
      <c r="D139" s="195">
        <f t="shared" si="7"/>
        <v>0.36491228070175441</v>
      </c>
      <c r="E139" s="195">
        <f t="shared" si="8"/>
        <v>0.44718074130144025</v>
      </c>
      <c r="F139" s="195">
        <f t="shared" si="8"/>
        <v>8.8537190521947029E-2</v>
      </c>
      <c r="G139" s="195">
        <f t="shared" si="8"/>
        <v>3.5087719298245612E-2</v>
      </c>
      <c r="Q139" s="196">
        <f t="shared" si="9"/>
        <v>0.97000000000000064</v>
      </c>
      <c r="R139" s="201">
        <v>0.36140350877192984</v>
      </c>
      <c r="S139" s="201">
        <v>0.54884979351824836</v>
      </c>
      <c r="T139" s="201">
        <v>0.45115020648175169</v>
      </c>
      <c r="U139" s="201">
        <v>8.6150962039251197E-2</v>
      </c>
      <c r="V139" s="201">
        <v>3.1578947368421054E-2</v>
      </c>
    </row>
    <row r="140" spans="1:22">
      <c r="A140" s="195">
        <f t="shared" si="5"/>
        <v>0.55703418813020367</v>
      </c>
      <c r="B140" s="195">
        <f t="shared" si="6"/>
        <v>0.55703418813020367</v>
      </c>
      <c r="C140" s="196">
        <f t="shared" si="7"/>
        <v>0.99000000000000066</v>
      </c>
      <c r="D140" s="195">
        <f t="shared" si="7"/>
        <v>0.36842105263157893</v>
      </c>
      <c r="E140" s="195">
        <f t="shared" si="8"/>
        <v>0.44296581186979644</v>
      </c>
      <c r="F140" s="195">
        <f t="shared" si="8"/>
        <v>9.1028003182614364E-2</v>
      </c>
      <c r="G140" s="195">
        <f t="shared" si="8"/>
        <v>3.5087719298245612E-2</v>
      </c>
      <c r="Q140" s="196">
        <f t="shared" si="9"/>
        <v>0.98000000000000065</v>
      </c>
      <c r="R140" s="201">
        <v>0.36491228070175441</v>
      </c>
      <c r="S140" s="201">
        <v>0.55281925869855986</v>
      </c>
      <c r="T140" s="201">
        <v>0.44718074130144025</v>
      </c>
      <c r="U140" s="201">
        <v>8.8537190521947029E-2</v>
      </c>
      <c r="V140" s="201">
        <v>3.5087719298245612E-2</v>
      </c>
    </row>
    <row r="141" spans="1:22">
      <c r="A141" s="195">
        <f t="shared" si="5"/>
        <v>0.56122510238236412</v>
      </c>
      <c r="B141" s="195">
        <f t="shared" si="6"/>
        <v>0.56122510238236412</v>
      </c>
      <c r="C141" s="196">
        <f t="shared" si="7"/>
        <v>1.0000000000000007</v>
      </c>
      <c r="D141" s="195">
        <f t="shared" si="7"/>
        <v>0.3719298245614035</v>
      </c>
      <c r="E141" s="195">
        <f t="shared" si="8"/>
        <v>0.43877489761763577</v>
      </c>
      <c r="F141" s="195">
        <f t="shared" si="8"/>
        <v>9.359863886782642E-2</v>
      </c>
      <c r="G141" s="195">
        <f t="shared" si="8"/>
        <v>3.5087719298245612E-2</v>
      </c>
      <c r="Q141" s="196">
        <f t="shared" si="9"/>
        <v>0.99000000000000066</v>
      </c>
      <c r="R141" s="201">
        <v>0.36842105263157893</v>
      </c>
      <c r="S141" s="201">
        <v>0.55703418813020367</v>
      </c>
      <c r="T141" s="201">
        <v>0.44296581186979644</v>
      </c>
      <c r="U141" s="201">
        <v>9.1028003182614364E-2</v>
      </c>
      <c r="V141" s="201">
        <v>3.5087719298245612E-2</v>
      </c>
    </row>
    <row r="142" spans="1:22">
      <c r="A142" s="195">
        <f t="shared" si="5"/>
        <v>0.56518844857144712</v>
      </c>
      <c r="B142" s="195">
        <f t="shared" si="6"/>
        <v>0.56518844857144712</v>
      </c>
      <c r="C142" s="196">
        <f t="shared" si="7"/>
        <v>1.0100000000000007</v>
      </c>
      <c r="D142" s="195">
        <f t="shared" si="7"/>
        <v>0.3719298245614035</v>
      </c>
      <c r="E142" s="195">
        <f t="shared" si="8"/>
        <v>0.4348115514285531</v>
      </c>
      <c r="F142" s="204">
        <f t="shared" si="8"/>
        <v>9.6037245532809359E-2</v>
      </c>
      <c r="G142" s="204">
        <f t="shared" si="8"/>
        <v>3.5087719298245612E-2</v>
      </c>
      <c r="Q142" s="196">
        <f t="shared" si="9"/>
        <v>1.0000000000000007</v>
      </c>
      <c r="R142" s="201">
        <v>0.3719298245614035</v>
      </c>
      <c r="S142" s="201">
        <v>0.56122510238236412</v>
      </c>
      <c r="T142" s="201">
        <v>0.43877489761763577</v>
      </c>
      <c r="U142" s="201">
        <v>9.359863886782642E-2</v>
      </c>
      <c r="V142" s="201">
        <v>3.5087719298245612E-2</v>
      </c>
    </row>
    <row r="143" spans="1:22">
      <c r="A143" s="195">
        <f t="shared" si="5"/>
        <v>0.56910178982120485</v>
      </c>
      <c r="B143" s="195">
        <f t="shared" si="6"/>
        <v>0.56910178982120485</v>
      </c>
      <c r="C143" s="196">
        <f t="shared" si="7"/>
        <v>1.0200000000000007</v>
      </c>
      <c r="D143" s="195">
        <f t="shared" si="7"/>
        <v>0.37543859649122807</v>
      </c>
      <c r="E143" s="195">
        <f t="shared" si="8"/>
        <v>0.43089821017879515</v>
      </c>
      <c r="F143" s="204">
        <f t="shared" si="8"/>
        <v>9.8479597946058914E-2</v>
      </c>
      <c r="G143" s="204">
        <f t="shared" si="8"/>
        <v>3.5087719298245612E-2</v>
      </c>
      <c r="Q143" s="196">
        <f t="shared" si="9"/>
        <v>1.0100000000000007</v>
      </c>
      <c r="R143" s="201">
        <v>0.3719298245614035</v>
      </c>
      <c r="S143" s="201">
        <v>0.56518844857144712</v>
      </c>
      <c r="T143" s="201">
        <v>0.4348115514285531</v>
      </c>
      <c r="U143" s="201">
        <v>9.6037245532809359E-2</v>
      </c>
      <c r="V143" s="201">
        <v>3.5087719298245612E-2</v>
      </c>
    </row>
    <row r="144" spans="1:22">
      <c r="A144" s="195">
        <f t="shared" si="5"/>
        <v>0.57297235180690576</v>
      </c>
      <c r="B144" s="195">
        <f t="shared" si="6"/>
        <v>0.57297235180690576</v>
      </c>
      <c r="C144" s="196">
        <f t="shared" si="7"/>
        <v>1.0300000000000007</v>
      </c>
      <c r="D144" s="195">
        <f t="shared" si="7"/>
        <v>0.38596491228070173</v>
      </c>
      <c r="E144" s="195">
        <f t="shared" si="8"/>
        <v>0.42702764819309424</v>
      </c>
      <c r="F144" s="204">
        <f t="shared" si="8"/>
        <v>0.10096472962336533</v>
      </c>
      <c r="G144" s="204">
        <f t="shared" si="8"/>
        <v>3.5087719298245612E-2</v>
      </c>
      <c r="Q144" s="196">
        <f t="shared" si="9"/>
        <v>1.0200000000000007</v>
      </c>
      <c r="R144" s="201">
        <v>0.37543859649122807</v>
      </c>
      <c r="S144" s="201">
        <v>0.56910178982120485</v>
      </c>
      <c r="T144" s="201">
        <v>0.43089821017879515</v>
      </c>
      <c r="U144" s="201">
        <v>9.8479597946058914E-2</v>
      </c>
      <c r="V144" s="201">
        <v>3.5087719298245612E-2</v>
      </c>
    </row>
    <row r="145" spans="1:22">
      <c r="A145" s="195">
        <f t="shared" si="5"/>
        <v>0.57680102303159531</v>
      </c>
      <c r="B145" s="195">
        <f t="shared" si="6"/>
        <v>0.57680102303159531</v>
      </c>
      <c r="C145" s="196">
        <f t="shared" si="7"/>
        <v>1.0400000000000007</v>
      </c>
      <c r="D145" s="195">
        <f t="shared" si="7"/>
        <v>0.39649122807017545</v>
      </c>
      <c r="E145" s="195">
        <f t="shared" si="8"/>
        <v>0.42319897696840464</v>
      </c>
      <c r="F145" s="204">
        <f t="shared" si="8"/>
        <v>0.10353801125274137</v>
      </c>
      <c r="G145" s="204">
        <f t="shared" si="8"/>
        <v>3.5087719298245612E-2</v>
      </c>
      <c r="Q145" s="196">
        <f t="shared" si="9"/>
        <v>1.0300000000000007</v>
      </c>
      <c r="R145" s="201">
        <v>0.38596491228070173</v>
      </c>
      <c r="S145" s="201">
        <v>0.57297235180690576</v>
      </c>
      <c r="T145" s="201">
        <v>0.42702764819309424</v>
      </c>
      <c r="U145" s="201">
        <v>0.10096472962336533</v>
      </c>
      <c r="V145" s="201">
        <v>3.5087719298245612E-2</v>
      </c>
    </row>
    <row r="146" spans="1:22">
      <c r="A146" s="195">
        <f t="shared" si="5"/>
        <v>0.58078819845233032</v>
      </c>
      <c r="B146" s="195">
        <f t="shared" si="6"/>
        <v>0.58078819845233032</v>
      </c>
      <c r="C146" s="196">
        <f t="shared" si="7"/>
        <v>1.0500000000000007</v>
      </c>
      <c r="D146" s="195">
        <f t="shared" si="7"/>
        <v>0.4</v>
      </c>
      <c r="E146" s="195">
        <f t="shared" si="8"/>
        <v>0.41921180154766963</v>
      </c>
      <c r="F146" s="204">
        <f t="shared" si="8"/>
        <v>0.10625657792431777</v>
      </c>
      <c r="G146" s="204">
        <f t="shared" si="8"/>
        <v>3.5087719298245612E-2</v>
      </c>
      <c r="Q146" s="196">
        <f t="shared" si="9"/>
        <v>1.0400000000000007</v>
      </c>
      <c r="R146" s="201">
        <v>0.39649122807017545</v>
      </c>
      <c r="S146" s="201">
        <v>0.57680102303159531</v>
      </c>
      <c r="T146" s="201">
        <v>0.42319897696840464</v>
      </c>
      <c r="U146" s="201">
        <v>0.10353801125274137</v>
      </c>
      <c r="V146" s="201">
        <v>3.5087719298245612E-2</v>
      </c>
    </row>
    <row r="147" spans="1:22">
      <c r="A147" s="195">
        <f t="shared" si="5"/>
        <v>0.58449471121364993</v>
      </c>
      <c r="B147" s="195">
        <f t="shared" si="6"/>
        <v>0.58449471121364993</v>
      </c>
      <c r="C147" s="196">
        <f t="shared" si="7"/>
        <v>1.0600000000000007</v>
      </c>
      <c r="D147" s="195">
        <f t="shared" si="7"/>
        <v>0.40350877192982454</v>
      </c>
      <c r="E147" s="195">
        <f t="shared" si="8"/>
        <v>0.41550528878635001</v>
      </c>
      <c r="F147" s="195">
        <f t="shared" si="8"/>
        <v>0.10890575882600534</v>
      </c>
      <c r="G147" s="195">
        <f t="shared" si="8"/>
        <v>3.5087719298245612E-2</v>
      </c>
      <c r="Q147" s="196">
        <f t="shared" si="9"/>
        <v>1.0500000000000007</v>
      </c>
      <c r="R147" s="201">
        <v>0.4</v>
      </c>
      <c r="S147" s="201">
        <v>0.58078819845233032</v>
      </c>
      <c r="T147" s="201">
        <v>0.41921180154766963</v>
      </c>
      <c r="U147" s="201">
        <v>0.10625657792431777</v>
      </c>
      <c r="V147" s="201">
        <v>3.5087719298245612E-2</v>
      </c>
    </row>
    <row r="148" spans="1:22">
      <c r="A148" s="195">
        <f t="shared" si="5"/>
        <v>0.58850371616109587</v>
      </c>
      <c r="B148" s="195">
        <f t="shared" si="6"/>
        <v>0.58850371616109587</v>
      </c>
      <c r="C148" s="196">
        <f t="shared" si="7"/>
        <v>1.0700000000000007</v>
      </c>
      <c r="D148" s="195">
        <f t="shared" si="7"/>
        <v>0.42105263157894735</v>
      </c>
      <c r="E148" s="195">
        <f t="shared" si="8"/>
        <v>0.41149628383890396</v>
      </c>
      <c r="F148" s="195">
        <f t="shared" si="8"/>
        <v>0.11199014706675621</v>
      </c>
      <c r="G148" s="195">
        <f t="shared" si="8"/>
        <v>4.2105263157894736E-2</v>
      </c>
      <c r="Q148" s="196">
        <f t="shared" si="9"/>
        <v>1.0600000000000007</v>
      </c>
      <c r="R148" s="201">
        <v>0.40350877192982454</v>
      </c>
      <c r="S148" s="201">
        <v>0.58449471121364993</v>
      </c>
      <c r="T148" s="201">
        <v>0.41550528878635001</v>
      </c>
      <c r="U148" s="201">
        <v>0.10890575882600534</v>
      </c>
      <c r="V148" s="201">
        <v>3.5087719298245612E-2</v>
      </c>
    </row>
    <row r="149" spans="1:22">
      <c r="A149" s="195">
        <f t="shared" si="5"/>
        <v>0.59202450487470393</v>
      </c>
      <c r="B149" s="195">
        <f t="shared" si="6"/>
        <v>0.59202450487470393</v>
      </c>
      <c r="C149" s="196">
        <f t="shared" si="7"/>
        <v>1.0800000000000007</v>
      </c>
      <c r="D149" s="195">
        <f t="shared" si="7"/>
        <v>0.42105263157894735</v>
      </c>
      <c r="E149" s="195">
        <f t="shared" si="8"/>
        <v>0.40797549512529607</v>
      </c>
      <c r="F149" s="195">
        <f t="shared" si="8"/>
        <v>0.11482505201615556</v>
      </c>
      <c r="G149" s="195">
        <f t="shared" si="8"/>
        <v>4.2105263157894736E-2</v>
      </c>
      <c r="Q149" s="196">
        <f t="shared" si="9"/>
        <v>1.0700000000000007</v>
      </c>
      <c r="R149" s="201">
        <v>0.42105263157894735</v>
      </c>
      <c r="S149" s="201">
        <v>0.58850371616109587</v>
      </c>
      <c r="T149" s="201">
        <v>0.41149628383890396</v>
      </c>
      <c r="U149" s="201">
        <v>0.11199014706675621</v>
      </c>
      <c r="V149" s="201">
        <v>4.2105263157894736E-2</v>
      </c>
    </row>
    <row r="150" spans="1:22">
      <c r="A150" s="195">
        <f t="shared" si="5"/>
        <v>0.59552684614997065</v>
      </c>
      <c r="B150" s="195">
        <f t="shared" si="6"/>
        <v>0.59552684614997065</v>
      </c>
      <c r="C150" s="196">
        <f t="shared" si="7"/>
        <v>1.0900000000000007</v>
      </c>
      <c r="D150" s="195">
        <f t="shared" si="7"/>
        <v>0.42807017543859649</v>
      </c>
      <c r="E150" s="195">
        <f t="shared" si="8"/>
        <v>0.40447315385002941</v>
      </c>
      <c r="F150" s="195">
        <f t="shared" si="8"/>
        <v>0.11767840440389628</v>
      </c>
      <c r="G150" s="195">
        <f t="shared" si="8"/>
        <v>4.2105263157894736E-2</v>
      </c>
      <c r="Q150" s="196">
        <f t="shared" si="9"/>
        <v>1.0800000000000007</v>
      </c>
      <c r="R150" s="201">
        <v>0.42105263157894735</v>
      </c>
      <c r="S150" s="201">
        <v>0.59202450487470393</v>
      </c>
      <c r="T150" s="201">
        <v>0.40797549512529607</v>
      </c>
      <c r="U150" s="201">
        <v>0.11482505201615556</v>
      </c>
      <c r="V150" s="201">
        <v>4.2105263157894736E-2</v>
      </c>
    </row>
    <row r="151" spans="1:22">
      <c r="A151" s="195">
        <f t="shared" si="5"/>
        <v>0.59903399647873001</v>
      </c>
      <c r="B151" s="195">
        <f t="shared" si="6"/>
        <v>0.59903399647873001</v>
      </c>
      <c r="C151" s="196">
        <f t="shared" si="7"/>
        <v>1.1000000000000008</v>
      </c>
      <c r="D151" s="195">
        <f t="shared" si="7"/>
        <v>0.43157894736842106</v>
      </c>
      <c r="E151" s="195">
        <f t="shared" si="8"/>
        <v>0.40096600352126982</v>
      </c>
      <c r="F151" s="195">
        <f t="shared" si="8"/>
        <v>0.12057320692920241</v>
      </c>
      <c r="G151" s="195">
        <f t="shared" si="8"/>
        <v>4.2105263157894736E-2</v>
      </c>
      <c r="Q151" s="196">
        <f t="shared" si="9"/>
        <v>1.0900000000000007</v>
      </c>
      <c r="R151" s="201">
        <v>0.42807017543859649</v>
      </c>
      <c r="S151" s="201">
        <v>0.59552684614997065</v>
      </c>
      <c r="T151" s="201">
        <v>0.40447315385002941</v>
      </c>
      <c r="U151" s="201">
        <v>0.11767840440389628</v>
      </c>
      <c r="V151" s="201">
        <v>4.2105263157894736E-2</v>
      </c>
    </row>
    <row r="152" spans="1:22">
      <c r="A152" s="195">
        <f t="shared" si="5"/>
        <v>0.60296958715317783</v>
      </c>
      <c r="B152" s="195">
        <f t="shared" si="6"/>
        <v>0.60296958715317783</v>
      </c>
      <c r="C152" s="196">
        <f t="shared" si="7"/>
        <v>1.1100000000000008</v>
      </c>
      <c r="D152" s="195">
        <f t="shared" si="7"/>
        <v>0.43157894736842106</v>
      </c>
      <c r="E152" s="195">
        <f t="shared" si="8"/>
        <v>0.39703041284682228</v>
      </c>
      <c r="F152" s="195">
        <f t="shared" si="8"/>
        <v>0.1239377765883462</v>
      </c>
      <c r="G152" s="195">
        <f t="shared" si="8"/>
        <v>4.2105263157894736E-2</v>
      </c>
      <c r="Q152" s="196">
        <f t="shared" si="9"/>
        <v>1.1000000000000008</v>
      </c>
      <c r="R152" s="201">
        <v>0.43157894736842106</v>
      </c>
      <c r="S152" s="201">
        <v>0.59903399647873001</v>
      </c>
      <c r="T152" s="201">
        <v>0.40096600352126982</v>
      </c>
      <c r="U152" s="201">
        <v>0.12057320692920241</v>
      </c>
      <c r="V152" s="201">
        <v>4.2105263157894736E-2</v>
      </c>
    </row>
    <row r="153" spans="1:22">
      <c r="A153" s="195">
        <f t="shared" si="5"/>
        <v>0.60635359882158557</v>
      </c>
      <c r="B153" s="195">
        <f t="shared" si="6"/>
        <v>0.60635359882158557</v>
      </c>
      <c r="C153" s="196">
        <f t="shared" si="7"/>
        <v>1.1200000000000008</v>
      </c>
      <c r="D153" s="195">
        <f t="shared" si="7"/>
        <v>0.43859649122807015</v>
      </c>
      <c r="E153" s="195">
        <f t="shared" si="8"/>
        <v>0.39364640117841454</v>
      </c>
      <c r="F153" s="195">
        <f t="shared" si="8"/>
        <v>0.12690945858294592</v>
      </c>
      <c r="G153" s="195">
        <f t="shared" si="8"/>
        <v>4.5614035087719301E-2</v>
      </c>
      <c r="Q153" s="196">
        <f t="shared" si="9"/>
        <v>1.1100000000000008</v>
      </c>
      <c r="R153" s="201">
        <v>0.43157894736842106</v>
      </c>
      <c r="S153" s="201">
        <v>0.60296958715317783</v>
      </c>
      <c r="T153" s="201">
        <v>0.39703041284682228</v>
      </c>
      <c r="U153" s="201">
        <v>0.1239377765883462</v>
      </c>
      <c r="V153" s="201">
        <v>4.2105263157894736E-2</v>
      </c>
    </row>
    <row r="154" spans="1:22">
      <c r="A154" s="195">
        <f t="shared" si="5"/>
        <v>0.60972273875864857</v>
      </c>
      <c r="B154" s="195">
        <f t="shared" si="6"/>
        <v>0.60972273875864857</v>
      </c>
      <c r="C154" s="196">
        <f t="shared" si="7"/>
        <v>1.1300000000000008</v>
      </c>
      <c r="D154" s="195">
        <f t="shared" si="7"/>
        <v>0.4456140350877193</v>
      </c>
      <c r="E154" s="195">
        <f t="shared" si="8"/>
        <v>0.39027726124135143</v>
      </c>
      <c r="F154" s="195">
        <f t="shared" si="8"/>
        <v>0.12989601230889014</v>
      </c>
      <c r="G154" s="195">
        <f t="shared" si="8"/>
        <v>4.5614035087719301E-2</v>
      </c>
      <c r="Q154" s="196">
        <f t="shared" si="9"/>
        <v>1.1200000000000008</v>
      </c>
      <c r="R154" s="201">
        <v>0.43859649122807015</v>
      </c>
      <c r="S154" s="201">
        <v>0.60635359882158557</v>
      </c>
      <c r="T154" s="201">
        <v>0.39364640117841454</v>
      </c>
      <c r="U154" s="201">
        <v>0.12690945858294592</v>
      </c>
      <c r="V154" s="201">
        <v>4.5614035087719301E-2</v>
      </c>
    </row>
    <row r="155" spans="1:22">
      <c r="A155" s="195">
        <f t="shared" si="5"/>
        <v>0.61332103270407345</v>
      </c>
      <c r="B155" s="195">
        <f t="shared" si="6"/>
        <v>0.61332103270407345</v>
      </c>
      <c r="C155" s="196">
        <f t="shared" si="7"/>
        <v>1.1400000000000008</v>
      </c>
      <c r="D155" s="195">
        <f t="shared" si="7"/>
        <v>0.45263157894736844</v>
      </c>
      <c r="E155" s="195">
        <f t="shared" si="8"/>
        <v>0.38667896729592655</v>
      </c>
      <c r="F155" s="195">
        <f t="shared" si="8"/>
        <v>0.1331055274918965</v>
      </c>
      <c r="G155" s="195">
        <f t="shared" si="8"/>
        <v>5.2631578947368418E-2</v>
      </c>
      <c r="Q155" s="196">
        <f t="shared" si="9"/>
        <v>1.1300000000000008</v>
      </c>
      <c r="R155" s="201">
        <v>0.4456140350877193</v>
      </c>
      <c r="S155" s="201">
        <v>0.60972273875864857</v>
      </c>
      <c r="T155" s="201">
        <v>0.39027726124135143</v>
      </c>
      <c r="U155" s="201">
        <v>0.12989601230889014</v>
      </c>
      <c r="V155" s="201">
        <v>4.5614035087719301E-2</v>
      </c>
    </row>
    <row r="156" spans="1:22">
      <c r="A156" s="195">
        <f t="shared" si="5"/>
        <v>0.61659381913961286</v>
      </c>
      <c r="B156" s="195">
        <f t="shared" si="6"/>
        <v>0.61659381913961286</v>
      </c>
      <c r="C156" s="196">
        <f t="shared" si="7"/>
        <v>1.1500000000000008</v>
      </c>
      <c r="D156" s="195">
        <f t="shared" si="7"/>
        <v>0.45614035087719296</v>
      </c>
      <c r="E156" s="195">
        <f t="shared" si="8"/>
        <v>0.38340618086038714</v>
      </c>
      <c r="F156" s="195">
        <f t="shared" si="8"/>
        <v>0.13618843471936434</v>
      </c>
      <c r="G156" s="195">
        <f t="shared" si="8"/>
        <v>5.6140350877192984E-2</v>
      </c>
      <c r="Q156" s="196">
        <f t="shared" si="9"/>
        <v>1.1400000000000008</v>
      </c>
      <c r="R156" s="201">
        <v>0.45263157894736844</v>
      </c>
      <c r="S156" s="201">
        <v>0.61332103270407345</v>
      </c>
      <c r="T156" s="201">
        <v>0.38667896729592655</v>
      </c>
      <c r="U156" s="201">
        <v>0.1331055274918965</v>
      </c>
      <c r="V156" s="201">
        <v>5.2631578947368418E-2</v>
      </c>
    </row>
    <row r="157" spans="1:22">
      <c r="A157" s="195">
        <f t="shared" si="5"/>
        <v>0.61985043302664455</v>
      </c>
      <c r="B157" s="195">
        <f t="shared" si="6"/>
        <v>0.61985043302664455</v>
      </c>
      <c r="C157" s="196">
        <f t="shared" si="7"/>
        <v>1.1600000000000008</v>
      </c>
      <c r="D157" s="195">
        <f t="shared" si="7"/>
        <v>0.45964912280701753</v>
      </c>
      <c r="E157" s="195">
        <f t="shared" si="8"/>
        <v>0.38014956697335539</v>
      </c>
      <c r="F157" s="195">
        <f t="shared" si="8"/>
        <v>0.13928751449533994</v>
      </c>
      <c r="G157" s="195">
        <f t="shared" si="8"/>
        <v>5.6140350877192984E-2</v>
      </c>
      <c r="Q157" s="196">
        <f t="shared" si="9"/>
        <v>1.1500000000000008</v>
      </c>
      <c r="R157" s="201">
        <v>0.45614035087719296</v>
      </c>
      <c r="S157" s="201">
        <v>0.61659381913961286</v>
      </c>
      <c r="T157" s="201">
        <v>0.38340618086038714</v>
      </c>
      <c r="U157" s="201">
        <v>0.13618843471936434</v>
      </c>
      <c r="V157" s="201">
        <v>5.6140350877192984E-2</v>
      </c>
    </row>
    <row r="158" spans="1:22">
      <c r="A158" s="195">
        <f t="shared" si="5"/>
        <v>0.62340948110650896</v>
      </c>
      <c r="B158" s="195">
        <f t="shared" si="6"/>
        <v>0.62340948110650896</v>
      </c>
      <c r="C158" s="196">
        <f t="shared" si="7"/>
        <v>1.1700000000000008</v>
      </c>
      <c r="D158" s="195">
        <f t="shared" si="7"/>
        <v>0.4631578947368421</v>
      </c>
      <c r="E158" s="195">
        <f t="shared" si="8"/>
        <v>0.37659051889349099</v>
      </c>
      <c r="F158" s="195">
        <f t="shared" si="8"/>
        <v>0.14276605175861098</v>
      </c>
      <c r="G158" s="195">
        <f t="shared" si="8"/>
        <v>6.3157894736842107E-2</v>
      </c>
      <c r="Q158" s="196">
        <f t="shared" si="9"/>
        <v>1.1600000000000008</v>
      </c>
      <c r="R158" s="201">
        <v>0.45964912280701753</v>
      </c>
      <c r="S158" s="201">
        <v>0.61985043302664455</v>
      </c>
      <c r="T158" s="201">
        <v>0.38014956697335539</v>
      </c>
      <c r="U158" s="201">
        <v>0.13928751449533994</v>
      </c>
      <c r="V158" s="201">
        <v>5.6140350877192984E-2</v>
      </c>
    </row>
    <row r="159" spans="1:22">
      <c r="A159" s="195">
        <f t="shared" si="5"/>
        <v>0.62660522751145453</v>
      </c>
      <c r="B159" s="195">
        <f t="shared" si="6"/>
        <v>0.62660522751145453</v>
      </c>
      <c r="C159" s="196">
        <f t="shared" si="7"/>
        <v>1.1800000000000008</v>
      </c>
      <c r="D159" s="195">
        <f t="shared" si="7"/>
        <v>0.4631578947368421</v>
      </c>
      <c r="E159" s="195">
        <f t="shared" si="8"/>
        <v>0.37339477248854541</v>
      </c>
      <c r="F159" s="195">
        <f t="shared" si="8"/>
        <v>0.14592599901667261</v>
      </c>
      <c r="G159" s="195">
        <f t="shared" si="8"/>
        <v>6.3157894736842107E-2</v>
      </c>
      <c r="Q159" s="196">
        <f t="shared" si="9"/>
        <v>1.1700000000000008</v>
      </c>
      <c r="R159" s="201">
        <v>0.4631578947368421</v>
      </c>
      <c r="S159" s="201">
        <v>0.62340948110650896</v>
      </c>
      <c r="T159" s="201">
        <v>0.37659051889349099</v>
      </c>
      <c r="U159" s="201">
        <v>0.14276605175861098</v>
      </c>
      <c r="V159" s="201">
        <v>6.3157894736842107E-2</v>
      </c>
    </row>
    <row r="160" spans="1:22">
      <c r="A160" s="195">
        <f t="shared" si="5"/>
        <v>0.62980097391640033</v>
      </c>
      <c r="B160" s="195">
        <f t="shared" si="6"/>
        <v>0.62980097391640033</v>
      </c>
      <c r="C160" s="196">
        <f t="shared" si="7"/>
        <v>1.1900000000000008</v>
      </c>
      <c r="D160" s="195">
        <f t="shared" si="7"/>
        <v>0.4631578947368421</v>
      </c>
      <c r="E160" s="195">
        <f t="shared" si="8"/>
        <v>0.37019902608359967</v>
      </c>
      <c r="F160" s="195">
        <f t="shared" si="8"/>
        <v>0.14908594627473434</v>
      </c>
      <c r="G160" s="195">
        <f t="shared" si="8"/>
        <v>6.3157894736842107E-2</v>
      </c>
      <c r="Q160" s="196">
        <f t="shared" si="9"/>
        <v>1.1800000000000008</v>
      </c>
      <c r="R160" s="201">
        <v>0.4631578947368421</v>
      </c>
      <c r="S160" s="201">
        <v>0.62660522751145453</v>
      </c>
      <c r="T160" s="201">
        <v>0.37339477248854541</v>
      </c>
      <c r="U160" s="201">
        <v>0.14592599901667261</v>
      </c>
      <c r="V160" s="201">
        <v>6.3157894736842107E-2</v>
      </c>
    </row>
    <row r="161" spans="1:22">
      <c r="A161" s="195">
        <f t="shared" si="5"/>
        <v>0.63323635722932403</v>
      </c>
      <c r="B161" s="195">
        <f t="shared" si="6"/>
        <v>0.63323635722932403</v>
      </c>
      <c r="C161" s="196">
        <f t="shared" si="7"/>
        <v>1.2000000000000008</v>
      </c>
      <c r="D161" s="195">
        <f t="shared" si="7"/>
        <v>0.4631578947368421</v>
      </c>
      <c r="E161" s="195">
        <f t="shared" si="8"/>
        <v>0.36676364277067602</v>
      </c>
      <c r="F161" s="195">
        <f t="shared" si="8"/>
        <v>0.15245837209024185</v>
      </c>
      <c r="G161" s="195">
        <f t="shared" si="8"/>
        <v>6.6666666666666666E-2</v>
      </c>
      <c r="Q161" s="196">
        <f t="shared" si="9"/>
        <v>1.1900000000000008</v>
      </c>
      <c r="R161" s="201">
        <v>0.4631578947368421</v>
      </c>
      <c r="S161" s="201">
        <v>0.62980097391640033</v>
      </c>
      <c r="T161" s="201">
        <v>0.37019902608359967</v>
      </c>
      <c r="U161" s="201">
        <v>0.14908594627473434</v>
      </c>
      <c r="V161" s="201">
        <v>6.3157894736842107E-2</v>
      </c>
    </row>
    <row r="162" spans="1:22">
      <c r="A162" s="195">
        <f t="shared" si="5"/>
        <v>0.63639446121023469</v>
      </c>
      <c r="B162" s="195">
        <f t="shared" si="6"/>
        <v>0.63639446121023469</v>
      </c>
      <c r="C162" s="196">
        <f t="shared" si="7"/>
        <v>1.2100000000000009</v>
      </c>
      <c r="D162" s="195">
        <f t="shared" si="7"/>
        <v>0.47017543859649125</v>
      </c>
      <c r="E162" s="195">
        <f t="shared" si="8"/>
        <v>0.36360553878976537</v>
      </c>
      <c r="F162" s="204">
        <f t="shared" si="8"/>
        <v>0.15565596177233837</v>
      </c>
      <c r="G162" s="204">
        <f t="shared" si="8"/>
        <v>6.6666666666666666E-2</v>
      </c>
      <c r="Q162" s="196">
        <f t="shared" si="9"/>
        <v>1.2000000000000008</v>
      </c>
      <c r="R162" s="201">
        <v>0.4631578947368421</v>
      </c>
      <c r="S162" s="201">
        <v>0.63323635722932403</v>
      </c>
      <c r="T162" s="201">
        <v>0.36676364277067602</v>
      </c>
      <c r="U162" s="201">
        <v>0.15245837209024185</v>
      </c>
      <c r="V162" s="201">
        <v>6.6666666666666666E-2</v>
      </c>
    </row>
    <row r="163" spans="1:22">
      <c r="A163" s="195">
        <f t="shared" si="5"/>
        <v>0.63944422439674353</v>
      </c>
      <c r="B163" s="195">
        <f t="shared" si="6"/>
        <v>0.63944422439674353</v>
      </c>
      <c r="C163" s="196">
        <f t="shared" si="7"/>
        <v>1.2200000000000009</v>
      </c>
      <c r="D163" s="195">
        <f t="shared" si="7"/>
        <v>0.47719298245614034</v>
      </c>
      <c r="E163" s="195">
        <f t="shared" si="8"/>
        <v>0.36055577560325647</v>
      </c>
      <c r="F163" s="204">
        <f t="shared" si="8"/>
        <v>0.15896189224883686</v>
      </c>
      <c r="G163" s="204">
        <f t="shared" si="8"/>
        <v>7.0175438596491224E-2</v>
      </c>
      <c r="Q163" s="196">
        <f t="shared" si="9"/>
        <v>1.2100000000000009</v>
      </c>
      <c r="R163" s="201">
        <v>0.47017543859649125</v>
      </c>
      <c r="S163" s="201">
        <v>0.63639446121023469</v>
      </c>
      <c r="T163" s="201">
        <v>0.36360553878976537</v>
      </c>
      <c r="U163" s="201">
        <v>0.15565596177233837</v>
      </c>
      <c r="V163" s="201">
        <v>6.6666666666666666E-2</v>
      </c>
    </row>
    <row r="164" spans="1:22">
      <c r="A164" s="195">
        <f t="shared" si="5"/>
        <v>0.64263705899588097</v>
      </c>
      <c r="B164" s="195">
        <f t="shared" si="6"/>
        <v>0.64263705899588097</v>
      </c>
      <c r="C164" s="196">
        <f t="shared" si="7"/>
        <v>1.2300000000000009</v>
      </c>
      <c r="D164" s="195">
        <f t="shared" si="7"/>
        <v>0.47719298245614034</v>
      </c>
      <c r="E164" s="195">
        <f t="shared" si="8"/>
        <v>0.35736294100411897</v>
      </c>
      <c r="F164" s="204">
        <f t="shared" si="8"/>
        <v>0.16247479974201057</v>
      </c>
      <c r="G164" s="204">
        <f t="shared" si="8"/>
        <v>7.0175438596491224E-2</v>
      </c>
      <c r="Q164" s="196">
        <f t="shared" si="9"/>
        <v>1.2200000000000009</v>
      </c>
      <c r="R164" s="201">
        <v>0.47719298245614034</v>
      </c>
      <c r="S164" s="201">
        <v>0.63944422439674353</v>
      </c>
      <c r="T164" s="201">
        <v>0.36055577560325647</v>
      </c>
      <c r="U164" s="201">
        <v>0.15896189224883686</v>
      </c>
      <c r="V164" s="201">
        <v>7.0175438596491224E-2</v>
      </c>
    </row>
    <row r="165" spans="1:22">
      <c r="A165" s="195">
        <f t="shared" si="5"/>
        <v>0.64566252952392156</v>
      </c>
      <c r="B165" s="195">
        <f t="shared" si="6"/>
        <v>0.64566252952392156</v>
      </c>
      <c r="C165" s="196">
        <f t="shared" si="7"/>
        <v>1.2400000000000009</v>
      </c>
      <c r="D165" s="195">
        <f t="shared" si="7"/>
        <v>0.47719298245614034</v>
      </c>
      <c r="E165" s="195">
        <f t="shared" si="8"/>
        <v>0.35433747047607828</v>
      </c>
      <c r="F165" s="204">
        <f t="shared" si="8"/>
        <v>0.1658512820680357</v>
      </c>
      <c r="G165" s="204">
        <f t="shared" si="8"/>
        <v>7.0175438596491224E-2</v>
      </c>
      <c r="Q165" s="196">
        <f t="shared" si="9"/>
        <v>1.2300000000000009</v>
      </c>
      <c r="R165" s="201">
        <v>0.47719298245614034</v>
      </c>
      <c r="S165" s="201">
        <v>0.64263705899588097</v>
      </c>
      <c r="T165" s="201">
        <v>0.35736294100411897</v>
      </c>
      <c r="U165" s="201">
        <v>0.16247479974201057</v>
      </c>
      <c r="V165" s="201">
        <v>7.0175438596491224E-2</v>
      </c>
    </row>
    <row r="166" spans="1:22">
      <c r="A166" s="195">
        <f t="shared" si="5"/>
        <v>0.64862496793890811</v>
      </c>
      <c r="B166" s="195">
        <f t="shared" si="6"/>
        <v>0.64862496793890811</v>
      </c>
      <c r="C166" s="196">
        <f t="shared" si="7"/>
        <v>1.2500000000000009</v>
      </c>
      <c r="D166" s="195">
        <f t="shared" si="7"/>
        <v>0.48070175438596491</v>
      </c>
      <c r="E166" s="195">
        <f t="shared" si="8"/>
        <v>0.35137503206109183</v>
      </c>
      <c r="F166" s="195">
        <f t="shared" si="8"/>
        <v>0.16924453731605651</v>
      </c>
      <c r="G166" s="195">
        <f t="shared" si="8"/>
        <v>7.3684210526315783E-2</v>
      </c>
      <c r="Q166" s="196">
        <f t="shared" si="9"/>
        <v>1.2400000000000009</v>
      </c>
      <c r="R166" s="201">
        <v>0.47719298245614034</v>
      </c>
      <c r="S166" s="201">
        <v>0.64566252952392156</v>
      </c>
      <c r="T166" s="201">
        <v>0.35433747047607828</v>
      </c>
      <c r="U166" s="201">
        <v>0.1658512820680357</v>
      </c>
      <c r="V166" s="201">
        <v>7.0175438596491224E-2</v>
      </c>
    </row>
    <row r="167" spans="1:22">
      <c r="A167" s="195">
        <f t="shared" si="5"/>
        <v>0.65155868872448086</v>
      </c>
      <c r="B167" s="195">
        <f t="shared" si="6"/>
        <v>0.65155868872448086</v>
      </c>
      <c r="C167" s="196">
        <f t="shared" si="7"/>
        <v>1.2600000000000009</v>
      </c>
      <c r="D167" s="195">
        <f t="shared" si="7"/>
        <v>0.48771929824561405</v>
      </c>
      <c r="E167" s="195">
        <f t="shared" si="8"/>
        <v>0.34844131127551919</v>
      </c>
      <c r="F167" s="195">
        <f t="shared" si="8"/>
        <v>0.1726665101934913</v>
      </c>
      <c r="G167" s="195">
        <f t="shared" si="8"/>
        <v>7.3684210526315783E-2</v>
      </c>
      <c r="Q167" s="196">
        <f t="shared" si="9"/>
        <v>1.2500000000000009</v>
      </c>
      <c r="R167" s="201">
        <v>0.48070175438596491</v>
      </c>
      <c r="S167" s="201">
        <v>0.64862496793890811</v>
      </c>
      <c r="T167" s="201">
        <v>0.35137503206109183</v>
      </c>
      <c r="U167" s="201">
        <v>0.16924453731605651</v>
      </c>
      <c r="V167" s="201">
        <v>7.3684210526315783E-2</v>
      </c>
    </row>
    <row r="168" spans="1:22">
      <c r="A168" s="195">
        <f t="shared" si="5"/>
        <v>0.65472582615050157</v>
      </c>
      <c r="B168" s="195">
        <f t="shared" si="6"/>
        <v>0.65472582615050157</v>
      </c>
      <c r="C168" s="196">
        <f t="shared" si="7"/>
        <v>1.2700000000000009</v>
      </c>
      <c r="D168" s="195">
        <f t="shared" si="7"/>
        <v>0.49473684210526314</v>
      </c>
      <c r="E168" s="195">
        <f t="shared" si="8"/>
        <v>0.34527417384949838</v>
      </c>
      <c r="F168" s="195">
        <f t="shared" si="8"/>
        <v>0.17659276595566725</v>
      </c>
      <c r="G168" s="195">
        <f t="shared" si="8"/>
        <v>7.3684210526315783E-2</v>
      </c>
      <c r="Q168" s="196">
        <f t="shared" si="9"/>
        <v>1.2600000000000009</v>
      </c>
      <c r="R168" s="201">
        <v>0.48771929824561405</v>
      </c>
      <c r="S168" s="201">
        <v>0.65155868872448086</v>
      </c>
      <c r="T168" s="201">
        <v>0.34844131127551919</v>
      </c>
      <c r="U168" s="201">
        <v>0.1726665101934913</v>
      </c>
      <c r="V168" s="201">
        <v>7.3684210526315783E-2</v>
      </c>
    </row>
    <row r="169" spans="1:22">
      <c r="A169" s="195">
        <f t="shared" ref="A169:A232" si="10">S170</f>
        <v>0.6574824907306811</v>
      </c>
      <c r="B169" s="195">
        <f t="shared" ref="B169:B232" si="11">S170</f>
        <v>0.6574824907306811</v>
      </c>
      <c r="C169" s="196">
        <f t="shared" ref="C169:D232" si="12">Q170</f>
        <v>1.2800000000000009</v>
      </c>
      <c r="D169" s="195">
        <f t="shared" si="12"/>
        <v>0.50526315789473686</v>
      </c>
      <c r="E169" s="195">
        <f t="shared" ref="E169:G232" si="13">T170</f>
        <v>0.34251750926931884</v>
      </c>
      <c r="F169" s="195">
        <f t="shared" si="13"/>
        <v>0.18019179503849506</v>
      </c>
      <c r="G169" s="195">
        <f t="shared" si="13"/>
        <v>7.7192982456140355E-2</v>
      </c>
      <c r="Q169" s="196">
        <f t="shared" si="9"/>
        <v>1.2700000000000009</v>
      </c>
      <c r="R169" s="201">
        <v>0.49473684210526314</v>
      </c>
      <c r="S169" s="201">
        <v>0.65472582615050157</v>
      </c>
      <c r="T169" s="201">
        <v>0.34527417384949838</v>
      </c>
      <c r="U169" s="201">
        <v>0.17659276595566725</v>
      </c>
      <c r="V169" s="201">
        <v>7.3684210526315783E-2</v>
      </c>
    </row>
    <row r="170" spans="1:22">
      <c r="A170" s="195">
        <f t="shared" si="10"/>
        <v>0.66038860245287678</v>
      </c>
      <c r="B170" s="195">
        <f t="shared" si="11"/>
        <v>0.66038860245287678</v>
      </c>
      <c r="C170" s="196">
        <f t="shared" si="12"/>
        <v>1.2900000000000009</v>
      </c>
      <c r="D170" s="195">
        <f t="shared" si="12"/>
        <v>0.50526315789473686</v>
      </c>
      <c r="E170" s="195">
        <f t="shared" si="13"/>
        <v>0.33961139754712333</v>
      </c>
      <c r="F170" s="195">
        <f t="shared" si="13"/>
        <v>0.18399142540861085</v>
      </c>
      <c r="G170" s="195">
        <f t="shared" si="13"/>
        <v>8.0701754385964913E-2</v>
      </c>
      <c r="Q170" s="196">
        <f t="shared" si="9"/>
        <v>1.2800000000000009</v>
      </c>
      <c r="R170" s="201">
        <v>0.50526315789473686</v>
      </c>
      <c r="S170" s="201">
        <v>0.6574824907306811</v>
      </c>
      <c r="T170" s="201">
        <v>0.34251750926931884</v>
      </c>
      <c r="U170" s="201">
        <v>0.18019179503849506</v>
      </c>
      <c r="V170" s="201">
        <v>7.7192982456140355E-2</v>
      </c>
    </row>
    <row r="171" spans="1:22">
      <c r="A171" s="195">
        <f t="shared" si="10"/>
        <v>0.66314152223796319</v>
      </c>
      <c r="B171" s="195">
        <f t="shared" si="11"/>
        <v>0.66314152223796319</v>
      </c>
      <c r="C171" s="196">
        <f t="shared" si="12"/>
        <v>1.3000000000000009</v>
      </c>
      <c r="D171" s="195">
        <f t="shared" si="12"/>
        <v>0.50526315789473686</v>
      </c>
      <c r="E171" s="195">
        <f t="shared" si="13"/>
        <v>0.33685847776203681</v>
      </c>
      <c r="F171" s="195">
        <f t="shared" si="13"/>
        <v>0.18764045847758998</v>
      </c>
      <c r="G171" s="195">
        <f t="shared" si="13"/>
        <v>8.4210526315789472E-2</v>
      </c>
      <c r="Q171" s="196">
        <f t="shared" si="9"/>
        <v>1.2900000000000009</v>
      </c>
      <c r="R171" s="201">
        <v>0.50526315789473686</v>
      </c>
      <c r="S171" s="201">
        <v>0.66038860245287678</v>
      </c>
      <c r="T171" s="201">
        <v>0.33961139754712333</v>
      </c>
      <c r="U171" s="201">
        <v>0.18399142540861085</v>
      </c>
      <c r="V171" s="201">
        <v>8.0701754385964913E-2</v>
      </c>
    </row>
    <row r="172" spans="1:22">
      <c r="A172" s="195">
        <f t="shared" si="10"/>
        <v>0.6658383945483598</v>
      </c>
      <c r="B172" s="195">
        <f t="shared" si="11"/>
        <v>0.6658383945483598</v>
      </c>
      <c r="C172" s="196">
        <f t="shared" si="12"/>
        <v>1.3100000000000009</v>
      </c>
      <c r="D172" s="195">
        <f t="shared" si="12"/>
        <v>0.512280701754386</v>
      </c>
      <c r="E172" s="195">
        <f t="shared" si="13"/>
        <v>0.33416160545164025</v>
      </c>
      <c r="F172" s="195">
        <f t="shared" si="13"/>
        <v>0.19129927983020081</v>
      </c>
      <c r="G172" s="195">
        <f t="shared" si="13"/>
        <v>8.771929824561403E-2</v>
      </c>
      <c r="Q172" s="196">
        <f t="shared" ref="Q172:Q235" si="14">Q171+0.01</f>
        <v>1.3000000000000009</v>
      </c>
      <c r="R172" s="201">
        <v>0.50526315789473686</v>
      </c>
      <c r="S172" s="201">
        <v>0.66314152223796319</v>
      </c>
      <c r="T172" s="201">
        <v>0.33685847776203681</v>
      </c>
      <c r="U172" s="201">
        <v>0.18764045847758998</v>
      </c>
      <c r="V172" s="201">
        <v>8.4210526315789472E-2</v>
      </c>
    </row>
    <row r="173" spans="1:22">
      <c r="A173" s="195">
        <f t="shared" si="10"/>
        <v>0.66870678736724232</v>
      </c>
      <c r="B173" s="195">
        <f t="shared" si="11"/>
        <v>0.66870678736724232</v>
      </c>
      <c r="C173" s="196">
        <f t="shared" si="12"/>
        <v>1.320000000000001</v>
      </c>
      <c r="D173" s="195">
        <f t="shared" si="12"/>
        <v>0.512280701754386</v>
      </c>
      <c r="E173" s="195">
        <f t="shared" si="13"/>
        <v>0.33129321263275757</v>
      </c>
      <c r="F173" s="195">
        <f t="shared" si="13"/>
        <v>0.19538099891560592</v>
      </c>
      <c r="G173" s="195">
        <f t="shared" si="13"/>
        <v>9.1228070175438603E-2</v>
      </c>
      <c r="Q173" s="196">
        <f t="shared" si="14"/>
        <v>1.3100000000000009</v>
      </c>
      <c r="R173" s="201">
        <v>0.512280701754386</v>
      </c>
      <c r="S173" s="201">
        <v>0.6658383945483598</v>
      </c>
      <c r="T173" s="201">
        <v>0.33416160545164025</v>
      </c>
      <c r="U173" s="201">
        <v>0.19129927983020081</v>
      </c>
      <c r="V173" s="201">
        <v>8.771929824561403E-2</v>
      </c>
    </row>
    <row r="174" spans="1:22">
      <c r="A174" s="195">
        <f t="shared" si="10"/>
        <v>0.67139410320864601</v>
      </c>
      <c r="B174" s="195">
        <f t="shared" si="11"/>
        <v>0.67139410320864601</v>
      </c>
      <c r="C174" s="196">
        <f t="shared" si="12"/>
        <v>1.330000000000001</v>
      </c>
      <c r="D174" s="195">
        <f t="shared" si="12"/>
        <v>0.512280701754386</v>
      </c>
      <c r="E174" s="195">
        <f t="shared" si="13"/>
        <v>0.32860589679135388</v>
      </c>
      <c r="F174" s="195">
        <f t="shared" si="13"/>
        <v>0.19909563592826807</v>
      </c>
      <c r="G174" s="195">
        <f t="shared" si="13"/>
        <v>9.8245614035087719E-2</v>
      </c>
      <c r="Q174" s="196">
        <f t="shared" si="14"/>
        <v>1.320000000000001</v>
      </c>
      <c r="R174" s="201">
        <v>0.512280701754386</v>
      </c>
      <c r="S174" s="201">
        <v>0.66870678736724232</v>
      </c>
      <c r="T174" s="201">
        <v>0.33129321263275757</v>
      </c>
      <c r="U174" s="201">
        <v>0.19538099891560592</v>
      </c>
      <c r="V174" s="201">
        <v>9.1228070175438603E-2</v>
      </c>
    </row>
    <row r="175" spans="1:22">
      <c r="A175" s="195">
        <f t="shared" si="10"/>
        <v>0.67421514074670474</v>
      </c>
      <c r="B175" s="195">
        <f t="shared" si="11"/>
        <v>0.67421514074670474</v>
      </c>
      <c r="C175" s="196">
        <f t="shared" si="12"/>
        <v>1.340000000000001</v>
      </c>
      <c r="D175" s="195">
        <f t="shared" si="12"/>
        <v>0.51929824561403504</v>
      </c>
      <c r="E175" s="195">
        <f t="shared" si="13"/>
        <v>0.32578485925329531</v>
      </c>
      <c r="F175" s="195">
        <f t="shared" si="13"/>
        <v>0.20303614832758204</v>
      </c>
      <c r="G175" s="195">
        <f t="shared" si="13"/>
        <v>9.8245614035087719E-2</v>
      </c>
      <c r="Q175" s="196">
        <f t="shared" si="14"/>
        <v>1.330000000000001</v>
      </c>
      <c r="R175" s="201">
        <v>0.512280701754386</v>
      </c>
      <c r="S175" s="201">
        <v>0.67139410320864601</v>
      </c>
      <c r="T175" s="201">
        <v>0.32860589679135388</v>
      </c>
      <c r="U175" s="201">
        <v>0.19909563592826807</v>
      </c>
      <c r="V175" s="201">
        <v>9.8245614035087719E-2</v>
      </c>
    </row>
    <row r="176" spans="1:22">
      <c r="A176" s="195">
        <f t="shared" si="10"/>
        <v>0.67703024802394529</v>
      </c>
      <c r="B176" s="195">
        <f t="shared" si="11"/>
        <v>0.67703024802394529</v>
      </c>
      <c r="C176" s="196">
        <f t="shared" si="12"/>
        <v>1.350000000000001</v>
      </c>
      <c r="D176" s="195">
        <f t="shared" si="12"/>
        <v>0.51929824561403504</v>
      </c>
      <c r="E176" s="195">
        <f t="shared" si="13"/>
        <v>0.32296975197605465</v>
      </c>
      <c r="F176" s="195">
        <f t="shared" si="13"/>
        <v>0.20692678314265261</v>
      </c>
      <c r="G176" s="195">
        <f t="shared" si="13"/>
        <v>0.10175438596491228</v>
      </c>
      <c r="Q176" s="196">
        <f t="shared" si="14"/>
        <v>1.340000000000001</v>
      </c>
      <c r="R176" s="201">
        <v>0.51929824561403504</v>
      </c>
      <c r="S176" s="201">
        <v>0.67421514074670474</v>
      </c>
      <c r="T176" s="201">
        <v>0.32578485925329531</v>
      </c>
      <c r="U176" s="201">
        <v>0.20303614832758204</v>
      </c>
      <c r="V176" s="201">
        <v>9.8245614035087719E-2</v>
      </c>
    </row>
    <row r="177" spans="1:22">
      <c r="A177" s="195">
        <f t="shared" si="10"/>
        <v>0.67965747710011803</v>
      </c>
      <c r="B177" s="195">
        <f t="shared" si="11"/>
        <v>0.67965747710011803</v>
      </c>
      <c r="C177" s="196">
        <f t="shared" si="12"/>
        <v>1.360000000000001</v>
      </c>
      <c r="D177" s="195">
        <f t="shared" si="12"/>
        <v>0.52280701754385961</v>
      </c>
      <c r="E177" s="195">
        <f t="shared" si="13"/>
        <v>0.3203425228998818</v>
      </c>
      <c r="F177" s="195">
        <f t="shared" si="13"/>
        <v>0.21065524772948713</v>
      </c>
      <c r="G177" s="195">
        <f t="shared" si="13"/>
        <v>0.10175438596491228</v>
      </c>
      <c r="Q177" s="196">
        <f t="shared" si="14"/>
        <v>1.350000000000001</v>
      </c>
      <c r="R177" s="201">
        <v>0.51929824561403504</v>
      </c>
      <c r="S177" s="201">
        <v>0.67703024802394529</v>
      </c>
      <c r="T177" s="201">
        <v>0.32296975197605465</v>
      </c>
      <c r="U177" s="201">
        <v>0.20692678314265261</v>
      </c>
      <c r="V177" s="201">
        <v>0.10175438596491228</v>
      </c>
    </row>
    <row r="178" spans="1:22">
      <c r="A178" s="195">
        <f t="shared" si="10"/>
        <v>0.68237768743174532</v>
      </c>
      <c r="B178" s="195">
        <f t="shared" si="11"/>
        <v>0.68237768743174532</v>
      </c>
      <c r="C178" s="196">
        <f t="shared" si="12"/>
        <v>1.370000000000001</v>
      </c>
      <c r="D178" s="195">
        <f t="shared" si="12"/>
        <v>0.52280701754385961</v>
      </c>
      <c r="E178" s="195">
        <f t="shared" si="13"/>
        <v>0.31762231256825474</v>
      </c>
      <c r="F178" s="195">
        <f t="shared" si="13"/>
        <v>0.21462257431169157</v>
      </c>
      <c r="G178" s="195">
        <f t="shared" si="13"/>
        <v>0.10175438596491228</v>
      </c>
      <c r="Q178" s="196">
        <f t="shared" si="14"/>
        <v>1.360000000000001</v>
      </c>
      <c r="R178" s="201">
        <v>0.52280701754385961</v>
      </c>
      <c r="S178" s="201">
        <v>0.67965747710011803</v>
      </c>
      <c r="T178" s="201">
        <v>0.3203425228998818</v>
      </c>
      <c r="U178" s="201">
        <v>0.21065524772948713</v>
      </c>
      <c r="V178" s="201">
        <v>0.10175438596491228</v>
      </c>
    </row>
    <row r="179" spans="1:22">
      <c r="A179" s="195">
        <f t="shared" si="10"/>
        <v>0.68499123276815654</v>
      </c>
      <c r="B179" s="195">
        <f t="shared" si="11"/>
        <v>0.68499123276815654</v>
      </c>
      <c r="C179" s="196">
        <f t="shared" si="12"/>
        <v>1.380000000000001</v>
      </c>
      <c r="D179" s="195">
        <f t="shared" si="12"/>
        <v>0.52631578947368418</v>
      </c>
      <c r="E179" s="195">
        <f t="shared" si="13"/>
        <v>0.31500876723184351</v>
      </c>
      <c r="F179" s="195">
        <f t="shared" si="13"/>
        <v>0.21836472263828757</v>
      </c>
      <c r="G179" s="195">
        <f t="shared" si="13"/>
        <v>0.10526315789473684</v>
      </c>
      <c r="Q179" s="196">
        <f t="shared" si="14"/>
        <v>1.370000000000001</v>
      </c>
      <c r="R179" s="201">
        <v>0.52280701754385961</v>
      </c>
      <c r="S179" s="201">
        <v>0.68237768743174532</v>
      </c>
      <c r="T179" s="201">
        <v>0.31762231256825474</v>
      </c>
      <c r="U179" s="201">
        <v>0.21462257431169157</v>
      </c>
      <c r="V179" s="201">
        <v>0.10175438596491228</v>
      </c>
    </row>
    <row r="180" spans="1:22">
      <c r="A180" s="195">
        <f t="shared" si="10"/>
        <v>0.68754860329438983</v>
      </c>
      <c r="B180" s="195">
        <f t="shared" si="11"/>
        <v>0.68754860329438983</v>
      </c>
      <c r="C180" s="196">
        <f t="shared" si="12"/>
        <v>1.390000000000001</v>
      </c>
      <c r="D180" s="195">
        <f t="shared" si="12"/>
        <v>0.5368421052631579</v>
      </c>
      <c r="E180" s="195">
        <f t="shared" si="13"/>
        <v>0.31245139670561017</v>
      </c>
      <c r="F180" s="195">
        <f t="shared" si="13"/>
        <v>0.2221630457750618</v>
      </c>
      <c r="G180" s="195">
        <f t="shared" si="13"/>
        <v>0.10526315789473684</v>
      </c>
      <c r="Q180" s="196">
        <f t="shared" si="14"/>
        <v>1.380000000000001</v>
      </c>
      <c r="R180" s="201">
        <v>0.52631578947368418</v>
      </c>
      <c r="S180" s="201">
        <v>0.68499123276815654</v>
      </c>
      <c r="T180" s="201">
        <v>0.31500876723184351</v>
      </c>
      <c r="U180" s="201">
        <v>0.21836472263828757</v>
      </c>
      <c r="V180" s="201">
        <v>0.10526315789473684</v>
      </c>
    </row>
    <row r="181" spans="1:22">
      <c r="A181" s="195">
        <f t="shared" si="10"/>
        <v>0.69006518867966027</v>
      </c>
      <c r="B181" s="195">
        <f t="shared" si="11"/>
        <v>0.69006518867966027</v>
      </c>
      <c r="C181" s="196">
        <f t="shared" si="12"/>
        <v>1.400000000000001</v>
      </c>
      <c r="D181" s="195">
        <f t="shared" si="12"/>
        <v>0.54385964912280704</v>
      </c>
      <c r="E181" s="195">
        <f t="shared" si="13"/>
        <v>0.30993481132033979</v>
      </c>
      <c r="F181" s="195">
        <f t="shared" si="13"/>
        <v>0.22604841324385702</v>
      </c>
      <c r="G181" s="195">
        <f t="shared" si="13"/>
        <v>0.10877192982456141</v>
      </c>
      <c r="Q181" s="196">
        <f t="shared" si="14"/>
        <v>1.390000000000001</v>
      </c>
      <c r="R181" s="201">
        <v>0.5368421052631579</v>
      </c>
      <c r="S181" s="201">
        <v>0.68754860329438983</v>
      </c>
      <c r="T181" s="201">
        <v>0.31245139670561017</v>
      </c>
      <c r="U181" s="201">
        <v>0.2221630457750618</v>
      </c>
      <c r="V181" s="201">
        <v>0.10526315789473684</v>
      </c>
    </row>
    <row r="182" spans="1:22">
      <c r="A182" s="195">
        <f t="shared" si="10"/>
        <v>0.69279420207591769</v>
      </c>
      <c r="B182" s="195">
        <f t="shared" si="11"/>
        <v>0.69279420207591769</v>
      </c>
      <c r="C182" s="196">
        <f t="shared" si="12"/>
        <v>1.410000000000001</v>
      </c>
      <c r="D182" s="195">
        <f t="shared" si="12"/>
        <v>0.55438596491228065</v>
      </c>
      <c r="E182" s="195">
        <f t="shared" si="13"/>
        <v>0.30720579792408237</v>
      </c>
      <c r="F182" s="195">
        <f t="shared" si="13"/>
        <v>0.23043099821427609</v>
      </c>
      <c r="G182" s="195">
        <f t="shared" si="13"/>
        <v>0.10877192982456141</v>
      </c>
      <c r="Q182" s="196">
        <f t="shared" si="14"/>
        <v>1.400000000000001</v>
      </c>
      <c r="R182" s="201">
        <v>0.54385964912280704</v>
      </c>
      <c r="S182" s="201">
        <v>0.69006518867966027</v>
      </c>
      <c r="T182" s="201">
        <v>0.30993481132033979</v>
      </c>
      <c r="U182" s="201">
        <v>0.22604841324385702</v>
      </c>
      <c r="V182" s="201">
        <v>0.10877192982456141</v>
      </c>
    </row>
    <row r="183" spans="1:22">
      <c r="A183" s="195">
        <f t="shared" si="10"/>
        <v>0.69516655170154762</v>
      </c>
      <c r="B183" s="195">
        <f t="shared" si="11"/>
        <v>0.69516655170154762</v>
      </c>
      <c r="C183" s="196">
        <f t="shared" si="12"/>
        <v>1.420000000000001</v>
      </c>
      <c r="D183" s="195">
        <f t="shared" si="12"/>
        <v>0.55438596491228065</v>
      </c>
      <c r="E183" s="195">
        <f t="shared" si="13"/>
        <v>0.30483344829845244</v>
      </c>
      <c r="F183" s="195">
        <f t="shared" si="13"/>
        <v>0.23441434225165353</v>
      </c>
      <c r="G183" s="195">
        <f t="shared" si="13"/>
        <v>0.11228070175438597</v>
      </c>
      <c r="Q183" s="196">
        <f t="shared" si="14"/>
        <v>1.410000000000001</v>
      </c>
      <c r="R183" s="201">
        <v>0.55438596491228065</v>
      </c>
      <c r="S183" s="201">
        <v>0.69279420207591769</v>
      </c>
      <c r="T183" s="201">
        <v>0.30720579792408237</v>
      </c>
      <c r="U183" s="201">
        <v>0.23043099821427609</v>
      </c>
      <c r="V183" s="201">
        <v>0.10877192982456141</v>
      </c>
    </row>
    <row r="184" spans="1:22">
      <c r="A184" s="195">
        <f t="shared" si="10"/>
        <v>0.69754984734433068</v>
      </c>
      <c r="B184" s="195">
        <f t="shared" si="11"/>
        <v>0.69754984734433068</v>
      </c>
      <c r="C184" s="196">
        <f t="shared" si="12"/>
        <v>1.430000000000001</v>
      </c>
      <c r="D184" s="195">
        <f t="shared" si="12"/>
        <v>0.55789473684210522</v>
      </c>
      <c r="E184" s="195">
        <f t="shared" si="13"/>
        <v>0.30245015265566938</v>
      </c>
      <c r="F184" s="195">
        <f t="shared" si="13"/>
        <v>0.23843299946293617</v>
      </c>
      <c r="G184" s="195">
        <f t="shared" si="13"/>
        <v>0.11578947368421053</v>
      </c>
      <c r="Q184" s="196">
        <f t="shared" si="14"/>
        <v>1.420000000000001</v>
      </c>
      <c r="R184" s="201">
        <v>0.55438596491228065</v>
      </c>
      <c r="S184" s="201">
        <v>0.69516655170154762</v>
      </c>
      <c r="T184" s="201">
        <v>0.30483344829845244</v>
      </c>
      <c r="U184" s="201">
        <v>0.23441434225165353</v>
      </c>
      <c r="V184" s="201">
        <v>0.11228070175438597</v>
      </c>
    </row>
    <row r="185" spans="1:22">
      <c r="A185" s="195">
        <f t="shared" si="10"/>
        <v>0.6998918407365381</v>
      </c>
      <c r="B185" s="195">
        <f t="shared" si="11"/>
        <v>0.6998918407365381</v>
      </c>
      <c r="C185" s="196">
        <f t="shared" si="12"/>
        <v>1.4400000000000011</v>
      </c>
      <c r="D185" s="195">
        <f t="shared" si="12"/>
        <v>0.56140350877192979</v>
      </c>
      <c r="E185" s="195">
        <f t="shared" si="13"/>
        <v>0.30010815926346202</v>
      </c>
      <c r="F185" s="195">
        <f t="shared" si="13"/>
        <v>0.24244669973373623</v>
      </c>
      <c r="G185" s="195">
        <f t="shared" si="13"/>
        <v>0.11929824561403508</v>
      </c>
      <c r="Q185" s="196">
        <f t="shared" si="14"/>
        <v>1.430000000000001</v>
      </c>
      <c r="R185" s="201">
        <v>0.55789473684210522</v>
      </c>
      <c r="S185" s="201">
        <v>0.69754984734433068</v>
      </c>
      <c r="T185" s="201">
        <v>0.30245015265566938</v>
      </c>
      <c r="U185" s="201">
        <v>0.23843299946293617</v>
      </c>
      <c r="V185" s="201">
        <v>0.11578947368421053</v>
      </c>
    </row>
    <row r="186" spans="1:22">
      <c r="A186" s="195">
        <f t="shared" si="10"/>
        <v>0.70222764706628615</v>
      </c>
      <c r="B186" s="195">
        <f t="shared" si="11"/>
        <v>0.70222764706628615</v>
      </c>
      <c r="C186" s="196">
        <f t="shared" si="12"/>
        <v>1.4500000000000011</v>
      </c>
      <c r="D186" s="195">
        <f t="shared" si="12"/>
        <v>0.56491228070175437</v>
      </c>
      <c r="E186" s="195">
        <f t="shared" si="13"/>
        <v>0.2977723529337139</v>
      </c>
      <c r="F186" s="195">
        <f t="shared" si="13"/>
        <v>0.24646658706699551</v>
      </c>
      <c r="G186" s="195">
        <f t="shared" si="13"/>
        <v>0.11929824561403508</v>
      </c>
      <c r="Q186" s="196">
        <f t="shared" si="14"/>
        <v>1.4400000000000011</v>
      </c>
      <c r="R186" s="201">
        <v>0.56140350877192979</v>
      </c>
      <c r="S186" s="201">
        <v>0.6998918407365381</v>
      </c>
      <c r="T186" s="201">
        <v>0.30010815926346202</v>
      </c>
      <c r="U186" s="201">
        <v>0.24244669973373623</v>
      </c>
      <c r="V186" s="201">
        <v>0.11929824561403508</v>
      </c>
    </row>
    <row r="187" spans="1:22">
      <c r="A187" s="195">
        <f t="shared" si="10"/>
        <v>0.70456754278437306</v>
      </c>
      <c r="B187" s="195">
        <f t="shared" si="11"/>
        <v>0.70456754278437306</v>
      </c>
      <c r="C187" s="196">
        <f t="shared" si="12"/>
        <v>1.4600000000000011</v>
      </c>
      <c r="D187" s="195">
        <f t="shared" si="12"/>
        <v>0.56842105263157894</v>
      </c>
      <c r="E187" s="195">
        <f t="shared" si="13"/>
        <v>0.29543245721562705</v>
      </c>
      <c r="F187" s="195">
        <f t="shared" si="13"/>
        <v>0.25052864420297438</v>
      </c>
      <c r="G187" s="195">
        <f t="shared" si="13"/>
        <v>0.11929824561403508</v>
      </c>
      <c r="Q187" s="196">
        <f t="shared" si="14"/>
        <v>1.4500000000000011</v>
      </c>
      <c r="R187" s="201">
        <v>0.56491228070175437</v>
      </c>
      <c r="S187" s="201">
        <v>0.70222764706628615</v>
      </c>
      <c r="T187" s="201">
        <v>0.2977723529337139</v>
      </c>
      <c r="U187" s="201">
        <v>0.24646658706699551</v>
      </c>
      <c r="V187" s="201">
        <v>0.11929824561403508</v>
      </c>
    </row>
    <row r="188" spans="1:22">
      <c r="A188" s="195">
        <f t="shared" si="10"/>
        <v>0.70703676083823164</v>
      </c>
      <c r="B188" s="195">
        <f t="shared" si="11"/>
        <v>0.70703676083823164</v>
      </c>
      <c r="C188" s="196">
        <f t="shared" si="12"/>
        <v>1.4700000000000011</v>
      </c>
      <c r="D188" s="195">
        <f t="shared" si="12"/>
        <v>0.56842105263157894</v>
      </c>
      <c r="E188" s="195">
        <f t="shared" si="13"/>
        <v>0.29296323916176836</v>
      </c>
      <c r="F188" s="195">
        <f t="shared" si="13"/>
        <v>0.25476516824142675</v>
      </c>
      <c r="G188" s="195">
        <f t="shared" si="13"/>
        <v>0.12982456140350876</v>
      </c>
      <c r="Q188" s="196">
        <f t="shared" si="14"/>
        <v>1.4600000000000011</v>
      </c>
      <c r="R188" s="201">
        <v>0.56842105263157894</v>
      </c>
      <c r="S188" s="201">
        <v>0.70456754278437306</v>
      </c>
      <c r="T188" s="201">
        <v>0.29543245721562705</v>
      </c>
      <c r="U188" s="201">
        <v>0.25052864420297438</v>
      </c>
      <c r="V188" s="201">
        <v>0.11929824561403508</v>
      </c>
    </row>
    <row r="189" spans="1:22">
      <c r="A189" s="195">
        <f t="shared" si="10"/>
        <v>0.70958551946842474</v>
      </c>
      <c r="B189" s="195">
        <f t="shared" si="11"/>
        <v>0.70958551946842474</v>
      </c>
      <c r="C189" s="196">
        <f t="shared" si="12"/>
        <v>1.4800000000000011</v>
      </c>
      <c r="D189" s="195">
        <f t="shared" si="12"/>
        <v>0.56842105263157894</v>
      </c>
      <c r="E189" s="195">
        <f t="shared" si="13"/>
        <v>0.29041448053157531</v>
      </c>
      <c r="F189" s="195">
        <f t="shared" si="13"/>
        <v>0.25926354360837228</v>
      </c>
      <c r="G189" s="195">
        <f t="shared" si="13"/>
        <v>0.14035087719298245</v>
      </c>
      <c r="Q189" s="196">
        <f t="shared" si="14"/>
        <v>1.4700000000000011</v>
      </c>
      <c r="R189" s="201">
        <v>0.56842105263157894</v>
      </c>
      <c r="S189" s="201">
        <v>0.70703676083823164</v>
      </c>
      <c r="T189" s="201">
        <v>0.29296323916176836</v>
      </c>
      <c r="U189" s="201">
        <v>0.25476516824142675</v>
      </c>
      <c r="V189" s="201">
        <v>0.12982456140350876</v>
      </c>
    </row>
    <row r="190" spans="1:22">
      <c r="A190" s="195">
        <f t="shared" si="10"/>
        <v>0.71187518803339112</v>
      </c>
      <c r="B190" s="195">
        <f t="shared" si="11"/>
        <v>0.71187518803339112</v>
      </c>
      <c r="C190" s="196">
        <f t="shared" si="12"/>
        <v>1.4900000000000011</v>
      </c>
      <c r="D190" s="195">
        <f t="shared" si="12"/>
        <v>0.57192982456140351</v>
      </c>
      <c r="E190" s="195">
        <f t="shared" si="13"/>
        <v>0.28812481196660888</v>
      </c>
      <c r="F190" s="195">
        <f t="shared" si="13"/>
        <v>0.26332956870641316</v>
      </c>
      <c r="G190" s="195">
        <f t="shared" si="13"/>
        <v>0.14035087719298245</v>
      </c>
      <c r="Q190" s="196">
        <f t="shared" si="14"/>
        <v>1.4800000000000011</v>
      </c>
      <c r="R190" s="201">
        <v>0.56842105263157894</v>
      </c>
      <c r="S190" s="201">
        <v>0.70958551946842474</v>
      </c>
      <c r="T190" s="201">
        <v>0.29041448053157531</v>
      </c>
      <c r="U190" s="201">
        <v>0.25926354360837228</v>
      </c>
      <c r="V190" s="201">
        <v>0.14035087719298245</v>
      </c>
    </row>
    <row r="191" spans="1:22">
      <c r="A191" s="195">
        <f t="shared" si="10"/>
        <v>0.71414829990997308</v>
      </c>
      <c r="B191" s="195">
        <f t="shared" si="11"/>
        <v>0.71414829990997308</v>
      </c>
      <c r="C191" s="196">
        <f t="shared" si="12"/>
        <v>1.5000000000000011</v>
      </c>
      <c r="D191" s="195">
        <f t="shared" si="12"/>
        <v>0.57543859649122808</v>
      </c>
      <c r="E191" s="195">
        <f t="shared" si="13"/>
        <v>0.28585170009002692</v>
      </c>
      <c r="F191" s="195">
        <f t="shared" si="13"/>
        <v>0.26745840968389695</v>
      </c>
      <c r="G191" s="195">
        <f t="shared" si="13"/>
        <v>0.14035087719298245</v>
      </c>
      <c r="Q191" s="196">
        <f t="shared" si="14"/>
        <v>1.4900000000000011</v>
      </c>
      <c r="R191" s="201">
        <v>0.57192982456140351</v>
      </c>
      <c r="S191" s="201">
        <v>0.71187518803339112</v>
      </c>
      <c r="T191" s="201">
        <v>0.28812481196660888</v>
      </c>
      <c r="U191" s="201">
        <v>0.26332956870641316</v>
      </c>
      <c r="V191" s="201">
        <v>0.14035087719298245</v>
      </c>
    </row>
    <row r="192" spans="1:22">
      <c r="A192" s="195">
        <f t="shared" si="10"/>
        <v>0.71636426319108226</v>
      </c>
      <c r="B192" s="195">
        <f t="shared" si="11"/>
        <v>0.71636426319108226</v>
      </c>
      <c r="C192" s="196">
        <f t="shared" si="12"/>
        <v>1.5100000000000011</v>
      </c>
      <c r="D192" s="195">
        <f t="shared" si="12"/>
        <v>0.57543859649122808</v>
      </c>
      <c r="E192" s="195">
        <f t="shared" si="13"/>
        <v>0.28363573680891763</v>
      </c>
      <c r="F192" s="195">
        <f t="shared" si="13"/>
        <v>0.27159814006579514</v>
      </c>
      <c r="G192" s="195">
        <f t="shared" si="13"/>
        <v>0.14385964912280702</v>
      </c>
      <c r="Q192" s="196">
        <f t="shared" si="14"/>
        <v>1.5000000000000011</v>
      </c>
      <c r="R192" s="201">
        <v>0.57543859649122808</v>
      </c>
      <c r="S192" s="201">
        <v>0.71414829990997308</v>
      </c>
      <c r="T192" s="201">
        <v>0.28585170009002692</v>
      </c>
      <c r="U192" s="201">
        <v>0.26745840968389695</v>
      </c>
      <c r="V192" s="201">
        <v>0.14035087719298245</v>
      </c>
    </row>
    <row r="193" spans="1:22">
      <c r="A193" s="195">
        <f t="shared" si="10"/>
        <v>0.71874003131151321</v>
      </c>
      <c r="B193" s="195">
        <f t="shared" si="11"/>
        <v>0.71874003131151321</v>
      </c>
      <c r="C193" s="196">
        <f t="shared" si="12"/>
        <v>1.5200000000000011</v>
      </c>
      <c r="D193" s="195">
        <f t="shared" si="12"/>
        <v>0.57894736842105265</v>
      </c>
      <c r="E193" s="195">
        <f t="shared" si="13"/>
        <v>0.28125996868848679</v>
      </c>
      <c r="F193" s="195">
        <f t="shared" si="13"/>
        <v>0.27617248384965204</v>
      </c>
      <c r="G193" s="195">
        <f t="shared" si="13"/>
        <v>0.15087719298245614</v>
      </c>
      <c r="Q193" s="196">
        <f t="shared" si="14"/>
        <v>1.5100000000000011</v>
      </c>
      <c r="R193" s="201">
        <v>0.57543859649122808</v>
      </c>
      <c r="S193" s="201">
        <v>0.71636426319108226</v>
      </c>
      <c r="T193" s="201">
        <v>0.28363573680891763</v>
      </c>
      <c r="U193" s="201">
        <v>0.27159814006579514</v>
      </c>
      <c r="V193" s="201">
        <v>0.14385964912280702</v>
      </c>
    </row>
    <row r="194" spans="1:22">
      <c r="A194" s="195">
        <f t="shared" si="10"/>
        <v>0.7211036943021385</v>
      </c>
      <c r="B194" s="195">
        <f t="shared" si="11"/>
        <v>0.7211036943021385</v>
      </c>
      <c r="C194" s="196">
        <f t="shared" si="12"/>
        <v>1.5300000000000011</v>
      </c>
      <c r="D194" s="195">
        <f t="shared" si="12"/>
        <v>0.57894736842105265</v>
      </c>
      <c r="E194" s="195">
        <f t="shared" si="13"/>
        <v>0.27889630569786139</v>
      </c>
      <c r="F194" s="204">
        <f t="shared" si="13"/>
        <v>0.28056082214239614</v>
      </c>
      <c r="G194" s="204">
        <f t="shared" si="13"/>
        <v>0.15789473684210525</v>
      </c>
      <c r="Q194" s="196">
        <f t="shared" si="14"/>
        <v>1.5200000000000011</v>
      </c>
      <c r="R194" s="201">
        <v>0.57894736842105265</v>
      </c>
      <c r="S194" s="201">
        <v>0.71874003131151321</v>
      </c>
      <c r="T194" s="201">
        <v>0.28125996868848679</v>
      </c>
      <c r="U194" s="201">
        <v>0.27617248384965204</v>
      </c>
      <c r="V194" s="201">
        <v>0.15087719298245614</v>
      </c>
    </row>
    <row r="195" spans="1:22">
      <c r="A195" s="195">
        <f t="shared" si="10"/>
        <v>0.7232721181055739</v>
      </c>
      <c r="B195" s="195">
        <f t="shared" si="11"/>
        <v>0.7232721181055739</v>
      </c>
      <c r="C195" s="196">
        <f t="shared" si="12"/>
        <v>1.5400000000000011</v>
      </c>
      <c r="D195" s="195">
        <f t="shared" si="12"/>
        <v>0.58245614035087723</v>
      </c>
      <c r="E195" s="195">
        <f t="shared" si="13"/>
        <v>0.27672788189442615</v>
      </c>
      <c r="F195" s="204">
        <f t="shared" si="13"/>
        <v>0.28474809200196832</v>
      </c>
      <c r="G195" s="204">
        <f t="shared" si="13"/>
        <v>0.16140350877192983</v>
      </c>
      <c r="Q195" s="196">
        <f t="shared" si="14"/>
        <v>1.5300000000000011</v>
      </c>
      <c r="R195" s="201">
        <v>0.57894736842105265</v>
      </c>
      <c r="S195" s="201">
        <v>0.7211036943021385</v>
      </c>
      <c r="T195" s="201">
        <v>0.27889630569786139</v>
      </c>
      <c r="U195" s="201">
        <v>0.28056082214239614</v>
      </c>
      <c r="V195" s="201">
        <v>0.15789473684210525</v>
      </c>
    </row>
    <row r="196" spans="1:22">
      <c r="A196" s="195">
        <f t="shared" si="10"/>
        <v>0.72556237565195647</v>
      </c>
      <c r="B196" s="195">
        <f t="shared" si="11"/>
        <v>0.72556237565195647</v>
      </c>
      <c r="C196" s="196">
        <f t="shared" si="12"/>
        <v>1.5500000000000012</v>
      </c>
      <c r="D196" s="195">
        <f t="shared" si="12"/>
        <v>0.5859649122807018</v>
      </c>
      <c r="E196" s="195">
        <f t="shared" si="13"/>
        <v>0.27443762434804359</v>
      </c>
      <c r="F196" s="195">
        <f t="shared" si="13"/>
        <v>0.2892193843929583</v>
      </c>
      <c r="G196" s="195">
        <f t="shared" si="13"/>
        <v>0.1649122807017544</v>
      </c>
      <c r="Q196" s="196">
        <f t="shared" si="14"/>
        <v>1.5400000000000011</v>
      </c>
      <c r="R196" s="201">
        <v>0.58245614035087723</v>
      </c>
      <c r="S196" s="201">
        <v>0.7232721181055739</v>
      </c>
      <c r="T196" s="201">
        <v>0.27672788189442615</v>
      </c>
      <c r="U196" s="201">
        <v>0.28474809200196832</v>
      </c>
      <c r="V196" s="201">
        <v>0.16140350877192983</v>
      </c>
    </row>
    <row r="197" spans="1:22">
      <c r="A197" s="195">
        <f t="shared" si="10"/>
        <v>0.7276886609603872</v>
      </c>
      <c r="B197" s="195">
        <f t="shared" si="11"/>
        <v>0.7276886609603872</v>
      </c>
      <c r="C197" s="196">
        <f t="shared" si="12"/>
        <v>1.5600000000000012</v>
      </c>
      <c r="D197" s="195">
        <f t="shared" si="12"/>
        <v>0.58947368421052626</v>
      </c>
      <c r="E197" s="195">
        <f t="shared" si="13"/>
        <v>0.2723113390396128</v>
      </c>
      <c r="F197" s="195">
        <f t="shared" si="13"/>
        <v>0.29349505193859349</v>
      </c>
      <c r="G197" s="195">
        <f t="shared" si="13"/>
        <v>0.16842105263157894</v>
      </c>
      <c r="Q197" s="196">
        <f t="shared" si="14"/>
        <v>1.5500000000000012</v>
      </c>
      <c r="R197" s="201">
        <v>0.5859649122807018</v>
      </c>
      <c r="S197" s="201">
        <v>0.72556237565195647</v>
      </c>
      <c r="T197" s="201">
        <v>0.27443762434804359</v>
      </c>
      <c r="U197" s="201">
        <v>0.2892193843929583</v>
      </c>
      <c r="V197" s="201">
        <v>0.1649122807017544</v>
      </c>
    </row>
    <row r="198" spans="1:22">
      <c r="A198" s="195">
        <f t="shared" si="10"/>
        <v>0.72979231533636868</v>
      </c>
      <c r="B198" s="195">
        <f t="shared" si="11"/>
        <v>0.72979231533636868</v>
      </c>
      <c r="C198" s="196">
        <f t="shared" si="12"/>
        <v>1.5700000000000012</v>
      </c>
      <c r="D198" s="195">
        <f t="shared" si="12"/>
        <v>0.58947368421052626</v>
      </c>
      <c r="E198" s="195">
        <f t="shared" si="13"/>
        <v>0.27020768466363138</v>
      </c>
      <c r="F198" s="195">
        <f t="shared" si="13"/>
        <v>0.29774709122561938</v>
      </c>
      <c r="G198" s="195">
        <f t="shared" si="13"/>
        <v>0.17192982456140352</v>
      </c>
      <c r="Q198" s="196">
        <f t="shared" si="14"/>
        <v>1.5600000000000012</v>
      </c>
      <c r="R198" s="201">
        <v>0.58947368421052626</v>
      </c>
      <c r="S198" s="201">
        <v>0.7276886609603872</v>
      </c>
      <c r="T198" s="201">
        <v>0.2723113390396128</v>
      </c>
      <c r="U198" s="201">
        <v>0.29349505193859349</v>
      </c>
      <c r="V198" s="201">
        <v>0.16842105263157894</v>
      </c>
    </row>
    <row r="199" spans="1:22">
      <c r="A199" s="195">
        <f t="shared" si="10"/>
        <v>0.73196500187720026</v>
      </c>
      <c r="B199" s="195">
        <f t="shared" si="11"/>
        <v>0.73196500187720026</v>
      </c>
      <c r="C199" s="196">
        <f t="shared" si="12"/>
        <v>1.5800000000000012</v>
      </c>
      <c r="D199" s="195">
        <f t="shared" si="12"/>
        <v>0.59298245614035083</v>
      </c>
      <c r="E199" s="195">
        <f t="shared" si="13"/>
        <v>0.26803499812279979</v>
      </c>
      <c r="F199" s="195">
        <f t="shared" si="13"/>
        <v>0.30221568240756075</v>
      </c>
      <c r="G199" s="195">
        <f t="shared" si="13"/>
        <v>0.17192982456140352</v>
      </c>
      <c r="Q199" s="196">
        <f t="shared" si="14"/>
        <v>1.5700000000000012</v>
      </c>
      <c r="R199" s="201">
        <v>0.58947368421052626</v>
      </c>
      <c r="S199" s="201">
        <v>0.72979231533636868</v>
      </c>
      <c r="T199" s="201">
        <v>0.27020768466363138</v>
      </c>
      <c r="U199" s="201">
        <v>0.29774709122561938</v>
      </c>
      <c r="V199" s="201">
        <v>0.17192982456140352</v>
      </c>
    </row>
    <row r="200" spans="1:22">
      <c r="A200" s="195">
        <f t="shared" si="10"/>
        <v>0.73419700616361605</v>
      </c>
      <c r="B200" s="195">
        <f t="shared" si="11"/>
        <v>0.73419700616361605</v>
      </c>
      <c r="C200" s="196">
        <f t="shared" si="12"/>
        <v>1.5900000000000012</v>
      </c>
      <c r="D200" s="195">
        <f t="shared" si="12"/>
        <v>0.59298245614035083</v>
      </c>
      <c r="E200" s="195">
        <f t="shared" si="13"/>
        <v>0.26580299383638378</v>
      </c>
      <c r="F200" s="195">
        <f t="shared" si="13"/>
        <v>0.30668942021345602</v>
      </c>
      <c r="G200" s="195">
        <f t="shared" si="13"/>
        <v>0.18245614035087721</v>
      </c>
      <c r="Q200" s="196">
        <f t="shared" si="14"/>
        <v>1.5800000000000012</v>
      </c>
      <c r="R200" s="201">
        <v>0.59298245614035083</v>
      </c>
      <c r="S200" s="201">
        <v>0.73196500187720026</v>
      </c>
      <c r="T200" s="201">
        <v>0.26803499812279979</v>
      </c>
      <c r="U200" s="201">
        <v>0.30221568240756075</v>
      </c>
      <c r="V200" s="201">
        <v>0.17192982456140352</v>
      </c>
    </row>
    <row r="201" spans="1:22">
      <c r="A201" s="195">
        <f t="shared" si="10"/>
        <v>0.73625662541302839</v>
      </c>
      <c r="B201" s="195">
        <f t="shared" si="11"/>
        <v>0.73625662541302839</v>
      </c>
      <c r="C201" s="196">
        <f t="shared" si="12"/>
        <v>1.6000000000000012</v>
      </c>
      <c r="D201" s="195">
        <f t="shared" si="12"/>
        <v>0.59649122807017541</v>
      </c>
      <c r="E201" s="195">
        <f t="shared" si="13"/>
        <v>0.26374337458697161</v>
      </c>
      <c r="F201" s="195">
        <f t="shared" si="13"/>
        <v>0.3110317538181096</v>
      </c>
      <c r="G201" s="195">
        <f t="shared" si="13"/>
        <v>0.18596491228070175</v>
      </c>
      <c r="Q201" s="196">
        <f t="shared" si="14"/>
        <v>1.5900000000000012</v>
      </c>
      <c r="R201" s="201">
        <v>0.59298245614035083</v>
      </c>
      <c r="S201" s="201">
        <v>0.73419700616361605</v>
      </c>
      <c r="T201" s="201">
        <v>0.26580299383638378</v>
      </c>
      <c r="U201" s="201">
        <v>0.30668942021345602</v>
      </c>
      <c r="V201" s="201">
        <v>0.18245614035087721</v>
      </c>
    </row>
    <row r="202" spans="1:22">
      <c r="A202" s="195">
        <f t="shared" si="10"/>
        <v>0.73828130189265384</v>
      </c>
      <c r="B202" s="195">
        <f t="shared" si="11"/>
        <v>0.73828130189265384</v>
      </c>
      <c r="C202" s="196">
        <f t="shared" si="12"/>
        <v>1.6100000000000012</v>
      </c>
      <c r="D202" s="195">
        <f t="shared" si="12"/>
        <v>0.59649122807017541</v>
      </c>
      <c r="E202" s="195">
        <f t="shared" si="13"/>
        <v>0.26171869810734616</v>
      </c>
      <c r="F202" s="195">
        <f t="shared" si="13"/>
        <v>0.31536277100149157</v>
      </c>
      <c r="G202" s="195">
        <f t="shared" si="13"/>
        <v>0.18596491228070175</v>
      </c>
      <c r="Q202" s="196">
        <f t="shared" si="14"/>
        <v>1.6000000000000012</v>
      </c>
      <c r="R202" s="201">
        <v>0.59649122807017541</v>
      </c>
      <c r="S202" s="201">
        <v>0.73625662541302839</v>
      </c>
      <c r="T202" s="201">
        <v>0.26374337458697161</v>
      </c>
      <c r="U202" s="201">
        <v>0.3110317538181096</v>
      </c>
      <c r="V202" s="201">
        <v>0.18596491228070175</v>
      </c>
    </row>
    <row r="203" spans="1:22">
      <c r="A203" s="195">
        <f t="shared" si="10"/>
        <v>0.74040139035648289</v>
      </c>
      <c r="B203" s="195">
        <f t="shared" si="11"/>
        <v>0.74040139035648289</v>
      </c>
      <c r="C203" s="196">
        <f t="shared" si="12"/>
        <v>1.6200000000000012</v>
      </c>
      <c r="D203" s="195">
        <f t="shared" si="12"/>
        <v>0.6</v>
      </c>
      <c r="E203" s="195">
        <f t="shared" si="13"/>
        <v>0.25959860964351711</v>
      </c>
      <c r="F203" s="195">
        <f t="shared" si="13"/>
        <v>0.32000423247503512</v>
      </c>
      <c r="G203" s="195">
        <f t="shared" si="13"/>
        <v>0.18947368421052632</v>
      </c>
      <c r="Q203" s="196">
        <f t="shared" si="14"/>
        <v>1.6100000000000012</v>
      </c>
      <c r="R203" s="201">
        <v>0.59649122807017541</v>
      </c>
      <c r="S203" s="201">
        <v>0.73828130189265384</v>
      </c>
      <c r="T203" s="201">
        <v>0.26171869810734616</v>
      </c>
      <c r="U203" s="201">
        <v>0.31536277100149157</v>
      </c>
      <c r="V203" s="201">
        <v>0.18596491228070175</v>
      </c>
    </row>
    <row r="204" spans="1:22">
      <c r="A204" s="195">
        <f t="shared" si="10"/>
        <v>0.74234683105463972</v>
      </c>
      <c r="B204" s="195">
        <f t="shared" si="11"/>
        <v>0.74234683105463972</v>
      </c>
      <c r="C204" s="196">
        <f t="shared" si="12"/>
        <v>1.6300000000000012</v>
      </c>
      <c r="D204" s="195">
        <f t="shared" si="12"/>
        <v>0.61052631578947369</v>
      </c>
      <c r="E204" s="195">
        <f t="shared" si="13"/>
        <v>0.25765316894536028</v>
      </c>
      <c r="F204" s="195">
        <f t="shared" si="13"/>
        <v>0.32446074463094415</v>
      </c>
      <c r="G204" s="195">
        <f t="shared" si="13"/>
        <v>0.18947368421052632</v>
      </c>
      <c r="Q204" s="196">
        <f t="shared" si="14"/>
        <v>1.6200000000000012</v>
      </c>
      <c r="R204" s="201">
        <v>0.6</v>
      </c>
      <c r="S204" s="201">
        <v>0.74040139035648289</v>
      </c>
      <c r="T204" s="201">
        <v>0.25959860964351711</v>
      </c>
      <c r="U204" s="201">
        <v>0.32000423247503512</v>
      </c>
      <c r="V204" s="201">
        <v>0.18947368421052632</v>
      </c>
    </row>
    <row r="205" spans="1:22">
      <c r="A205" s="195">
        <f t="shared" si="10"/>
        <v>0.74419216779232378</v>
      </c>
      <c r="B205" s="195">
        <f t="shared" si="11"/>
        <v>0.74419216779232378</v>
      </c>
      <c r="C205" s="196">
        <f t="shared" si="12"/>
        <v>1.6400000000000012</v>
      </c>
      <c r="D205" s="195">
        <f t="shared" si="12"/>
        <v>0.61403508771929827</v>
      </c>
      <c r="E205" s="195">
        <f t="shared" si="13"/>
        <v>0.25580783220767628</v>
      </c>
      <c r="F205" s="195">
        <f t="shared" si="13"/>
        <v>0.32897110155626746</v>
      </c>
      <c r="G205" s="195">
        <f t="shared" si="13"/>
        <v>0.18947368421052632</v>
      </c>
      <c r="Q205" s="196">
        <f t="shared" si="14"/>
        <v>1.6300000000000012</v>
      </c>
      <c r="R205" s="201">
        <v>0.61052631578947369</v>
      </c>
      <c r="S205" s="201">
        <v>0.74234683105463972</v>
      </c>
      <c r="T205" s="201">
        <v>0.25765316894536028</v>
      </c>
      <c r="U205" s="201">
        <v>0.32446074463094415</v>
      </c>
      <c r="V205" s="201">
        <v>0.18947368421052632</v>
      </c>
    </row>
    <row r="206" spans="1:22">
      <c r="A206" s="195">
        <f t="shared" si="10"/>
        <v>0.74614744791567589</v>
      </c>
      <c r="B206" s="195">
        <f t="shared" si="11"/>
        <v>0.74614744791567589</v>
      </c>
      <c r="C206" s="196">
        <f t="shared" si="12"/>
        <v>1.6500000000000012</v>
      </c>
      <c r="D206" s="195">
        <f t="shared" si="12"/>
        <v>0.61403508771929827</v>
      </c>
      <c r="E206" s="195">
        <f t="shared" si="13"/>
        <v>0.25385255208432417</v>
      </c>
      <c r="F206" s="204">
        <f t="shared" si="13"/>
        <v>0.33372156352522653</v>
      </c>
      <c r="G206" s="204">
        <f t="shared" si="13"/>
        <v>0.19649122807017544</v>
      </c>
      <c r="Q206" s="196">
        <f t="shared" si="14"/>
        <v>1.6400000000000012</v>
      </c>
      <c r="R206" s="201">
        <v>0.61403508771929827</v>
      </c>
      <c r="S206" s="201">
        <v>0.74419216779232378</v>
      </c>
      <c r="T206" s="201">
        <v>0.25580783220767628</v>
      </c>
      <c r="U206" s="201">
        <v>0.32897110155626746</v>
      </c>
      <c r="V206" s="201">
        <v>0.18947368421052632</v>
      </c>
    </row>
    <row r="207" spans="1:22">
      <c r="A207" s="195">
        <f t="shared" si="10"/>
        <v>0.74799969368116925</v>
      </c>
      <c r="B207" s="195">
        <f t="shared" si="11"/>
        <v>0.74799969368116925</v>
      </c>
      <c r="C207" s="196">
        <f t="shared" si="12"/>
        <v>1.6600000000000013</v>
      </c>
      <c r="D207" s="195">
        <f t="shared" si="12"/>
        <v>0.61403508771929827</v>
      </c>
      <c r="E207" s="195">
        <f t="shared" si="13"/>
        <v>0.25200030631883075</v>
      </c>
      <c r="F207" s="204">
        <f t="shared" si="13"/>
        <v>0.33827127061379891</v>
      </c>
      <c r="G207" s="204">
        <f t="shared" si="13"/>
        <v>0.19649122807017544</v>
      </c>
      <c r="Q207" s="196">
        <f t="shared" si="14"/>
        <v>1.6500000000000012</v>
      </c>
      <c r="R207" s="201">
        <v>0.61403508771929827</v>
      </c>
      <c r="S207" s="201">
        <v>0.74614744791567589</v>
      </c>
      <c r="T207" s="201">
        <v>0.25385255208432417</v>
      </c>
      <c r="U207" s="201">
        <v>0.33372156352522653</v>
      </c>
      <c r="V207" s="201">
        <v>0.19649122807017544</v>
      </c>
    </row>
    <row r="208" spans="1:22">
      <c r="A208" s="195">
        <f t="shared" si="10"/>
        <v>0.74983553846074202</v>
      </c>
      <c r="B208" s="195">
        <f t="shared" si="11"/>
        <v>0.74983553846074202</v>
      </c>
      <c r="C208" s="196">
        <f t="shared" si="12"/>
        <v>1.6700000000000013</v>
      </c>
      <c r="D208" s="195">
        <f t="shared" si="12"/>
        <v>0.61403508771929827</v>
      </c>
      <c r="E208" s="195">
        <f t="shared" si="13"/>
        <v>0.25016446153925803</v>
      </c>
      <c r="F208" s="195">
        <f t="shared" si="13"/>
        <v>0.3427911194972334</v>
      </c>
      <c r="G208" s="195">
        <f t="shared" si="13"/>
        <v>0.20350877192982456</v>
      </c>
      <c r="Q208" s="196">
        <f t="shared" si="14"/>
        <v>1.6600000000000013</v>
      </c>
      <c r="R208" s="201">
        <v>0.61403508771929827</v>
      </c>
      <c r="S208" s="201">
        <v>0.74799969368116925</v>
      </c>
      <c r="T208" s="201">
        <v>0.25200030631883075</v>
      </c>
      <c r="U208" s="201">
        <v>0.33827127061379891</v>
      </c>
      <c r="V208" s="201">
        <v>0.19649122807017544</v>
      </c>
    </row>
    <row r="209" spans="1:22">
      <c r="A209" s="195">
        <f t="shared" si="10"/>
        <v>0.75186825815207814</v>
      </c>
      <c r="B209" s="195">
        <f t="shared" si="11"/>
        <v>0.75186825815207814</v>
      </c>
      <c r="C209" s="196">
        <f t="shared" si="12"/>
        <v>1.6800000000000013</v>
      </c>
      <c r="D209" s="195">
        <f t="shared" si="12"/>
        <v>0.61403508771929827</v>
      </c>
      <c r="E209" s="195">
        <f t="shared" si="13"/>
        <v>0.24813174184792181</v>
      </c>
      <c r="F209" s="195">
        <f t="shared" si="13"/>
        <v>0.34780553380303564</v>
      </c>
      <c r="G209" s="195">
        <f t="shared" si="13"/>
        <v>0.20350877192982456</v>
      </c>
      <c r="Q209" s="196">
        <f t="shared" si="14"/>
        <v>1.6700000000000013</v>
      </c>
      <c r="R209" s="201">
        <v>0.61403508771929827</v>
      </c>
      <c r="S209" s="201">
        <v>0.74983553846074202</v>
      </c>
      <c r="T209" s="201">
        <v>0.25016446153925803</v>
      </c>
      <c r="U209" s="201">
        <v>0.3427911194972334</v>
      </c>
      <c r="V209" s="201">
        <v>0.20350877192982456</v>
      </c>
    </row>
    <row r="210" spans="1:22">
      <c r="A210" s="195">
        <f t="shared" si="10"/>
        <v>0.75372050391757162</v>
      </c>
      <c r="B210" s="195">
        <f t="shared" si="11"/>
        <v>0.75372050391757162</v>
      </c>
      <c r="C210" s="196">
        <f t="shared" si="12"/>
        <v>1.6900000000000013</v>
      </c>
      <c r="D210" s="195">
        <f t="shared" si="12"/>
        <v>0.61403508771929827</v>
      </c>
      <c r="E210" s="195">
        <f t="shared" si="13"/>
        <v>0.24627949608242827</v>
      </c>
      <c r="F210" s="195">
        <f t="shared" si="13"/>
        <v>0.35235524089160786</v>
      </c>
      <c r="G210" s="195">
        <f t="shared" si="13"/>
        <v>0.20350877192982456</v>
      </c>
      <c r="Q210" s="196">
        <f t="shared" si="14"/>
        <v>1.6800000000000013</v>
      </c>
      <c r="R210" s="201">
        <v>0.61403508771929827</v>
      </c>
      <c r="S210" s="201">
        <v>0.75186825815207814</v>
      </c>
      <c r="T210" s="201">
        <v>0.24813174184792181</v>
      </c>
      <c r="U210" s="201">
        <v>0.34780553380303564</v>
      </c>
      <c r="V210" s="201">
        <v>0.20350877192982456</v>
      </c>
    </row>
    <row r="211" spans="1:22">
      <c r="A211" s="195">
        <f t="shared" si="10"/>
        <v>0.75554021058066378</v>
      </c>
      <c r="B211" s="195">
        <f t="shared" si="11"/>
        <v>0.75554021058066378</v>
      </c>
      <c r="C211" s="196">
        <f t="shared" si="12"/>
        <v>1.7000000000000013</v>
      </c>
      <c r="D211" s="195">
        <f t="shared" si="12"/>
        <v>0.61754385964912284</v>
      </c>
      <c r="E211" s="195">
        <f t="shared" si="13"/>
        <v>0.24445978941933616</v>
      </c>
      <c r="F211" s="195">
        <f t="shared" si="13"/>
        <v>0.35689122789152311</v>
      </c>
      <c r="G211" s="195">
        <f t="shared" si="13"/>
        <v>0.21052631578947367</v>
      </c>
      <c r="Q211" s="196">
        <f t="shared" si="14"/>
        <v>1.6900000000000013</v>
      </c>
      <c r="R211" s="201">
        <v>0.61403508771929827</v>
      </c>
      <c r="S211" s="201">
        <v>0.75372050391757162</v>
      </c>
      <c r="T211" s="201">
        <v>0.24627949608242827</v>
      </c>
      <c r="U211" s="201">
        <v>0.35235524089160786</v>
      </c>
      <c r="V211" s="201">
        <v>0.20350877192982456</v>
      </c>
    </row>
    <row r="212" spans="1:22">
      <c r="A212" s="195">
        <f t="shared" si="10"/>
        <v>0.75746836599653167</v>
      </c>
      <c r="B212" s="195">
        <f t="shared" si="11"/>
        <v>0.75746836599653167</v>
      </c>
      <c r="C212" s="196">
        <f t="shared" si="12"/>
        <v>1.7100000000000013</v>
      </c>
      <c r="D212" s="195">
        <f t="shared" si="12"/>
        <v>0.61754385964912284</v>
      </c>
      <c r="E212" s="195">
        <f t="shared" si="13"/>
        <v>0.24253163400346828</v>
      </c>
      <c r="F212" s="195">
        <f t="shared" si="13"/>
        <v>0.3616688145679664</v>
      </c>
      <c r="G212" s="195">
        <f t="shared" si="13"/>
        <v>0.21403508771929824</v>
      </c>
      <c r="Q212" s="196">
        <f t="shared" si="14"/>
        <v>1.7000000000000013</v>
      </c>
      <c r="R212" s="201">
        <v>0.61754385964912284</v>
      </c>
      <c r="S212" s="201">
        <v>0.75554021058066378</v>
      </c>
      <c r="T212" s="201">
        <v>0.24445978941933616</v>
      </c>
      <c r="U212" s="201">
        <v>0.35689122789152311</v>
      </c>
      <c r="V212" s="201">
        <v>0.21052631578947367</v>
      </c>
    </row>
    <row r="213" spans="1:22">
      <c r="A213" s="195">
        <f t="shared" si="10"/>
        <v>0.7593716537240508</v>
      </c>
      <c r="B213" s="195">
        <f t="shared" si="11"/>
        <v>0.7593716537240508</v>
      </c>
      <c r="C213" s="196">
        <f t="shared" si="12"/>
        <v>1.7200000000000013</v>
      </c>
      <c r="D213" s="195">
        <f t="shared" si="12"/>
        <v>0.62105263157894741</v>
      </c>
      <c r="E213" s="195">
        <f t="shared" si="13"/>
        <v>0.24062834627594909</v>
      </c>
      <c r="F213" s="195">
        <f t="shared" si="13"/>
        <v>0.36671563874473506</v>
      </c>
      <c r="G213" s="195">
        <f t="shared" si="13"/>
        <v>0.22105263157894736</v>
      </c>
      <c r="Q213" s="196">
        <f t="shared" si="14"/>
        <v>1.7100000000000013</v>
      </c>
      <c r="R213" s="201">
        <v>0.61754385964912284</v>
      </c>
      <c r="S213" s="201">
        <v>0.75746836599653167</v>
      </c>
      <c r="T213" s="201">
        <v>0.24253163400346828</v>
      </c>
      <c r="U213" s="201">
        <v>0.3616688145679664</v>
      </c>
      <c r="V213" s="201">
        <v>0.21403508771929824</v>
      </c>
    </row>
    <row r="214" spans="1:22">
      <c r="A214" s="195">
        <f t="shared" si="10"/>
        <v>0.761157875007761</v>
      </c>
      <c r="B214" s="195">
        <f t="shared" si="11"/>
        <v>0.761157875007761</v>
      </c>
      <c r="C214" s="196">
        <f t="shared" si="12"/>
        <v>1.7300000000000013</v>
      </c>
      <c r="D214" s="195">
        <f t="shared" si="12"/>
        <v>0.62105263157894741</v>
      </c>
      <c r="E214" s="195">
        <f t="shared" si="13"/>
        <v>0.23884212499223906</v>
      </c>
      <c r="F214" s="195">
        <f t="shared" si="13"/>
        <v>0.37133137031509073</v>
      </c>
      <c r="G214" s="195">
        <f t="shared" si="13"/>
        <v>0.22105263157894736</v>
      </c>
      <c r="Q214" s="196">
        <f t="shared" si="14"/>
        <v>1.7200000000000013</v>
      </c>
      <c r="R214" s="201">
        <v>0.62105263157894741</v>
      </c>
      <c r="S214" s="201">
        <v>0.7593716537240508</v>
      </c>
      <c r="T214" s="201">
        <v>0.24062834627594909</v>
      </c>
      <c r="U214" s="201">
        <v>0.36671563874473506</v>
      </c>
      <c r="V214" s="201">
        <v>0.22105263157894736</v>
      </c>
    </row>
    <row r="215" spans="1:22">
      <c r="A215" s="195">
        <f t="shared" si="10"/>
        <v>0.76292853638175129</v>
      </c>
      <c r="B215" s="195">
        <f t="shared" si="11"/>
        <v>0.76292853638175129</v>
      </c>
      <c r="C215" s="196">
        <f t="shared" si="12"/>
        <v>1.7400000000000013</v>
      </c>
      <c r="D215" s="195">
        <f t="shared" si="12"/>
        <v>0.62105263157894741</v>
      </c>
      <c r="E215" s="195">
        <f t="shared" si="13"/>
        <v>0.23707146361824866</v>
      </c>
      <c r="F215" s="195">
        <f t="shared" si="13"/>
        <v>0.37591640260410764</v>
      </c>
      <c r="G215" s="195">
        <f t="shared" si="13"/>
        <v>0.22456140350877193</v>
      </c>
      <c r="Q215" s="196">
        <f t="shared" si="14"/>
        <v>1.7300000000000013</v>
      </c>
      <c r="R215" s="201">
        <v>0.62105263157894741</v>
      </c>
      <c r="S215" s="201">
        <v>0.761157875007761</v>
      </c>
      <c r="T215" s="201">
        <v>0.23884212499223906</v>
      </c>
      <c r="U215" s="201">
        <v>0.37133137031509073</v>
      </c>
      <c r="V215" s="201">
        <v>0.22105263157894736</v>
      </c>
    </row>
    <row r="216" spans="1:22">
      <c r="A216" s="195">
        <f t="shared" si="10"/>
        <v>0.76481389111189946</v>
      </c>
      <c r="B216" s="195">
        <f t="shared" si="11"/>
        <v>0.76481389111189946</v>
      </c>
      <c r="C216" s="196">
        <f t="shared" si="12"/>
        <v>1.7500000000000013</v>
      </c>
      <c r="D216" s="195">
        <f t="shared" si="12"/>
        <v>0.62105263157894741</v>
      </c>
      <c r="E216" s="195">
        <f t="shared" si="13"/>
        <v>0.23518610888810054</v>
      </c>
      <c r="F216" s="195">
        <f t="shared" si="13"/>
        <v>0.38079259781133218</v>
      </c>
      <c r="G216" s="195">
        <f t="shared" si="13"/>
        <v>0.22807017543859648</v>
      </c>
      <c r="Q216" s="196">
        <f t="shared" si="14"/>
        <v>1.7400000000000013</v>
      </c>
      <c r="R216" s="201">
        <v>0.62105263157894741</v>
      </c>
      <c r="S216" s="201">
        <v>0.76292853638175129</v>
      </c>
      <c r="T216" s="201">
        <v>0.23707146361824866</v>
      </c>
      <c r="U216" s="201">
        <v>0.37591640260410764</v>
      </c>
      <c r="V216" s="201">
        <v>0.22456140350877193</v>
      </c>
    </row>
    <row r="217" spans="1:22">
      <c r="A217" s="195">
        <f t="shared" si="10"/>
        <v>0.76659820726805861</v>
      </c>
      <c r="B217" s="195">
        <f t="shared" si="11"/>
        <v>0.76659820726805861</v>
      </c>
      <c r="C217" s="196">
        <f t="shared" si="12"/>
        <v>1.7600000000000013</v>
      </c>
      <c r="D217" s="195">
        <f t="shared" si="12"/>
        <v>0.62456140350877198</v>
      </c>
      <c r="E217" s="195">
        <f t="shared" si="13"/>
        <v>0.23340179273194145</v>
      </c>
      <c r="F217" s="195">
        <f t="shared" si="13"/>
        <v>0.38541023450923872</v>
      </c>
      <c r="G217" s="195">
        <f t="shared" si="13"/>
        <v>0.22807017543859648</v>
      </c>
      <c r="Q217" s="196">
        <f t="shared" si="14"/>
        <v>1.7500000000000013</v>
      </c>
      <c r="R217" s="201">
        <v>0.62105263157894741</v>
      </c>
      <c r="S217" s="201">
        <v>0.76481389111189946</v>
      </c>
      <c r="T217" s="201">
        <v>0.23518610888810054</v>
      </c>
      <c r="U217" s="201">
        <v>0.38079259781133218</v>
      </c>
      <c r="V217" s="201">
        <v>0.22807017543859648</v>
      </c>
    </row>
    <row r="218" spans="1:22">
      <c r="A218" s="195">
        <f t="shared" si="10"/>
        <v>0.76847442622851092</v>
      </c>
      <c r="B218" s="195">
        <f t="shared" si="11"/>
        <v>0.76847442622851092</v>
      </c>
      <c r="C218" s="196">
        <f t="shared" si="12"/>
        <v>1.7700000000000014</v>
      </c>
      <c r="D218" s="195">
        <f t="shared" si="12"/>
        <v>0.62456140350877198</v>
      </c>
      <c r="E218" s="195">
        <f t="shared" si="13"/>
        <v>0.23152557377148919</v>
      </c>
      <c r="F218" s="195">
        <f t="shared" si="13"/>
        <v>0.39023975764109764</v>
      </c>
      <c r="G218" s="195">
        <f t="shared" si="13"/>
        <v>0.23859649122807017</v>
      </c>
      <c r="Q218" s="196">
        <f t="shared" si="14"/>
        <v>1.7600000000000013</v>
      </c>
      <c r="R218" s="201">
        <v>0.62456140350877198</v>
      </c>
      <c r="S218" s="201">
        <v>0.76659820726805861</v>
      </c>
      <c r="T218" s="201">
        <v>0.23340179273194145</v>
      </c>
      <c r="U218" s="201">
        <v>0.38541023450923872</v>
      </c>
      <c r="V218" s="201">
        <v>0.22807017543859648</v>
      </c>
    </row>
    <row r="219" spans="1:22">
      <c r="A219" s="195">
        <f t="shared" si="10"/>
        <v>0.7702913127116684</v>
      </c>
      <c r="B219" s="195">
        <f t="shared" si="11"/>
        <v>0.7702913127116684</v>
      </c>
      <c r="C219" s="196">
        <f t="shared" si="12"/>
        <v>1.7800000000000014</v>
      </c>
      <c r="D219" s="195">
        <f t="shared" si="12"/>
        <v>0.62807017543859645</v>
      </c>
      <c r="E219" s="195">
        <f t="shared" si="13"/>
        <v>0.22970868728833166</v>
      </c>
      <c r="F219" s="195">
        <f t="shared" si="13"/>
        <v>0.39506414888071334</v>
      </c>
      <c r="G219" s="195">
        <f t="shared" si="13"/>
        <v>0.24210526315789474</v>
      </c>
      <c r="Q219" s="196">
        <f t="shared" si="14"/>
        <v>1.7700000000000014</v>
      </c>
      <c r="R219" s="201">
        <v>0.62456140350877198</v>
      </c>
      <c r="S219" s="201">
        <v>0.76847442622851092</v>
      </c>
      <c r="T219" s="201">
        <v>0.23152557377148919</v>
      </c>
      <c r="U219" s="201">
        <v>0.39023975764109764</v>
      </c>
      <c r="V219" s="201">
        <v>0.23859649122807017</v>
      </c>
    </row>
    <row r="220" spans="1:22">
      <c r="A220" s="195">
        <f t="shared" si="10"/>
        <v>0.77193989952091691</v>
      </c>
      <c r="B220" s="195">
        <f t="shared" si="11"/>
        <v>0.77193989952091691</v>
      </c>
      <c r="C220" s="196">
        <f t="shared" si="12"/>
        <v>1.7900000000000014</v>
      </c>
      <c r="D220" s="195">
        <f t="shared" si="12"/>
        <v>0.63157894736842102</v>
      </c>
      <c r="E220" s="195">
        <f t="shared" si="13"/>
        <v>0.22806010047908307</v>
      </c>
      <c r="F220" s="195">
        <f t="shared" si="13"/>
        <v>0.39981751492553047</v>
      </c>
      <c r="G220" s="195">
        <f t="shared" si="13"/>
        <v>0.25263157894736843</v>
      </c>
      <c r="Q220" s="196">
        <f t="shared" si="14"/>
        <v>1.7800000000000014</v>
      </c>
      <c r="R220" s="201">
        <v>0.62807017543859645</v>
      </c>
      <c r="S220" s="201">
        <v>0.7702913127116684</v>
      </c>
      <c r="T220" s="201">
        <v>0.22970868728833166</v>
      </c>
      <c r="U220" s="201">
        <v>0.39506414888071334</v>
      </c>
      <c r="V220" s="201">
        <v>0.24210526315789474</v>
      </c>
    </row>
    <row r="221" spans="1:22">
      <c r="A221" s="195">
        <f t="shared" si="10"/>
        <v>0.7735394018879912</v>
      </c>
      <c r="B221" s="195">
        <f t="shared" si="11"/>
        <v>0.7735394018879912</v>
      </c>
      <c r="C221" s="196">
        <f t="shared" si="12"/>
        <v>1.8000000000000014</v>
      </c>
      <c r="D221" s="195">
        <f t="shared" si="12"/>
        <v>0.63157894736842102</v>
      </c>
      <c r="E221" s="195">
        <f t="shared" si="13"/>
        <v>0.22646059811200886</v>
      </c>
      <c r="F221" s="195">
        <f t="shared" si="13"/>
        <v>0.40457370622146344</v>
      </c>
      <c r="G221" s="195">
        <f t="shared" si="13"/>
        <v>0.25263157894736843</v>
      </c>
      <c r="Q221" s="196">
        <f t="shared" si="14"/>
        <v>1.7900000000000014</v>
      </c>
      <c r="R221" s="201">
        <v>0.63157894736842102</v>
      </c>
      <c r="S221" s="201">
        <v>0.77193989952091691</v>
      </c>
      <c r="T221" s="201">
        <v>0.22806010047908307</v>
      </c>
      <c r="U221" s="201">
        <v>0.39981751492553047</v>
      </c>
      <c r="V221" s="201">
        <v>0.25263157894736843</v>
      </c>
    </row>
    <row r="222" spans="1:22">
      <c r="A222" s="195">
        <f t="shared" si="10"/>
        <v>0.77513485416514516</v>
      </c>
      <c r="B222" s="195">
        <f t="shared" si="11"/>
        <v>0.77513485416514516</v>
      </c>
      <c r="C222" s="196">
        <f t="shared" si="12"/>
        <v>1.8100000000000014</v>
      </c>
      <c r="D222" s="195">
        <f t="shared" si="12"/>
        <v>0.63508771929824559</v>
      </c>
      <c r="E222" s="195">
        <f t="shared" si="13"/>
        <v>0.22486514583485481</v>
      </c>
      <c r="F222" s="195">
        <f t="shared" si="13"/>
        <v>0.40933394760731706</v>
      </c>
      <c r="G222" s="195">
        <f t="shared" si="13"/>
        <v>0.25263157894736843</v>
      </c>
      <c r="Q222" s="196">
        <f t="shared" si="14"/>
        <v>1.8000000000000014</v>
      </c>
      <c r="R222" s="201">
        <v>0.63157894736842102</v>
      </c>
      <c r="S222" s="201">
        <v>0.7735394018879912</v>
      </c>
      <c r="T222" s="201">
        <v>0.22646059811200886</v>
      </c>
      <c r="U222" s="201">
        <v>0.40457370622146344</v>
      </c>
      <c r="V222" s="201">
        <v>0.25263157894736843</v>
      </c>
    </row>
    <row r="223" spans="1:22">
      <c r="A223" s="195">
        <f t="shared" si="10"/>
        <v>0.77678644151716603</v>
      </c>
      <c r="B223" s="195">
        <f t="shared" si="11"/>
        <v>0.77678644151716603</v>
      </c>
      <c r="C223" s="196">
        <f t="shared" si="12"/>
        <v>1.8200000000000014</v>
      </c>
      <c r="D223" s="195">
        <f t="shared" si="12"/>
        <v>0.64210526315789473</v>
      </c>
      <c r="E223" s="195">
        <f t="shared" si="13"/>
        <v>0.22321355848283397</v>
      </c>
      <c r="F223" s="195">
        <f t="shared" si="13"/>
        <v>0.4144439101926688</v>
      </c>
      <c r="G223" s="195">
        <f t="shared" si="13"/>
        <v>0.25964912280701752</v>
      </c>
      <c r="Q223" s="196">
        <f t="shared" si="14"/>
        <v>1.8100000000000014</v>
      </c>
      <c r="R223" s="201">
        <v>0.63508771929824559</v>
      </c>
      <c r="S223" s="201">
        <v>0.77513485416514516</v>
      </c>
      <c r="T223" s="201">
        <v>0.22486514583485481</v>
      </c>
      <c r="U223" s="201">
        <v>0.40933394760731706</v>
      </c>
      <c r="V223" s="201">
        <v>0.25263157894736843</v>
      </c>
    </row>
    <row r="224" spans="1:22">
      <c r="A224" s="195">
        <f t="shared" si="10"/>
        <v>0.77843301471383286</v>
      </c>
      <c r="B224" s="195">
        <f t="shared" si="11"/>
        <v>0.77843301471383286</v>
      </c>
      <c r="C224" s="196">
        <f t="shared" si="12"/>
        <v>1.8300000000000014</v>
      </c>
      <c r="D224" s="195">
        <f t="shared" si="12"/>
        <v>0.64210526315789473</v>
      </c>
      <c r="E224" s="195">
        <f t="shared" si="13"/>
        <v>0.22156698528616722</v>
      </c>
      <c r="F224" s="195">
        <f t="shared" si="13"/>
        <v>0.41954933827937169</v>
      </c>
      <c r="G224" s="195">
        <f t="shared" si="13"/>
        <v>0.25964912280701752</v>
      </c>
      <c r="Q224" s="196">
        <f t="shared" si="14"/>
        <v>1.8200000000000014</v>
      </c>
      <c r="R224" s="201">
        <v>0.64210526315789473</v>
      </c>
      <c r="S224" s="201">
        <v>0.77678644151716603</v>
      </c>
      <c r="T224" s="201">
        <v>0.22321355848283397</v>
      </c>
      <c r="U224" s="201">
        <v>0.4144439101926688</v>
      </c>
      <c r="V224" s="201">
        <v>0.25964912280701752</v>
      </c>
    </row>
    <row r="225" spans="1:22">
      <c r="A225" s="195">
        <f t="shared" si="10"/>
        <v>0.77996519902392636</v>
      </c>
      <c r="B225" s="195">
        <f t="shared" si="11"/>
        <v>0.77996519902392636</v>
      </c>
      <c r="C225" s="196">
        <f t="shared" si="12"/>
        <v>1.8400000000000014</v>
      </c>
      <c r="D225" s="195">
        <f t="shared" si="12"/>
        <v>0.64210526315789473</v>
      </c>
      <c r="E225" s="195">
        <f t="shared" si="13"/>
        <v>0.22003480097607359</v>
      </c>
      <c r="F225" s="195">
        <f t="shared" si="13"/>
        <v>0.42437284763228528</v>
      </c>
      <c r="G225" s="195">
        <f t="shared" si="13"/>
        <v>0.25964912280701752</v>
      </c>
      <c r="Q225" s="196">
        <f t="shared" si="14"/>
        <v>1.8300000000000014</v>
      </c>
      <c r="R225" s="201">
        <v>0.64210526315789473</v>
      </c>
      <c r="S225" s="201">
        <v>0.77843301471383286</v>
      </c>
      <c r="T225" s="201">
        <v>0.22156698528616722</v>
      </c>
      <c r="U225" s="201">
        <v>0.41954933827937169</v>
      </c>
      <c r="V225" s="201">
        <v>0.25964912280701752</v>
      </c>
    </row>
    <row r="226" spans="1:22">
      <c r="A226" s="195">
        <f t="shared" si="10"/>
        <v>0.78146992040652918</v>
      </c>
      <c r="B226" s="195">
        <f t="shared" si="11"/>
        <v>0.78146992040652918</v>
      </c>
      <c r="C226" s="196">
        <f t="shared" si="12"/>
        <v>1.8500000000000014</v>
      </c>
      <c r="D226" s="195">
        <f t="shared" si="12"/>
        <v>0.64561403508771931</v>
      </c>
      <c r="E226" s="195">
        <f t="shared" si="13"/>
        <v>0.21853007959347082</v>
      </c>
      <c r="F226" s="195">
        <f t="shared" si="13"/>
        <v>0.42922381991268987</v>
      </c>
      <c r="G226" s="195">
        <f t="shared" si="13"/>
        <v>0.26315789473684209</v>
      </c>
      <c r="Q226" s="196">
        <f t="shared" si="14"/>
        <v>1.8400000000000014</v>
      </c>
      <c r="R226" s="201">
        <v>0.64210526315789473</v>
      </c>
      <c r="S226" s="201">
        <v>0.77996519902392636</v>
      </c>
      <c r="T226" s="201">
        <v>0.22003480097607359</v>
      </c>
      <c r="U226" s="201">
        <v>0.42437284763228528</v>
      </c>
      <c r="V226" s="201">
        <v>0.25964912280701752</v>
      </c>
    </row>
    <row r="227" spans="1:22">
      <c r="A227" s="195">
        <f t="shared" si="10"/>
        <v>0.78297031698483588</v>
      </c>
      <c r="B227" s="195">
        <f t="shared" si="11"/>
        <v>0.78297031698483588</v>
      </c>
      <c r="C227" s="196">
        <f t="shared" si="12"/>
        <v>1.8600000000000014</v>
      </c>
      <c r="D227" s="195">
        <f t="shared" si="12"/>
        <v>0.64912280701754388</v>
      </c>
      <c r="E227" s="195">
        <f t="shared" si="13"/>
        <v>0.21702968301516423</v>
      </c>
      <c r="F227" s="195">
        <f t="shared" si="13"/>
        <v>0.43412537618844893</v>
      </c>
      <c r="G227" s="195">
        <f t="shared" si="13"/>
        <v>0.26666666666666666</v>
      </c>
      <c r="Q227" s="196">
        <f t="shared" si="14"/>
        <v>1.8500000000000014</v>
      </c>
      <c r="R227" s="201">
        <v>0.64561403508771931</v>
      </c>
      <c r="S227" s="201">
        <v>0.78146992040652918</v>
      </c>
      <c r="T227" s="201">
        <v>0.21853007959347082</v>
      </c>
      <c r="U227" s="201">
        <v>0.42922381991268987</v>
      </c>
      <c r="V227" s="201">
        <v>0.26315789473684209</v>
      </c>
    </row>
    <row r="228" spans="1:22">
      <c r="A228" s="195">
        <f t="shared" si="10"/>
        <v>0.78444167459697989</v>
      </c>
      <c r="B228" s="195">
        <f t="shared" si="11"/>
        <v>0.78444167459697989</v>
      </c>
      <c r="C228" s="196">
        <f t="shared" si="12"/>
        <v>1.8700000000000014</v>
      </c>
      <c r="D228" s="195">
        <f t="shared" si="12"/>
        <v>0.65263157894736845</v>
      </c>
      <c r="E228" s="195">
        <f t="shared" si="13"/>
        <v>0.21555832540302014</v>
      </c>
      <c r="F228" s="195">
        <f t="shared" si="13"/>
        <v>0.43900971223931229</v>
      </c>
      <c r="G228" s="195">
        <f t="shared" si="13"/>
        <v>0.26666666666666666</v>
      </c>
      <c r="Q228" s="196">
        <f t="shared" si="14"/>
        <v>1.8600000000000014</v>
      </c>
      <c r="R228" s="201">
        <v>0.64912280701754388</v>
      </c>
      <c r="S228" s="201">
        <v>0.78297031698483588</v>
      </c>
      <c r="T228" s="201">
        <v>0.21702968301516423</v>
      </c>
      <c r="U228" s="201">
        <v>0.43412537618844893</v>
      </c>
      <c r="V228" s="201">
        <v>0.26666666666666666</v>
      </c>
    </row>
    <row r="229" spans="1:22">
      <c r="A229" s="195">
        <f t="shared" si="10"/>
        <v>0.78595103209897677</v>
      </c>
      <c r="B229" s="195">
        <f t="shared" si="11"/>
        <v>0.78595103209897677</v>
      </c>
      <c r="C229" s="196">
        <f t="shared" si="12"/>
        <v>1.8800000000000014</v>
      </c>
      <c r="D229" s="195">
        <f t="shared" si="12"/>
        <v>0.65263157894736845</v>
      </c>
      <c r="E229" s="195">
        <f t="shared" si="13"/>
        <v>0.21404896790102329</v>
      </c>
      <c r="F229" s="195">
        <f t="shared" si="13"/>
        <v>0.44414163246008831</v>
      </c>
      <c r="G229" s="195">
        <f t="shared" si="13"/>
        <v>0.27368421052631581</v>
      </c>
      <c r="Q229" s="196">
        <f t="shared" si="14"/>
        <v>1.8700000000000014</v>
      </c>
      <c r="R229" s="201">
        <v>0.65263157894736845</v>
      </c>
      <c r="S229" s="201">
        <v>0.78444167459697989</v>
      </c>
      <c r="T229" s="201">
        <v>0.21555832540302014</v>
      </c>
      <c r="U229" s="201">
        <v>0.43900971223931229</v>
      </c>
      <c r="V229" s="201">
        <v>0.26666666666666666</v>
      </c>
    </row>
    <row r="230" spans="1:22">
      <c r="A230" s="195">
        <f t="shared" si="10"/>
        <v>0.78760801885824905</v>
      </c>
      <c r="B230" s="195">
        <f t="shared" si="11"/>
        <v>0.78760801885824905</v>
      </c>
      <c r="C230" s="196">
        <f t="shared" si="12"/>
        <v>1.8900000000000015</v>
      </c>
      <c r="D230" s="195">
        <f t="shared" si="12"/>
        <v>0.65614035087719302</v>
      </c>
      <c r="E230" s="195">
        <f t="shared" si="13"/>
        <v>0.21239198114175095</v>
      </c>
      <c r="F230" s="195">
        <f t="shared" si="13"/>
        <v>0.4496425032585511</v>
      </c>
      <c r="G230" s="195">
        <f t="shared" si="13"/>
        <v>0.27719298245614032</v>
      </c>
      <c r="Q230" s="196">
        <f t="shared" si="14"/>
        <v>1.8800000000000014</v>
      </c>
      <c r="R230" s="201">
        <v>0.65263157894736845</v>
      </c>
      <c r="S230" s="201">
        <v>0.78595103209897677</v>
      </c>
      <c r="T230" s="201">
        <v>0.21404896790102329</v>
      </c>
      <c r="U230" s="201">
        <v>0.44414163246008831</v>
      </c>
      <c r="V230" s="201">
        <v>0.27368421052631581</v>
      </c>
    </row>
    <row r="231" spans="1:22">
      <c r="A231" s="195">
        <f t="shared" si="10"/>
        <v>0.7890520163286614</v>
      </c>
      <c r="B231" s="195">
        <f t="shared" si="11"/>
        <v>0.7890520163286614</v>
      </c>
      <c r="C231" s="196">
        <f t="shared" si="12"/>
        <v>1.9000000000000015</v>
      </c>
      <c r="D231" s="195">
        <f t="shared" si="12"/>
        <v>0.65614035087719302</v>
      </c>
      <c r="E231" s="195">
        <f t="shared" si="13"/>
        <v>0.21094798367133868</v>
      </c>
      <c r="F231" s="195">
        <f t="shared" si="13"/>
        <v>0.45455419945114606</v>
      </c>
      <c r="G231" s="195">
        <f t="shared" si="13"/>
        <v>0.2807017543859649</v>
      </c>
      <c r="Q231" s="196">
        <f t="shared" si="14"/>
        <v>1.8900000000000015</v>
      </c>
      <c r="R231" s="201">
        <v>0.65614035087719302</v>
      </c>
      <c r="S231" s="201">
        <v>0.78760801885824905</v>
      </c>
      <c r="T231" s="201">
        <v>0.21239198114175095</v>
      </c>
      <c r="U231" s="201">
        <v>0.4496425032585511</v>
      </c>
      <c r="V231" s="201">
        <v>0.27719298245614032</v>
      </c>
    </row>
    <row r="232" spans="1:22">
      <c r="A232" s="195">
        <f t="shared" si="10"/>
        <v>0.79048611530828272</v>
      </c>
      <c r="B232" s="195">
        <f t="shared" si="11"/>
        <v>0.79048611530828272</v>
      </c>
      <c r="C232" s="196">
        <f t="shared" si="12"/>
        <v>1.9100000000000015</v>
      </c>
      <c r="D232" s="195">
        <f t="shared" si="12"/>
        <v>0.6596491228070176</v>
      </c>
      <c r="E232" s="195">
        <f t="shared" si="13"/>
        <v>0.20951388469171731</v>
      </c>
      <c r="F232" s="195">
        <f t="shared" si="13"/>
        <v>0.45947579413453182</v>
      </c>
      <c r="G232" s="195">
        <f t="shared" si="13"/>
        <v>0.2807017543859649</v>
      </c>
      <c r="Q232" s="196">
        <f t="shared" si="14"/>
        <v>1.9000000000000015</v>
      </c>
      <c r="R232" s="201">
        <v>0.65614035087719302</v>
      </c>
      <c r="S232" s="201">
        <v>0.7890520163286614</v>
      </c>
      <c r="T232" s="201">
        <v>0.21094798367133868</v>
      </c>
      <c r="U232" s="201">
        <v>0.45455419945114606</v>
      </c>
      <c r="V232" s="201">
        <v>0.2807017543859649</v>
      </c>
    </row>
    <row r="233" spans="1:22">
      <c r="A233" s="195">
        <f t="shared" ref="A233:A296" si="15">S234</f>
        <v>0.79202404220005573</v>
      </c>
      <c r="B233" s="195">
        <f t="shared" ref="B233:B296" si="16">S234</f>
        <v>0.79202404220005573</v>
      </c>
      <c r="C233" s="196">
        <f t="shared" ref="C233:D296" si="17">Q234</f>
        <v>1.9200000000000015</v>
      </c>
      <c r="D233" s="195">
        <f t="shared" si="17"/>
        <v>0.66315789473684206</v>
      </c>
      <c r="E233" s="195">
        <f t="shared" ref="E233:G296" si="18">T234</f>
        <v>0.20797595779994413</v>
      </c>
      <c r="F233" s="195">
        <f t="shared" si="18"/>
        <v>0.46493423833810504</v>
      </c>
      <c r="G233" s="195">
        <f t="shared" si="18"/>
        <v>0.28421052631578947</v>
      </c>
      <c r="Q233" s="196">
        <f t="shared" si="14"/>
        <v>1.9100000000000015</v>
      </c>
      <c r="R233" s="201">
        <v>0.6596491228070176</v>
      </c>
      <c r="S233" s="201">
        <v>0.79048611530828272</v>
      </c>
      <c r="T233" s="201">
        <v>0.20951388469171731</v>
      </c>
      <c r="U233" s="201">
        <v>0.45947579413453182</v>
      </c>
      <c r="V233" s="201">
        <v>0.2807017543859649</v>
      </c>
    </row>
    <row r="234" spans="1:22">
      <c r="A234" s="195">
        <f t="shared" si="15"/>
        <v>0.79339193654846796</v>
      </c>
      <c r="B234" s="195">
        <f t="shared" si="16"/>
        <v>0.79339193654846796</v>
      </c>
      <c r="C234" s="196">
        <f t="shared" si="17"/>
        <v>1.9300000000000015</v>
      </c>
      <c r="D234" s="195">
        <f t="shared" si="17"/>
        <v>0.66666666666666663</v>
      </c>
      <c r="E234" s="195">
        <f t="shared" si="18"/>
        <v>0.2066080634515321</v>
      </c>
      <c r="F234" s="195">
        <f t="shared" si="18"/>
        <v>0.46992203765270041</v>
      </c>
      <c r="G234" s="195">
        <f t="shared" si="18"/>
        <v>0.29122807017543861</v>
      </c>
      <c r="Q234" s="196">
        <f t="shared" si="14"/>
        <v>1.9200000000000015</v>
      </c>
      <c r="R234" s="201">
        <v>0.66315789473684206</v>
      </c>
      <c r="S234" s="201">
        <v>0.79202404220005573</v>
      </c>
      <c r="T234" s="201">
        <v>0.20797595779994413</v>
      </c>
      <c r="U234" s="201">
        <v>0.46493423833810504</v>
      </c>
      <c r="V234" s="201">
        <v>0.28421052631578947</v>
      </c>
    </row>
    <row r="235" spans="1:22">
      <c r="A235" s="195">
        <f t="shared" si="15"/>
        <v>0.79473335979459603</v>
      </c>
      <c r="B235" s="195">
        <f t="shared" si="16"/>
        <v>0.79473335979459603</v>
      </c>
      <c r="C235" s="196">
        <f t="shared" si="17"/>
        <v>1.9400000000000015</v>
      </c>
      <c r="D235" s="195">
        <f t="shared" si="17"/>
        <v>0.6701754385964912</v>
      </c>
      <c r="E235" s="195">
        <f t="shared" si="18"/>
        <v>0.20526664020540386</v>
      </c>
      <c r="F235" s="195">
        <f t="shared" si="18"/>
        <v>0.4749363080695792</v>
      </c>
      <c r="G235" s="195">
        <f t="shared" si="18"/>
        <v>0.30175438596491228</v>
      </c>
      <c r="Q235" s="196">
        <f t="shared" si="14"/>
        <v>1.9300000000000015</v>
      </c>
      <c r="R235" s="201">
        <v>0.66666666666666663</v>
      </c>
      <c r="S235" s="201">
        <v>0.79339193654846796</v>
      </c>
      <c r="T235" s="201">
        <v>0.2066080634515321</v>
      </c>
      <c r="U235" s="201">
        <v>0.46992203765270041</v>
      </c>
      <c r="V235" s="201">
        <v>0.29122807017543861</v>
      </c>
    </row>
    <row r="236" spans="1:22">
      <c r="A236" s="195">
        <f t="shared" si="15"/>
        <v>0.79614922578931147</v>
      </c>
      <c r="B236" s="195">
        <f t="shared" si="16"/>
        <v>0.79614922578931147</v>
      </c>
      <c r="C236" s="196">
        <f t="shared" si="17"/>
        <v>1.9500000000000015</v>
      </c>
      <c r="D236" s="195">
        <f t="shared" si="17"/>
        <v>0.6701754385964912</v>
      </c>
      <c r="E236" s="195">
        <f t="shared" si="18"/>
        <v>0.20385077421068848</v>
      </c>
      <c r="F236" s="195">
        <f t="shared" si="18"/>
        <v>0.48022618416717522</v>
      </c>
      <c r="G236" s="195">
        <f t="shared" si="18"/>
        <v>0.31228070175438599</v>
      </c>
      <c r="Q236" s="196">
        <f t="shared" ref="Q236:Q299" si="19">Q235+0.01</f>
        <v>1.9400000000000015</v>
      </c>
      <c r="R236" s="201">
        <v>0.6701754385964912</v>
      </c>
      <c r="S236" s="201">
        <v>0.79473335979459603</v>
      </c>
      <c r="T236" s="201">
        <v>0.20526664020540386</v>
      </c>
      <c r="U236" s="201">
        <v>0.4749363080695792</v>
      </c>
      <c r="V236" s="201">
        <v>0.30175438596491228</v>
      </c>
    </row>
    <row r="237" spans="1:22">
      <c r="A237" s="195">
        <f t="shared" si="15"/>
        <v>0.79753383473186934</v>
      </c>
      <c r="B237" s="195">
        <f t="shared" si="16"/>
        <v>0.79753383473186934</v>
      </c>
      <c r="C237" s="196">
        <f t="shared" si="17"/>
        <v>1.9600000000000015</v>
      </c>
      <c r="D237" s="195">
        <f t="shared" si="17"/>
        <v>0.67368421052631577</v>
      </c>
      <c r="E237" s="195">
        <f t="shared" si="18"/>
        <v>0.20246616526813063</v>
      </c>
      <c r="F237" s="195">
        <f t="shared" si="18"/>
        <v>0.48564938435304839</v>
      </c>
      <c r="G237" s="195">
        <f t="shared" si="18"/>
        <v>0.31228070175438599</v>
      </c>
      <c r="Q237" s="196">
        <f t="shared" si="19"/>
        <v>1.9500000000000015</v>
      </c>
      <c r="R237" s="201">
        <v>0.6701754385964912</v>
      </c>
      <c r="S237" s="201">
        <v>0.79614922578931147</v>
      </c>
      <c r="T237" s="201">
        <v>0.20385077421068848</v>
      </c>
      <c r="U237" s="201">
        <v>0.48022618416717522</v>
      </c>
      <c r="V237" s="201">
        <v>0.31228070175438599</v>
      </c>
    </row>
    <row r="238" spans="1:22">
      <c r="A238" s="195">
        <f t="shared" si="15"/>
        <v>0.79882261158937562</v>
      </c>
      <c r="B238" s="195">
        <f t="shared" si="16"/>
        <v>0.79882261158937562</v>
      </c>
      <c r="C238" s="196">
        <f t="shared" si="17"/>
        <v>1.9700000000000015</v>
      </c>
      <c r="D238" s="195">
        <f t="shared" si="17"/>
        <v>0.67368421052631577</v>
      </c>
      <c r="E238" s="195">
        <f t="shared" si="18"/>
        <v>0.20117738841062432</v>
      </c>
      <c r="F238" s="195">
        <f t="shared" si="18"/>
        <v>0.49071630115854953</v>
      </c>
      <c r="G238" s="195">
        <f t="shared" si="18"/>
        <v>0.31228070175438599</v>
      </c>
      <c r="Q238" s="196">
        <f t="shared" si="19"/>
        <v>1.9600000000000015</v>
      </c>
      <c r="R238" s="201">
        <v>0.67368421052631577</v>
      </c>
      <c r="S238" s="201">
        <v>0.79753383473186934</v>
      </c>
      <c r="T238" s="201">
        <v>0.20246616526813063</v>
      </c>
      <c r="U238" s="201">
        <v>0.48564938435304839</v>
      </c>
      <c r="V238" s="201">
        <v>0.31228070175438599</v>
      </c>
    </row>
    <row r="239" spans="1:22">
      <c r="A239" s="195">
        <f t="shared" si="15"/>
        <v>0.80006944167682348</v>
      </c>
      <c r="B239" s="195">
        <f t="shared" si="16"/>
        <v>0.80006944167682348</v>
      </c>
      <c r="C239" s="196">
        <f t="shared" si="17"/>
        <v>1.9800000000000015</v>
      </c>
      <c r="D239" s="195">
        <f t="shared" si="17"/>
        <v>0.67719298245614035</v>
      </c>
      <c r="E239" s="195">
        <f t="shared" si="18"/>
        <v>0.19993055832317636</v>
      </c>
      <c r="F239" s="195">
        <f t="shared" si="18"/>
        <v>0.4961107487938744</v>
      </c>
      <c r="G239" s="195">
        <f t="shared" si="18"/>
        <v>0.31228070175438599</v>
      </c>
      <c r="Q239" s="196">
        <f t="shared" si="19"/>
        <v>1.9700000000000015</v>
      </c>
      <c r="R239" s="201">
        <v>0.67368421052631577</v>
      </c>
      <c r="S239" s="201">
        <v>0.79882261158937562</v>
      </c>
      <c r="T239" s="201">
        <v>0.20117738841062432</v>
      </c>
      <c r="U239" s="201">
        <v>0.49071630115854953</v>
      </c>
      <c r="V239" s="201">
        <v>0.31228070175438599</v>
      </c>
    </row>
    <row r="240" spans="1:22">
      <c r="A240" s="195">
        <f t="shared" si="15"/>
        <v>0.80128041898573155</v>
      </c>
      <c r="B240" s="195">
        <f t="shared" si="16"/>
        <v>0.80128041898573155</v>
      </c>
      <c r="C240" s="196">
        <f t="shared" si="17"/>
        <v>1.9900000000000015</v>
      </c>
      <c r="D240" s="195">
        <f t="shared" si="17"/>
        <v>0.67719298245614035</v>
      </c>
      <c r="E240" s="195">
        <f t="shared" si="18"/>
        <v>0.19871958101426834</v>
      </c>
      <c r="F240" s="195">
        <f t="shared" si="18"/>
        <v>0.50130172433903208</v>
      </c>
      <c r="G240" s="195">
        <f t="shared" si="18"/>
        <v>0.31228070175438599</v>
      </c>
      <c r="Q240" s="196">
        <f t="shared" si="19"/>
        <v>1.9800000000000015</v>
      </c>
      <c r="R240" s="201">
        <v>0.67719298245614035</v>
      </c>
      <c r="S240" s="201">
        <v>0.80006944167682348</v>
      </c>
      <c r="T240" s="201">
        <v>0.19993055832317636</v>
      </c>
      <c r="U240" s="201">
        <v>0.4961107487938744</v>
      </c>
      <c r="V240" s="201">
        <v>0.31228070175438599</v>
      </c>
    </row>
    <row r="241" spans="1:22">
      <c r="A241" s="195">
        <f t="shared" si="15"/>
        <v>0.80248004176592536</v>
      </c>
      <c r="B241" s="195">
        <f t="shared" si="16"/>
        <v>0.80248004176592536</v>
      </c>
      <c r="C241" s="196">
        <f t="shared" si="17"/>
        <v>2.0000000000000013</v>
      </c>
      <c r="D241" s="195">
        <f t="shared" si="17"/>
        <v>0.67719298245614035</v>
      </c>
      <c r="E241" s="195">
        <f t="shared" si="18"/>
        <v>0.19751995823407456</v>
      </c>
      <c r="F241" s="195">
        <f t="shared" si="18"/>
        <v>0.50645779522184575</v>
      </c>
      <c r="G241" s="195">
        <f t="shared" si="18"/>
        <v>0.31228070175438599</v>
      </c>
      <c r="Q241" s="196">
        <f t="shared" si="19"/>
        <v>1.9900000000000015</v>
      </c>
      <c r="R241" s="201">
        <v>0.67719298245614035</v>
      </c>
      <c r="S241" s="201">
        <v>0.80128041898573155</v>
      </c>
      <c r="T241" s="201">
        <v>0.19871958101426834</v>
      </c>
      <c r="U241" s="201">
        <v>0.50130172433903208</v>
      </c>
      <c r="V241" s="201">
        <v>0.31228070175438599</v>
      </c>
    </row>
    <row r="242" spans="1:22">
      <c r="A242" s="195">
        <f t="shared" si="15"/>
        <v>0.80374466013086654</v>
      </c>
      <c r="B242" s="195">
        <f t="shared" si="16"/>
        <v>0.80374466013086654</v>
      </c>
      <c r="C242" s="196">
        <f t="shared" si="17"/>
        <v>2.0100000000000011</v>
      </c>
      <c r="D242" s="195">
        <f t="shared" si="17"/>
        <v>0.68421052631578949</v>
      </c>
      <c r="E242" s="195">
        <f t="shared" si="18"/>
        <v>0.19625533986913343</v>
      </c>
      <c r="F242" s="195">
        <f t="shared" si="18"/>
        <v>0.51189891894921569</v>
      </c>
      <c r="G242" s="195">
        <f t="shared" si="18"/>
        <v>0.31228070175438599</v>
      </c>
      <c r="Q242" s="196">
        <f t="shared" si="19"/>
        <v>2.0000000000000013</v>
      </c>
      <c r="R242" s="201">
        <v>0.67719298245614035</v>
      </c>
      <c r="S242" s="201">
        <v>0.80248004176592536</v>
      </c>
      <c r="T242" s="201">
        <v>0.19751995823407456</v>
      </c>
      <c r="U242" s="201">
        <v>0.50645779522184575</v>
      </c>
      <c r="V242" s="201">
        <v>0.31228070175438599</v>
      </c>
    </row>
    <row r="243" spans="1:22">
      <c r="A243" s="195">
        <f t="shared" si="15"/>
        <v>0.80490088337908539</v>
      </c>
      <c r="B243" s="195">
        <f t="shared" si="16"/>
        <v>0.80490088337908539</v>
      </c>
      <c r="C243" s="196">
        <f t="shared" si="17"/>
        <v>2.0200000000000009</v>
      </c>
      <c r="D243" s="195">
        <f t="shared" si="17"/>
        <v>0.68421052631578949</v>
      </c>
      <c r="E243" s="195">
        <f t="shared" si="18"/>
        <v>0.1950991166209145</v>
      </c>
      <c r="F243" s="195">
        <f t="shared" si="18"/>
        <v>0.51714464855506281</v>
      </c>
      <c r="G243" s="195">
        <f t="shared" si="18"/>
        <v>0.31929824561403508</v>
      </c>
      <c r="Q243" s="196">
        <f t="shared" si="19"/>
        <v>2.0100000000000011</v>
      </c>
      <c r="R243" s="201">
        <v>0.68421052631578949</v>
      </c>
      <c r="S243" s="201">
        <v>0.80374466013086654</v>
      </c>
      <c r="T243" s="201">
        <v>0.19625533986913343</v>
      </c>
      <c r="U243" s="201">
        <v>0.51189891894921569</v>
      </c>
      <c r="V243" s="201">
        <v>0.31228070175438599</v>
      </c>
    </row>
    <row r="244" spans="1:22">
      <c r="A244" s="195">
        <f t="shared" si="15"/>
        <v>0.80612085431581149</v>
      </c>
      <c r="B244" s="195">
        <f t="shared" si="16"/>
        <v>0.80612085431581149</v>
      </c>
      <c r="C244" s="196">
        <f t="shared" si="17"/>
        <v>2.0300000000000007</v>
      </c>
      <c r="D244" s="195">
        <f t="shared" si="17"/>
        <v>0.68421052631578949</v>
      </c>
      <c r="E244" s="195">
        <f t="shared" si="18"/>
        <v>0.19387914568418843</v>
      </c>
      <c r="F244" s="195">
        <f t="shared" si="18"/>
        <v>0.52268622755570893</v>
      </c>
      <c r="G244" s="195">
        <f t="shared" si="18"/>
        <v>0.32631578947368423</v>
      </c>
      <c r="Q244" s="196">
        <f t="shared" si="19"/>
        <v>2.0200000000000009</v>
      </c>
      <c r="R244" s="201">
        <v>0.68421052631578949</v>
      </c>
      <c r="S244" s="201">
        <v>0.80490088337908539</v>
      </c>
      <c r="T244" s="201">
        <v>0.1950991166209145</v>
      </c>
      <c r="U244" s="201">
        <v>0.51714464855506281</v>
      </c>
      <c r="V244" s="201">
        <v>0.31929824561403508</v>
      </c>
    </row>
    <row r="245" spans="1:22">
      <c r="A245" s="195">
        <f t="shared" si="15"/>
        <v>0.80726656411151709</v>
      </c>
      <c r="B245" s="195">
        <f t="shared" si="16"/>
        <v>0.80726656411151709</v>
      </c>
      <c r="C245" s="196">
        <f t="shared" si="17"/>
        <v>2.0400000000000005</v>
      </c>
      <c r="D245" s="195">
        <f t="shared" si="17"/>
        <v>0.68421052631578949</v>
      </c>
      <c r="E245" s="195">
        <f t="shared" si="18"/>
        <v>0.19273343588848277</v>
      </c>
      <c r="F245" s="195">
        <f t="shared" si="18"/>
        <v>0.52789621142301069</v>
      </c>
      <c r="G245" s="195">
        <f t="shared" si="18"/>
        <v>0.3298245614035088</v>
      </c>
      <c r="Q245" s="196">
        <f t="shared" si="19"/>
        <v>2.0300000000000007</v>
      </c>
      <c r="R245" s="201">
        <v>0.68421052631578949</v>
      </c>
      <c r="S245" s="201">
        <v>0.80612085431581149</v>
      </c>
      <c r="T245" s="201">
        <v>0.19387914568418843</v>
      </c>
      <c r="U245" s="201">
        <v>0.52268622755570893</v>
      </c>
      <c r="V245" s="201">
        <v>0.32631578947368423</v>
      </c>
    </row>
    <row r="246" spans="1:22">
      <c r="A246" s="195">
        <f t="shared" si="15"/>
        <v>0.80841227390722292</v>
      </c>
      <c r="B246" s="195">
        <f t="shared" si="16"/>
        <v>0.80841227390722292</v>
      </c>
      <c r="C246" s="196">
        <f t="shared" si="17"/>
        <v>2.0500000000000003</v>
      </c>
      <c r="D246" s="195">
        <f t="shared" si="17"/>
        <v>0.68421052631578949</v>
      </c>
      <c r="E246" s="195">
        <f t="shared" si="18"/>
        <v>0.19158772609277716</v>
      </c>
      <c r="F246" s="195">
        <f t="shared" si="18"/>
        <v>0.53310619529031256</v>
      </c>
      <c r="G246" s="195">
        <f t="shared" si="18"/>
        <v>0.33684210526315789</v>
      </c>
      <c r="Q246" s="196">
        <f t="shared" si="19"/>
        <v>2.0400000000000005</v>
      </c>
      <c r="R246" s="201">
        <v>0.68421052631578949</v>
      </c>
      <c r="S246" s="201">
        <v>0.80726656411151709</v>
      </c>
      <c r="T246" s="201">
        <v>0.19273343588848277</v>
      </c>
      <c r="U246" s="201">
        <v>0.52789621142301069</v>
      </c>
      <c r="V246" s="201">
        <v>0.3298245614035088</v>
      </c>
    </row>
    <row r="247" spans="1:22">
      <c r="A247" s="195">
        <f t="shared" si="15"/>
        <v>0.80956795337000942</v>
      </c>
      <c r="B247" s="195">
        <f t="shared" si="16"/>
        <v>0.80956795337000942</v>
      </c>
      <c r="C247" s="196">
        <f t="shared" si="17"/>
        <v>2.06</v>
      </c>
      <c r="D247" s="195">
        <f t="shared" si="17"/>
        <v>0.68771929824561406</v>
      </c>
      <c r="E247" s="195">
        <f t="shared" si="18"/>
        <v>0.19043204662999078</v>
      </c>
      <c r="F247" s="195">
        <f t="shared" si="18"/>
        <v>0.53835246868159203</v>
      </c>
      <c r="G247" s="195">
        <f t="shared" si="18"/>
        <v>0.34385964912280703</v>
      </c>
      <c r="Q247" s="196">
        <f t="shared" si="19"/>
        <v>2.0500000000000003</v>
      </c>
      <c r="R247" s="201">
        <v>0.68421052631578949</v>
      </c>
      <c r="S247" s="201">
        <v>0.80841227390722292</v>
      </c>
      <c r="T247" s="201">
        <v>0.19158772609277716</v>
      </c>
      <c r="U247" s="201">
        <v>0.53310619529031256</v>
      </c>
      <c r="V247" s="201">
        <v>0.33684210526315789</v>
      </c>
    </row>
    <row r="248" spans="1:22">
      <c r="A248" s="195">
        <f t="shared" si="15"/>
        <v>0.81078837848788377</v>
      </c>
      <c r="B248" s="195">
        <f t="shared" si="16"/>
        <v>0.81078837848788377</v>
      </c>
      <c r="C248" s="196">
        <f t="shared" si="17"/>
        <v>2.0699999999999998</v>
      </c>
      <c r="D248" s="195">
        <f t="shared" si="17"/>
        <v>0.68771929824561406</v>
      </c>
      <c r="E248" s="195">
        <f t="shared" si="18"/>
        <v>0.18921162151211618</v>
      </c>
      <c r="F248" s="195">
        <f t="shared" si="18"/>
        <v>0.54383778565602825</v>
      </c>
      <c r="G248" s="195">
        <f t="shared" si="18"/>
        <v>0.34385964912280703</v>
      </c>
      <c r="Q248" s="196">
        <f t="shared" si="19"/>
        <v>2.06</v>
      </c>
      <c r="R248" s="201">
        <v>0.68771929824561406</v>
      </c>
      <c r="S248" s="201">
        <v>0.80956795337000942</v>
      </c>
      <c r="T248" s="201">
        <v>0.19043204662999078</v>
      </c>
      <c r="U248" s="201">
        <v>0.53835246868159203</v>
      </c>
      <c r="V248" s="201">
        <v>0.34385964912280703</v>
      </c>
    </row>
    <row r="249" spans="1:22">
      <c r="A249" s="195">
        <f t="shared" si="15"/>
        <v>0.81195154256736868</v>
      </c>
      <c r="B249" s="195">
        <f t="shared" si="16"/>
        <v>0.81195154256736868</v>
      </c>
      <c r="C249" s="196">
        <f t="shared" si="17"/>
        <v>2.0799999999999996</v>
      </c>
      <c r="D249" s="195">
        <f t="shared" si="17"/>
        <v>0.69122807017543864</v>
      </c>
      <c r="E249" s="195">
        <f t="shared" si="18"/>
        <v>0.18804845743263132</v>
      </c>
      <c r="F249" s="195">
        <f t="shared" si="18"/>
        <v>0.54931589929931679</v>
      </c>
      <c r="G249" s="195">
        <f t="shared" si="18"/>
        <v>0.34385964912280703</v>
      </c>
      <c r="Q249" s="196">
        <f t="shared" si="19"/>
        <v>2.0699999999999998</v>
      </c>
      <c r="R249" s="201">
        <v>0.68771929824561406</v>
      </c>
      <c r="S249" s="201">
        <v>0.81078837848788377</v>
      </c>
      <c r="T249" s="201">
        <v>0.18921162151211618</v>
      </c>
      <c r="U249" s="201">
        <v>0.54383778565602825</v>
      </c>
      <c r="V249" s="201">
        <v>0.34385964912280703</v>
      </c>
    </row>
    <row r="250" spans="1:22">
      <c r="A250" s="195">
        <f t="shared" si="15"/>
        <v>0.81307974115656823</v>
      </c>
      <c r="B250" s="195">
        <f t="shared" si="16"/>
        <v>0.81307974115656823</v>
      </c>
      <c r="C250" s="196">
        <f t="shared" si="17"/>
        <v>2.0899999999999994</v>
      </c>
      <c r="D250" s="195">
        <f t="shared" si="17"/>
        <v>0.69122807017543864</v>
      </c>
      <c r="E250" s="195">
        <f t="shared" si="18"/>
        <v>0.18692025884343175</v>
      </c>
      <c r="F250" s="195">
        <f t="shared" si="18"/>
        <v>0.55458965356418255</v>
      </c>
      <c r="G250" s="195">
        <f t="shared" si="18"/>
        <v>0.3473684210526316</v>
      </c>
      <c r="Q250" s="196">
        <f t="shared" si="19"/>
        <v>2.0799999999999996</v>
      </c>
      <c r="R250" s="201">
        <v>0.69122807017543864</v>
      </c>
      <c r="S250" s="201">
        <v>0.81195154256736868</v>
      </c>
      <c r="T250" s="201">
        <v>0.18804845743263132</v>
      </c>
      <c r="U250" s="201">
        <v>0.54931589929931679</v>
      </c>
      <c r="V250" s="201">
        <v>0.34385964912280703</v>
      </c>
    </row>
    <row r="251" spans="1:22">
      <c r="A251" s="195">
        <f t="shared" si="15"/>
        <v>0.81426596427248521</v>
      </c>
      <c r="B251" s="195">
        <f t="shared" si="16"/>
        <v>0.81426596427248521</v>
      </c>
      <c r="C251" s="196">
        <f t="shared" si="17"/>
        <v>2.0999999999999992</v>
      </c>
      <c r="D251" s="195">
        <f t="shared" si="17"/>
        <v>0.69824561403508767</v>
      </c>
      <c r="E251" s="195">
        <f t="shared" si="18"/>
        <v>0.18573403572751485</v>
      </c>
      <c r="F251" s="195">
        <f t="shared" si="18"/>
        <v>0.56016498038563867</v>
      </c>
      <c r="G251" s="195">
        <f t="shared" si="18"/>
        <v>0.3473684210526316</v>
      </c>
      <c r="Q251" s="196">
        <f t="shared" si="19"/>
        <v>2.0899999999999994</v>
      </c>
      <c r="R251" s="201">
        <v>0.69122807017543864</v>
      </c>
      <c r="S251" s="201">
        <v>0.81307974115656823</v>
      </c>
      <c r="T251" s="201">
        <v>0.18692025884343175</v>
      </c>
      <c r="U251" s="201">
        <v>0.55458965356418255</v>
      </c>
      <c r="V251" s="201">
        <v>0.3473684210526316</v>
      </c>
    </row>
    <row r="252" spans="1:22">
      <c r="A252" s="195">
        <f t="shared" si="15"/>
        <v>0.81532843275657174</v>
      </c>
      <c r="B252" s="195">
        <f t="shared" si="16"/>
        <v>0.81532843275657174</v>
      </c>
      <c r="C252" s="196">
        <f t="shared" si="17"/>
        <v>2.109999999999999</v>
      </c>
      <c r="D252" s="195">
        <f t="shared" si="17"/>
        <v>0.69824561403508767</v>
      </c>
      <c r="E252" s="195">
        <f t="shared" si="18"/>
        <v>0.18467156724342826</v>
      </c>
      <c r="F252" s="195">
        <f t="shared" si="18"/>
        <v>0.56545820556455917</v>
      </c>
      <c r="G252" s="195">
        <f t="shared" si="18"/>
        <v>0.35087719298245612</v>
      </c>
      <c r="Q252" s="196">
        <f t="shared" si="19"/>
        <v>2.0999999999999992</v>
      </c>
      <c r="R252" s="201">
        <v>0.69824561403508767</v>
      </c>
      <c r="S252" s="201">
        <v>0.81426596427248521</v>
      </c>
      <c r="T252" s="201">
        <v>0.18573403572751485</v>
      </c>
      <c r="U252" s="201">
        <v>0.56016498038563867</v>
      </c>
      <c r="V252" s="201">
        <v>0.3473684210526316</v>
      </c>
    </row>
    <row r="253" spans="1:22">
      <c r="A253" s="195">
        <f t="shared" si="15"/>
        <v>0.8164890085741312</v>
      </c>
      <c r="B253" s="195">
        <f t="shared" si="16"/>
        <v>0.8164890085741312</v>
      </c>
      <c r="C253" s="196">
        <f t="shared" si="17"/>
        <v>2.1199999999999988</v>
      </c>
      <c r="D253" s="195">
        <f t="shared" si="17"/>
        <v>0.69824561403508767</v>
      </c>
      <c r="E253" s="195">
        <f t="shared" si="18"/>
        <v>0.18351099142586885</v>
      </c>
      <c r="F253" s="195">
        <f t="shared" si="18"/>
        <v>0.57129400084234583</v>
      </c>
      <c r="G253" s="195">
        <f t="shared" si="18"/>
        <v>0.35438596491228069</v>
      </c>
      <c r="Q253" s="196">
        <f t="shared" si="19"/>
        <v>2.109999999999999</v>
      </c>
      <c r="R253" s="201">
        <v>0.69824561403508767</v>
      </c>
      <c r="S253" s="201">
        <v>0.81532843275657174</v>
      </c>
      <c r="T253" s="201">
        <v>0.18467156724342826</v>
      </c>
      <c r="U253" s="201">
        <v>0.56545820556455917</v>
      </c>
      <c r="V253" s="201">
        <v>0.35087719298245612</v>
      </c>
    </row>
    <row r="254" spans="1:22">
      <c r="A254" s="195">
        <f t="shared" si="15"/>
        <v>0.8175882704986005</v>
      </c>
      <c r="B254" s="195">
        <f t="shared" si="16"/>
        <v>0.8175882704986005</v>
      </c>
      <c r="C254" s="196">
        <f t="shared" si="17"/>
        <v>2.1299999999999986</v>
      </c>
      <c r="D254" s="195">
        <f t="shared" si="17"/>
        <v>0.70526315789473681</v>
      </c>
      <c r="E254" s="195">
        <f t="shared" si="18"/>
        <v>0.18241172950139953</v>
      </c>
      <c r="F254" s="195">
        <f t="shared" si="18"/>
        <v>0.57690048101018765</v>
      </c>
      <c r="G254" s="195">
        <f t="shared" si="18"/>
        <v>0.35438596491228069</v>
      </c>
      <c r="Q254" s="196">
        <f t="shared" si="19"/>
        <v>2.1199999999999988</v>
      </c>
      <c r="R254" s="201">
        <v>0.69824561403508767</v>
      </c>
      <c r="S254" s="201">
        <v>0.8164890085741312</v>
      </c>
      <c r="T254" s="201">
        <v>0.18351099142586885</v>
      </c>
      <c r="U254" s="201">
        <v>0.57129400084234583</v>
      </c>
      <c r="V254" s="201">
        <v>0.35438596491228069</v>
      </c>
    </row>
    <row r="255" spans="1:22">
      <c r="A255" s="195">
        <f t="shared" si="15"/>
        <v>0.81860742355833238</v>
      </c>
      <c r="B255" s="195">
        <f t="shared" si="16"/>
        <v>0.81860742355833238</v>
      </c>
      <c r="C255" s="196">
        <f t="shared" si="17"/>
        <v>2.1399999999999983</v>
      </c>
      <c r="D255" s="195">
        <f t="shared" si="17"/>
        <v>0.70526315789473681</v>
      </c>
      <c r="E255" s="195">
        <f t="shared" si="18"/>
        <v>0.18139257644166767</v>
      </c>
      <c r="F255" s="195">
        <f t="shared" si="18"/>
        <v>0.58223702161346302</v>
      </c>
      <c r="G255" s="195">
        <f t="shared" si="18"/>
        <v>0.35438596491228069</v>
      </c>
      <c r="Q255" s="196">
        <f t="shared" si="19"/>
        <v>2.1299999999999986</v>
      </c>
      <c r="R255" s="201">
        <v>0.70526315789473681</v>
      </c>
      <c r="S255" s="201">
        <v>0.8175882704986005</v>
      </c>
      <c r="T255" s="201">
        <v>0.18241172950139953</v>
      </c>
      <c r="U255" s="201">
        <v>0.57690048101018765</v>
      </c>
      <c r="V255" s="201">
        <v>0.35438596491228069</v>
      </c>
    </row>
    <row r="256" spans="1:22">
      <c r="A256" s="195">
        <f t="shared" si="15"/>
        <v>0.81963582845627592</v>
      </c>
      <c r="B256" s="195">
        <f t="shared" si="16"/>
        <v>0.81963582845627592</v>
      </c>
      <c r="C256" s="196">
        <f t="shared" si="17"/>
        <v>2.1499999999999981</v>
      </c>
      <c r="D256" s="195">
        <f t="shared" si="17"/>
        <v>0.70526315789473681</v>
      </c>
      <c r="E256" s="195">
        <f t="shared" si="18"/>
        <v>0.18036417154372411</v>
      </c>
      <c r="F256" s="195">
        <f t="shared" si="18"/>
        <v>0.58761056956958513</v>
      </c>
      <c r="G256" s="195">
        <f t="shared" si="18"/>
        <v>0.36140350877192984</v>
      </c>
      <c r="Q256" s="196">
        <f t="shared" si="19"/>
        <v>2.1399999999999983</v>
      </c>
      <c r="R256" s="201">
        <v>0.70526315789473681</v>
      </c>
      <c r="S256" s="201">
        <v>0.81860742355833238</v>
      </c>
      <c r="T256" s="201">
        <v>0.18139257644166767</v>
      </c>
      <c r="U256" s="201">
        <v>0.58223702161346302</v>
      </c>
      <c r="V256" s="201">
        <v>0.35438596491228069</v>
      </c>
    </row>
    <row r="257" spans="1:22">
      <c r="A257" s="195">
        <f t="shared" si="15"/>
        <v>0.82071759375164355</v>
      </c>
      <c r="B257" s="195">
        <f t="shared" si="16"/>
        <v>0.82071759375164355</v>
      </c>
      <c r="C257" s="196">
        <f t="shared" si="17"/>
        <v>2.1599999999999979</v>
      </c>
      <c r="D257" s="195">
        <f t="shared" si="17"/>
        <v>0.70526315789473681</v>
      </c>
      <c r="E257" s="195">
        <f t="shared" si="18"/>
        <v>0.17928240624835659</v>
      </c>
      <c r="F257" s="195">
        <f t="shared" si="18"/>
        <v>0.5932903542115906</v>
      </c>
      <c r="G257" s="195">
        <f t="shared" si="18"/>
        <v>0.36140350877192984</v>
      </c>
      <c r="Q257" s="196">
        <f t="shared" si="19"/>
        <v>2.1499999999999981</v>
      </c>
      <c r="R257" s="201">
        <v>0.70526315789473681</v>
      </c>
      <c r="S257" s="201">
        <v>0.81963582845627592</v>
      </c>
      <c r="T257" s="201">
        <v>0.18036417154372411</v>
      </c>
      <c r="U257" s="201">
        <v>0.58761056956958513</v>
      </c>
      <c r="V257" s="201">
        <v>0.36140350877192984</v>
      </c>
    </row>
    <row r="258" spans="1:22">
      <c r="A258" s="195">
        <f t="shared" si="15"/>
        <v>0.82173674681137521</v>
      </c>
      <c r="B258" s="195">
        <f t="shared" si="16"/>
        <v>0.82173674681137521</v>
      </c>
      <c r="C258" s="196">
        <f t="shared" si="17"/>
        <v>2.1699999999999977</v>
      </c>
      <c r="D258" s="195">
        <f t="shared" si="17"/>
        <v>0.70526315789473681</v>
      </c>
      <c r="E258" s="195">
        <f t="shared" si="18"/>
        <v>0.17826325318862468</v>
      </c>
      <c r="F258" s="195">
        <f t="shared" si="18"/>
        <v>0.59862689481486564</v>
      </c>
      <c r="G258" s="195">
        <f t="shared" si="18"/>
        <v>0.36140350877192984</v>
      </c>
      <c r="Q258" s="196">
        <f t="shared" si="19"/>
        <v>2.1599999999999979</v>
      </c>
      <c r="R258" s="201">
        <v>0.70526315789473681</v>
      </c>
      <c r="S258" s="201">
        <v>0.82071759375164355</v>
      </c>
      <c r="T258" s="201">
        <v>0.17928240624835659</v>
      </c>
      <c r="U258" s="201">
        <v>0.5932903542115906</v>
      </c>
      <c r="V258" s="201">
        <v>0.36140350877192984</v>
      </c>
    </row>
    <row r="259" spans="1:22">
      <c r="A259" s="195">
        <f t="shared" si="15"/>
        <v>0.82273940978347992</v>
      </c>
      <c r="B259" s="195">
        <f t="shared" si="16"/>
        <v>0.82273940978347992</v>
      </c>
      <c r="C259" s="196">
        <f t="shared" si="17"/>
        <v>2.1799999999999975</v>
      </c>
      <c r="D259" s="195">
        <f t="shared" si="17"/>
        <v>0.70877192982456139</v>
      </c>
      <c r="E259" s="195">
        <f t="shared" si="18"/>
        <v>0.17726059021652008</v>
      </c>
      <c r="F259" s="195">
        <f t="shared" si="18"/>
        <v>0.6039799255057684</v>
      </c>
      <c r="G259" s="195">
        <f t="shared" si="18"/>
        <v>0.36140350877192984</v>
      </c>
      <c r="Q259" s="196">
        <f t="shared" si="19"/>
        <v>2.1699999999999977</v>
      </c>
      <c r="R259" s="201">
        <v>0.70526315789473681</v>
      </c>
      <c r="S259" s="201">
        <v>0.82173674681137521</v>
      </c>
      <c r="T259" s="201">
        <v>0.17826325318862468</v>
      </c>
      <c r="U259" s="201">
        <v>0.59862689481486564</v>
      </c>
      <c r="V259" s="201">
        <v>0.36140350877192984</v>
      </c>
    </row>
    <row r="260" spans="1:22">
      <c r="A260" s="195">
        <f t="shared" si="15"/>
        <v>0.82380388086841472</v>
      </c>
      <c r="B260" s="195">
        <f t="shared" si="16"/>
        <v>0.82380388086841472</v>
      </c>
      <c r="C260" s="196">
        <f t="shared" si="17"/>
        <v>2.1899999999999973</v>
      </c>
      <c r="D260" s="195">
        <f t="shared" si="17"/>
        <v>0.71228070175438596</v>
      </c>
      <c r="E260" s="195">
        <f t="shared" si="18"/>
        <v>0.1761961191315852</v>
      </c>
      <c r="F260" s="195">
        <f t="shared" si="18"/>
        <v>0.60995303976396886</v>
      </c>
      <c r="G260" s="195">
        <f t="shared" si="18"/>
        <v>0.36140350877192984</v>
      </c>
      <c r="Q260" s="196">
        <f t="shared" si="19"/>
        <v>2.1799999999999975</v>
      </c>
      <c r="R260" s="201">
        <v>0.70877192982456139</v>
      </c>
      <c r="S260" s="201">
        <v>0.82273940978347992</v>
      </c>
      <c r="T260" s="201">
        <v>0.17726059021652008</v>
      </c>
      <c r="U260" s="201">
        <v>0.6039799255057684</v>
      </c>
      <c r="V260" s="201">
        <v>0.36140350877192984</v>
      </c>
    </row>
    <row r="261" spans="1:22">
      <c r="A261" s="195">
        <f t="shared" si="15"/>
        <v>0.82476986697824906</v>
      </c>
      <c r="B261" s="195">
        <f t="shared" si="16"/>
        <v>0.82476986697824906</v>
      </c>
      <c r="C261" s="196">
        <f t="shared" si="17"/>
        <v>2.1999999999999971</v>
      </c>
      <c r="D261" s="195">
        <f t="shared" si="17"/>
        <v>0.71228070175438596</v>
      </c>
      <c r="E261" s="195">
        <f t="shared" si="18"/>
        <v>0.17523013302175103</v>
      </c>
      <c r="F261" s="195">
        <f t="shared" si="18"/>
        <v>0.61534274731714211</v>
      </c>
      <c r="G261" s="195">
        <f t="shared" si="18"/>
        <v>0.36491228070175441</v>
      </c>
      <c r="Q261" s="196">
        <f t="shared" si="19"/>
        <v>2.1899999999999973</v>
      </c>
      <c r="R261" s="201">
        <v>0.71228070175438596</v>
      </c>
      <c r="S261" s="201">
        <v>0.82380388086841472</v>
      </c>
      <c r="T261" s="201">
        <v>0.1761961191315852</v>
      </c>
      <c r="U261" s="201">
        <v>0.60995303976396886</v>
      </c>
      <c r="V261" s="201">
        <v>0.36140350877192984</v>
      </c>
    </row>
    <row r="262" spans="1:22">
      <c r="A262" s="195">
        <f t="shared" si="15"/>
        <v>0.82573585308808306</v>
      </c>
      <c r="B262" s="195">
        <f t="shared" si="16"/>
        <v>0.82573585308808306</v>
      </c>
      <c r="C262" s="196">
        <f t="shared" si="17"/>
        <v>2.2099999999999969</v>
      </c>
      <c r="D262" s="195">
        <f t="shared" si="17"/>
        <v>0.71228070175438596</v>
      </c>
      <c r="E262" s="195">
        <f t="shared" si="18"/>
        <v>0.17426414691191688</v>
      </c>
      <c r="F262" s="195">
        <f t="shared" si="18"/>
        <v>0.62073245487031525</v>
      </c>
      <c r="G262" s="195">
        <f t="shared" si="18"/>
        <v>0.38596491228070173</v>
      </c>
      <c r="Q262" s="196">
        <f t="shared" si="19"/>
        <v>2.1999999999999971</v>
      </c>
      <c r="R262" s="201">
        <v>0.71228070175438596</v>
      </c>
      <c r="S262" s="201">
        <v>0.82476986697824906</v>
      </c>
      <c r="T262" s="201">
        <v>0.17523013302175103</v>
      </c>
      <c r="U262" s="201">
        <v>0.61534274731714211</v>
      </c>
      <c r="V262" s="201">
        <v>0.36491228070175441</v>
      </c>
    </row>
    <row r="263" spans="1:22">
      <c r="A263" s="195">
        <f t="shared" si="15"/>
        <v>0.82671067049802838</v>
      </c>
      <c r="B263" s="195">
        <f t="shared" si="16"/>
        <v>0.82671067049802838</v>
      </c>
      <c r="C263" s="196">
        <f t="shared" si="17"/>
        <v>2.2199999999999966</v>
      </c>
      <c r="D263" s="195">
        <f t="shared" si="17"/>
        <v>0.71228070175438596</v>
      </c>
      <c r="E263" s="195">
        <f t="shared" si="18"/>
        <v>0.17328932950197157</v>
      </c>
      <c r="F263" s="195">
        <f t="shared" si="18"/>
        <v>0.62615959031443591</v>
      </c>
      <c r="G263" s="195">
        <f t="shared" si="18"/>
        <v>0.38596491228070173</v>
      </c>
      <c r="Q263" s="196">
        <f t="shared" si="19"/>
        <v>2.2099999999999969</v>
      </c>
      <c r="R263" s="201">
        <v>0.71228070175438596</v>
      </c>
      <c r="S263" s="201">
        <v>0.82573585308808306</v>
      </c>
      <c r="T263" s="201">
        <v>0.17426414691191688</v>
      </c>
      <c r="U263" s="201">
        <v>0.62073245487031525</v>
      </c>
      <c r="V263" s="201">
        <v>0.38596491228070173</v>
      </c>
    </row>
    <row r="264" spans="1:22">
      <c r="A264" s="195">
        <f t="shared" si="15"/>
        <v>0.82773239098732154</v>
      </c>
      <c r="B264" s="195">
        <f t="shared" si="16"/>
        <v>0.82773239098732154</v>
      </c>
      <c r="C264" s="196">
        <f t="shared" si="17"/>
        <v>2.2299999999999964</v>
      </c>
      <c r="D264" s="195">
        <f t="shared" si="17"/>
        <v>0.71578947368421053</v>
      </c>
      <c r="E264" s="195">
        <f t="shared" si="18"/>
        <v>0.17226760901267849</v>
      </c>
      <c r="F264" s="195">
        <f t="shared" si="18"/>
        <v>0.63189941976251529</v>
      </c>
      <c r="G264" s="195">
        <f t="shared" si="18"/>
        <v>0.39298245614035088</v>
      </c>
      <c r="Q264" s="196">
        <f t="shared" si="19"/>
        <v>2.2199999999999966</v>
      </c>
      <c r="R264" s="201">
        <v>0.71228070175438596</v>
      </c>
      <c r="S264" s="201">
        <v>0.82671067049802838</v>
      </c>
      <c r="T264" s="201">
        <v>0.17328932950197157</v>
      </c>
      <c r="U264" s="201">
        <v>0.62615959031443591</v>
      </c>
      <c r="V264" s="201">
        <v>0.38596491228070173</v>
      </c>
    </row>
    <row r="265" spans="1:22">
      <c r="A265" s="195">
        <f t="shared" si="15"/>
        <v>0.82867662179837365</v>
      </c>
      <c r="B265" s="195">
        <f t="shared" si="16"/>
        <v>0.82867662179837365</v>
      </c>
      <c r="C265" s="196">
        <f t="shared" si="17"/>
        <v>2.2399999999999962</v>
      </c>
      <c r="D265" s="195">
        <f t="shared" si="17"/>
        <v>0.7192982456140351</v>
      </c>
      <c r="E265" s="195">
        <f t="shared" si="18"/>
        <v>0.17132337820162638</v>
      </c>
      <c r="F265" s="195">
        <f t="shared" si="18"/>
        <v>0.63731088261447078</v>
      </c>
      <c r="G265" s="195">
        <f t="shared" si="18"/>
        <v>0.39298245614035088</v>
      </c>
      <c r="Q265" s="196">
        <f t="shared" si="19"/>
        <v>2.2299999999999964</v>
      </c>
      <c r="R265" s="201">
        <v>0.71578947368421053</v>
      </c>
      <c r="S265" s="201">
        <v>0.82773239098732154</v>
      </c>
      <c r="T265" s="201">
        <v>0.17226760901267849</v>
      </c>
      <c r="U265" s="201">
        <v>0.63189941976251529</v>
      </c>
      <c r="V265" s="201">
        <v>0.39298245614035088</v>
      </c>
    </row>
    <row r="266" spans="1:22">
      <c r="A266" s="195">
        <f t="shared" si="15"/>
        <v>0.82968856431183391</v>
      </c>
      <c r="B266" s="195">
        <f t="shared" si="16"/>
        <v>0.82968856431183391</v>
      </c>
      <c r="C266" s="196">
        <f t="shared" si="17"/>
        <v>2.249999999999996</v>
      </c>
      <c r="D266" s="195">
        <f t="shared" si="17"/>
        <v>0.7192982456140351</v>
      </c>
      <c r="E266" s="195">
        <f t="shared" si="18"/>
        <v>0.17031143568816617</v>
      </c>
      <c r="F266" s="195">
        <f t="shared" si="18"/>
        <v>0.6430509413843799</v>
      </c>
      <c r="G266" s="195">
        <f t="shared" si="18"/>
        <v>0.39298245614035088</v>
      </c>
      <c r="Q266" s="196">
        <f t="shared" si="19"/>
        <v>2.2399999999999962</v>
      </c>
      <c r="R266" s="201">
        <v>0.7192982456140351</v>
      </c>
      <c r="S266" s="201">
        <v>0.82867662179837365</v>
      </c>
      <c r="T266" s="201">
        <v>0.17132337820162638</v>
      </c>
      <c r="U266" s="201">
        <v>0.63731088261447078</v>
      </c>
      <c r="V266" s="201">
        <v>0.39298245614035088</v>
      </c>
    </row>
    <row r="267" spans="1:22">
      <c r="A267" s="195">
        <f t="shared" si="15"/>
        <v>0.83063093300194224</v>
      </c>
      <c r="B267" s="195">
        <f t="shared" si="16"/>
        <v>0.83063093300194224</v>
      </c>
      <c r="C267" s="196">
        <f t="shared" si="17"/>
        <v>2.2599999999999958</v>
      </c>
      <c r="D267" s="195">
        <f t="shared" si="17"/>
        <v>0.7192982456140351</v>
      </c>
      <c r="E267" s="195">
        <f t="shared" si="18"/>
        <v>0.1693690669980579</v>
      </c>
      <c r="F267" s="195">
        <f t="shared" si="18"/>
        <v>0.64846426635727872</v>
      </c>
      <c r="G267" s="195">
        <f t="shared" si="18"/>
        <v>0.39298245614035088</v>
      </c>
      <c r="Q267" s="196">
        <f t="shared" si="19"/>
        <v>2.249999999999996</v>
      </c>
      <c r="R267" s="201">
        <v>0.7192982456140351</v>
      </c>
      <c r="S267" s="201">
        <v>0.82968856431183391</v>
      </c>
      <c r="T267" s="201">
        <v>0.17031143568816617</v>
      </c>
      <c r="U267" s="201">
        <v>0.6430509413843799</v>
      </c>
      <c r="V267" s="201">
        <v>0.39298245614035088</v>
      </c>
    </row>
    <row r="268" spans="1:22">
      <c r="A268" s="195">
        <f t="shared" si="15"/>
        <v>0.83157149753257509</v>
      </c>
      <c r="B268" s="195">
        <f t="shared" si="16"/>
        <v>0.83157149753257509</v>
      </c>
      <c r="C268" s="196">
        <f t="shared" si="17"/>
        <v>2.2699999999999956</v>
      </c>
      <c r="D268" s="195">
        <f t="shared" si="17"/>
        <v>0.72280701754385968</v>
      </c>
      <c r="E268" s="195">
        <f t="shared" si="18"/>
        <v>0.16842850246742502</v>
      </c>
      <c r="F268" s="195">
        <f t="shared" si="18"/>
        <v>0.65387939548965335</v>
      </c>
      <c r="G268" s="195">
        <f t="shared" si="18"/>
        <v>0.39298245614035088</v>
      </c>
      <c r="Q268" s="196">
        <f t="shared" si="19"/>
        <v>2.2599999999999958</v>
      </c>
      <c r="R268" s="201">
        <v>0.7192982456140351</v>
      </c>
      <c r="S268" s="201">
        <v>0.83063093300194224</v>
      </c>
      <c r="T268" s="201">
        <v>0.1693690669980579</v>
      </c>
      <c r="U268" s="201">
        <v>0.64846426635727872</v>
      </c>
      <c r="V268" s="201">
        <v>0.39298245614035088</v>
      </c>
    </row>
    <row r="269" spans="1:22">
      <c r="A269" s="195">
        <f t="shared" si="15"/>
        <v>0.83251398397335152</v>
      </c>
      <c r="B269" s="195">
        <f t="shared" si="16"/>
        <v>0.83251398397335152</v>
      </c>
      <c r="C269" s="196">
        <f t="shared" si="17"/>
        <v>2.2799999999999954</v>
      </c>
      <c r="D269" s="195">
        <f t="shared" si="17"/>
        <v>0.72280701754385968</v>
      </c>
      <c r="E269" s="195">
        <f t="shared" si="18"/>
        <v>0.16748601602664856</v>
      </c>
      <c r="F269" s="195">
        <f t="shared" si="18"/>
        <v>0.659338861902943</v>
      </c>
      <c r="G269" s="195">
        <f t="shared" si="18"/>
        <v>0.39649122807017545</v>
      </c>
      <c r="Q269" s="196">
        <f t="shared" si="19"/>
        <v>2.2699999999999956</v>
      </c>
      <c r="R269" s="201">
        <v>0.72280701754385968</v>
      </c>
      <c r="S269" s="201">
        <v>0.83157149753257509</v>
      </c>
      <c r="T269" s="201">
        <v>0.16842850246742502</v>
      </c>
      <c r="U269" s="201">
        <v>0.65387939548965335</v>
      </c>
      <c r="V269" s="201">
        <v>0.39298245614035088</v>
      </c>
    </row>
    <row r="270" spans="1:22">
      <c r="A270" s="195">
        <f t="shared" si="15"/>
        <v>0.83347026406382529</v>
      </c>
      <c r="B270" s="195">
        <f t="shared" si="16"/>
        <v>0.83347026406382529</v>
      </c>
      <c r="C270" s="196">
        <f t="shared" si="17"/>
        <v>2.2899999999999952</v>
      </c>
      <c r="D270" s="195">
        <f t="shared" si="17"/>
        <v>0.72280701754385968</v>
      </c>
      <c r="E270" s="195">
        <f t="shared" si="18"/>
        <v>0.16652973593617471</v>
      </c>
      <c r="F270" s="195">
        <f t="shared" si="18"/>
        <v>0.66502385953524168</v>
      </c>
      <c r="G270" s="195">
        <f t="shared" si="18"/>
        <v>0.4</v>
      </c>
      <c r="Q270" s="196">
        <f t="shared" si="19"/>
        <v>2.2799999999999954</v>
      </c>
      <c r="R270" s="201">
        <v>0.72280701754385968</v>
      </c>
      <c r="S270" s="201">
        <v>0.83251398397335152</v>
      </c>
      <c r="T270" s="201">
        <v>0.16748601602664856</v>
      </c>
      <c r="U270" s="201">
        <v>0.659338861902943</v>
      </c>
      <c r="V270" s="201">
        <v>0.39649122807017545</v>
      </c>
    </row>
    <row r="271" spans="1:22">
      <c r="A271" s="195">
        <f t="shared" si="15"/>
        <v>0.83446062760926765</v>
      </c>
      <c r="B271" s="195">
        <f t="shared" si="16"/>
        <v>0.83446062760926765</v>
      </c>
      <c r="C271" s="196">
        <f t="shared" si="17"/>
        <v>2.2999999999999949</v>
      </c>
      <c r="D271" s="195">
        <f t="shared" si="17"/>
        <v>0.72631578947368425</v>
      </c>
      <c r="E271" s="195">
        <f t="shared" si="18"/>
        <v>0.16553937239073227</v>
      </c>
      <c r="F271" s="195">
        <f t="shared" si="18"/>
        <v>0.67079504592717187</v>
      </c>
      <c r="G271" s="195">
        <f t="shared" si="18"/>
        <v>0.4</v>
      </c>
      <c r="Q271" s="196">
        <f t="shared" si="19"/>
        <v>2.2899999999999952</v>
      </c>
      <c r="R271" s="201">
        <v>0.72280701754385968</v>
      </c>
      <c r="S271" s="201">
        <v>0.83347026406382529</v>
      </c>
      <c r="T271" s="201">
        <v>0.16652973593617471</v>
      </c>
      <c r="U271" s="201">
        <v>0.66502385953524168</v>
      </c>
      <c r="V271" s="201">
        <v>0.4</v>
      </c>
    </row>
    <row r="272" spans="1:22">
      <c r="A272" s="195">
        <f t="shared" si="15"/>
        <v>0.83544682591095731</v>
      </c>
      <c r="B272" s="195">
        <f t="shared" si="16"/>
        <v>0.83544682591095731</v>
      </c>
      <c r="C272" s="196">
        <f t="shared" si="17"/>
        <v>2.3099999999999947</v>
      </c>
      <c r="D272" s="195">
        <f t="shared" si="17"/>
        <v>0.72982456140350882</v>
      </c>
      <c r="E272" s="195">
        <f t="shared" si="18"/>
        <v>0.16455317408904258</v>
      </c>
      <c r="F272" s="195">
        <f t="shared" si="18"/>
        <v>0.67651458971779377</v>
      </c>
      <c r="G272" s="195">
        <f t="shared" si="18"/>
        <v>0.4</v>
      </c>
      <c r="Q272" s="196">
        <f t="shared" si="19"/>
        <v>2.2999999999999949</v>
      </c>
      <c r="R272" s="201">
        <v>0.72631578947368425</v>
      </c>
      <c r="S272" s="201">
        <v>0.83446062760926765</v>
      </c>
      <c r="T272" s="201">
        <v>0.16553937239073227</v>
      </c>
      <c r="U272" s="201">
        <v>0.67079504592717187</v>
      </c>
      <c r="V272" s="201">
        <v>0.4</v>
      </c>
    </row>
    <row r="273" spans="1:22">
      <c r="A273" s="195">
        <f t="shared" si="15"/>
        <v>0.83644549792411726</v>
      </c>
      <c r="B273" s="195">
        <f t="shared" si="16"/>
        <v>0.83644549792411726</v>
      </c>
      <c r="C273" s="196">
        <f t="shared" si="17"/>
        <v>2.3199999999999945</v>
      </c>
      <c r="D273" s="195">
        <f t="shared" si="17"/>
        <v>0.72982456140350882</v>
      </c>
      <c r="E273" s="195">
        <f t="shared" si="18"/>
        <v>0.16355450207588274</v>
      </c>
      <c r="F273" s="195">
        <f t="shared" si="18"/>
        <v>0.68251228879997961</v>
      </c>
      <c r="G273" s="195">
        <f t="shared" si="18"/>
        <v>0.40350877192982454</v>
      </c>
      <c r="Q273" s="196">
        <f t="shared" si="19"/>
        <v>2.3099999999999947</v>
      </c>
      <c r="R273" s="201">
        <v>0.72982456140350882</v>
      </c>
      <c r="S273" s="201">
        <v>0.83544682591095731</v>
      </c>
      <c r="T273" s="201">
        <v>0.16455317408904258</v>
      </c>
      <c r="U273" s="201">
        <v>0.67651458971779377</v>
      </c>
      <c r="V273" s="201">
        <v>0.4</v>
      </c>
    </row>
    <row r="274" spans="1:22">
      <c r="A274" s="195">
        <f t="shared" si="15"/>
        <v>0.8373604492122233</v>
      </c>
      <c r="B274" s="195">
        <f t="shared" si="16"/>
        <v>0.8373604492122233</v>
      </c>
      <c r="C274" s="196">
        <f t="shared" si="17"/>
        <v>2.3299999999999943</v>
      </c>
      <c r="D274" s="195">
        <f t="shared" si="17"/>
        <v>0.72982456140350882</v>
      </c>
      <c r="E274" s="195">
        <f t="shared" si="18"/>
        <v>0.16263955078777667</v>
      </c>
      <c r="F274" s="195">
        <f t="shared" si="18"/>
        <v>0.68795303117488082</v>
      </c>
      <c r="G274" s="195">
        <f t="shared" si="18"/>
        <v>0.40350877192982454</v>
      </c>
      <c r="Q274" s="196">
        <f t="shared" si="19"/>
        <v>2.3199999999999945</v>
      </c>
      <c r="R274" s="201">
        <v>0.72982456140350882</v>
      </c>
      <c r="S274" s="201">
        <v>0.83644549792411726</v>
      </c>
      <c r="T274" s="201">
        <v>0.16355450207588274</v>
      </c>
      <c r="U274" s="201">
        <v>0.68251228879997961</v>
      </c>
      <c r="V274" s="201">
        <v>0.40350877192982454</v>
      </c>
    </row>
    <row r="275" spans="1:22">
      <c r="A275" s="195">
        <f t="shared" si="15"/>
        <v>0.83827540050032945</v>
      </c>
      <c r="B275" s="195">
        <f t="shared" si="16"/>
        <v>0.83827540050032945</v>
      </c>
      <c r="C275" s="196">
        <f t="shared" si="17"/>
        <v>2.3399999999999941</v>
      </c>
      <c r="D275" s="195">
        <f t="shared" si="17"/>
        <v>0.72982456140350882</v>
      </c>
      <c r="E275" s="195">
        <f t="shared" si="18"/>
        <v>0.16172459949967058</v>
      </c>
      <c r="F275" s="195">
        <f t="shared" si="18"/>
        <v>0.69339377354978204</v>
      </c>
      <c r="G275" s="195">
        <f t="shared" si="18"/>
        <v>0.41052631578947368</v>
      </c>
      <c r="Q275" s="196">
        <f t="shared" si="19"/>
        <v>2.3299999999999943</v>
      </c>
      <c r="R275" s="201">
        <v>0.72982456140350882</v>
      </c>
      <c r="S275" s="201">
        <v>0.8373604492122233</v>
      </c>
      <c r="T275" s="201">
        <v>0.16263955078777667</v>
      </c>
      <c r="U275" s="201">
        <v>0.68795303117488082</v>
      </c>
      <c r="V275" s="201">
        <v>0.40350877192982454</v>
      </c>
    </row>
    <row r="276" spans="1:22">
      <c r="A276" s="195">
        <f t="shared" si="15"/>
        <v>0.83919876255044623</v>
      </c>
      <c r="B276" s="195">
        <f t="shared" si="16"/>
        <v>0.83919876255044623</v>
      </c>
      <c r="C276" s="196">
        <f t="shared" si="17"/>
        <v>2.3499999999999939</v>
      </c>
      <c r="D276" s="195">
        <f t="shared" si="17"/>
        <v>0.72982456140350882</v>
      </c>
      <c r="E276" s="195">
        <f t="shared" si="18"/>
        <v>0.16080123744955385</v>
      </c>
      <c r="F276" s="195">
        <f t="shared" si="18"/>
        <v>0.69887236435373135</v>
      </c>
      <c r="G276" s="195">
        <f t="shared" si="18"/>
        <v>0.42105263157894735</v>
      </c>
      <c r="Q276" s="196">
        <f t="shared" si="19"/>
        <v>2.3399999999999941</v>
      </c>
      <c r="R276" s="201">
        <v>0.72982456140350882</v>
      </c>
      <c r="S276" s="201">
        <v>0.83827540050032945</v>
      </c>
      <c r="T276" s="201">
        <v>0.16172459949967058</v>
      </c>
      <c r="U276" s="201">
        <v>0.69339377354978204</v>
      </c>
      <c r="V276" s="201">
        <v>0.41052631578947368</v>
      </c>
    </row>
    <row r="277" spans="1:22">
      <c r="A277" s="195">
        <f t="shared" si="15"/>
        <v>0.84011371383855227</v>
      </c>
      <c r="B277" s="195">
        <f t="shared" si="16"/>
        <v>0.84011371383855227</v>
      </c>
      <c r="C277" s="196">
        <f t="shared" si="17"/>
        <v>2.3599999999999937</v>
      </c>
      <c r="D277" s="195">
        <f t="shared" si="17"/>
        <v>0.72982456140350882</v>
      </c>
      <c r="E277" s="195">
        <f t="shared" si="18"/>
        <v>0.15988628616144773</v>
      </c>
      <c r="F277" s="195">
        <f t="shared" si="18"/>
        <v>0.70431310672863234</v>
      </c>
      <c r="G277" s="195">
        <f t="shared" si="18"/>
        <v>0.42105263157894735</v>
      </c>
      <c r="Q277" s="196">
        <f t="shared" si="19"/>
        <v>2.3499999999999939</v>
      </c>
      <c r="R277" s="201">
        <v>0.72982456140350882</v>
      </c>
      <c r="S277" s="201">
        <v>0.83919876255044623</v>
      </c>
      <c r="T277" s="201">
        <v>0.16080123744955385</v>
      </c>
      <c r="U277" s="201">
        <v>0.69887236435373135</v>
      </c>
      <c r="V277" s="201">
        <v>0.42105263157894735</v>
      </c>
    </row>
    <row r="278" spans="1:22">
      <c r="A278" s="195">
        <f t="shared" si="15"/>
        <v>0.84114662059686196</v>
      </c>
      <c r="B278" s="195">
        <f t="shared" si="16"/>
        <v>0.84114662059686196</v>
      </c>
      <c r="C278" s="196">
        <f t="shared" si="17"/>
        <v>2.3699999999999934</v>
      </c>
      <c r="D278" s="195">
        <f t="shared" si="17"/>
        <v>0.72982456140350882</v>
      </c>
      <c r="E278" s="195">
        <f t="shared" si="18"/>
        <v>0.15885337940313804</v>
      </c>
      <c r="F278" s="195">
        <f t="shared" si="18"/>
        <v>0.71039179833699939</v>
      </c>
      <c r="G278" s="195">
        <f t="shared" si="18"/>
        <v>0.42456140350877192</v>
      </c>
      <c r="Q278" s="196">
        <f t="shared" si="19"/>
        <v>2.3599999999999937</v>
      </c>
      <c r="R278" s="201">
        <v>0.72982456140350882</v>
      </c>
      <c r="S278" s="201">
        <v>0.84011371383855227</v>
      </c>
      <c r="T278" s="201">
        <v>0.15988628616144773</v>
      </c>
      <c r="U278" s="201">
        <v>0.70431310672863234</v>
      </c>
      <c r="V278" s="201">
        <v>0.42105263157894735</v>
      </c>
    </row>
    <row r="279" spans="1:22">
      <c r="A279" s="195">
        <f t="shared" si="15"/>
        <v>0.84206998264697863</v>
      </c>
      <c r="B279" s="195">
        <f t="shared" si="16"/>
        <v>0.84206998264697863</v>
      </c>
      <c r="C279" s="196">
        <f t="shared" si="17"/>
        <v>2.3799999999999932</v>
      </c>
      <c r="D279" s="195">
        <f t="shared" si="17"/>
        <v>0.72982456140350882</v>
      </c>
      <c r="E279" s="195">
        <f t="shared" si="18"/>
        <v>0.15793001735302126</v>
      </c>
      <c r="F279" s="195">
        <f t="shared" si="18"/>
        <v>0.71587038914094792</v>
      </c>
      <c r="G279" s="195">
        <f t="shared" si="18"/>
        <v>0.42456140350877192</v>
      </c>
      <c r="Q279" s="196">
        <f t="shared" si="19"/>
        <v>2.3699999999999934</v>
      </c>
      <c r="R279" s="201">
        <v>0.72982456140350882</v>
      </c>
      <c r="S279" s="201">
        <v>0.84114662059686196</v>
      </c>
      <c r="T279" s="201">
        <v>0.15885337940313804</v>
      </c>
      <c r="U279" s="201">
        <v>0.71039179833699939</v>
      </c>
      <c r="V279" s="201">
        <v>0.42456140350877192</v>
      </c>
    </row>
    <row r="280" spans="1:22">
      <c r="A280" s="195">
        <f t="shared" si="15"/>
        <v>0.84300574428609043</v>
      </c>
      <c r="B280" s="195">
        <f t="shared" si="16"/>
        <v>0.84300574428609043</v>
      </c>
      <c r="C280" s="196">
        <f t="shared" si="17"/>
        <v>2.389999999999993</v>
      </c>
      <c r="D280" s="195">
        <f t="shared" si="17"/>
        <v>0.73333333333333328</v>
      </c>
      <c r="E280" s="195">
        <f t="shared" si="18"/>
        <v>0.15699425571390954</v>
      </c>
      <c r="F280" s="195">
        <f t="shared" si="18"/>
        <v>0.72157590522460924</v>
      </c>
      <c r="G280" s="195">
        <f t="shared" si="18"/>
        <v>0.42807017543859649</v>
      </c>
      <c r="Q280" s="196">
        <f t="shared" si="19"/>
        <v>2.3799999999999932</v>
      </c>
      <c r="R280" s="201">
        <v>0.72982456140350882</v>
      </c>
      <c r="S280" s="201">
        <v>0.84206998264697863</v>
      </c>
      <c r="T280" s="201">
        <v>0.15793001735302126</v>
      </c>
      <c r="U280" s="201">
        <v>0.71587038914094792</v>
      </c>
      <c r="V280" s="201">
        <v>0.42456140350877192</v>
      </c>
    </row>
    <row r="281" spans="1:22">
      <c r="A281" s="195">
        <f t="shared" si="15"/>
        <v>0.84391817234559341</v>
      </c>
      <c r="B281" s="195">
        <f t="shared" si="16"/>
        <v>0.84391817234559341</v>
      </c>
      <c r="C281" s="196">
        <f t="shared" si="17"/>
        <v>2.3999999999999928</v>
      </c>
      <c r="D281" s="195">
        <f t="shared" si="17"/>
        <v>0.73333333333333328</v>
      </c>
      <c r="E281" s="195">
        <f t="shared" si="18"/>
        <v>0.1560818276544067</v>
      </c>
      <c r="F281" s="195">
        <f t="shared" si="18"/>
        <v>0.72701917082811363</v>
      </c>
      <c r="G281" s="195">
        <f t="shared" si="18"/>
        <v>0.42807017543859649</v>
      </c>
      <c r="Q281" s="196">
        <f t="shared" si="19"/>
        <v>2.389999999999993</v>
      </c>
      <c r="R281" s="201">
        <v>0.73333333333333328</v>
      </c>
      <c r="S281" s="201">
        <v>0.84300574428609043</v>
      </c>
      <c r="T281" s="201">
        <v>0.15699425571390954</v>
      </c>
      <c r="U281" s="201">
        <v>0.72157590522460924</v>
      </c>
      <c r="V281" s="201">
        <v>0.42807017543859649</v>
      </c>
    </row>
    <row r="282" spans="1:22">
      <c r="A282" s="195">
        <f t="shared" si="15"/>
        <v>0.84478511549402524</v>
      </c>
      <c r="B282" s="195">
        <f t="shared" si="16"/>
        <v>0.84478511549402524</v>
      </c>
      <c r="C282" s="196">
        <f t="shared" si="17"/>
        <v>2.4099999999999926</v>
      </c>
      <c r="D282" s="195">
        <f t="shared" si="17"/>
        <v>0.73684210526315785</v>
      </c>
      <c r="E282" s="195">
        <f t="shared" si="18"/>
        <v>0.15521488450597473</v>
      </c>
      <c r="F282" s="195">
        <f t="shared" si="18"/>
        <v>0.73250792134268927</v>
      </c>
      <c r="G282" s="195">
        <f t="shared" si="18"/>
        <v>0.43157894736842106</v>
      </c>
      <c r="Q282" s="196">
        <f t="shared" si="19"/>
        <v>2.3999999999999928</v>
      </c>
      <c r="R282" s="201">
        <v>0.73333333333333328</v>
      </c>
      <c r="S282" s="201">
        <v>0.84391817234559341</v>
      </c>
      <c r="T282" s="201">
        <v>0.1560818276544067</v>
      </c>
      <c r="U282" s="201">
        <v>0.72701917082811363</v>
      </c>
      <c r="V282" s="201">
        <v>0.42807017543859649</v>
      </c>
    </row>
    <row r="283" spans="1:22">
      <c r="A283" s="195">
        <f t="shared" si="15"/>
        <v>0.84570340585464965</v>
      </c>
      <c r="B283" s="195">
        <f t="shared" si="16"/>
        <v>0.84570340585464965</v>
      </c>
      <c r="C283" s="196">
        <f t="shared" si="17"/>
        <v>2.4199999999999924</v>
      </c>
      <c r="D283" s="195">
        <f t="shared" si="17"/>
        <v>0.73684210526315785</v>
      </c>
      <c r="E283" s="195">
        <f t="shared" si="18"/>
        <v>0.15429659414535038</v>
      </c>
      <c r="F283" s="195">
        <f t="shared" si="18"/>
        <v>0.73834163226543381</v>
      </c>
      <c r="G283" s="195">
        <f t="shared" si="18"/>
        <v>0.43157894736842106</v>
      </c>
      <c r="Q283" s="196">
        <f t="shared" si="19"/>
        <v>2.4099999999999926</v>
      </c>
      <c r="R283" s="201">
        <v>0.73684210526315785</v>
      </c>
      <c r="S283" s="201">
        <v>0.84478511549402524</v>
      </c>
      <c r="T283" s="201">
        <v>0.15521488450597473</v>
      </c>
      <c r="U283" s="201">
        <v>0.73250792134268927</v>
      </c>
      <c r="V283" s="201">
        <v>0.43157894736842106</v>
      </c>
    </row>
    <row r="284" spans="1:22">
      <c r="A284" s="195">
        <f t="shared" si="15"/>
        <v>0.84655569696577659</v>
      </c>
      <c r="B284" s="195">
        <f t="shared" si="16"/>
        <v>0.84655569696577659</v>
      </c>
      <c r="C284" s="196">
        <f t="shared" si="17"/>
        <v>2.4299999999999922</v>
      </c>
      <c r="D284" s="195">
        <f t="shared" si="17"/>
        <v>0.73684210526315785</v>
      </c>
      <c r="E284" s="195">
        <f t="shared" si="18"/>
        <v>0.15344430303422346</v>
      </c>
      <c r="F284" s="195">
        <f t="shared" si="18"/>
        <v>0.74384503481731479</v>
      </c>
      <c r="G284" s="195">
        <f t="shared" si="18"/>
        <v>0.43157894736842106</v>
      </c>
      <c r="Q284" s="196">
        <f t="shared" si="19"/>
        <v>2.4199999999999924</v>
      </c>
      <c r="R284" s="201">
        <v>0.73684210526315785</v>
      </c>
      <c r="S284" s="201">
        <v>0.84570340585464965</v>
      </c>
      <c r="T284" s="201">
        <v>0.15429659414535038</v>
      </c>
      <c r="U284" s="201">
        <v>0.73834163226543381</v>
      </c>
      <c r="V284" s="201">
        <v>0.43157894736842106</v>
      </c>
    </row>
    <row r="285" spans="1:22">
      <c r="A285" s="195">
        <f t="shared" si="15"/>
        <v>0.84746078537381087</v>
      </c>
      <c r="B285" s="195">
        <f t="shared" si="16"/>
        <v>0.84746078537381087</v>
      </c>
      <c r="C285" s="196">
        <f t="shared" si="17"/>
        <v>2.439999999999992</v>
      </c>
      <c r="D285" s="195">
        <f t="shared" si="17"/>
        <v>0.73684210526315785</v>
      </c>
      <c r="E285" s="195">
        <f t="shared" si="18"/>
        <v>0.15253921462618908</v>
      </c>
      <c r="F285" s="195">
        <f t="shared" si="18"/>
        <v>0.74970149634665273</v>
      </c>
      <c r="G285" s="195">
        <f t="shared" si="18"/>
        <v>0.43157894736842106</v>
      </c>
      <c r="Q285" s="196">
        <f t="shared" si="19"/>
        <v>2.4299999999999922</v>
      </c>
      <c r="R285" s="201">
        <v>0.73684210526315785</v>
      </c>
      <c r="S285" s="201">
        <v>0.84655569696577659</v>
      </c>
      <c r="T285" s="201">
        <v>0.15344430303422346</v>
      </c>
      <c r="U285" s="201">
        <v>0.74384503481731479</v>
      </c>
      <c r="V285" s="201">
        <v>0.43157894736842106</v>
      </c>
    </row>
    <row r="286" spans="1:22">
      <c r="A286" s="195">
        <f t="shared" si="15"/>
        <v>0.84832106670884788</v>
      </c>
      <c r="B286" s="195">
        <f t="shared" si="16"/>
        <v>0.84832106670884788</v>
      </c>
      <c r="C286" s="196">
        <f t="shared" si="17"/>
        <v>2.4499999999999917</v>
      </c>
      <c r="D286" s="195">
        <f t="shared" si="17"/>
        <v>0.73684210526315785</v>
      </c>
      <c r="E286" s="195">
        <f t="shared" si="18"/>
        <v>0.15167893329115198</v>
      </c>
      <c r="F286" s="195">
        <f t="shared" si="18"/>
        <v>0.75524316786568146</v>
      </c>
      <c r="G286" s="195">
        <f t="shared" si="18"/>
        <v>0.43508771929824563</v>
      </c>
      <c r="Q286" s="196">
        <f t="shared" si="19"/>
        <v>2.439999999999992</v>
      </c>
      <c r="R286" s="201">
        <v>0.73684210526315785</v>
      </c>
      <c r="S286" s="201">
        <v>0.84746078537381087</v>
      </c>
      <c r="T286" s="201">
        <v>0.15253921462618908</v>
      </c>
      <c r="U286" s="201">
        <v>0.74970149634665273</v>
      </c>
      <c r="V286" s="201">
        <v>0.43157894736842106</v>
      </c>
    </row>
    <row r="287" spans="1:22">
      <c r="A287" s="195">
        <f t="shared" si="15"/>
        <v>0.84917335781997494</v>
      </c>
      <c r="B287" s="195">
        <f t="shared" si="16"/>
        <v>0.84917335781997494</v>
      </c>
      <c r="C287" s="196">
        <f t="shared" si="17"/>
        <v>2.4599999999999915</v>
      </c>
      <c r="D287" s="195">
        <f t="shared" si="17"/>
        <v>0.73684210526315785</v>
      </c>
      <c r="E287" s="195">
        <f t="shared" si="18"/>
        <v>0.15082664218002501</v>
      </c>
      <c r="F287" s="195">
        <f t="shared" si="18"/>
        <v>0.76074657041756222</v>
      </c>
      <c r="G287" s="195">
        <f t="shared" si="18"/>
        <v>0.43859649122807015</v>
      </c>
      <c r="Q287" s="196">
        <f t="shared" si="19"/>
        <v>2.4499999999999917</v>
      </c>
      <c r="R287" s="201">
        <v>0.73684210526315785</v>
      </c>
      <c r="S287" s="201">
        <v>0.84832106670884788</v>
      </c>
      <c r="T287" s="201">
        <v>0.15167893329115198</v>
      </c>
      <c r="U287" s="201">
        <v>0.75524316786568146</v>
      </c>
      <c r="V287" s="201">
        <v>0.43508771929824563</v>
      </c>
    </row>
    <row r="288" spans="1:22">
      <c r="A288" s="195">
        <f t="shared" si="15"/>
        <v>0.85002564893110188</v>
      </c>
      <c r="B288" s="195">
        <f t="shared" si="16"/>
        <v>0.85002564893110188</v>
      </c>
      <c r="C288" s="196">
        <f t="shared" si="17"/>
        <v>2.4699999999999913</v>
      </c>
      <c r="D288" s="195">
        <f t="shared" si="17"/>
        <v>0.73684210526315785</v>
      </c>
      <c r="E288" s="195">
        <f t="shared" si="18"/>
        <v>0.14997435106889803</v>
      </c>
      <c r="F288" s="195">
        <f t="shared" si="18"/>
        <v>0.76624997296944242</v>
      </c>
      <c r="G288" s="195">
        <f t="shared" si="18"/>
        <v>0.43859649122807015</v>
      </c>
      <c r="Q288" s="196">
        <f t="shared" si="19"/>
        <v>2.4599999999999915</v>
      </c>
      <c r="R288" s="201">
        <v>0.73684210526315785</v>
      </c>
      <c r="S288" s="201">
        <v>0.84917335781997494</v>
      </c>
      <c r="T288" s="201">
        <v>0.15082664218002501</v>
      </c>
      <c r="U288" s="201">
        <v>0.76074657041756222</v>
      </c>
      <c r="V288" s="201">
        <v>0.43859649122807015</v>
      </c>
    </row>
    <row r="289" spans="1:22">
      <c r="A289" s="195">
        <f t="shared" si="15"/>
        <v>0.85094393929172629</v>
      </c>
      <c r="B289" s="195">
        <f t="shared" si="16"/>
        <v>0.85094393929172629</v>
      </c>
      <c r="C289" s="196">
        <f t="shared" si="17"/>
        <v>2.4799999999999911</v>
      </c>
      <c r="D289" s="195">
        <f t="shared" si="17"/>
        <v>0.73684210526315785</v>
      </c>
      <c r="E289" s="195">
        <f t="shared" si="18"/>
        <v>0.14905606070827371</v>
      </c>
      <c r="F289" s="195">
        <f t="shared" si="18"/>
        <v>0.77208368389218762</v>
      </c>
      <c r="G289" s="195">
        <f t="shared" si="18"/>
        <v>0.44912280701754387</v>
      </c>
      <c r="Q289" s="196">
        <f t="shared" si="19"/>
        <v>2.4699999999999913</v>
      </c>
      <c r="R289" s="201">
        <v>0.73684210526315785</v>
      </c>
      <c r="S289" s="201">
        <v>0.85002564893110188</v>
      </c>
      <c r="T289" s="201">
        <v>0.14997435106889803</v>
      </c>
      <c r="U289" s="201">
        <v>0.76624997296944242</v>
      </c>
      <c r="V289" s="201">
        <v>0.43859649122807015</v>
      </c>
    </row>
    <row r="290" spans="1:22">
      <c r="A290" s="195">
        <f t="shared" si="15"/>
        <v>0.85181843481456132</v>
      </c>
      <c r="B290" s="195">
        <f t="shared" si="16"/>
        <v>0.85181843481456132</v>
      </c>
      <c r="C290" s="196">
        <f t="shared" si="17"/>
        <v>2.4899999999999909</v>
      </c>
      <c r="D290" s="195">
        <f t="shared" si="17"/>
        <v>0.73684210526315785</v>
      </c>
      <c r="E290" s="195">
        <f t="shared" si="18"/>
        <v>0.14818156518543874</v>
      </c>
      <c r="F290" s="195">
        <f t="shared" si="18"/>
        <v>0.77785046609212549</v>
      </c>
      <c r="G290" s="195">
        <f t="shared" si="18"/>
        <v>0.44912280701754387</v>
      </c>
      <c r="Q290" s="196">
        <f t="shared" si="19"/>
        <v>2.4799999999999911</v>
      </c>
      <c r="R290" s="201">
        <v>0.73684210526315785</v>
      </c>
      <c r="S290" s="201">
        <v>0.85094393929172629</v>
      </c>
      <c r="T290" s="201">
        <v>0.14905606070827371</v>
      </c>
      <c r="U290" s="201">
        <v>0.77208368389218762</v>
      </c>
      <c r="V290" s="201">
        <v>0.44912280701754387</v>
      </c>
    </row>
    <row r="291" spans="1:22">
      <c r="A291" s="195">
        <f t="shared" si="15"/>
        <v>0.85267072592568838</v>
      </c>
      <c r="B291" s="195">
        <f t="shared" si="16"/>
        <v>0.85267072592568838</v>
      </c>
      <c r="C291" s="196">
        <f t="shared" si="17"/>
        <v>2.4999999999999907</v>
      </c>
      <c r="D291" s="195">
        <f t="shared" si="17"/>
        <v>0.73684210526315785</v>
      </c>
      <c r="E291" s="195">
        <f t="shared" si="18"/>
        <v>0.14732927407431179</v>
      </c>
      <c r="F291" s="195">
        <f t="shared" si="18"/>
        <v>0.78335386864400591</v>
      </c>
      <c r="G291" s="195">
        <f t="shared" si="18"/>
        <v>0.44912280701754387</v>
      </c>
      <c r="Q291" s="196">
        <f t="shared" si="19"/>
        <v>2.4899999999999909</v>
      </c>
      <c r="R291" s="201">
        <v>0.73684210526315785</v>
      </c>
      <c r="S291" s="201">
        <v>0.85181843481456132</v>
      </c>
      <c r="T291" s="201">
        <v>0.14818156518543874</v>
      </c>
      <c r="U291" s="201">
        <v>0.77785046609212549</v>
      </c>
      <c r="V291" s="201">
        <v>0.44912280701754387</v>
      </c>
    </row>
    <row r="292" spans="1:22">
      <c r="A292" s="195">
        <f t="shared" si="15"/>
        <v>0.85356695707286234</v>
      </c>
      <c r="B292" s="195">
        <f t="shared" si="16"/>
        <v>0.85356695707286234</v>
      </c>
      <c r="C292" s="196">
        <f t="shared" si="17"/>
        <v>2.5099999999999905</v>
      </c>
      <c r="D292" s="195">
        <f t="shared" si="17"/>
        <v>0.74035087719298243</v>
      </c>
      <c r="E292" s="195">
        <f t="shared" si="18"/>
        <v>0.14643304292713774</v>
      </c>
      <c r="F292" s="195">
        <f t="shared" si="18"/>
        <v>0.78926544662526299</v>
      </c>
      <c r="G292" s="195">
        <f t="shared" si="18"/>
        <v>0.44912280701754387</v>
      </c>
      <c r="Q292" s="196">
        <f t="shared" si="19"/>
        <v>2.4999999999999907</v>
      </c>
      <c r="R292" s="201">
        <v>0.73684210526315785</v>
      </c>
      <c r="S292" s="201">
        <v>0.85267072592568838</v>
      </c>
      <c r="T292" s="201">
        <v>0.14732927407431179</v>
      </c>
      <c r="U292" s="201">
        <v>0.78335386864400591</v>
      </c>
      <c r="V292" s="201">
        <v>0.44912280701754387</v>
      </c>
    </row>
    <row r="293" spans="1:22">
      <c r="A293" s="195">
        <f t="shared" si="15"/>
        <v>0.85439486555340172</v>
      </c>
      <c r="B293" s="195">
        <f t="shared" si="16"/>
        <v>0.85439486555340172</v>
      </c>
      <c r="C293" s="196">
        <f t="shared" si="17"/>
        <v>2.5199999999999902</v>
      </c>
      <c r="D293" s="195">
        <f t="shared" si="17"/>
        <v>0.743859649122807</v>
      </c>
      <c r="E293" s="195">
        <f t="shared" si="18"/>
        <v>0.14560513444659828</v>
      </c>
      <c r="F293" s="195">
        <f t="shared" si="18"/>
        <v>0.79479323180773109</v>
      </c>
      <c r="G293" s="195">
        <f t="shared" si="18"/>
        <v>0.44912280701754387</v>
      </c>
      <c r="Q293" s="196">
        <f t="shared" si="19"/>
        <v>2.5099999999999905</v>
      </c>
      <c r="R293" s="201">
        <v>0.74035087719298243</v>
      </c>
      <c r="S293" s="201">
        <v>0.85356695707286234</v>
      </c>
      <c r="T293" s="201">
        <v>0.14643304292713774</v>
      </c>
      <c r="U293" s="201">
        <v>0.78926544662526299</v>
      </c>
      <c r="V293" s="201">
        <v>0.44912280701754387</v>
      </c>
    </row>
    <row r="294" spans="1:22">
      <c r="A294" s="195">
        <f t="shared" si="15"/>
        <v>0.85528840304142895</v>
      </c>
      <c r="B294" s="195">
        <f t="shared" si="16"/>
        <v>0.85528840304142895</v>
      </c>
      <c r="C294" s="196">
        <f t="shared" si="17"/>
        <v>2.52999999999999</v>
      </c>
      <c r="D294" s="195">
        <f t="shared" si="17"/>
        <v>0.743859649122807</v>
      </c>
      <c r="E294" s="195">
        <f t="shared" si="18"/>
        <v>0.14471159695857122</v>
      </c>
      <c r="F294" s="195">
        <f t="shared" si="18"/>
        <v>0.80084980622399149</v>
      </c>
      <c r="G294" s="195">
        <f t="shared" si="18"/>
        <v>0.45614035087719296</v>
      </c>
      <c r="Q294" s="196">
        <f t="shared" si="19"/>
        <v>2.5199999999999902</v>
      </c>
      <c r="R294" s="201">
        <v>0.743859649122807</v>
      </c>
      <c r="S294" s="201">
        <v>0.85439486555340172</v>
      </c>
      <c r="T294" s="201">
        <v>0.14560513444659828</v>
      </c>
      <c r="U294" s="201">
        <v>0.79479323180773109</v>
      </c>
      <c r="V294" s="201">
        <v>0.44912280701754387</v>
      </c>
    </row>
    <row r="295" spans="1:22">
      <c r="A295" s="195">
        <f t="shared" si="15"/>
        <v>0.85617031685635714</v>
      </c>
      <c r="B295" s="195">
        <f t="shared" si="16"/>
        <v>0.85617031685635714</v>
      </c>
      <c r="C295" s="196">
        <f t="shared" si="17"/>
        <v>2.5399999999999898</v>
      </c>
      <c r="D295" s="195">
        <f t="shared" si="17"/>
        <v>0.743859649122807</v>
      </c>
      <c r="E295" s="195">
        <f t="shared" si="18"/>
        <v>0.14382968314364286</v>
      </c>
      <c r="F295" s="195">
        <f t="shared" si="18"/>
        <v>0.8066736345013743</v>
      </c>
      <c r="G295" s="195">
        <f t="shared" si="18"/>
        <v>0.45614035087719296</v>
      </c>
      <c r="Q295" s="196">
        <f t="shared" si="19"/>
        <v>2.52999999999999</v>
      </c>
      <c r="R295" s="201">
        <v>0.743859649122807</v>
      </c>
      <c r="S295" s="201">
        <v>0.85528840304142895</v>
      </c>
      <c r="T295" s="201">
        <v>0.14471159695857122</v>
      </c>
      <c r="U295" s="201">
        <v>0.80084980622399149</v>
      </c>
      <c r="V295" s="201">
        <v>0.45614035087719296</v>
      </c>
    </row>
    <row r="296" spans="1:22">
      <c r="A296" s="195">
        <f t="shared" si="15"/>
        <v>0.85698877955301456</v>
      </c>
      <c r="B296" s="195">
        <f t="shared" si="16"/>
        <v>0.85698877955301456</v>
      </c>
      <c r="C296" s="196">
        <f t="shared" si="17"/>
        <v>2.5499999999999896</v>
      </c>
      <c r="D296" s="195">
        <f t="shared" si="17"/>
        <v>0.74736842105263157</v>
      </c>
      <c r="E296" s="195">
        <f t="shared" si="18"/>
        <v>0.14301122044698547</v>
      </c>
      <c r="F296" s="195">
        <f t="shared" si="18"/>
        <v>0.81225712465878253</v>
      </c>
      <c r="G296" s="195">
        <f t="shared" si="18"/>
        <v>0.45964912280701753</v>
      </c>
      <c r="Q296" s="196">
        <f t="shared" si="19"/>
        <v>2.5399999999999898</v>
      </c>
      <c r="R296" s="201">
        <v>0.743859649122807</v>
      </c>
      <c r="S296" s="201">
        <v>0.85617031685635714</v>
      </c>
      <c r="T296" s="201">
        <v>0.14382968314364286</v>
      </c>
      <c r="U296" s="201">
        <v>0.8066736345013743</v>
      </c>
      <c r="V296" s="201">
        <v>0.45614035087719296</v>
      </c>
    </row>
    <row r="297" spans="1:22">
      <c r="A297" s="195">
        <f t="shared" ref="A297:A360" si="20">S298</f>
        <v>0.85778232882090721</v>
      </c>
      <c r="B297" s="195">
        <f t="shared" ref="B297:B360" si="21">S298</f>
        <v>0.85778232882090721</v>
      </c>
      <c r="C297" s="196">
        <f t="shared" ref="C297:D360" si="22">Q298</f>
        <v>2.5599999999999894</v>
      </c>
      <c r="D297" s="195">
        <f t="shared" si="22"/>
        <v>0.75087719298245614</v>
      </c>
      <c r="E297" s="195">
        <f t="shared" ref="E297:G360" si="23">T298</f>
        <v>0.14221767117909268</v>
      </c>
      <c r="F297" s="195">
        <f t="shared" si="23"/>
        <v>0.81781926905389746</v>
      </c>
      <c r="G297" s="195">
        <f t="shared" si="23"/>
        <v>0.45964912280701753</v>
      </c>
      <c r="Q297" s="196">
        <f t="shared" si="19"/>
        <v>2.5499999999999896</v>
      </c>
      <c r="R297" s="201">
        <v>0.74736842105263157</v>
      </c>
      <c r="S297" s="201">
        <v>0.85698877955301456</v>
      </c>
      <c r="T297" s="201">
        <v>0.14301122044698547</v>
      </c>
      <c r="U297" s="201">
        <v>0.81225712465878253</v>
      </c>
      <c r="V297" s="201">
        <v>0.45964912280701753</v>
      </c>
    </row>
    <row r="298" spans="1:22">
      <c r="A298" s="195">
        <f t="shared" si="20"/>
        <v>0.85855182184255707</v>
      </c>
      <c r="B298" s="195">
        <f t="shared" si="21"/>
        <v>0.85855182184255707</v>
      </c>
      <c r="C298" s="196">
        <f t="shared" si="22"/>
        <v>2.5699999999999892</v>
      </c>
      <c r="D298" s="195">
        <f t="shared" si="22"/>
        <v>0.75438596491228072</v>
      </c>
      <c r="E298" s="195">
        <f t="shared" si="23"/>
        <v>0.14144817815744293</v>
      </c>
      <c r="F298" s="195">
        <f t="shared" si="23"/>
        <v>0.82340546969525452</v>
      </c>
      <c r="G298" s="195">
        <f t="shared" si="23"/>
        <v>0.45964912280701753</v>
      </c>
      <c r="Q298" s="196">
        <f t="shared" si="19"/>
        <v>2.5599999999999894</v>
      </c>
      <c r="R298" s="201">
        <v>0.75087719298245614</v>
      </c>
      <c r="S298" s="201">
        <v>0.85778232882090721</v>
      </c>
      <c r="T298" s="201">
        <v>0.14221767117909268</v>
      </c>
      <c r="U298" s="201">
        <v>0.81781926905389746</v>
      </c>
      <c r="V298" s="201">
        <v>0.45964912280701753</v>
      </c>
    </row>
    <row r="299" spans="1:22">
      <c r="A299" s="195">
        <f t="shared" si="20"/>
        <v>0.85937456889050745</v>
      </c>
      <c r="B299" s="195">
        <f t="shared" si="21"/>
        <v>0.85937456889050745</v>
      </c>
      <c r="C299" s="196">
        <f t="shared" si="22"/>
        <v>2.579999999999989</v>
      </c>
      <c r="D299" s="195">
        <f t="shared" si="22"/>
        <v>0.75438596491228072</v>
      </c>
      <c r="E299" s="195">
        <f t="shared" si="23"/>
        <v>0.14062543110949258</v>
      </c>
      <c r="F299" s="195">
        <f t="shared" si="23"/>
        <v>0.82939053177573541</v>
      </c>
      <c r="G299" s="195">
        <f t="shared" si="23"/>
        <v>0.46666666666666667</v>
      </c>
      <c r="Q299" s="196">
        <f t="shared" si="19"/>
        <v>2.5699999999999892</v>
      </c>
      <c r="R299" s="201">
        <v>0.75438596491228072</v>
      </c>
      <c r="S299" s="201">
        <v>0.85855182184255707</v>
      </c>
      <c r="T299" s="201">
        <v>0.14144817815744293</v>
      </c>
      <c r="U299" s="201">
        <v>0.82340546969525452</v>
      </c>
      <c r="V299" s="201">
        <v>0.45964912280701753</v>
      </c>
    </row>
    <row r="300" spans="1:22">
      <c r="A300" s="195">
        <f t="shared" si="20"/>
        <v>0.8601620971341527</v>
      </c>
      <c r="B300" s="195">
        <f t="shared" si="21"/>
        <v>0.8601620971341527</v>
      </c>
      <c r="C300" s="196">
        <f t="shared" si="22"/>
        <v>2.5899999999999888</v>
      </c>
      <c r="D300" s="195">
        <f t="shared" si="22"/>
        <v>0.75438596491228072</v>
      </c>
      <c r="E300" s="195">
        <f t="shared" si="23"/>
        <v>0.13983790286584746</v>
      </c>
      <c r="F300" s="195">
        <f t="shared" si="23"/>
        <v>0.83524428125486305</v>
      </c>
      <c r="G300" s="195">
        <f t="shared" si="23"/>
        <v>0.47017543859649125</v>
      </c>
      <c r="Q300" s="196">
        <f t="shared" ref="Q300:Q363" si="24">Q299+0.01</f>
        <v>2.579999999999989</v>
      </c>
      <c r="R300" s="201">
        <v>0.75438596491228072</v>
      </c>
      <c r="S300" s="201">
        <v>0.85937456889050745</v>
      </c>
      <c r="T300" s="201">
        <v>0.14062543110949258</v>
      </c>
      <c r="U300" s="201">
        <v>0.82939053177573541</v>
      </c>
      <c r="V300" s="201">
        <v>0.46666666666666667</v>
      </c>
    </row>
    <row r="301" spans="1:22">
      <c r="A301" s="195">
        <f t="shared" si="20"/>
        <v>0.86097059012191313</v>
      </c>
      <c r="B301" s="195">
        <f t="shared" si="21"/>
        <v>0.86097059012191313</v>
      </c>
      <c r="C301" s="196">
        <f t="shared" si="22"/>
        <v>2.5999999999999885</v>
      </c>
      <c r="D301" s="195">
        <f t="shared" si="22"/>
        <v>0.76140350877192986</v>
      </c>
      <c r="E301" s="195">
        <f t="shared" si="23"/>
        <v>0.13902940987808682</v>
      </c>
      <c r="F301" s="195">
        <f t="shared" si="23"/>
        <v>0.84114153035941375</v>
      </c>
      <c r="G301" s="195">
        <f t="shared" si="23"/>
        <v>0.47368421052631576</v>
      </c>
      <c r="Q301" s="196">
        <f t="shared" si="24"/>
        <v>2.5899999999999888</v>
      </c>
      <c r="R301" s="201">
        <v>0.75438596491228072</v>
      </c>
      <c r="S301" s="201">
        <v>0.8601620971341527</v>
      </c>
      <c r="T301" s="201">
        <v>0.13983790286584746</v>
      </c>
      <c r="U301" s="201">
        <v>0.83524428125486305</v>
      </c>
      <c r="V301" s="201">
        <v>0.47017543859649125</v>
      </c>
    </row>
    <row r="302" spans="1:22">
      <c r="A302" s="195">
        <f t="shared" si="20"/>
        <v>0.86168973887041211</v>
      </c>
      <c r="B302" s="195">
        <f t="shared" si="21"/>
        <v>0.86168973887041211</v>
      </c>
      <c r="C302" s="196">
        <f t="shared" si="22"/>
        <v>2.6099999999999883</v>
      </c>
      <c r="D302" s="195">
        <f t="shared" si="22"/>
        <v>0.76140350877192986</v>
      </c>
      <c r="E302" s="195">
        <f t="shared" si="23"/>
        <v>0.13831026112958789</v>
      </c>
      <c r="F302" s="195">
        <f t="shared" si="23"/>
        <v>0.84682433446498029</v>
      </c>
      <c r="G302" s="195">
        <f t="shared" si="23"/>
        <v>0.47368421052631576</v>
      </c>
      <c r="Q302" s="196">
        <f t="shared" si="24"/>
        <v>2.5999999999999885</v>
      </c>
      <c r="R302" s="201">
        <v>0.76140350877192986</v>
      </c>
      <c r="S302" s="201">
        <v>0.86097059012191313</v>
      </c>
      <c r="T302" s="201">
        <v>0.13902940987808682</v>
      </c>
      <c r="U302" s="201">
        <v>0.84114153035941375</v>
      </c>
      <c r="V302" s="201">
        <v>0.47368421052631576</v>
      </c>
    </row>
    <row r="303" spans="1:22">
      <c r="A303" s="195">
        <f t="shared" si="20"/>
        <v>0.86240300008550352</v>
      </c>
      <c r="B303" s="195">
        <f t="shared" si="21"/>
        <v>0.86240300008550352</v>
      </c>
      <c r="C303" s="196">
        <f t="shared" si="22"/>
        <v>2.6199999999999881</v>
      </c>
      <c r="D303" s="195">
        <f t="shared" si="22"/>
        <v>0.76140350877192986</v>
      </c>
      <c r="E303" s="195">
        <f t="shared" si="23"/>
        <v>0.13759699991449653</v>
      </c>
      <c r="F303" s="195">
        <f t="shared" si="23"/>
        <v>0.85246676691289647</v>
      </c>
      <c r="G303" s="195">
        <f t="shared" si="23"/>
        <v>0.47368421052631576</v>
      </c>
      <c r="Q303" s="196">
        <f t="shared" si="24"/>
        <v>2.6099999999999883</v>
      </c>
      <c r="R303" s="201">
        <v>0.76140350877192986</v>
      </c>
      <c r="S303" s="201">
        <v>0.86168973887041211</v>
      </c>
      <c r="T303" s="201">
        <v>0.13831026112958789</v>
      </c>
      <c r="U303" s="201">
        <v>0.84682433446498029</v>
      </c>
      <c r="V303" s="201">
        <v>0.47368421052631576</v>
      </c>
    </row>
    <row r="304" spans="1:22">
      <c r="A304" s="195">
        <f t="shared" si="20"/>
        <v>0.86311626130059504</v>
      </c>
      <c r="B304" s="195">
        <f t="shared" si="21"/>
        <v>0.86311626130059504</v>
      </c>
      <c r="C304" s="196">
        <f t="shared" si="22"/>
        <v>2.6299999999999879</v>
      </c>
      <c r="D304" s="195">
        <f t="shared" si="22"/>
        <v>0.76140350877192986</v>
      </c>
      <c r="E304" s="195">
        <f t="shared" si="23"/>
        <v>0.13688373869940509</v>
      </c>
      <c r="F304" s="195">
        <f t="shared" si="23"/>
        <v>0.85810919936081276</v>
      </c>
      <c r="G304" s="195">
        <f t="shared" si="23"/>
        <v>0.47719298245614034</v>
      </c>
      <c r="Q304" s="196">
        <f t="shared" si="24"/>
        <v>2.6199999999999881</v>
      </c>
      <c r="R304" s="201">
        <v>0.76140350877192986</v>
      </c>
      <c r="S304" s="201">
        <v>0.86240300008550352</v>
      </c>
      <c r="T304" s="201">
        <v>0.13759699991449653</v>
      </c>
      <c r="U304" s="201">
        <v>0.85246676691289647</v>
      </c>
      <c r="V304" s="201">
        <v>0.47368421052631576</v>
      </c>
    </row>
    <row r="305" spans="1:22">
      <c r="A305" s="195">
        <f t="shared" si="20"/>
        <v>0.8638766425482366</v>
      </c>
      <c r="B305" s="195">
        <f t="shared" si="21"/>
        <v>0.8638766425482366</v>
      </c>
      <c r="C305" s="196">
        <f t="shared" si="22"/>
        <v>2.6399999999999877</v>
      </c>
      <c r="D305" s="195">
        <f t="shared" si="22"/>
        <v>0.76140350877192986</v>
      </c>
      <c r="E305" s="195">
        <f t="shared" si="23"/>
        <v>0.13612335745176346</v>
      </c>
      <c r="F305" s="195">
        <f t="shared" si="23"/>
        <v>0.86411036805054342</v>
      </c>
      <c r="G305" s="195">
        <f t="shared" si="23"/>
        <v>0.47719298245614034</v>
      </c>
      <c r="Q305" s="196">
        <f t="shared" si="24"/>
        <v>2.6299999999999879</v>
      </c>
      <c r="R305" s="201">
        <v>0.76140350877192986</v>
      </c>
      <c r="S305" s="201">
        <v>0.86311626130059504</v>
      </c>
      <c r="T305" s="201">
        <v>0.13688373869940509</v>
      </c>
      <c r="U305" s="201">
        <v>0.85810919936081276</v>
      </c>
      <c r="V305" s="201">
        <v>0.47719298245614034</v>
      </c>
    </row>
    <row r="306" spans="1:22">
      <c r="A306" s="195">
        <f t="shared" si="20"/>
        <v>0.86459579129673547</v>
      </c>
      <c r="B306" s="195">
        <f t="shared" si="21"/>
        <v>0.86459579129673547</v>
      </c>
      <c r="C306" s="196">
        <f t="shared" si="22"/>
        <v>2.6499999999999875</v>
      </c>
      <c r="D306" s="195">
        <f t="shared" si="22"/>
        <v>0.76140350877192986</v>
      </c>
      <c r="E306" s="195">
        <f t="shared" si="23"/>
        <v>0.13540420870326458</v>
      </c>
      <c r="F306" s="195">
        <f t="shared" si="23"/>
        <v>0.86979317215611018</v>
      </c>
      <c r="G306" s="195">
        <f t="shared" si="23"/>
        <v>0.47719298245614034</v>
      </c>
      <c r="Q306" s="196">
        <f t="shared" si="24"/>
        <v>2.6399999999999877</v>
      </c>
      <c r="R306" s="201">
        <v>0.76140350877192986</v>
      </c>
      <c r="S306" s="201">
        <v>0.8638766425482366</v>
      </c>
      <c r="T306" s="201">
        <v>0.13612335745176346</v>
      </c>
      <c r="U306" s="201">
        <v>0.86411036805054342</v>
      </c>
      <c r="V306" s="201">
        <v>0.47719298245614034</v>
      </c>
    </row>
    <row r="307" spans="1:22">
      <c r="A307" s="195">
        <f t="shared" si="20"/>
        <v>0.86535242681151558</v>
      </c>
      <c r="B307" s="195">
        <f t="shared" si="21"/>
        <v>0.86535242681151558</v>
      </c>
      <c r="C307" s="196">
        <f t="shared" si="22"/>
        <v>2.6599999999999873</v>
      </c>
      <c r="D307" s="195">
        <f t="shared" si="22"/>
        <v>0.76140350877192986</v>
      </c>
      <c r="E307" s="195">
        <f t="shared" si="23"/>
        <v>0.13464757318848439</v>
      </c>
      <c r="F307" s="195">
        <f t="shared" si="23"/>
        <v>0.87574227873364108</v>
      </c>
      <c r="G307" s="195">
        <f t="shared" si="23"/>
        <v>0.47719298245614034</v>
      </c>
      <c r="Q307" s="196">
        <f t="shared" si="24"/>
        <v>2.6499999999999875</v>
      </c>
      <c r="R307" s="201">
        <v>0.76140350877192986</v>
      </c>
      <c r="S307" s="201">
        <v>0.86459579129673547</v>
      </c>
      <c r="T307" s="201">
        <v>0.13540420870326458</v>
      </c>
      <c r="U307" s="201">
        <v>0.86979317215611018</v>
      </c>
      <c r="V307" s="201">
        <v>0.47719298245614034</v>
      </c>
    </row>
    <row r="308" spans="1:22">
      <c r="A308" s="195">
        <f t="shared" si="20"/>
        <v>0.86606568802660688</v>
      </c>
      <c r="B308" s="195">
        <f t="shared" si="21"/>
        <v>0.86606568802660688</v>
      </c>
      <c r="C308" s="196">
        <f t="shared" si="22"/>
        <v>2.6699999999999871</v>
      </c>
      <c r="D308" s="195">
        <f t="shared" si="22"/>
        <v>0.76140350877192986</v>
      </c>
      <c r="E308" s="195">
        <f t="shared" si="23"/>
        <v>0.13393431197339295</v>
      </c>
      <c r="F308" s="195">
        <f t="shared" si="23"/>
        <v>0.88138471118155703</v>
      </c>
      <c r="G308" s="195">
        <f t="shared" si="23"/>
        <v>0.48070175438596491</v>
      </c>
      <c r="Q308" s="196">
        <f t="shared" si="24"/>
        <v>2.6599999999999873</v>
      </c>
      <c r="R308" s="201">
        <v>0.76140350877192986</v>
      </c>
      <c r="S308" s="201">
        <v>0.86535242681151558</v>
      </c>
      <c r="T308" s="201">
        <v>0.13464757318848439</v>
      </c>
      <c r="U308" s="201">
        <v>0.87574227873364108</v>
      </c>
      <c r="V308" s="201">
        <v>0.47719298245614034</v>
      </c>
    </row>
    <row r="309" spans="1:22">
      <c r="A309" s="195">
        <f t="shared" si="20"/>
        <v>0.86678483677510587</v>
      </c>
      <c r="B309" s="195">
        <f t="shared" si="21"/>
        <v>0.86678483677510587</v>
      </c>
      <c r="C309" s="196">
        <f t="shared" si="22"/>
        <v>2.6799999999999868</v>
      </c>
      <c r="D309" s="195">
        <f t="shared" si="22"/>
        <v>0.76140350877192986</v>
      </c>
      <c r="E309" s="195">
        <f t="shared" si="23"/>
        <v>0.1332151632248941</v>
      </c>
      <c r="F309" s="195">
        <f t="shared" si="23"/>
        <v>0.8870675152871238</v>
      </c>
      <c r="G309" s="195">
        <f t="shared" si="23"/>
        <v>0.48070175438596491</v>
      </c>
      <c r="Q309" s="196">
        <f t="shared" si="24"/>
        <v>2.6699999999999871</v>
      </c>
      <c r="R309" s="201">
        <v>0.76140350877192986</v>
      </c>
      <c r="S309" s="201">
        <v>0.86606568802660688</v>
      </c>
      <c r="T309" s="201">
        <v>0.13393431197339295</v>
      </c>
      <c r="U309" s="201">
        <v>0.88138471118155703</v>
      </c>
      <c r="V309" s="201">
        <v>0.48070175438596491</v>
      </c>
    </row>
    <row r="310" spans="1:22">
      <c r="A310" s="195">
        <f t="shared" si="20"/>
        <v>0.86752030240190536</v>
      </c>
      <c r="B310" s="195">
        <f t="shared" si="21"/>
        <v>0.86752030240190536</v>
      </c>
      <c r="C310" s="196">
        <f t="shared" si="22"/>
        <v>2.6899999999999866</v>
      </c>
      <c r="D310" s="195">
        <f t="shared" si="22"/>
        <v>0.76140350877192986</v>
      </c>
      <c r="E310" s="195">
        <f t="shared" si="23"/>
        <v>0.13247969759809464</v>
      </c>
      <c r="F310" s="195">
        <f t="shared" si="23"/>
        <v>0.89297332738309798</v>
      </c>
      <c r="G310" s="195">
        <f t="shared" si="23"/>
        <v>0.48421052631578948</v>
      </c>
      <c r="Q310" s="196">
        <f t="shared" si="24"/>
        <v>2.6799999999999868</v>
      </c>
      <c r="R310" s="201">
        <v>0.76140350877192986</v>
      </c>
      <c r="S310" s="201">
        <v>0.86678483677510587</v>
      </c>
      <c r="T310" s="201">
        <v>0.1332151632248941</v>
      </c>
      <c r="U310" s="201">
        <v>0.8870675152871238</v>
      </c>
      <c r="V310" s="201">
        <v>0.48070175438596491</v>
      </c>
    </row>
    <row r="311" spans="1:22">
      <c r="A311" s="195">
        <f t="shared" si="20"/>
        <v>0.86823356361699688</v>
      </c>
      <c r="B311" s="195">
        <f t="shared" si="21"/>
        <v>0.86823356361699688</v>
      </c>
      <c r="C311" s="196">
        <f t="shared" si="22"/>
        <v>2.6999999999999864</v>
      </c>
      <c r="D311" s="195">
        <f t="shared" si="22"/>
        <v>0.76140350877192986</v>
      </c>
      <c r="E311" s="195">
        <f t="shared" si="23"/>
        <v>0.13176643638300323</v>
      </c>
      <c r="F311" s="195">
        <f t="shared" si="23"/>
        <v>0.89861575983101394</v>
      </c>
      <c r="G311" s="195">
        <f t="shared" si="23"/>
        <v>0.48771929824561405</v>
      </c>
      <c r="Q311" s="196">
        <f t="shared" si="24"/>
        <v>2.6899999999999866</v>
      </c>
      <c r="R311" s="201">
        <v>0.76140350877192986</v>
      </c>
      <c r="S311" s="201">
        <v>0.86752030240190536</v>
      </c>
      <c r="T311" s="201">
        <v>0.13247969759809464</v>
      </c>
      <c r="U311" s="201">
        <v>0.89297332738309798</v>
      </c>
      <c r="V311" s="201">
        <v>0.48421052631578948</v>
      </c>
    </row>
    <row r="312" spans="1:22">
      <c r="A312" s="195">
        <f t="shared" si="20"/>
        <v>0.8689998323980459</v>
      </c>
      <c r="B312" s="195">
        <f t="shared" si="21"/>
        <v>0.8689998323980459</v>
      </c>
      <c r="C312" s="196">
        <f t="shared" si="22"/>
        <v>2.7099999999999862</v>
      </c>
      <c r="D312" s="195">
        <f t="shared" si="22"/>
        <v>0.76140350877192986</v>
      </c>
      <c r="E312" s="195">
        <f t="shared" si="23"/>
        <v>0.13100016760195421</v>
      </c>
      <c r="F312" s="195">
        <f t="shared" si="23"/>
        <v>0.90465730017839585</v>
      </c>
      <c r="G312" s="195">
        <f t="shared" si="23"/>
        <v>0.48771929824561405</v>
      </c>
      <c r="Q312" s="196">
        <f t="shared" si="24"/>
        <v>2.6999999999999864</v>
      </c>
      <c r="R312" s="201">
        <v>0.76140350877192986</v>
      </c>
      <c r="S312" s="201">
        <v>0.86823356361699688</v>
      </c>
      <c r="T312" s="201">
        <v>0.13176643638300323</v>
      </c>
      <c r="U312" s="201">
        <v>0.89861575983101394</v>
      </c>
      <c r="V312" s="201">
        <v>0.48771929824561405</v>
      </c>
    </row>
    <row r="313" spans="1:22">
      <c r="A313" s="195">
        <f t="shared" si="20"/>
        <v>0.8697564679128259</v>
      </c>
      <c r="B313" s="195">
        <f t="shared" si="21"/>
        <v>0.8697564679128259</v>
      </c>
      <c r="C313" s="196">
        <f t="shared" si="22"/>
        <v>2.719999999999986</v>
      </c>
      <c r="D313" s="195">
        <f t="shared" si="22"/>
        <v>0.76140350877192986</v>
      </c>
      <c r="E313" s="195">
        <f t="shared" si="23"/>
        <v>0.13024353208717396</v>
      </c>
      <c r="F313" s="195">
        <f t="shared" si="23"/>
        <v>0.91060640675592619</v>
      </c>
      <c r="G313" s="195">
        <f t="shared" si="23"/>
        <v>0.48771929824561405</v>
      </c>
      <c r="Q313" s="196">
        <f t="shared" si="24"/>
        <v>2.7099999999999862</v>
      </c>
      <c r="R313" s="201">
        <v>0.76140350877192986</v>
      </c>
      <c r="S313" s="201">
        <v>0.8689998323980459</v>
      </c>
      <c r="T313" s="201">
        <v>0.13100016760195421</v>
      </c>
      <c r="U313" s="201">
        <v>0.90465730017839585</v>
      </c>
      <c r="V313" s="201">
        <v>0.48771929824561405</v>
      </c>
    </row>
    <row r="314" spans="1:22">
      <c r="A314" s="195">
        <f t="shared" si="20"/>
        <v>0.87053132954888313</v>
      </c>
      <c r="B314" s="195">
        <f t="shared" si="21"/>
        <v>0.87053132954888313</v>
      </c>
      <c r="C314" s="196">
        <f t="shared" si="22"/>
        <v>2.7299999999999858</v>
      </c>
      <c r="D314" s="195">
        <f t="shared" si="22"/>
        <v>0.76140350877192986</v>
      </c>
      <c r="E314" s="195">
        <f t="shared" si="23"/>
        <v>0.12946867045111679</v>
      </c>
      <c r="F314" s="195">
        <f t="shared" si="23"/>
        <v>0.91678165702415704</v>
      </c>
      <c r="G314" s="195">
        <f t="shared" si="23"/>
        <v>0.49122807017543857</v>
      </c>
      <c r="Q314" s="196">
        <f t="shared" si="24"/>
        <v>2.719999999999986</v>
      </c>
      <c r="R314" s="201">
        <v>0.76140350877192986</v>
      </c>
      <c r="S314" s="201">
        <v>0.8697564679128259</v>
      </c>
      <c r="T314" s="201">
        <v>0.13024353208717396</v>
      </c>
      <c r="U314" s="201">
        <v>0.91060640675592619</v>
      </c>
      <c r="V314" s="201">
        <v>0.48771929824561405</v>
      </c>
    </row>
    <row r="315" spans="1:22">
      <c r="A315" s="195">
        <f t="shared" si="20"/>
        <v>0.871250478297382</v>
      </c>
      <c r="B315" s="195">
        <f t="shared" si="21"/>
        <v>0.871250478297382</v>
      </c>
      <c r="C315" s="196">
        <f t="shared" si="22"/>
        <v>2.7399999999999856</v>
      </c>
      <c r="D315" s="195">
        <f t="shared" si="22"/>
        <v>0.76140350877192986</v>
      </c>
      <c r="E315" s="195">
        <f t="shared" si="23"/>
        <v>0.12874952170261794</v>
      </c>
      <c r="F315" s="195">
        <f t="shared" si="23"/>
        <v>0.92246446112972369</v>
      </c>
      <c r="G315" s="195">
        <f t="shared" si="23"/>
        <v>0.49122807017543857</v>
      </c>
      <c r="Q315" s="196">
        <f t="shared" si="24"/>
        <v>2.7299999999999858</v>
      </c>
      <c r="R315" s="201">
        <v>0.76140350877192986</v>
      </c>
      <c r="S315" s="201">
        <v>0.87053132954888313</v>
      </c>
      <c r="T315" s="201">
        <v>0.12946867045111679</v>
      </c>
      <c r="U315" s="201">
        <v>0.91678165702415704</v>
      </c>
      <c r="V315" s="201">
        <v>0.49122807017543857</v>
      </c>
    </row>
    <row r="316" spans="1:22">
      <c r="A316" s="195">
        <f t="shared" si="20"/>
        <v>0.87194695042765924</v>
      </c>
      <c r="B316" s="195">
        <f t="shared" si="21"/>
        <v>0.87194695042765924</v>
      </c>
      <c r="C316" s="196">
        <f t="shared" si="22"/>
        <v>2.7499999999999853</v>
      </c>
      <c r="D316" s="195">
        <f t="shared" si="22"/>
        <v>0.76491228070175443</v>
      </c>
      <c r="E316" s="195">
        <f t="shared" si="23"/>
        <v>0.12805304957234087</v>
      </c>
      <c r="F316" s="195">
        <f t="shared" si="23"/>
        <v>0.92812368266245415</v>
      </c>
      <c r="G316" s="195">
        <f t="shared" si="23"/>
        <v>0.49824561403508771</v>
      </c>
      <c r="Q316" s="196">
        <f t="shared" si="24"/>
        <v>2.7399999999999856</v>
      </c>
      <c r="R316" s="201">
        <v>0.76140350877192986</v>
      </c>
      <c r="S316" s="201">
        <v>0.871250478297382</v>
      </c>
      <c r="T316" s="201">
        <v>0.12874952170261794</v>
      </c>
      <c r="U316" s="201">
        <v>0.92246446112972369</v>
      </c>
      <c r="V316" s="201">
        <v>0.49122807017543857</v>
      </c>
    </row>
    <row r="317" spans="1:22">
      <c r="A317" s="195">
        <f t="shared" si="20"/>
        <v>0.87261899890889871</v>
      </c>
      <c r="B317" s="195">
        <f t="shared" si="21"/>
        <v>0.87261899890889871</v>
      </c>
      <c r="C317" s="196">
        <f t="shared" si="22"/>
        <v>2.7599999999999851</v>
      </c>
      <c r="D317" s="195">
        <f t="shared" si="22"/>
        <v>0.76491228070175443</v>
      </c>
      <c r="E317" s="195">
        <f t="shared" si="23"/>
        <v>0.12738100109110143</v>
      </c>
      <c r="F317" s="195">
        <f t="shared" si="23"/>
        <v>0.93380732784422216</v>
      </c>
      <c r="G317" s="195">
        <f t="shared" si="23"/>
        <v>0.50175438596491229</v>
      </c>
      <c r="Q317" s="196">
        <f t="shared" si="24"/>
        <v>2.7499999999999853</v>
      </c>
      <c r="R317" s="201">
        <v>0.76491228070175443</v>
      </c>
      <c r="S317" s="201">
        <v>0.87194695042765924</v>
      </c>
      <c r="T317" s="201">
        <v>0.12805304957234087</v>
      </c>
      <c r="U317" s="201">
        <v>0.92812368266245415</v>
      </c>
      <c r="V317" s="201">
        <v>0.49824561403508771</v>
      </c>
    </row>
    <row r="318" spans="1:22">
      <c r="A318" s="195">
        <f t="shared" si="20"/>
        <v>0.87329104739013796</v>
      </c>
      <c r="B318" s="195">
        <f t="shared" si="21"/>
        <v>0.87329104739013796</v>
      </c>
      <c r="C318" s="196">
        <f t="shared" si="22"/>
        <v>2.7699999999999849</v>
      </c>
      <c r="D318" s="195">
        <f t="shared" si="22"/>
        <v>0.76491228070175443</v>
      </c>
      <c r="E318" s="195">
        <f t="shared" si="23"/>
        <v>0.12670895260986201</v>
      </c>
      <c r="F318" s="195">
        <f t="shared" si="23"/>
        <v>0.93949097302599005</v>
      </c>
      <c r="G318" s="195">
        <f t="shared" si="23"/>
        <v>0.50526315789473686</v>
      </c>
      <c r="Q318" s="196">
        <f t="shared" si="24"/>
        <v>2.7599999999999851</v>
      </c>
      <c r="R318" s="201">
        <v>0.76491228070175443</v>
      </c>
      <c r="S318" s="201">
        <v>0.87261899890889871</v>
      </c>
      <c r="T318" s="201">
        <v>0.12738100109110143</v>
      </c>
      <c r="U318" s="201">
        <v>0.93380732784422216</v>
      </c>
      <c r="V318" s="201">
        <v>0.50175438596491229</v>
      </c>
    </row>
    <row r="319" spans="1:22">
      <c r="A319" s="195">
        <f t="shared" si="20"/>
        <v>0.87405190805121413</v>
      </c>
      <c r="B319" s="195">
        <f t="shared" si="21"/>
        <v>0.87405190805121413</v>
      </c>
      <c r="C319" s="196">
        <f t="shared" si="22"/>
        <v>2.7799999999999847</v>
      </c>
      <c r="D319" s="195">
        <f t="shared" si="22"/>
        <v>0.76491228070175443</v>
      </c>
      <c r="E319" s="195">
        <f t="shared" si="23"/>
        <v>0.12594809194878581</v>
      </c>
      <c r="F319" s="195">
        <f t="shared" si="23"/>
        <v>0.94588796992264856</v>
      </c>
      <c r="G319" s="195">
        <f t="shared" si="23"/>
        <v>0.50877192982456143</v>
      </c>
      <c r="Q319" s="196">
        <f t="shared" si="24"/>
        <v>2.7699999999999849</v>
      </c>
      <c r="R319" s="201">
        <v>0.76491228070175443</v>
      </c>
      <c r="S319" s="201">
        <v>0.87329104739013796</v>
      </c>
      <c r="T319" s="201">
        <v>0.12670895260986201</v>
      </c>
      <c r="U319" s="201">
        <v>0.93949097302599005</v>
      </c>
      <c r="V319" s="201">
        <v>0.50526315789473686</v>
      </c>
    </row>
    <row r="320" spans="1:22">
      <c r="A320" s="195">
        <f t="shared" si="20"/>
        <v>0.8746627686370263</v>
      </c>
      <c r="B320" s="195">
        <f t="shared" si="21"/>
        <v>0.8746627686370263</v>
      </c>
      <c r="C320" s="196">
        <f t="shared" si="22"/>
        <v>2.7899999999999845</v>
      </c>
      <c r="D320" s="195">
        <f t="shared" si="22"/>
        <v>0.77192982456140347</v>
      </c>
      <c r="E320" s="195">
        <f t="shared" si="23"/>
        <v>0.12533723136297376</v>
      </c>
      <c r="F320" s="195">
        <f t="shared" si="23"/>
        <v>0.95163280299984387</v>
      </c>
      <c r="G320" s="195">
        <f t="shared" si="23"/>
        <v>0.50877192982456143</v>
      </c>
      <c r="Q320" s="196">
        <f t="shared" si="24"/>
        <v>2.7799999999999847</v>
      </c>
      <c r="R320" s="201">
        <v>0.76491228070175443</v>
      </c>
      <c r="S320" s="201">
        <v>0.87405190805121413</v>
      </c>
      <c r="T320" s="201">
        <v>0.12594809194878581</v>
      </c>
      <c r="U320" s="201">
        <v>0.94588796992264856</v>
      </c>
      <c r="V320" s="201">
        <v>0.50877192982456143</v>
      </c>
    </row>
    <row r="321" spans="1:22">
      <c r="A321" s="195">
        <f t="shared" si="20"/>
        <v>0.87529218128348141</v>
      </c>
      <c r="B321" s="195">
        <f t="shared" si="21"/>
        <v>0.87529218128348141</v>
      </c>
      <c r="C321" s="196">
        <f t="shared" si="22"/>
        <v>2.7999999999999843</v>
      </c>
      <c r="D321" s="195">
        <f t="shared" si="22"/>
        <v>0.77192982456140347</v>
      </c>
      <c r="E321" s="195">
        <f t="shared" si="23"/>
        <v>0.12470781871651859</v>
      </c>
      <c r="F321" s="195">
        <f t="shared" si="23"/>
        <v>0.95764466807616178</v>
      </c>
      <c r="G321" s="195">
        <f t="shared" si="23"/>
        <v>0.50877192982456143</v>
      </c>
      <c r="Q321" s="196">
        <f t="shared" si="24"/>
        <v>2.7899999999999845</v>
      </c>
      <c r="R321" s="201">
        <v>0.77192982456140347</v>
      </c>
      <c r="S321" s="201">
        <v>0.8746627686370263</v>
      </c>
      <c r="T321" s="201">
        <v>0.12533723136297376</v>
      </c>
      <c r="U321" s="201">
        <v>0.95163280299984387</v>
      </c>
      <c r="V321" s="201">
        <v>0.50877192982456143</v>
      </c>
    </row>
    <row r="322" spans="1:22">
      <c r="A322" s="195">
        <f t="shared" si="20"/>
        <v>0.87590443597543499</v>
      </c>
      <c r="B322" s="195">
        <f t="shared" si="21"/>
        <v>0.87590443597543499</v>
      </c>
      <c r="C322" s="196">
        <f t="shared" si="22"/>
        <v>2.8099999999999841</v>
      </c>
      <c r="D322" s="195">
        <f t="shared" si="22"/>
        <v>0.77192982456140347</v>
      </c>
      <c r="E322" s="195">
        <f t="shared" si="23"/>
        <v>0.12409556402456512</v>
      </c>
      <c r="F322" s="195">
        <f t="shared" si="23"/>
        <v>0.96343436623827405</v>
      </c>
      <c r="G322" s="195">
        <f t="shared" si="23"/>
        <v>0.50877192982456143</v>
      </c>
      <c r="Q322" s="196">
        <f t="shared" si="24"/>
        <v>2.7999999999999843</v>
      </c>
      <c r="R322" s="201">
        <v>0.77192982456140347</v>
      </c>
      <c r="S322" s="201">
        <v>0.87529218128348141</v>
      </c>
      <c r="T322" s="201">
        <v>0.12470781871651859</v>
      </c>
      <c r="U322" s="201">
        <v>0.95764466807616178</v>
      </c>
      <c r="V322" s="201">
        <v>0.50877192982456143</v>
      </c>
    </row>
    <row r="323" spans="1:22">
      <c r="A323" s="195">
        <f t="shared" si="20"/>
        <v>0.87651164421018202</v>
      </c>
      <c r="B323" s="195">
        <f t="shared" si="21"/>
        <v>0.87651164421018202</v>
      </c>
      <c r="C323" s="196">
        <f t="shared" si="22"/>
        <v>2.8199999999999839</v>
      </c>
      <c r="D323" s="195">
        <f t="shared" si="22"/>
        <v>0.77192982456140347</v>
      </c>
      <c r="E323" s="195">
        <f t="shared" si="23"/>
        <v>0.123488355789818</v>
      </c>
      <c r="F323" s="195">
        <f t="shared" si="23"/>
        <v>0.96918285166653417</v>
      </c>
      <c r="G323" s="195">
        <f t="shared" si="23"/>
        <v>0.512280701754386</v>
      </c>
      <c r="Q323" s="196">
        <f t="shared" si="24"/>
        <v>2.8099999999999841</v>
      </c>
      <c r="R323" s="201">
        <v>0.77192982456140347</v>
      </c>
      <c r="S323" s="201">
        <v>0.87590443597543499</v>
      </c>
      <c r="T323" s="201">
        <v>0.12409556402456512</v>
      </c>
      <c r="U323" s="201">
        <v>0.96343436623827405</v>
      </c>
      <c r="V323" s="201">
        <v>0.50877192982456143</v>
      </c>
    </row>
    <row r="324" spans="1:22">
      <c r="A324" s="195">
        <f t="shared" si="20"/>
        <v>0.87711885244492926</v>
      </c>
      <c r="B324" s="195">
        <f t="shared" si="21"/>
        <v>0.87711885244492926</v>
      </c>
      <c r="C324" s="196">
        <f t="shared" si="22"/>
        <v>2.8299999999999836</v>
      </c>
      <c r="D324" s="195">
        <f t="shared" si="22"/>
        <v>0.77192982456140347</v>
      </c>
      <c r="E324" s="195">
        <f t="shared" si="23"/>
        <v>0.1228811475550709</v>
      </c>
      <c r="F324" s="195">
        <f t="shared" si="23"/>
        <v>0.97493133709479451</v>
      </c>
      <c r="G324" s="195">
        <f t="shared" si="23"/>
        <v>0.512280701754386</v>
      </c>
      <c r="Q324" s="196">
        <f t="shared" si="24"/>
        <v>2.8199999999999839</v>
      </c>
      <c r="R324" s="201">
        <v>0.77192982456140347</v>
      </c>
      <c r="S324" s="201">
        <v>0.87651164421018202</v>
      </c>
      <c r="T324" s="201">
        <v>0.123488355789818</v>
      </c>
      <c r="U324" s="201">
        <v>0.96918285166653417</v>
      </c>
      <c r="V324" s="201">
        <v>0.512280701754386</v>
      </c>
    </row>
    <row r="325" spans="1:22">
      <c r="A325" s="195">
        <f t="shared" si="20"/>
        <v>0.87776413555059618</v>
      </c>
      <c r="B325" s="195">
        <f t="shared" si="21"/>
        <v>0.87776413555059618</v>
      </c>
      <c r="C325" s="196">
        <f t="shared" si="22"/>
        <v>2.8399999999999834</v>
      </c>
      <c r="D325" s="195">
        <f t="shared" si="22"/>
        <v>0.77543859649122804</v>
      </c>
      <c r="E325" s="195">
        <f t="shared" si="23"/>
        <v>0.12223586444940386</v>
      </c>
      <c r="F325" s="195">
        <f t="shared" si="23"/>
        <v>0.98103805527249743</v>
      </c>
      <c r="G325" s="195">
        <f t="shared" si="23"/>
        <v>0.512280701754386</v>
      </c>
      <c r="Q325" s="196">
        <f t="shared" si="24"/>
        <v>2.8299999999999836</v>
      </c>
      <c r="R325" s="201">
        <v>0.77192982456140347</v>
      </c>
      <c r="S325" s="201">
        <v>0.87711885244492926</v>
      </c>
      <c r="T325" s="201">
        <v>0.1228811475550709</v>
      </c>
      <c r="U325" s="201">
        <v>0.97493133709479451</v>
      </c>
      <c r="V325" s="201">
        <v>0.512280701754386</v>
      </c>
    </row>
    <row r="326" spans="1:22">
      <c r="A326" s="195">
        <f t="shared" si="20"/>
        <v>0.87836518177787448</v>
      </c>
      <c r="B326" s="195">
        <f t="shared" si="21"/>
        <v>0.87836518177787448</v>
      </c>
      <c r="C326" s="196">
        <f t="shared" si="22"/>
        <v>2.8499999999999832</v>
      </c>
      <c r="D326" s="195">
        <f t="shared" si="22"/>
        <v>0.77894736842105261</v>
      </c>
      <c r="E326" s="195">
        <f t="shared" si="23"/>
        <v>0.12163481822212566</v>
      </c>
      <c r="F326" s="195">
        <f t="shared" si="23"/>
        <v>0.9871985589825909</v>
      </c>
      <c r="G326" s="195">
        <f t="shared" si="23"/>
        <v>0.51578947368421058</v>
      </c>
      <c r="Q326" s="196">
        <f t="shared" si="24"/>
        <v>2.8399999999999834</v>
      </c>
      <c r="R326" s="201">
        <v>0.77543859649122804</v>
      </c>
      <c r="S326" s="201">
        <v>0.87776413555059618</v>
      </c>
      <c r="T326" s="201">
        <v>0.12223586444940386</v>
      </c>
      <c r="U326" s="201">
        <v>0.98103805527249743</v>
      </c>
      <c r="V326" s="201">
        <v>0.512280701754386</v>
      </c>
    </row>
    <row r="327" spans="1:22">
      <c r="A327" s="195">
        <f t="shared" si="20"/>
        <v>0.87891603790715034</v>
      </c>
      <c r="B327" s="195">
        <f t="shared" si="21"/>
        <v>0.87891603790715034</v>
      </c>
      <c r="C327" s="196">
        <f t="shared" si="22"/>
        <v>2.859999999999983</v>
      </c>
      <c r="D327" s="195">
        <f t="shared" si="22"/>
        <v>0.77894736842105261</v>
      </c>
      <c r="E327" s="195">
        <f t="shared" si="23"/>
        <v>0.12108396209284972</v>
      </c>
      <c r="F327" s="195">
        <f t="shared" si="23"/>
        <v>0.99300339651632297</v>
      </c>
      <c r="G327" s="195">
        <f t="shared" si="23"/>
        <v>0.51578947368421058</v>
      </c>
      <c r="Q327" s="196">
        <f t="shared" si="24"/>
        <v>2.8499999999999832</v>
      </c>
      <c r="R327" s="201">
        <v>0.77894736842105261</v>
      </c>
      <c r="S327" s="201">
        <v>0.87836518177787448</v>
      </c>
      <c r="T327" s="201">
        <v>0.12163481822212566</v>
      </c>
      <c r="U327" s="201">
        <v>0.9871985589825909</v>
      </c>
      <c r="V327" s="201">
        <v>0.51578947368421058</v>
      </c>
    </row>
    <row r="328" spans="1:22">
      <c r="A328" s="195">
        <f t="shared" si="20"/>
        <v>0.87946689403642642</v>
      </c>
      <c r="B328" s="195">
        <f t="shared" si="21"/>
        <v>0.87946689403642642</v>
      </c>
      <c r="C328" s="196">
        <f t="shared" si="22"/>
        <v>2.8699999999999828</v>
      </c>
      <c r="D328" s="195">
        <f t="shared" si="22"/>
        <v>0.77894736842105261</v>
      </c>
      <c r="E328" s="195">
        <f t="shared" si="23"/>
        <v>0.12053310596357378</v>
      </c>
      <c r="F328" s="195">
        <f t="shared" si="23"/>
        <v>0.99880823405005437</v>
      </c>
      <c r="G328" s="195">
        <f t="shared" si="23"/>
        <v>0.51578947368421058</v>
      </c>
      <c r="Q328" s="196">
        <f t="shared" si="24"/>
        <v>2.859999999999983</v>
      </c>
      <c r="R328" s="201">
        <v>0.77894736842105261</v>
      </c>
      <c r="S328" s="201">
        <v>0.87891603790715034</v>
      </c>
      <c r="T328" s="201">
        <v>0.12108396209284972</v>
      </c>
      <c r="U328" s="201">
        <v>0.99300339651632297</v>
      </c>
      <c r="V328" s="201">
        <v>0.51578947368421058</v>
      </c>
    </row>
    <row r="329" spans="1:22">
      <c r="A329" s="195">
        <f t="shared" si="20"/>
        <v>0.88001882193537795</v>
      </c>
      <c r="B329" s="195">
        <f t="shared" si="21"/>
        <v>0.88001882193537795</v>
      </c>
      <c r="C329" s="196">
        <f t="shared" si="22"/>
        <v>2.8799999999999826</v>
      </c>
      <c r="D329" s="195">
        <f t="shared" si="22"/>
        <v>0.78245614035087718</v>
      </c>
      <c r="E329" s="195">
        <f t="shared" si="23"/>
        <v>0.119981178064622</v>
      </c>
      <c r="F329" s="195">
        <f t="shared" si="23"/>
        <v>1.0046582590051685</v>
      </c>
      <c r="G329" s="195">
        <f t="shared" si="23"/>
        <v>0.51578947368421058</v>
      </c>
      <c r="Q329" s="196">
        <f t="shared" si="24"/>
        <v>2.8699999999999828</v>
      </c>
      <c r="R329" s="201">
        <v>0.77894736842105261</v>
      </c>
      <c r="S329" s="201">
        <v>0.87946689403642642</v>
      </c>
      <c r="T329" s="201">
        <v>0.12053310596357378</v>
      </c>
      <c r="U329" s="201">
        <v>0.99880823405005437</v>
      </c>
      <c r="V329" s="201">
        <v>0.51578947368421058</v>
      </c>
    </row>
    <row r="330" spans="1:22">
      <c r="A330" s="195">
        <f t="shared" si="20"/>
        <v>0.88056055238787245</v>
      </c>
      <c r="B330" s="195">
        <f t="shared" si="21"/>
        <v>0.88056055238787245</v>
      </c>
      <c r="C330" s="196">
        <f t="shared" si="22"/>
        <v>2.8899999999999824</v>
      </c>
      <c r="D330" s="195">
        <f t="shared" si="22"/>
        <v>0.78245614035087718</v>
      </c>
      <c r="E330" s="195">
        <f t="shared" si="23"/>
        <v>0.11943944761212756</v>
      </c>
      <c r="F330" s="195">
        <f t="shared" si="23"/>
        <v>1.0104722222156812</v>
      </c>
      <c r="G330" s="195">
        <f t="shared" si="23"/>
        <v>0.51578947368421058</v>
      </c>
      <c r="Q330" s="196">
        <f t="shared" si="24"/>
        <v>2.8799999999999826</v>
      </c>
      <c r="R330" s="201">
        <v>0.78245614035087718</v>
      </c>
      <c r="S330" s="201">
        <v>0.88001882193537795</v>
      </c>
      <c r="T330" s="201">
        <v>0.119981178064622</v>
      </c>
      <c r="U330" s="201">
        <v>1.0046582590051685</v>
      </c>
      <c r="V330" s="201">
        <v>0.51578947368421058</v>
      </c>
    </row>
    <row r="331" spans="1:22">
      <c r="A331" s="195">
        <f t="shared" si="20"/>
        <v>0.88115524540874768</v>
      </c>
      <c r="B331" s="195">
        <f t="shared" si="21"/>
        <v>0.88115524540874768</v>
      </c>
      <c r="C331" s="196">
        <f t="shared" si="22"/>
        <v>2.8999999999999821</v>
      </c>
      <c r="D331" s="195">
        <f t="shared" si="22"/>
        <v>0.78245614035087718</v>
      </c>
      <c r="E331" s="195">
        <f t="shared" si="23"/>
        <v>0.11884475459125229</v>
      </c>
      <c r="F331" s="195">
        <f t="shared" si="23"/>
        <v>1.0168688553468832</v>
      </c>
      <c r="G331" s="195">
        <f t="shared" si="23"/>
        <v>0.51578947368421058</v>
      </c>
      <c r="Q331" s="196">
        <f t="shared" si="24"/>
        <v>2.8899999999999824</v>
      </c>
      <c r="R331" s="201">
        <v>0.78245614035087718</v>
      </c>
      <c r="S331" s="201">
        <v>0.88056055238787245</v>
      </c>
      <c r="T331" s="201">
        <v>0.11943944761212756</v>
      </c>
      <c r="U331" s="201">
        <v>1.0104722222156812</v>
      </c>
      <c r="V331" s="201">
        <v>0.51578947368421058</v>
      </c>
    </row>
    <row r="332" spans="1:22">
      <c r="A332" s="195">
        <f t="shared" si="20"/>
        <v>0.8817011812422475</v>
      </c>
      <c r="B332" s="195">
        <f t="shared" si="21"/>
        <v>0.8817011812422475</v>
      </c>
      <c r="C332" s="196">
        <f t="shared" si="22"/>
        <v>2.9099999999999819</v>
      </c>
      <c r="D332" s="195">
        <f t="shared" si="22"/>
        <v>0.78245614035087718</v>
      </c>
      <c r="E332" s="195">
        <f t="shared" si="23"/>
        <v>0.11829881875775253</v>
      </c>
      <c r="F332" s="195">
        <f t="shared" si="23"/>
        <v>1.0227248723674487</v>
      </c>
      <c r="G332" s="195">
        <f t="shared" si="23"/>
        <v>0.51578947368421058</v>
      </c>
      <c r="Q332" s="196">
        <f t="shared" si="24"/>
        <v>2.8999999999999821</v>
      </c>
      <c r="R332" s="201">
        <v>0.78245614035087718</v>
      </c>
      <c r="S332" s="201">
        <v>0.88115524540874768</v>
      </c>
      <c r="T332" s="201">
        <v>0.11884475459125229</v>
      </c>
      <c r="U332" s="201">
        <v>1.0168688553468832</v>
      </c>
      <c r="V332" s="201">
        <v>0.51578947368421058</v>
      </c>
    </row>
    <row r="333" spans="1:22">
      <c r="A333" s="195">
        <f t="shared" si="20"/>
        <v>0.88227604000414928</v>
      </c>
      <c r="B333" s="195">
        <f t="shared" si="21"/>
        <v>0.88227604000414928</v>
      </c>
      <c r="C333" s="196">
        <f t="shared" si="22"/>
        <v>2.9199999999999817</v>
      </c>
      <c r="D333" s="195">
        <f t="shared" si="22"/>
        <v>0.78245614035087718</v>
      </c>
      <c r="E333" s="195">
        <f t="shared" si="23"/>
        <v>0.11772395999585065</v>
      </c>
      <c r="F333" s="195">
        <f t="shared" si="23"/>
        <v>1.0289115635429198</v>
      </c>
      <c r="G333" s="195">
        <f t="shared" si="23"/>
        <v>0.51578947368421058</v>
      </c>
      <c r="Q333" s="196">
        <f t="shared" si="24"/>
        <v>2.9099999999999819</v>
      </c>
      <c r="R333" s="201">
        <v>0.78245614035087718</v>
      </c>
      <c r="S333" s="201">
        <v>0.8817011812422475</v>
      </c>
      <c r="T333" s="201">
        <v>0.11829881875775253</v>
      </c>
      <c r="U333" s="201">
        <v>1.0227248723674487</v>
      </c>
      <c r="V333" s="201">
        <v>0.51578947368421058</v>
      </c>
    </row>
    <row r="334" spans="1:22">
      <c r="A334" s="195">
        <f t="shared" si="20"/>
        <v>0.8828694461784371</v>
      </c>
      <c r="B334" s="195">
        <f t="shared" si="21"/>
        <v>0.8828694461784371</v>
      </c>
      <c r="C334" s="196">
        <f t="shared" si="22"/>
        <v>2.9299999999999815</v>
      </c>
      <c r="D334" s="195">
        <f t="shared" si="22"/>
        <v>0.78245614035087718</v>
      </c>
      <c r="E334" s="195">
        <f t="shared" si="23"/>
        <v>0.117130553821563</v>
      </c>
      <c r="F334" s="195">
        <f t="shared" si="23"/>
        <v>1.0352682692729194</v>
      </c>
      <c r="G334" s="195">
        <f t="shared" si="23"/>
        <v>0.51578947368421058</v>
      </c>
      <c r="Q334" s="196">
        <f t="shared" si="24"/>
        <v>2.9199999999999817</v>
      </c>
      <c r="R334" s="201">
        <v>0.78245614035087718</v>
      </c>
      <c r="S334" s="201">
        <v>0.88227604000414928</v>
      </c>
      <c r="T334" s="201">
        <v>0.11772395999585065</v>
      </c>
      <c r="U334" s="201">
        <v>1.0289115635429198</v>
      </c>
      <c r="V334" s="201">
        <v>0.51578947368421058</v>
      </c>
    </row>
    <row r="335" spans="1:22">
      <c r="A335" s="195">
        <f t="shared" si="20"/>
        <v>0.88341538201193681</v>
      </c>
      <c r="B335" s="195">
        <f t="shared" si="21"/>
        <v>0.88341538201193681</v>
      </c>
      <c r="C335" s="196">
        <f t="shared" si="22"/>
        <v>2.9399999999999813</v>
      </c>
      <c r="D335" s="195">
        <f t="shared" si="22"/>
        <v>0.78245614035087718</v>
      </c>
      <c r="E335" s="195">
        <f t="shared" si="23"/>
        <v>0.11658461798806323</v>
      </c>
      <c r="F335" s="195">
        <f t="shared" si="23"/>
        <v>1.0411242862934853</v>
      </c>
      <c r="G335" s="195">
        <f t="shared" si="23"/>
        <v>0.51578947368421058</v>
      </c>
      <c r="Q335" s="196">
        <f t="shared" si="24"/>
        <v>2.9299999999999815</v>
      </c>
      <c r="R335" s="201">
        <v>0.78245614035087718</v>
      </c>
      <c r="S335" s="201">
        <v>0.8828694461784371</v>
      </c>
      <c r="T335" s="201">
        <v>0.117130553821563</v>
      </c>
      <c r="U335" s="201">
        <v>1.0352682692729194</v>
      </c>
      <c r="V335" s="201">
        <v>0.51578947368421058</v>
      </c>
    </row>
    <row r="336" spans="1:22">
      <c r="A336" s="195">
        <f t="shared" si="20"/>
        <v>0.88395711246443121</v>
      </c>
      <c r="B336" s="195">
        <f t="shared" si="21"/>
        <v>0.88395711246443121</v>
      </c>
      <c r="C336" s="196">
        <f t="shared" si="22"/>
        <v>2.9499999999999811</v>
      </c>
      <c r="D336" s="195">
        <f t="shared" si="22"/>
        <v>0.78245614035087718</v>
      </c>
      <c r="E336" s="195">
        <f t="shared" si="23"/>
        <v>0.11604288753556879</v>
      </c>
      <c r="F336" s="195">
        <f t="shared" si="23"/>
        <v>1.0469382495039983</v>
      </c>
      <c r="G336" s="195">
        <f t="shared" si="23"/>
        <v>0.51578947368421058</v>
      </c>
      <c r="Q336" s="196">
        <f t="shared" si="24"/>
        <v>2.9399999999999813</v>
      </c>
      <c r="R336" s="201">
        <v>0.78245614035087718</v>
      </c>
      <c r="S336" s="201">
        <v>0.88341538201193681</v>
      </c>
      <c r="T336" s="201">
        <v>0.11658461798806323</v>
      </c>
      <c r="U336" s="201">
        <v>1.0411242862934853</v>
      </c>
      <c r="V336" s="201">
        <v>0.51578947368421058</v>
      </c>
    </row>
    <row r="337" spans="1:22">
      <c r="A337" s="195">
        <f t="shared" si="20"/>
        <v>0.88452960107359846</v>
      </c>
      <c r="B337" s="195">
        <f t="shared" si="21"/>
        <v>0.88452960107359846</v>
      </c>
      <c r="C337" s="196">
        <f t="shared" si="22"/>
        <v>2.9599999999999809</v>
      </c>
      <c r="D337" s="195">
        <f t="shared" si="22"/>
        <v>0.78245614035087718</v>
      </c>
      <c r="E337" s="195">
        <f t="shared" si="23"/>
        <v>0.11547039892640153</v>
      </c>
      <c r="F337" s="195">
        <f t="shared" si="23"/>
        <v>1.053071502987142</v>
      </c>
      <c r="G337" s="195">
        <f t="shared" si="23"/>
        <v>0.51578947368421058</v>
      </c>
      <c r="Q337" s="196">
        <f t="shared" si="24"/>
        <v>2.9499999999999811</v>
      </c>
      <c r="R337" s="201">
        <v>0.78245614035087718</v>
      </c>
      <c r="S337" s="201">
        <v>0.88395711246443121</v>
      </c>
      <c r="T337" s="201">
        <v>0.11604288753556879</v>
      </c>
      <c r="U337" s="201">
        <v>1.0469382495039983</v>
      </c>
      <c r="V337" s="201">
        <v>0.51578947368421058</v>
      </c>
    </row>
    <row r="338" spans="1:22">
      <c r="A338" s="195">
        <f t="shared" si="20"/>
        <v>0.88507553690709817</v>
      </c>
      <c r="B338" s="195">
        <f t="shared" si="21"/>
        <v>0.88507553690709817</v>
      </c>
      <c r="C338" s="196">
        <f t="shared" si="22"/>
        <v>2.9699999999999807</v>
      </c>
      <c r="D338" s="195">
        <f t="shared" si="22"/>
        <v>0.78245614035087718</v>
      </c>
      <c r="E338" s="195">
        <f t="shared" si="23"/>
        <v>0.11492446309290176</v>
      </c>
      <c r="F338" s="195">
        <f t="shared" si="23"/>
        <v>1.058927520007708</v>
      </c>
      <c r="G338" s="195">
        <f t="shared" si="23"/>
        <v>0.51578947368421058</v>
      </c>
      <c r="Q338" s="196">
        <f t="shared" si="24"/>
        <v>2.9599999999999809</v>
      </c>
      <c r="R338" s="201">
        <v>0.78245614035087718</v>
      </c>
      <c r="S338" s="201">
        <v>0.88452960107359846</v>
      </c>
      <c r="T338" s="201">
        <v>0.11547039892640153</v>
      </c>
      <c r="U338" s="201">
        <v>1.053071502987142</v>
      </c>
      <c r="V338" s="201">
        <v>0.51578947368421058</v>
      </c>
    </row>
    <row r="339" spans="1:22">
      <c r="A339" s="195">
        <f t="shared" si="20"/>
        <v>0.88561726735959279</v>
      </c>
      <c r="B339" s="195">
        <f t="shared" si="21"/>
        <v>0.88561726735959279</v>
      </c>
      <c r="C339" s="196">
        <f t="shared" si="22"/>
        <v>2.9799999999999804</v>
      </c>
      <c r="D339" s="195">
        <f t="shared" si="22"/>
        <v>0.78245614035087718</v>
      </c>
      <c r="E339" s="195">
        <f t="shared" si="23"/>
        <v>0.11438273264040735</v>
      </c>
      <c r="F339" s="195">
        <f t="shared" si="23"/>
        <v>1.0647414832182209</v>
      </c>
      <c r="G339" s="195">
        <f t="shared" si="23"/>
        <v>0.51578947368421058</v>
      </c>
      <c r="Q339" s="196">
        <f t="shared" si="24"/>
        <v>2.9699999999999807</v>
      </c>
      <c r="R339" s="201">
        <v>0.78245614035087718</v>
      </c>
      <c r="S339" s="201">
        <v>0.88507553690709817</v>
      </c>
      <c r="T339" s="201">
        <v>0.11492446309290176</v>
      </c>
      <c r="U339" s="201">
        <v>1.058927520007708</v>
      </c>
      <c r="V339" s="201">
        <v>0.51578947368421058</v>
      </c>
    </row>
    <row r="340" spans="1:22">
      <c r="A340" s="195">
        <f t="shared" si="20"/>
        <v>0.88619212612149456</v>
      </c>
      <c r="B340" s="195">
        <f t="shared" si="21"/>
        <v>0.88619212612149456</v>
      </c>
      <c r="C340" s="196">
        <f t="shared" si="22"/>
        <v>2.9899999999999802</v>
      </c>
      <c r="D340" s="195">
        <f t="shared" si="22"/>
        <v>0.78245614035087718</v>
      </c>
      <c r="E340" s="195">
        <f t="shared" si="23"/>
        <v>0.11380787387850547</v>
      </c>
      <c r="F340" s="195">
        <f t="shared" si="23"/>
        <v>1.0709281743936916</v>
      </c>
      <c r="G340" s="195">
        <f t="shared" si="23"/>
        <v>0.51929824561403504</v>
      </c>
      <c r="Q340" s="196">
        <f t="shared" si="24"/>
        <v>2.9799999999999804</v>
      </c>
      <c r="R340" s="201">
        <v>0.78245614035087718</v>
      </c>
      <c r="S340" s="201">
        <v>0.88561726735959279</v>
      </c>
      <c r="T340" s="201">
        <v>0.11438273264040735</v>
      </c>
      <c r="U340" s="201">
        <v>1.0647414832182209</v>
      </c>
      <c r="V340" s="201">
        <v>0.51578947368421058</v>
      </c>
    </row>
    <row r="341" spans="1:22">
      <c r="A341" s="195">
        <f t="shared" si="20"/>
        <v>0.88675606098569704</v>
      </c>
      <c r="B341" s="195">
        <f t="shared" si="21"/>
        <v>0.88675606098569704</v>
      </c>
      <c r="C341" s="196">
        <f t="shared" si="22"/>
        <v>2.99999999999998</v>
      </c>
      <c r="D341" s="195">
        <f t="shared" si="22"/>
        <v>0.78245614035087718</v>
      </c>
      <c r="E341" s="195">
        <f t="shared" si="23"/>
        <v>0.11324393901430298</v>
      </c>
      <c r="F341" s="195">
        <f t="shared" si="23"/>
        <v>1.0770055172522621</v>
      </c>
      <c r="G341" s="195">
        <f t="shared" si="23"/>
        <v>0.51929824561403504</v>
      </c>
      <c r="Q341" s="196">
        <f t="shared" si="24"/>
        <v>2.9899999999999802</v>
      </c>
      <c r="R341" s="201">
        <v>0.78245614035087718</v>
      </c>
      <c r="S341" s="201">
        <v>0.88619212612149456</v>
      </c>
      <c r="T341" s="201">
        <v>0.11380787387850547</v>
      </c>
      <c r="U341" s="201">
        <v>1.0709281743936916</v>
      </c>
      <c r="V341" s="201">
        <v>0.51929824561403504</v>
      </c>
    </row>
    <row r="342" spans="1:22">
      <c r="A342" s="195">
        <f t="shared" si="20"/>
        <v>0.88730199681919664</v>
      </c>
      <c r="B342" s="195">
        <f t="shared" si="21"/>
        <v>0.88730199681919664</v>
      </c>
      <c r="C342" s="196">
        <f t="shared" si="22"/>
        <v>3.0099999999999798</v>
      </c>
      <c r="D342" s="195">
        <f t="shared" si="22"/>
        <v>0.78245614035087718</v>
      </c>
      <c r="E342" s="195">
        <f t="shared" si="23"/>
        <v>0.11269800318080325</v>
      </c>
      <c r="F342" s="195">
        <f t="shared" si="23"/>
        <v>1.0828615342728278</v>
      </c>
      <c r="G342" s="195">
        <f t="shared" si="23"/>
        <v>0.51929824561403504</v>
      </c>
      <c r="Q342" s="196">
        <f t="shared" si="24"/>
        <v>2.99999999999998</v>
      </c>
      <c r="R342" s="201">
        <v>0.78245614035087718</v>
      </c>
      <c r="S342" s="201">
        <v>0.88675606098569704</v>
      </c>
      <c r="T342" s="201">
        <v>0.11324393901430298</v>
      </c>
      <c r="U342" s="201">
        <v>1.0770055172522621</v>
      </c>
      <c r="V342" s="201">
        <v>0.51929824561403504</v>
      </c>
    </row>
    <row r="343" spans="1:22">
      <c r="A343" s="195">
        <f t="shared" si="20"/>
        <v>0.88787391472538502</v>
      </c>
      <c r="B343" s="195">
        <f t="shared" si="21"/>
        <v>0.88787391472538502</v>
      </c>
      <c r="C343" s="196">
        <f t="shared" si="22"/>
        <v>3.0199999999999796</v>
      </c>
      <c r="D343" s="195">
        <f t="shared" si="22"/>
        <v>0.78596491228070176</v>
      </c>
      <c r="E343" s="195">
        <f t="shared" si="23"/>
        <v>0.1121260852746149</v>
      </c>
      <c r="F343" s="195">
        <f t="shared" si="23"/>
        <v>1.0889953584589511</v>
      </c>
      <c r="G343" s="195">
        <f t="shared" si="23"/>
        <v>0.51929824561403504</v>
      </c>
      <c r="Q343" s="196">
        <f t="shared" si="24"/>
        <v>3.0099999999999798</v>
      </c>
      <c r="R343" s="201">
        <v>0.78245614035087718</v>
      </c>
      <c r="S343" s="201">
        <v>0.88730199681919664</v>
      </c>
      <c r="T343" s="201">
        <v>0.11269800318080325</v>
      </c>
      <c r="U343" s="201">
        <v>1.0828615342728278</v>
      </c>
      <c r="V343" s="201">
        <v>0.51929824561403504</v>
      </c>
    </row>
    <row r="344" spans="1:22">
      <c r="A344" s="195">
        <f t="shared" si="20"/>
        <v>0.88840723441586888</v>
      </c>
      <c r="B344" s="195">
        <f t="shared" si="21"/>
        <v>0.88840723441586888</v>
      </c>
      <c r="C344" s="196">
        <f t="shared" si="22"/>
        <v>3.0299999999999794</v>
      </c>
      <c r="D344" s="195">
        <f t="shared" si="22"/>
        <v>0.78596491228070176</v>
      </c>
      <c r="E344" s="195">
        <f t="shared" si="23"/>
        <v>0.11159276558413112</v>
      </c>
      <c r="F344" s="195">
        <f t="shared" si="23"/>
        <v>1.0948177324314745</v>
      </c>
      <c r="G344" s="195">
        <f t="shared" si="23"/>
        <v>0.51929824561403504</v>
      </c>
      <c r="Q344" s="196">
        <f t="shared" si="24"/>
        <v>3.0199999999999796</v>
      </c>
      <c r="R344" s="201">
        <v>0.78596491228070176</v>
      </c>
      <c r="S344" s="201">
        <v>0.88787391472538502</v>
      </c>
      <c r="T344" s="201">
        <v>0.1121260852746149</v>
      </c>
      <c r="U344" s="201">
        <v>1.0889953584589511</v>
      </c>
      <c r="V344" s="201">
        <v>0.51929824561403504</v>
      </c>
    </row>
    <row r="345" spans="1:22">
      <c r="A345" s="195">
        <f t="shared" si="20"/>
        <v>0.88894475948735807</v>
      </c>
      <c r="B345" s="195">
        <f t="shared" si="21"/>
        <v>0.88894475948735807</v>
      </c>
      <c r="C345" s="196">
        <f t="shared" si="22"/>
        <v>3.0399999999999792</v>
      </c>
      <c r="D345" s="195">
        <f t="shared" si="22"/>
        <v>0.78596491228070176</v>
      </c>
      <c r="E345" s="195">
        <f t="shared" si="23"/>
        <v>0.11105524051264197</v>
      </c>
      <c r="F345" s="195">
        <f t="shared" si="23"/>
        <v>1.1006821602140509</v>
      </c>
      <c r="G345" s="195">
        <f t="shared" si="23"/>
        <v>0.51929824561403504</v>
      </c>
      <c r="Q345" s="196">
        <f t="shared" si="24"/>
        <v>3.0299999999999794</v>
      </c>
      <c r="R345" s="201">
        <v>0.78596491228070176</v>
      </c>
      <c r="S345" s="201">
        <v>0.88840723441586888</v>
      </c>
      <c r="T345" s="201">
        <v>0.11159276558413112</v>
      </c>
      <c r="U345" s="201">
        <v>1.0948177324314745</v>
      </c>
      <c r="V345" s="201">
        <v>0.51929824561403504</v>
      </c>
    </row>
    <row r="346" spans="1:22">
      <c r="A346" s="195">
        <f t="shared" si="20"/>
        <v>0.8894750642972753</v>
      </c>
      <c r="B346" s="195">
        <f t="shared" si="21"/>
        <v>0.8894750642972753</v>
      </c>
      <c r="C346" s="196">
        <f t="shared" si="22"/>
        <v>3.049999999999979</v>
      </c>
      <c r="D346" s="195">
        <f t="shared" si="22"/>
        <v>0.78947368421052633</v>
      </c>
      <c r="E346" s="195">
        <f t="shared" si="23"/>
        <v>0.11052493570272476</v>
      </c>
      <c r="F346" s="195">
        <f t="shared" si="23"/>
        <v>1.106507549067141</v>
      </c>
      <c r="G346" s="195">
        <f t="shared" si="23"/>
        <v>0.51929824561403504</v>
      </c>
      <c r="Q346" s="196">
        <f t="shared" si="24"/>
        <v>3.0399999999999792</v>
      </c>
      <c r="R346" s="201">
        <v>0.78596491228070176</v>
      </c>
      <c r="S346" s="201">
        <v>0.88894475948735807</v>
      </c>
      <c r="T346" s="201">
        <v>0.11105524051264197</v>
      </c>
      <c r="U346" s="201">
        <v>1.1006821602140509</v>
      </c>
      <c r="V346" s="201">
        <v>0.51929824561403504</v>
      </c>
    </row>
    <row r="347" spans="1:22">
      <c r="A347" s="195">
        <f t="shared" si="20"/>
        <v>0.89002706681341337</v>
      </c>
      <c r="B347" s="195">
        <f t="shared" si="21"/>
        <v>0.89002706681341337</v>
      </c>
      <c r="C347" s="196">
        <f t="shared" si="22"/>
        <v>3.0599999999999787</v>
      </c>
      <c r="D347" s="195">
        <f t="shared" si="22"/>
        <v>0.78947368421052633</v>
      </c>
      <c r="E347" s="195">
        <f t="shared" si="23"/>
        <v>0.10997293318658673</v>
      </c>
      <c r="F347" s="195">
        <f t="shared" si="23"/>
        <v>1.1127170964883757</v>
      </c>
      <c r="G347" s="195">
        <f t="shared" si="23"/>
        <v>0.52280701754385961</v>
      </c>
      <c r="Q347" s="196">
        <f t="shared" si="24"/>
        <v>3.049999999999979</v>
      </c>
      <c r="R347" s="201">
        <v>0.78947368421052633</v>
      </c>
      <c r="S347" s="201">
        <v>0.8894750642972753</v>
      </c>
      <c r="T347" s="201">
        <v>0.11052493570272476</v>
      </c>
      <c r="U347" s="201">
        <v>1.106507549067141</v>
      </c>
      <c r="V347" s="201">
        <v>0.51929824561403504</v>
      </c>
    </row>
    <row r="348" spans="1:22">
      <c r="A348" s="195">
        <f t="shared" si="20"/>
        <v>0.89049553901923184</v>
      </c>
      <c r="B348" s="195">
        <f t="shared" si="21"/>
        <v>0.89049553901923184</v>
      </c>
      <c r="C348" s="196">
        <f t="shared" si="22"/>
        <v>3.0699999999999785</v>
      </c>
      <c r="D348" s="195">
        <f t="shared" si="22"/>
        <v>0.79649122807017547</v>
      </c>
      <c r="E348" s="195">
        <f t="shared" si="23"/>
        <v>0.10950446098076815</v>
      </c>
      <c r="F348" s="195">
        <f t="shared" si="23"/>
        <v>1.1186505771366231</v>
      </c>
      <c r="G348" s="195">
        <f t="shared" si="23"/>
        <v>0.52631578947368418</v>
      </c>
      <c r="Q348" s="196">
        <f t="shared" si="24"/>
        <v>3.0599999999999787</v>
      </c>
      <c r="R348" s="201">
        <v>0.78947368421052633</v>
      </c>
      <c r="S348" s="201">
        <v>0.89002706681341337</v>
      </c>
      <c r="T348" s="201">
        <v>0.10997293318658673</v>
      </c>
      <c r="U348" s="201">
        <v>1.1127170964883757</v>
      </c>
      <c r="V348" s="201">
        <v>0.52280701754385961</v>
      </c>
    </row>
    <row r="349" spans="1:22">
      <c r="A349" s="195">
        <f t="shared" si="20"/>
        <v>0.89095455803811385</v>
      </c>
      <c r="B349" s="195">
        <f t="shared" si="21"/>
        <v>0.89095455803811385</v>
      </c>
      <c r="C349" s="196">
        <f t="shared" si="22"/>
        <v>3.0799999999999783</v>
      </c>
      <c r="D349" s="195">
        <f t="shared" si="22"/>
        <v>0.79649122807017547</v>
      </c>
      <c r="E349" s="195">
        <f t="shared" si="23"/>
        <v>0.10904544196188616</v>
      </c>
      <c r="F349" s="195">
        <f t="shared" si="23"/>
        <v>1.1248973002100522</v>
      </c>
      <c r="G349" s="195">
        <f t="shared" si="23"/>
        <v>0.52631578947368418</v>
      </c>
      <c r="Q349" s="196">
        <f t="shared" si="24"/>
        <v>3.0699999999999785</v>
      </c>
      <c r="R349" s="201">
        <v>0.79649122807017547</v>
      </c>
      <c r="S349" s="201">
        <v>0.89049553901923184</v>
      </c>
      <c r="T349" s="201">
        <v>0.10950446098076815</v>
      </c>
      <c r="U349" s="201">
        <v>1.1186505771366231</v>
      </c>
      <c r="V349" s="201">
        <v>0.52631578947368418</v>
      </c>
    </row>
    <row r="350" spans="1:22">
      <c r="A350" s="195">
        <f t="shared" si="20"/>
        <v>0.89138032428723768</v>
      </c>
      <c r="B350" s="195">
        <f t="shared" si="21"/>
        <v>0.89138032428723768</v>
      </c>
      <c r="C350" s="196">
        <f t="shared" si="22"/>
        <v>3.0899999999999781</v>
      </c>
      <c r="D350" s="195">
        <f t="shared" si="22"/>
        <v>0.8</v>
      </c>
      <c r="E350" s="195">
        <f t="shared" si="23"/>
        <v>0.10861967571276235</v>
      </c>
      <c r="F350" s="195">
        <f t="shared" si="23"/>
        <v>1.1308272276239359</v>
      </c>
      <c r="G350" s="195">
        <f t="shared" si="23"/>
        <v>0.52631578947368418</v>
      </c>
      <c r="Q350" s="196">
        <f t="shared" si="24"/>
        <v>3.0799999999999783</v>
      </c>
      <c r="R350" s="201">
        <v>0.79649122807017547</v>
      </c>
      <c r="S350" s="201">
        <v>0.89095455803811385</v>
      </c>
      <c r="T350" s="201">
        <v>0.10904544196188616</v>
      </c>
      <c r="U350" s="201">
        <v>1.1248973002100522</v>
      </c>
      <c r="V350" s="201">
        <v>0.52631578947368418</v>
      </c>
    </row>
    <row r="351" spans="1:22">
      <c r="A351" s="195">
        <f t="shared" si="20"/>
        <v>0.89182847660160192</v>
      </c>
      <c r="B351" s="195">
        <f t="shared" si="21"/>
        <v>0.89182847660160192</v>
      </c>
      <c r="C351" s="196">
        <f t="shared" si="22"/>
        <v>3.0999999999999779</v>
      </c>
      <c r="D351" s="195">
        <f t="shared" si="22"/>
        <v>0.8</v>
      </c>
      <c r="E351" s="195">
        <f t="shared" si="23"/>
        <v>0.10817152339839811</v>
      </c>
      <c r="F351" s="195">
        <f t="shared" si="23"/>
        <v>1.1370666122234034</v>
      </c>
      <c r="G351" s="195">
        <f t="shared" si="23"/>
        <v>0.52631578947368418</v>
      </c>
      <c r="Q351" s="196">
        <f t="shared" si="24"/>
        <v>3.0899999999999781</v>
      </c>
      <c r="R351" s="201">
        <v>0.8</v>
      </c>
      <c r="S351" s="201">
        <v>0.89138032428723768</v>
      </c>
      <c r="T351" s="201">
        <v>0.10861967571276235</v>
      </c>
      <c r="U351" s="201">
        <v>1.1308272276239359</v>
      </c>
      <c r="V351" s="201">
        <v>0.52631578947368418</v>
      </c>
    </row>
    <row r="352" spans="1:22">
      <c r="A352" s="195">
        <f t="shared" si="20"/>
        <v>0.89224987551716128</v>
      </c>
      <c r="B352" s="195">
        <f t="shared" si="21"/>
        <v>0.89224987551716128</v>
      </c>
      <c r="C352" s="196">
        <f t="shared" si="22"/>
        <v>3.1099999999999777</v>
      </c>
      <c r="D352" s="195">
        <f t="shared" si="22"/>
        <v>0.80350877192982462</v>
      </c>
      <c r="E352" s="195">
        <f t="shared" si="23"/>
        <v>0.10775012448283873</v>
      </c>
      <c r="F352" s="195">
        <f t="shared" si="23"/>
        <v>1.1430009069708518</v>
      </c>
      <c r="G352" s="195">
        <f t="shared" si="23"/>
        <v>0.52631578947368418</v>
      </c>
      <c r="Q352" s="196">
        <f t="shared" si="24"/>
        <v>3.0999999999999779</v>
      </c>
      <c r="R352" s="201">
        <v>0.8</v>
      </c>
      <c r="S352" s="201">
        <v>0.89182847660160192</v>
      </c>
      <c r="T352" s="201">
        <v>0.10817152339839811</v>
      </c>
      <c r="U352" s="201">
        <v>1.1370666122234034</v>
      </c>
      <c r="V352" s="201">
        <v>0.52631578947368418</v>
      </c>
    </row>
    <row r="353" spans="1:22">
      <c r="A353" s="195">
        <f t="shared" si="20"/>
        <v>0.89269238463075451</v>
      </c>
      <c r="B353" s="195">
        <f t="shared" si="21"/>
        <v>0.89269238463075451</v>
      </c>
      <c r="C353" s="196">
        <f t="shared" si="22"/>
        <v>3.1199999999999775</v>
      </c>
      <c r="D353" s="195">
        <f t="shared" si="22"/>
        <v>0.80350877192982462</v>
      </c>
      <c r="E353" s="195">
        <f t="shared" si="23"/>
        <v>0.10730761536924539</v>
      </c>
      <c r="F353" s="195">
        <f t="shared" si="23"/>
        <v>1.1493199477946305</v>
      </c>
      <c r="G353" s="195">
        <f t="shared" si="23"/>
        <v>0.52631578947368418</v>
      </c>
      <c r="Q353" s="196">
        <f t="shared" si="24"/>
        <v>3.1099999999999777</v>
      </c>
      <c r="R353" s="201">
        <v>0.80350877192982462</v>
      </c>
      <c r="S353" s="201">
        <v>0.89224987551716128</v>
      </c>
      <c r="T353" s="201">
        <v>0.10775012448283873</v>
      </c>
      <c r="U353" s="201">
        <v>1.1430009069708518</v>
      </c>
      <c r="V353" s="201">
        <v>0.52631578947368418</v>
      </c>
    </row>
    <row r="354" spans="1:22">
      <c r="A354" s="195">
        <f t="shared" si="20"/>
        <v>0.89315376707376137</v>
      </c>
      <c r="B354" s="195">
        <f t="shared" si="21"/>
        <v>0.89315376707376137</v>
      </c>
      <c r="C354" s="196">
        <f t="shared" si="22"/>
        <v>3.1299999999999772</v>
      </c>
      <c r="D354" s="195">
        <f t="shared" si="22"/>
        <v>0.80350877192982462</v>
      </c>
      <c r="E354" s="195">
        <f t="shared" si="23"/>
        <v>0.10684623292623845</v>
      </c>
      <c r="F354" s="195">
        <f t="shared" si="23"/>
        <v>1.1558086772559111</v>
      </c>
      <c r="G354" s="195">
        <f t="shared" si="23"/>
        <v>0.53333333333333333</v>
      </c>
      <c r="Q354" s="196">
        <f t="shared" si="24"/>
        <v>3.1199999999999775</v>
      </c>
      <c r="R354" s="201">
        <v>0.80350877192982462</v>
      </c>
      <c r="S354" s="201">
        <v>0.89269238463075451</v>
      </c>
      <c r="T354" s="201">
        <v>0.10730761536924539</v>
      </c>
      <c r="U354" s="201">
        <v>1.1493199477946305</v>
      </c>
      <c r="V354" s="201">
        <v>0.52631578947368418</v>
      </c>
    </row>
    <row r="355" spans="1:22">
      <c r="A355" s="195">
        <f t="shared" si="20"/>
        <v>0.89359984618490695</v>
      </c>
      <c r="B355" s="195">
        <f t="shared" si="21"/>
        <v>0.89359984618490695</v>
      </c>
      <c r="C355" s="196">
        <f t="shared" si="22"/>
        <v>3.139999999999977</v>
      </c>
      <c r="D355" s="195">
        <f t="shared" si="22"/>
        <v>0.80701754385964908</v>
      </c>
      <c r="E355" s="195">
        <f t="shared" si="23"/>
        <v>0.10640015381509306</v>
      </c>
      <c r="F355" s="195">
        <f t="shared" si="23"/>
        <v>1.1621145994281357</v>
      </c>
      <c r="G355" s="195">
        <f t="shared" si="23"/>
        <v>0.53333333333333333</v>
      </c>
      <c r="Q355" s="196">
        <f t="shared" si="24"/>
        <v>3.1299999999999772</v>
      </c>
      <c r="R355" s="201">
        <v>0.80350877192982462</v>
      </c>
      <c r="S355" s="201">
        <v>0.89315376707376137</v>
      </c>
      <c r="T355" s="201">
        <v>0.10684623292623845</v>
      </c>
      <c r="U355" s="201">
        <v>1.1558086772559111</v>
      </c>
      <c r="V355" s="201">
        <v>0.53333333333333333</v>
      </c>
    </row>
    <row r="356" spans="1:22">
      <c r="A356" s="195">
        <f t="shared" si="20"/>
        <v>0.89401754313003079</v>
      </c>
      <c r="B356" s="195">
        <f t="shared" si="21"/>
        <v>0.89401754313003079</v>
      </c>
      <c r="C356" s="196">
        <f t="shared" si="22"/>
        <v>3.1499999999999768</v>
      </c>
      <c r="D356" s="195">
        <f t="shared" si="22"/>
        <v>0.80701754385964908</v>
      </c>
      <c r="E356" s="195">
        <f t="shared" si="23"/>
        <v>0.10598245686996925</v>
      </c>
      <c r="F356" s="195">
        <f t="shared" si="23"/>
        <v>1.1680525961460193</v>
      </c>
      <c r="G356" s="195">
        <f t="shared" si="23"/>
        <v>0.53333333333333333</v>
      </c>
      <c r="Q356" s="196">
        <f t="shared" si="24"/>
        <v>3.139999999999977</v>
      </c>
      <c r="R356" s="201">
        <v>0.80701754385964908</v>
      </c>
      <c r="S356" s="201">
        <v>0.89359984618490695</v>
      </c>
      <c r="T356" s="201">
        <v>0.10640015381509306</v>
      </c>
      <c r="U356" s="201">
        <v>1.1621145994281357</v>
      </c>
      <c r="V356" s="201">
        <v>0.53333333333333333</v>
      </c>
    </row>
    <row r="357" spans="1:22">
      <c r="A357" s="195">
        <f t="shared" si="20"/>
        <v>0.89443524007515463</v>
      </c>
      <c r="B357" s="195">
        <f t="shared" si="21"/>
        <v>0.89443524007515463</v>
      </c>
      <c r="C357" s="196">
        <f t="shared" si="22"/>
        <v>3.1599999999999766</v>
      </c>
      <c r="D357" s="195">
        <f t="shared" si="22"/>
        <v>0.80701754385964908</v>
      </c>
      <c r="E357" s="195">
        <f t="shared" si="23"/>
        <v>0.10556475992484542</v>
      </c>
      <c r="F357" s="195">
        <f t="shared" si="23"/>
        <v>1.1739905928639016</v>
      </c>
      <c r="G357" s="195">
        <f t="shared" si="23"/>
        <v>0.53333333333333333</v>
      </c>
      <c r="Q357" s="196">
        <f t="shared" si="24"/>
        <v>3.1499999999999768</v>
      </c>
      <c r="R357" s="201">
        <v>0.80701754385964908</v>
      </c>
      <c r="S357" s="201">
        <v>0.89401754313003079</v>
      </c>
      <c r="T357" s="201">
        <v>0.10598245686996925</v>
      </c>
      <c r="U357" s="201">
        <v>1.1680525961460193</v>
      </c>
      <c r="V357" s="201">
        <v>0.53333333333333333</v>
      </c>
    </row>
    <row r="358" spans="1:22">
      <c r="A358" s="195">
        <f t="shared" si="20"/>
        <v>0.89485630132508254</v>
      </c>
      <c r="B358" s="195">
        <f t="shared" si="21"/>
        <v>0.89485630132508254</v>
      </c>
      <c r="C358" s="196">
        <f t="shared" si="22"/>
        <v>3.1699999999999764</v>
      </c>
      <c r="D358" s="195">
        <f t="shared" si="22"/>
        <v>0.80701754385964908</v>
      </c>
      <c r="E358" s="195">
        <f t="shared" si="23"/>
        <v>0.10514369867491734</v>
      </c>
      <c r="F358" s="195">
        <f t="shared" si="23"/>
        <v>1.1799714844680391</v>
      </c>
      <c r="G358" s="195">
        <f t="shared" si="23"/>
        <v>0.53333333333333333</v>
      </c>
      <c r="Q358" s="196">
        <f t="shared" si="24"/>
        <v>3.1599999999999766</v>
      </c>
      <c r="R358" s="201">
        <v>0.80701754385964908</v>
      </c>
      <c r="S358" s="201">
        <v>0.89443524007515463</v>
      </c>
      <c r="T358" s="201">
        <v>0.10556475992484542</v>
      </c>
      <c r="U358" s="201">
        <v>1.1739905928639016</v>
      </c>
      <c r="V358" s="201">
        <v>0.53333333333333333</v>
      </c>
    </row>
    <row r="359" spans="1:22">
      <c r="A359" s="195">
        <f t="shared" si="20"/>
        <v>0.89527399827020637</v>
      </c>
      <c r="B359" s="195">
        <f t="shared" si="21"/>
        <v>0.89527399827020637</v>
      </c>
      <c r="C359" s="196">
        <f t="shared" si="22"/>
        <v>3.1799999999999762</v>
      </c>
      <c r="D359" s="195">
        <f t="shared" si="22"/>
        <v>0.80701754385964908</v>
      </c>
      <c r="E359" s="195">
        <f t="shared" si="23"/>
        <v>0.10472600172979356</v>
      </c>
      <c r="F359" s="195">
        <f t="shared" si="23"/>
        <v>1.185909481185923</v>
      </c>
      <c r="G359" s="195">
        <f t="shared" si="23"/>
        <v>0.53333333333333333</v>
      </c>
      <c r="Q359" s="196">
        <f t="shared" si="24"/>
        <v>3.1699999999999764</v>
      </c>
      <c r="R359" s="201">
        <v>0.80701754385964908</v>
      </c>
      <c r="S359" s="201">
        <v>0.89485630132508254</v>
      </c>
      <c r="T359" s="201">
        <v>0.10514369867491734</v>
      </c>
      <c r="U359" s="201">
        <v>1.1799714844680391</v>
      </c>
      <c r="V359" s="201">
        <v>0.53333333333333333</v>
      </c>
    </row>
    <row r="360" spans="1:22">
      <c r="A360" s="195">
        <f t="shared" si="20"/>
        <v>0.89571482523139767</v>
      </c>
      <c r="B360" s="195">
        <f t="shared" si="21"/>
        <v>0.89571482523139767</v>
      </c>
      <c r="C360" s="196">
        <f t="shared" si="22"/>
        <v>3.189999999999976</v>
      </c>
      <c r="D360" s="195">
        <f t="shared" si="22"/>
        <v>0.80701754385964908</v>
      </c>
      <c r="E360" s="195">
        <f t="shared" si="23"/>
        <v>0.10428517476860245</v>
      </c>
      <c r="F360" s="195">
        <f t="shared" si="23"/>
        <v>1.1922302041621047</v>
      </c>
      <c r="G360" s="195">
        <f t="shared" si="23"/>
        <v>0.5368421052631579</v>
      </c>
      <c r="Q360" s="196">
        <f t="shared" si="24"/>
        <v>3.1799999999999762</v>
      </c>
      <c r="R360" s="201">
        <v>0.80701754385964908</v>
      </c>
      <c r="S360" s="201">
        <v>0.89527399827020637</v>
      </c>
      <c r="T360" s="201">
        <v>0.10472600172979356</v>
      </c>
      <c r="U360" s="201">
        <v>1.185909481185923</v>
      </c>
      <c r="V360" s="201">
        <v>0.53333333333333333</v>
      </c>
    </row>
    <row r="361" spans="1:22">
      <c r="A361" s="195">
        <f t="shared" ref="A361:A424" si="25">S362</f>
        <v>0.89617827672185923</v>
      </c>
      <c r="B361" s="195">
        <f t="shared" ref="B361:B424" si="26">S362</f>
        <v>0.89617827672185923</v>
      </c>
      <c r="C361" s="196">
        <f t="shared" ref="C361:D424" si="27">Q362</f>
        <v>3.1999999999999758</v>
      </c>
      <c r="D361" s="195">
        <f t="shared" si="27"/>
        <v>0.80701754385964908</v>
      </c>
      <c r="E361" s="195">
        <f t="shared" ref="E361:G424" si="28">T362</f>
        <v>0.10382172327814083</v>
      </c>
      <c r="F361" s="195">
        <f t="shared" si="28"/>
        <v>1.1988043380147786</v>
      </c>
      <c r="G361" s="195">
        <f t="shared" si="28"/>
        <v>0.5368421052631579</v>
      </c>
      <c r="Q361" s="196">
        <f t="shared" si="24"/>
        <v>3.189999999999976</v>
      </c>
      <c r="R361" s="201">
        <v>0.80701754385964908</v>
      </c>
      <c r="S361" s="201">
        <v>0.89571482523139767</v>
      </c>
      <c r="T361" s="201">
        <v>0.10428517476860245</v>
      </c>
      <c r="U361" s="201">
        <v>1.1922302041621047</v>
      </c>
      <c r="V361" s="201">
        <v>0.5368421052631579</v>
      </c>
    </row>
    <row r="362" spans="1:22">
      <c r="A362" s="195">
        <f t="shared" si="25"/>
        <v>0.89659597366698296</v>
      </c>
      <c r="B362" s="195">
        <f t="shared" si="26"/>
        <v>0.89659597366698296</v>
      </c>
      <c r="C362" s="196">
        <f t="shared" si="27"/>
        <v>3.2099999999999755</v>
      </c>
      <c r="D362" s="195">
        <f t="shared" si="27"/>
        <v>0.80701754385964908</v>
      </c>
      <c r="E362" s="195">
        <f t="shared" si="28"/>
        <v>0.10340402633301697</v>
      </c>
      <c r="F362" s="195">
        <f t="shared" si="28"/>
        <v>1.2047423347326618</v>
      </c>
      <c r="G362" s="195">
        <f t="shared" si="28"/>
        <v>0.5368421052631579</v>
      </c>
      <c r="Q362" s="196">
        <f t="shared" si="24"/>
        <v>3.1999999999999758</v>
      </c>
      <c r="R362" s="201">
        <v>0.80701754385964908</v>
      </c>
      <c r="S362" s="201">
        <v>0.89617827672185923</v>
      </c>
      <c r="T362" s="201">
        <v>0.10382172327814083</v>
      </c>
      <c r="U362" s="201">
        <v>1.1988043380147786</v>
      </c>
      <c r="V362" s="201">
        <v>0.5368421052631579</v>
      </c>
    </row>
    <row r="363" spans="1:22">
      <c r="A363" s="195">
        <f t="shared" si="25"/>
        <v>0.89701367061210679</v>
      </c>
      <c r="B363" s="195">
        <f t="shared" si="26"/>
        <v>0.89701367061210679</v>
      </c>
      <c r="C363" s="196">
        <f t="shared" si="27"/>
        <v>3.2199999999999753</v>
      </c>
      <c r="D363" s="195">
        <f t="shared" si="27"/>
        <v>0.80701754385964908</v>
      </c>
      <c r="E363" s="195">
        <f t="shared" si="28"/>
        <v>0.10298632938789316</v>
      </c>
      <c r="F363" s="195">
        <f t="shared" si="28"/>
        <v>1.2106803314505461</v>
      </c>
      <c r="G363" s="195">
        <f t="shared" si="28"/>
        <v>0.5368421052631579</v>
      </c>
      <c r="Q363" s="196">
        <f t="shared" si="24"/>
        <v>3.2099999999999755</v>
      </c>
      <c r="R363" s="201">
        <v>0.80701754385964908</v>
      </c>
      <c r="S363" s="201">
        <v>0.89659597366698296</v>
      </c>
      <c r="T363" s="201">
        <v>0.10340402633301697</v>
      </c>
      <c r="U363" s="201">
        <v>1.2047423347326618</v>
      </c>
      <c r="V363" s="201">
        <v>0.5368421052631579</v>
      </c>
    </row>
    <row r="364" spans="1:22">
      <c r="A364" s="195">
        <f t="shared" si="25"/>
        <v>0.89743136755723052</v>
      </c>
      <c r="B364" s="195">
        <f t="shared" si="26"/>
        <v>0.89743136755723052</v>
      </c>
      <c r="C364" s="196">
        <f t="shared" si="27"/>
        <v>3.2299999999999751</v>
      </c>
      <c r="D364" s="195">
        <f t="shared" si="27"/>
        <v>0.80701754385964908</v>
      </c>
      <c r="E364" s="195">
        <f t="shared" si="28"/>
        <v>0.10256863244276936</v>
      </c>
      <c r="F364" s="195">
        <f t="shared" si="28"/>
        <v>1.2166183281684289</v>
      </c>
      <c r="G364" s="195">
        <f t="shared" si="28"/>
        <v>0.5368421052631579</v>
      </c>
      <c r="Q364" s="196">
        <f t="shared" ref="Q364:Q427" si="29">Q363+0.01</f>
        <v>3.2199999999999753</v>
      </c>
      <c r="R364" s="201">
        <v>0.80701754385964908</v>
      </c>
      <c r="S364" s="201">
        <v>0.89701367061210679</v>
      </c>
      <c r="T364" s="201">
        <v>0.10298632938789316</v>
      </c>
      <c r="U364" s="201">
        <v>1.2106803314505461</v>
      </c>
      <c r="V364" s="201">
        <v>0.5368421052631579</v>
      </c>
    </row>
    <row r="365" spans="1:22">
      <c r="A365" s="195">
        <f t="shared" si="25"/>
        <v>0.89785242880715876</v>
      </c>
      <c r="B365" s="195">
        <f t="shared" si="26"/>
        <v>0.89785242880715876</v>
      </c>
      <c r="C365" s="196">
        <f t="shared" si="27"/>
        <v>3.2399999999999749</v>
      </c>
      <c r="D365" s="195">
        <f t="shared" si="27"/>
        <v>0.80701754385964908</v>
      </c>
      <c r="E365" s="195">
        <f t="shared" si="28"/>
        <v>0.10214757119284129</v>
      </c>
      <c r="F365" s="195">
        <f t="shared" si="28"/>
        <v>1.2225992197725666</v>
      </c>
      <c r="G365" s="195">
        <f t="shared" si="28"/>
        <v>0.5368421052631579</v>
      </c>
      <c r="Q365" s="196">
        <f t="shared" si="29"/>
        <v>3.2299999999999751</v>
      </c>
      <c r="R365" s="201">
        <v>0.80701754385964908</v>
      </c>
      <c r="S365" s="201">
        <v>0.89743136755723052</v>
      </c>
      <c r="T365" s="201">
        <v>0.10256863244276936</v>
      </c>
      <c r="U365" s="201">
        <v>1.2166183281684289</v>
      </c>
      <c r="V365" s="201">
        <v>0.5368421052631579</v>
      </c>
    </row>
    <row r="366" spans="1:22">
      <c r="A366" s="195">
        <f t="shared" si="25"/>
        <v>0.8982701257522826</v>
      </c>
      <c r="B366" s="195">
        <f t="shared" si="26"/>
        <v>0.8982701257522826</v>
      </c>
      <c r="C366" s="196">
        <f t="shared" si="27"/>
        <v>3.2499999999999747</v>
      </c>
      <c r="D366" s="195">
        <f t="shared" si="27"/>
        <v>0.80701754385964908</v>
      </c>
      <c r="E366" s="195">
        <f t="shared" si="28"/>
        <v>0.10172987424771747</v>
      </c>
      <c r="F366" s="195">
        <f t="shared" si="28"/>
        <v>1.2285372164904498</v>
      </c>
      <c r="G366" s="195">
        <f t="shared" si="28"/>
        <v>0.54035087719298247</v>
      </c>
      <c r="Q366" s="196">
        <f t="shared" si="29"/>
        <v>3.2399999999999749</v>
      </c>
      <c r="R366" s="201">
        <v>0.80701754385964908</v>
      </c>
      <c r="S366" s="201">
        <v>0.89785242880715876</v>
      </c>
      <c r="T366" s="201">
        <v>0.10214757119284129</v>
      </c>
      <c r="U366" s="201">
        <v>1.2225992197725666</v>
      </c>
      <c r="V366" s="201">
        <v>0.5368421052631579</v>
      </c>
    </row>
    <row r="367" spans="1:22">
      <c r="A367" s="195">
        <f t="shared" si="25"/>
        <v>0.89873450284710343</v>
      </c>
      <c r="B367" s="195">
        <f t="shared" si="26"/>
        <v>0.89873450284710343</v>
      </c>
      <c r="C367" s="196">
        <f t="shared" si="27"/>
        <v>3.2599999999999745</v>
      </c>
      <c r="D367" s="195">
        <f t="shared" si="27"/>
        <v>0.80701754385964908</v>
      </c>
      <c r="E367" s="195">
        <f t="shared" si="28"/>
        <v>0.10126549715289664</v>
      </c>
      <c r="F367" s="195">
        <f t="shared" si="28"/>
        <v>1.2351844377623062</v>
      </c>
      <c r="G367" s="195">
        <f t="shared" si="28"/>
        <v>0.54035087719298247</v>
      </c>
      <c r="Q367" s="196">
        <f t="shared" si="29"/>
        <v>3.2499999999999747</v>
      </c>
      <c r="R367" s="201">
        <v>0.80701754385964908</v>
      </c>
      <c r="S367" s="201">
        <v>0.8982701257522826</v>
      </c>
      <c r="T367" s="201">
        <v>0.10172987424771747</v>
      </c>
      <c r="U367" s="201">
        <v>1.2285372164904498</v>
      </c>
      <c r="V367" s="201">
        <v>0.54035087719298247</v>
      </c>
    </row>
    <row r="368" spans="1:22">
      <c r="A368" s="195">
        <f t="shared" si="25"/>
        <v>0.89915518620968249</v>
      </c>
      <c r="B368" s="195">
        <f t="shared" si="26"/>
        <v>0.89915518620968249</v>
      </c>
      <c r="C368" s="196">
        <f t="shared" si="27"/>
        <v>3.2699999999999743</v>
      </c>
      <c r="D368" s="195">
        <f t="shared" si="27"/>
        <v>0.81052631578947365</v>
      </c>
      <c r="E368" s="195">
        <f t="shared" si="28"/>
        <v>0.10084481379031733</v>
      </c>
      <c r="F368" s="195">
        <f t="shared" si="28"/>
        <v>1.2411657072537925</v>
      </c>
      <c r="G368" s="195">
        <f t="shared" si="28"/>
        <v>0.54736842105263162</v>
      </c>
      <c r="Q368" s="196">
        <f t="shared" si="29"/>
        <v>3.2599999999999745</v>
      </c>
      <c r="R368" s="201">
        <v>0.80701754385964908</v>
      </c>
      <c r="S368" s="201">
        <v>0.89873450284710343</v>
      </c>
      <c r="T368" s="201">
        <v>0.10126549715289664</v>
      </c>
      <c r="U368" s="201">
        <v>1.2351844377623062</v>
      </c>
      <c r="V368" s="201">
        <v>0.54035087719298247</v>
      </c>
    </row>
    <row r="369" spans="1:22">
      <c r="A369" s="195">
        <f t="shared" si="25"/>
        <v>0.8995556410926846</v>
      </c>
      <c r="B369" s="195">
        <f t="shared" si="26"/>
        <v>0.8995556410926846</v>
      </c>
      <c r="C369" s="196">
        <f t="shared" si="27"/>
        <v>3.279999999999974</v>
      </c>
      <c r="D369" s="195">
        <f t="shared" si="27"/>
        <v>0.81052631578947365</v>
      </c>
      <c r="E369" s="195">
        <f t="shared" si="28"/>
        <v>0.10044435890731532</v>
      </c>
      <c r="F369" s="195">
        <f t="shared" si="28"/>
        <v>1.2471209460337973</v>
      </c>
      <c r="G369" s="195">
        <f t="shared" si="28"/>
        <v>0.54736842105263162</v>
      </c>
      <c r="Q369" s="196">
        <f t="shared" si="29"/>
        <v>3.2699999999999743</v>
      </c>
      <c r="R369" s="201">
        <v>0.81052631578947365</v>
      </c>
      <c r="S369" s="201">
        <v>0.89915518620968249</v>
      </c>
      <c r="T369" s="201">
        <v>0.10084481379031733</v>
      </c>
      <c r="U369" s="201">
        <v>1.2411657072537925</v>
      </c>
      <c r="V369" s="201">
        <v>0.54736842105263162</v>
      </c>
    </row>
    <row r="370" spans="1:22">
      <c r="A370" s="195">
        <f t="shared" si="25"/>
        <v>0.89995609597568671</v>
      </c>
      <c r="B370" s="195">
        <f t="shared" si="26"/>
        <v>0.89995609597568671</v>
      </c>
      <c r="C370" s="196">
        <f t="shared" si="27"/>
        <v>3.2899999999999738</v>
      </c>
      <c r="D370" s="195">
        <f t="shared" si="27"/>
        <v>0.81052631578947365</v>
      </c>
      <c r="E370" s="195">
        <f t="shared" si="28"/>
        <v>0.10004390402431322</v>
      </c>
      <c r="F370" s="195">
        <f t="shared" si="28"/>
        <v>1.2530761848138028</v>
      </c>
      <c r="G370" s="195">
        <f t="shared" si="28"/>
        <v>0.54736842105263162</v>
      </c>
      <c r="Q370" s="196">
        <f t="shared" si="29"/>
        <v>3.279999999999974</v>
      </c>
      <c r="R370" s="201">
        <v>0.81052631578947365</v>
      </c>
      <c r="S370" s="201">
        <v>0.8995556410926846</v>
      </c>
      <c r="T370" s="201">
        <v>0.10044435890731532</v>
      </c>
      <c r="U370" s="201">
        <v>1.2471209460337973</v>
      </c>
      <c r="V370" s="201">
        <v>0.54736842105263162</v>
      </c>
    </row>
    <row r="371" spans="1:22">
      <c r="A371" s="195">
        <f t="shared" si="25"/>
        <v>0.90037454988939158</v>
      </c>
      <c r="B371" s="195">
        <f t="shared" si="26"/>
        <v>0.90037454988939158</v>
      </c>
      <c r="C371" s="196">
        <f t="shared" si="27"/>
        <v>3.2999999999999736</v>
      </c>
      <c r="D371" s="195">
        <f t="shared" si="27"/>
        <v>0.81052631578947365</v>
      </c>
      <c r="E371" s="195">
        <f t="shared" si="28"/>
        <v>9.9625450110608457E-2</v>
      </c>
      <c r="F371" s="195">
        <f t="shared" si="28"/>
        <v>1.2593452678139296</v>
      </c>
      <c r="G371" s="195">
        <f t="shared" si="28"/>
        <v>0.55087719298245619</v>
      </c>
      <c r="Q371" s="196">
        <f t="shared" si="29"/>
        <v>3.2899999999999738</v>
      </c>
      <c r="R371" s="201">
        <v>0.81052631578947365</v>
      </c>
      <c r="S371" s="201">
        <v>0.89995609597568671</v>
      </c>
      <c r="T371" s="201">
        <v>0.10004390402431322</v>
      </c>
      <c r="U371" s="201">
        <v>1.2530761848138028</v>
      </c>
      <c r="V371" s="201">
        <v>0.54736842105263162</v>
      </c>
    </row>
    <row r="372" spans="1:22">
      <c r="A372" s="195">
        <f t="shared" si="25"/>
        <v>0.90077500477239358</v>
      </c>
      <c r="B372" s="195">
        <f t="shared" si="26"/>
        <v>0.90077500477239358</v>
      </c>
      <c r="C372" s="196">
        <f t="shared" si="27"/>
        <v>3.3099999999999734</v>
      </c>
      <c r="D372" s="195">
        <f t="shared" si="27"/>
        <v>0.81052631578947365</v>
      </c>
      <c r="E372" s="195">
        <f t="shared" si="28"/>
        <v>9.9224995227606375E-2</v>
      </c>
      <c r="F372" s="195">
        <f t="shared" si="28"/>
        <v>1.2653005065939356</v>
      </c>
      <c r="G372" s="195">
        <f t="shared" si="28"/>
        <v>0.55087719298245619</v>
      </c>
      <c r="Q372" s="196">
        <f t="shared" si="29"/>
        <v>3.2999999999999736</v>
      </c>
      <c r="R372" s="201">
        <v>0.81052631578947365</v>
      </c>
      <c r="S372" s="201">
        <v>0.90037454988939158</v>
      </c>
      <c r="T372" s="201">
        <v>9.9625450110608457E-2</v>
      </c>
      <c r="U372" s="201">
        <v>1.2593452678139296</v>
      </c>
      <c r="V372" s="201">
        <v>0.55087719298245619</v>
      </c>
    </row>
    <row r="373" spans="1:22">
      <c r="A373" s="195">
        <f t="shared" si="25"/>
        <v>0.90119900978902545</v>
      </c>
      <c r="B373" s="195">
        <f t="shared" si="26"/>
        <v>0.90119900978902545</v>
      </c>
      <c r="C373" s="196">
        <f t="shared" si="27"/>
        <v>3.3199999999999732</v>
      </c>
      <c r="D373" s="195">
        <f t="shared" si="27"/>
        <v>0.81052631578947365</v>
      </c>
      <c r="E373" s="195">
        <f t="shared" si="28"/>
        <v>9.8800990210974604E-2</v>
      </c>
      <c r="F373" s="195">
        <f t="shared" si="28"/>
        <v>1.271582243669614</v>
      </c>
      <c r="G373" s="195">
        <f t="shared" si="28"/>
        <v>0.55438596491228065</v>
      </c>
      <c r="Q373" s="196">
        <f t="shared" si="29"/>
        <v>3.3099999999999734</v>
      </c>
      <c r="R373" s="201">
        <v>0.81052631578947365</v>
      </c>
      <c r="S373" s="201">
        <v>0.90077500477239358</v>
      </c>
      <c r="T373" s="201">
        <v>9.9224995227606375E-2</v>
      </c>
      <c r="U373" s="201">
        <v>1.2653005065939356</v>
      </c>
      <c r="V373" s="201">
        <v>0.55087719298245619</v>
      </c>
    </row>
    <row r="374" spans="1:22">
      <c r="A374" s="195">
        <f t="shared" si="25"/>
        <v>0.90162868288027209</v>
      </c>
      <c r="B374" s="195">
        <f t="shared" si="26"/>
        <v>0.90162868288027209</v>
      </c>
      <c r="C374" s="196">
        <f t="shared" si="27"/>
        <v>3.329999999999973</v>
      </c>
      <c r="D374" s="195">
        <f t="shared" si="27"/>
        <v>0.81403508771929822</v>
      </c>
      <c r="E374" s="195">
        <f t="shared" si="28"/>
        <v>9.8371317119727755E-2</v>
      </c>
      <c r="F374" s="195">
        <f t="shared" si="28"/>
        <v>1.2785547979480791</v>
      </c>
      <c r="G374" s="195">
        <f t="shared" si="28"/>
        <v>0.55438596491228065</v>
      </c>
      <c r="Q374" s="196">
        <f t="shared" si="29"/>
        <v>3.3199999999999732</v>
      </c>
      <c r="R374" s="201">
        <v>0.81052631578947365</v>
      </c>
      <c r="S374" s="201">
        <v>0.90119900978902545</v>
      </c>
      <c r="T374" s="201">
        <v>9.8800990210974604E-2</v>
      </c>
      <c r="U374" s="201">
        <v>1.271582243669614</v>
      </c>
      <c r="V374" s="201">
        <v>0.55438596491228065</v>
      </c>
    </row>
    <row r="375" spans="1:22">
      <c r="A375" s="195">
        <f t="shared" si="25"/>
        <v>0.90192712676189313</v>
      </c>
      <c r="B375" s="195">
        <f t="shared" si="26"/>
        <v>0.90192712676189313</v>
      </c>
      <c r="C375" s="196">
        <f t="shared" si="27"/>
        <v>3.3399999999999728</v>
      </c>
      <c r="D375" s="195">
        <f t="shared" si="27"/>
        <v>0.81754385964912279</v>
      </c>
      <c r="E375" s="195">
        <f t="shared" si="28"/>
        <v>9.80728732381069E-2</v>
      </c>
      <c r="F375" s="195">
        <f t="shared" si="28"/>
        <v>1.2846120477294654</v>
      </c>
      <c r="G375" s="195">
        <f t="shared" si="28"/>
        <v>0.55789473684210522</v>
      </c>
      <c r="Q375" s="196">
        <f t="shared" si="29"/>
        <v>3.329999999999973</v>
      </c>
      <c r="R375" s="201">
        <v>0.81403508771929822</v>
      </c>
      <c r="S375" s="201">
        <v>0.90162868288027209</v>
      </c>
      <c r="T375" s="201">
        <v>9.8371317119727755E-2</v>
      </c>
      <c r="U375" s="201">
        <v>1.2785547979480791</v>
      </c>
      <c r="V375" s="201">
        <v>0.55438596491228065</v>
      </c>
    </row>
    <row r="376" spans="1:22">
      <c r="A376" s="195">
        <f t="shared" si="25"/>
        <v>0.90221740066255596</v>
      </c>
      <c r="B376" s="195">
        <f t="shared" si="26"/>
        <v>0.90221740066255596</v>
      </c>
      <c r="C376" s="196">
        <f t="shared" si="27"/>
        <v>3.3499999999999726</v>
      </c>
      <c r="D376" s="195">
        <f t="shared" si="27"/>
        <v>0.81754385964912279</v>
      </c>
      <c r="E376" s="195">
        <f t="shared" si="28"/>
        <v>9.7782599337444015E-2</v>
      </c>
      <c r="F376" s="195">
        <f t="shared" si="28"/>
        <v>1.2906774674918093</v>
      </c>
      <c r="G376" s="195">
        <f t="shared" si="28"/>
        <v>0.56140350877192979</v>
      </c>
      <c r="Q376" s="196">
        <f t="shared" si="29"/>
        <v>3.3399999999999728</v>
      </c>
      <c r="R376" s="201">
        <v>0.81754385964912279</v>
      </c>
      <c r="S376" s="201">
        <v>0.90192712676189313</v>
      </c>
      <c r="T376" s="201">
        <v>9.80728732381069E-2</v>
      </c>
      <c r="U376" s="201">
        <v>1.2846120477294654</v>
      </c>
      <c r="V376" s="201">
        <v>0.55789473684210522</v>
      </c>
    </row>
    <row r="377" spans="1:22">
      <c r="A377" s="195">
        <f t="shared" si="25"/>
        <v>0.90250767456321901</v>
      </c>
      <c r="B377" s="195">
        <f t="shared" si="26"/>
        <v>0.90250767456321901</v>
      </c>
      <c r="C377" s="196">
        <f t="shared" si="27"/>
        <v>3.3599999999999723</v>
      </c>
      <c r="D377" s="195">
        <f t="shared" si="27"/>
        <v>0.81754385964912279</v>
      </c>
      <c r="E377" s="195">
        <f t="shared" si="28"/>
        <v>9.7492325436781033E-2</v>
      </c>
      <c r="F377" s="195">
        <f t="shared" si="28"/>
        <v>1.2967428872541544</v>
      </c>
      <c r="G377" s="195">
        <f t="shared" si="28"/>
        <v>0.56491228070175437</v>
      </c>
      <c r="Q377" s="196">
        <f t="shared" si="29"/>
        <v>3.3499999999999726</v>
      </c>
      <c r="R377" s="201">
        <v>0.81754385964912279</v>
      </c>
      <c r="S377" s="201">
        <v>0.90221740066255596</v>
      </c>
      <c r="T377" s="201">
        <v>9.7782599337444015E-2</v>
      </c>
      <c r="U377" s="201">
        <v>1.2906774674918093</v>
      </c>
      <c r="V377" s="201">
        <v>0.56140350877192979</v>
      </c>
    </row>
    <row r="378" spans="1:22">
      <c r="A378" s="195">
        <f t="shared" si="25"/>
        <v>0.90280047169248501</v>
      </c>
      <c r="B378" s="195">
        <f t="shared" si="26"/>
        <v>0.90280047169248501</v>
      </c>
      <c r="C378" s="196">
        <f t="shared" si="27"/>
        <v>3.3699999999999721</v>
      </c>
      <c r="D378" s="195">
        <f t="shared" si="27"/>
        <v>0.81754385964912279</v>
      </c>
      <c r="E378" s="195">
        <f t="shared" si="28"/>
        <v>9.7199528307514937E-2</v>
      </c>
      <c r="F378" s="195">
        <f t="shared" si="28"/>
        <v>1.3028520429789541</v>
      </c>
      <c r="G378" s="195">
        <f t="shared" si="28"/>
        <v>0.56491228070175437</v>
      </c>
      <c r="Q378" s="196">
        <f t="shared" si="29"/>
        <v>3.3599999999999723</v>
      </c>
      <c r="R378" s="201">
        <v>0.81754385964912279</v>
      </c>
      <c r="S378" s="201">
        <v>0.90250767456321901</v>
      </c>
      <c r="T378" s="201">
        <v>9.7492325436781033E-2</v>
      </c>
      <c r="U378" s="201">
        <v>1.2967428872541544</v>
      </c>
      <c r="V378" s="201">
        <v>0.56491228070175437</v>
      </c>
    </row>
    <row r="379" spans="1:22">
      <c r="A379" s="195">
        <f t="shared" si="25"/>
        <v>0.90310713366490458</v>
      </c>
      <c r="B379" s="195">
        <f t="shared" si="26"/>
        <v>0.90310713366490458</v>
      </c>
      <c r="C379" s="196">
        <f t="shared" si="27"/>
        <v>3.3799999999999719</v>
      </c>
      <c r="D379" s="195">
        <f t="shared" si="27"/>
        <v>0.82105263157894737</v>
      </c>
      <c r="E379" s="195">
        <f t="shared" si="28"/>
        <v>9.6892866335095487E-2</v>
      </c>
      <c r="F379" s="195">
        <f t="shared" si="28"/>
        <v>1.3092511230988455</v>
      </c>
      <c r="G379" s="195">
        <f t="shared" si="28"/>
        <v>0.56842105263157894</v>
      </c>
      <c r="Q379" s="196">
        <f t="shared" si="29"/>
        <v>3.3699999999999721</v>
      </c>
      <c r="R379" s="201">
        <v>0.81754385964912279</v>
      </c>
      <c r="S379" s="201">
        <v>0.90280047169248501</v>
      </c>
      <c r="T379" s="201">
        <v>9.7199528307514937E-2</v>
      </c>
      <c r="U379" s="201">
        <v>1.3028520429789541</v>
      </c>
      <c r="V379" s="201">
        <v>0.56491228070175437</v>
      </c>
    </row>
    <row r="380" spans="1:22">
      <c r="A380" s="195">
        <f t="shared" si="25"/>
        <v>0.9033932442383722</v>
      </c>
      <c r="B380" s="195">
        <f t="shared" si="26"/>
        <v>0.9033932442383722</v>
      </c>
      <c r="C380" s="196">
        <f t="shared" si="27"/>
        <v>3.3899999999999717</v>
      </c>
      <c r="D380" s="195">
        <f t="shared" si="27"/>
        <v>0.82105263157894737</v>
      </c>
      <c r="E380" s="195">
        <f t="shared" si="28"/>
        <v>9.6606755761627847E-2</v>
      </c>
      <c r="F380" s="195">
        <f t="shared" si="28"/>
        <v>1.3153207061883847</v>
      </c>
      <c r="G380" s="195">
        <f t="shared" si="28"/>
        <v>0.57192982456140351</v>
      </c>
      <c r="Q380" s="196">
        <f t="shared" si="29"/>
        <v>3.3799999999999719</v>
      </c>
      <c r="R380" s="201">
        <v>0.82105263157894737</v>
      </c>
      <c r="S380" s="201">
        <v>0.90310713366490458</v>
      </c>
      <c r="T380" s="201">
        <v>9.6892866335095487E-2</v>
      </c>
      <c r="U380" s="201">
        <v>1.3092511230988455</v>
      </c>
      <c r="V380" s="201">
        <v>0.56842105263157894</v>
      </c>
    </row>
    <row r="381" spans="1:22">
      <c r="A381" s="195">
        <f t="shared" si="25"/>
        <v>0.90370912932989567</v>
      </c>
      <c r="B381" s="195">
        <f t="shared" si="26"/>
        <v>0.90370912932989567</v>
      </c>
      <c r="C381" s="196">
        <f t="shared" si="27"/>
        <v>3.3999999999999715</v>
      </c>
      <c r="D381" s="195">
        <f t="shared" si="27"/>
        <v>0.82105263157894737</v>
      </c>
      <c r="E381" s="195">
        <f t="shared" si="28"/>
        <v>9.6290870670104459E-2</v>
      </c>
      <c r="F381" s="195">
        <f t="shared" si="28"/>
        <v>1.3220982142850592</v>
      </c>
      <c r="G381" s="195">
        <f t="shared" si="28"/>
        <v>0.57543859649122808</v>
      </c>
      <c r="Q381" s="196">
        <f t="shared" si="29"/>
        <v>3.3899999999999717</v>
      </c>
      <c r="R381" s="201">
        <v>0.82105263157894737</v>
      </c>
      <c r="S381" s="201">
        <v>0.9033932442383722</v>
      </c>
      <c r="T381" s="201">
        <v>9.6606755761627847E-2</v>
      </c>
      <c r="U381" s="201">
        <v>1.3153207061883847</v>
      </c>
      <c r="V381" s="201">
        <v>0.57192982456140351</v>
      </c>
    </row>
    <row r="382" spans="1:22">
      <c r="A382" s="195">
        <f t="shared" si="25"/>
        <v>0.90399523990336306</v>
      </c>
      <c r="B382" s="195">
        <f t="shared" si="26"/>
        <v>0.90399523990336306</v>
      </c>
      <c r="C382" s="196">
        <f t="shared" si="27"/>
        <v>3.4099999999999713</v>
      </c>
      <c r="D382" s="195">
        <f t="shared" si="27"/>
        <v>0.82105263157894737</v>
      </c>
      <c r="E382" s="195">
        <f t="shared" si="28"/>
        <v>9.6004760096636804E-2</v>
      </c>
      <c r="F382" s="195">
        <f t="shared" si="28"/>
        <v>1.3281677973745976</v>
      </c>
      <c r="G382" s="195">
        <f t="shared" si="28"/>
        <v>0.57543859649122808</v>
      </c>
      <c r="Q382" s="196">
        <f t="shared" si="29"/>
        <v>3.3999999999999715</v>
      </c>
      <c r="R382" s="201">
        <v>0.82105263157894737</v>
      </c>
      <c r="S382" s="201">
        <v>0.90370912932989567</v>
      </c>
      <c r="T382" s="201">
        <v>9.6290870670104459E-2</v>
      </c>
      <c r="U382" s="201">
        <v>1.3220982142850592</v>
      </c>
      <c r="V382" s="201">
        <v>0.57543859649122808</v>
      </c>
    </row>
    <row r="383" spans="1:22">
      <c r="A383" s="195">
        <f t="shared" si="25"/>
        <v>0.90428135047683089</v>
      </c>
      <c r="B383" s="195">
        <f t="shared" si="26"/>
        <v>0.90428135047683089</v>
      </c>
      <c r="C383" s="196">
        <f t="shared" si="27"/>
        <v>3.4199999999999711</v>
      </c>
      <c r="D383" s="195">
        <f t="shared" si="27"/>
        <v>0.82105263157894737</v>
      </c>
      <c r="E383" s="195">
        <f t="shared" si="28"/>
        <v>9.571864952316915E-2</v>
      </c>
      <c r="F383" s="195">
        <f t="shared" si="28"/>
        <v>1.3342373804641379</v>
      </c>
      <c r="G383" s="195">
        <f t="shared" si="28"/>
        <v>0.57543859649122808</v>
      </c>
      <c r="Q383" s="196">
        <f t="shared" si="29"/>
        <v>3.4099999999999713</v>
      </c>
      <c r="R383" s="201">
        <v>0.82105263157894737</v>
      </c>
      <c r="S383" s="201">
        <v>0.90399523990336306</v>
      </c>
      <c r="T383" s="201">
        <v>9.6004760096636804E-2</v>
      </c>
      <c r="U383" s="201">
        <v>1.3281677973745976</v>
      </c>
      <c r="V383" s="201">
        <v>0.57543859649122808</v>
      </c>
    </row>
    <row r="384" spans="1:22">
      <c r="A384" s="195">
        <f t="shared" si="25"/>
        <v>0.90456998427890178</v>
      </c>
      <c r="B384" s="195">
        <f t="shared" si="26"/>
        <v>0.90456998427890178</v>
      </c>
      <c r="C384" s="196">
        <f t="shared" si="27"/>
        <v>3.4299999999999708</v>
      </c>
      <c r="D384" s="195">
        <f t="shared" si="27"/>
        <v>0.82105263157894737</v>
      </c>
      <c r="E384" s="195">
        <f t="shared" si="28"/>
        <v>9.5430015721098313E-2</v>
      </c>
      <c r="F384" s="195">
        <f t="shared" si="28"/>
        <v>1.3403506995161327</v>
      </c>
      <c r="G384" s="195">
        <f t="shared" si="28"/>
        <v>0.57543859649122808</v>
      </c>
      <c r="Q384" s="196">
        <f t="shared" si="29"/>
        <v>3.4199999999999711</v>
      </c>
      <c r="R384" s="201">
        <v>0.82105263157894737</v>
      </c>
      <c r="S384" s="201">
        <v>0.90428135047683089</v>
      </c>
      <c r="T384" s="201">
        <v>9.571864952316915E-2</v>
      </c>
      <c r="U384" s="201">
        <v>1.3342373804641379</v>
      </c>
      <c r="V384" s="201">
        <v>0.57543859649122808</v>
      </c>
    </row>
    <row r="385" spans="1:22">
      <c r="A385" s="195">
        <f t="shared" si="25"/>
        <v>0.90487333691449123</v>
      </c>
      <c r="B385" s="195">
        <f t="shared" si="26"/>
        <v>0.90487333691449123</v>
      </c>
      <c r="C385" s="196">
        <f t="shared" si="27"/>
        <v>3.4399999999999706</v>
      </c>
      <c r="D385" s="195">
        <f t="shared" si="27"/>
        <v>0.82105263157894737</v>
      </c>
      <c r="E385" s="195">
        <f t="shared" si="28"/>
        <v>9.5126663085508878E-2</v>
      </c>
      <c r="F385" s="195">
        <f t="shared" si="28"/>
        <v>1.3467530889728554</v>
      </c>
      <c r="G385" s="195">
        <f t="shared" si="28"/>
        <v>0.57894736842105265</v>
      </c>
      <c r="Q385" s="196">
        <f t="shared" si="29"/>
        <v>3.4299999999999708</v>
      </c>
      <c r="R385" s="201">
        <v>0.82105263157894737</v>
      </c>
      <c r="S385" s="201">
        <v>0.90456998427890178</v>
      </c>
      <c r="T385" s="201">
        <v>9.5430015721098313E-2</v>
      </c>
      <c r="U385" s="201">
        <v>1.3403506995161327</v>
      </c>
      <c r="V385" s="201">
        <v>0.57543859649122808</v>
      </c>
    </row>
    <row r="386" spans="1:22">
      <c r="A386" s="195">
        <f t="shared" si="25"/>
        <v>0.90515944748795885</v>
      </c>
      <c r="B386" s="195">
        <f t="shared" si="26"/>
        <v>0.90515944748795885</v>
      </c>
      <c r="C386" s="196">
        <f t="shared" si="27"/>
        <v>3.4499999999999704</v>
      </c>
      <c r="D386" s="195">
        <f t="shared" si="27"/>
        <v>0.82105263157894737</v>
      </c>
      <c r="E386" s="195">
        <f t="shared" si="28"/>
        <v>9.484055251204114E-2</v>
      </c>
      <c r="F386" s="195">
        <f t="shared" si="28"/>
        <v>1.3528226720623937</v>
      </c>
      <c r="G386" s="195">
        <f t="shared" si="28"/>
        <v>0.57894736842105265</v>
      </c>
      <c r="Q386" s="196">
        <f t="shared" si="29"/>
        <v>3.4399999999999706</v>
      </c>
      <c r="R386" s="201">
        <v>0.82105263157894737</v>
      </c>
      <c r="S386" s="201">
        <v>0.90487333691449123</v>
      </c>
      <c r="T386" s="201">
        <v>9.5126663085508878E-2</v>
      </c>
      <c r="U386" s="201">
        <v>1.3467530889728554</v>
      </c>
      <c r="V386" s="201">
        <v>0.57894736842105265</v>
      </c>
    </row>
    <row r="387" spans="1:22">
      <c r="A387" s="195">
        <f t="shared" si="25"/>
        <v>0.90544555806142646</v>
      </c>
      <c r="B387" s="195">
        <f t="shared" si="26"/>
        <v>0.90544555806142646</v>
      </c>
      <c r="C387" s="196">
        <f t="shared" si="27"/>
        <v>3.4599999999999702</v>
      </c>
      <c r="D387" s="195">
        <f t="shared" si="27"/>
        <v>0.82105263157894737</v>
      </c>
      <c r="E387" s="195">
        <f t="shared" si="28"/>
        <v>9.4554441938573514E-2</v>
      </c>
      <c r="F387" s="195">
        <f t="shared" si="28"/>
        <v>1.3588922551519333</v>
      </c>
      <c r="G387" s="195">
        <f t="shared" si="28"/>
        <v>0.57894736842105265</v>
      </c>
      <c r="Q387" s="196">
        <f t="shared" si="29"/>
        <v>3.4499999999999704</v>
      </c>
      <c r="R387" s="201">
        <v>0.82105263157894737</v>
      </c>
      <c r="S387" s="201">
        <v>0.90515944748795885</v>
      </c>
      <c r="T387" s="201">
        <v>9.484055251204114E-2</v>
      </c>
      <c r="U387" s="201">
        <v>1.3528226720623937</v>
      </c>
      <c r="V387" s="201">
        <v>0.57894736842105265</v>
      </c>
    </row>
    <row r="388" spans="1:22">
      <c r="A388" s="195">
        <f t="shared" si="25"/>
        <v>0.90574933165565463</v>
      </c>
      <c r="B388" s="195">
        <f t="shared" si="26"/>
        <v>0.90574933165565463</v>
      </c>
      <c r="C388" s="196">
        <f t="shared" si="27"/>
        <v>3.46999999999997</v>
      </c>
      <c r="D388" s="195">
        <f t="shared" si="27"/>
        <v>0.82105263157894737</v>
      </c>
      <c r="E388" s="195">
        <f t="shared" si="28"/>
        <v>9.4250668344345409E-2</v>
      </c>
      <c r="F388" s="195">
        <f t="shared" si="28"/>
        <v>1.3653962906861368</v>
      </c>
      <c r="G388" s="195">
        <f t="shared" si="28"/>
        <v>0.5859649122807018</v>
      </c>
      <c r="Q388" s="196">
        <f t="shared" si="29"/>
        <v>3.4599999999999702</v>
      </c>
      <c r="R388" s="201">
        <v>0.82105263157894737</v>
      </c>
      <c r="S388" s="201">
        <v>0.90544555806142646</v>
      </c>
      <c r="T388" s="201">
        <v>9.4554441938573514E-2</v>
      </c>
      <c r="U388" s="201">
        <v>1.3588922551519333</v>
      </c>
      <c r="V388" s="201">
        <v>0.57894736842105265</v>
      </c>
    </row>
    <row r="389" spans="1:22">
      <c r="A389" s="195">
        <f t="shared" si="25"/>
        <v>0.90603544222912202</v>
      </c>
      <c r="B389" s="195">
        <f t="shared" si="26"/>
        <v>0.90603544222912202</v>
      </c>
      <c r="C389" s="196">
        <f t="shared" si="27"/>
        <v>3.4799999999999698</v>
      </c>
      <c r="D389" s="195">
        <f t="shared" si="27"/>
        <v>0.82105263157894737</v>
      </c>
      <c r="E389" s="195">
        <f t="shared" si="28"/>
        <v>9.3964557770877782E-2</v>
      </c>
      <c r="F389" s="195">
        <f t="shared" si="28"/>
        <v>1.3714658737756762</v>
      </c>
      <c r="G389" s="195">
        <f t="shared" si="28"/>
        <v>0.59298245614035083</v>
      </c>
      <c r="Q389" s="196">
        <f t="shared" si="29"/>
        <v>3.46999999999997</v>
      </c>
      <c r="R389" s="201">
        <v>0.82105263157894737</v>
      </c>
      <c r="S389" s="201">
        <v>0.90574933165565463</v>
      </c>
      <c r="T389" s="201">
        <v>9.4250668344345409E-2</v>
      </c>
      <c r="U389" s="201">
        <v>1.3653962906861368</v>
      </c>
      <c r="V389" s="201">
        <v>0.5859649122807018</v>
      </c>
    </row>
    <row r="390" spans="1:22">
      <c r="A390" s="195">
        <f t="shared" si="25"/>
        <v>0.90632155280258986</v>
      </c>
      <c r="B390" s="195">
        <f t="shared" si="26"/>
        <v>0.90632155280258986</v>
      </c>
      <c r="C390" s="196">
        <f t="shared" si="27"/>
        <v>3.4899999999999696</v>
      </c>
      <c r="D390" s="195">
        <f t="shared" si="27"/>
        <v>0.82105263157894737</v>
      </c>
      <c r="E390" s="195">
        <f t="shared" si="28"/>
        <v>9.3678447197410128E-2</v>
      </c>
      <c r="F390" s="195">
        <f t="shared" si="28"/>
        <v>1.3775354568652161</v>
      </c>
      <c r="G390" s="195">
        <f t="shared" si="28"/>
        <v>0.59298245614035083</v>
      </c>
      <c r="Q390" s="196">
        <f t="shared" si="29"/>
        <v>3.4799999999999698</v>
      </c>
      <c r="R390" s="201">
        <v>0.82105263157894737</v>
      </c>
      <c r="S390" s="201">
        <v>0.90603544222912202</v>
      </c>
      <c r="T390" s="201">
        <v>9.3964557770877782E-2</v>
      </c>
      <c r="U390" s="201">
        <v>1.3714658737756762</v>
      </c>
      <c r="V390" s="201">
        <v>0.59298245614035083</v>
      </c>
    </row>
    <row r="391" spans="1:22">
      <c r="A391" s="195">
        <f t="shared" si="25"/>
        <v>0.90662742866678248</v>
      </c>
      <c r="B391" s="195">
        <f t="shared" si="26"/>
        <v>0.90662742866678248</v>
      </c>
      <c r="C391" s="196">
        <f t="shared" si="27"/>
        <v>3.4999999999999694</v>
      </c>
      <c r="D391" s="195">
        <f t="shared" si="27"/>
        <v>0.82105263157894737</v>
      </c>
      <c r="E391" s="195">
        <f t="shared" si="28"/>
        <v>9.3372571333217427E-2</v>
      </c>
      <c r="F391" s="195">
        <f t="shared" si="28"/>
        <v>1.3839815822843924</v>
      </c>
      <c r="G391" s="195">
        <f t="shared" si="28"/>
        <v>0.59298245614035083</v>
      </c>
      <c r="Q391" s="196">
        <f t="shared" si="29"/>
        <v>3.4899999999999696</v>
      </c>
      <c r="R391" s="201">
        <v>0.82105263157894737</v>
      </c>
      <c r="S391" s="201">
        <v>0.90632155280258986</v>
      </c>
      <c r="T391" s="201">
        <v>9.3678447197410128E-2</v>
      </c>
      <c r="U391" s="201">
        <v>1.3775354568652161</v>
      </c>
      <c r="V391" s="201">
        <v>0.59298245614035083</v>
      </c>
    </row>
    <row r="392" spans="1:22">
      <c r="A392" s="195">
        <f t="shared" si="25"/>
        <v>0.90692565073754539</v>
      </c>
      <c r="B392" s="195">
        <f t="shared" si="26"/>
        <v>0.90692565073754539</v>
      </c>
      <c r="C392" s="196">
        <f t="shared" si="27"/>
        <v>3.5099999999999691</v>
      </c>
      <c r="D392" s="195">
        <f t="shared" si="27"/>
        <v>0.82105263157894737</v>
      </c>
      <c r="E392" s="195">
        <f t="shared" si="28"/>
        <v>9.3074349262454531E-2</v>
      </c>
      <c r="F392" s="195">
        <f t="shared" si="28"/>
        <v>1.3903246379364029</v>
      </c>
      <c r="G392" s="195">
        <f t="shared" si="28"/>
        <v>0.59649122807017541</v>
      </c>
      <c r="Q392" s="196">
        <f t="shared" si="29"/>
        <v>3.4999999999999694</v>
      </c>
      <c r="R392" s="201">
        <v>0.82105263157894737</v>
      </c>
      <c r="S392" s="201">
        <v>0.90662742866678248</v>
      </c>
      <c r="T392" s="201">
        <v>9.3372571333217427E-2</v>
      </c>
      <c r="U392" s="201">
        <v>1.3839815822843924</v>
      </c>
      <c r="V392" s="201">
        <v>0.59298245614035083</v>
      </c>
    </row>
    <row r="393" spans="1:22">
      <c r="A393" s="195">
        <f t="shared" si="25"/>
        <v>0.90721176131101322</v>
      </c>
      <c r="B393" s="195">
        <f t="shared" si="26"/>
        <v>0.90721176131101322</v>
      </c>
      <c r="C393" s="196">
        <f t="shared" si="27"/>
        <v>3.5199999999999689</v>
      </c>
      <c r="D393" s="195">
        <f t="shared" si="27"/>
        <v>0.82105263157894737</v>
      </c>
      <c r="E393" s="195">
        <f t="shared" si="28"/>
        <v>9.2788238688986835E-2</v>
      </c>
      <c r="F393" s="195">
        <f t="shared" si="28"/>
        <v>1.3963942210259424</v>
      </c>
      <c r="G393" s="195">
        <f t="shared" si="28"/>
        <v>0.59649122807017541</v>
      </c>
      <c r="Q393" s="196">
        <f t="shared" si="29"/>
        <v>3.5099999999999691</v>
      </c>
      <c r="R393" s="201">
        <v>0.82105263157894737</v>
      </c>
      <c r="S393" s="201">
        <v>0.90692565073754539</v>
      </c>
      <c r="T393" s="201">
        <v>9.3074349262454531E-2</v>
      </c>
      <c r="U393" s="201">
        <v>1.3903246379364029</v>
      </c>
      <c r="V393" s="201">
        <v>0.59649122807017541</v>
      </c>
    </row>
    <row r="394" spans="1:22">
      <c r="A394" s="195">
        <f t="shared" si="25"/>
        <v>0.9075279740017167</v>
      </c>
      <c r="B394" s="195">
        <f t="shared" si="26"/>
        <v>0.9075279740017167</v>
      </c>
      <c r="C394" s="196">
        <f t="shared" si="27"/>
        <v>3.5299999999999687</v>
      </c>
      <c r="D394" s="195">
        <f t="shared" si="27"/>
        <v>0.82105263157894737</v>
      </c>
      <c r="E394" s="195">
        <f t="shared" si="28"/>
        <v>9.247202599828315E-2</v>
      </c>
      <c r="F394" s="195">
        <f t="shared" si="28"/>
        <v>1.4030743794305851</v>
      </c>
      <c r="G394" s="195">
        <f t="shared" si="28"/>
        <v>0.59649122807017541</v>
      </c>
      <c r="Q394" s="196">
        <f t="shared" si="29"/>
        <v>3.5199999999999689</v>
      </c>
      <c r="R394" s="201">
        <v>0.82105263157894737</v>
      </c>
      <c r="S394" s="201">
        <v>0.90721176131101322</v>
      </c>
      <c r="T394" s="201">
        <v>9.2788238688986835E-2</v>
      </c>
      <c r="U394" s="201">
        <v>1.3963942210259424</v>
      </c>
      <c r="V394" s="201">
        <v>0.59649122807017541</v>
      </c>
    </row>
    <row r="395" spans="1:22">
      <c r="A395" s="195">
        <f t="shared" si="25"/>
        <v>0.9078292243673417</v>
      </c>
      <c r="B395" s="195">
        <f t="shared" si="26"/>
        <v>0.9078292243673417</v>
      </c>
      <c r="C395" s="196">
        <f t="shared" si="27"/>
        <v>3.5399999999999685</v>
      </c>
      <c r="D395" s="195">
        <f t="shared" si="27"/>
        <v>0.82105263157894737</v>
      </c>
      <c r="E395" s="195">
        <f t="shared" si="28"/>
        <v>9.2170775632658269E-2</v>
      </c>
      <c r="F395" s="195">
        <f t="shared" si="28"/>
        <v>1.4095346790023324</v>
      </c>
      <c r="G395" s="195">
        <f t="shared" si="28"/>
        <v>0.6</v>
      </c>
      <c r="Q395" s="196">
        <f t="shared" si="29"/>
        <v>3.5299999999999687</v>
      </c>
      <c r="R395" s="201">
        <v>0.82105263157894737</v>
      </c>
      <c r="S395" s="201">
        <v>0.9075279740017167</v>
      </c>
      <c r="T395" s="201">
        <v>9.247202599828315E-2</v>
      </c>
      <c r="U395" s="201">
        <v>1.4030743794305851</v>
      </c>
      <c r="V395" s="201">
        <v>0.59649122807017541</v>
      </c>
    </row>
    <row r="396" spans="1:22">
      <c r="A396" s="195">
        <f t="shared" si="25"/>
        <v>0.90811533494080954</v>
      </c>
      <c r="B396" s="195">
        <f t="shared" si="26"/>
        <v>0.90811533494080954</v>
      </c>
      <c r="C396" s="196">
        <f t="shared" si="27"/>
        <v>3.5499999999999683</v>
      </c>
      <c r="D396" s="195">
        <f t="shared" si="27"/>
        <v>0.82105263157894737</v>
      </c>
      <c r="E396" s="195">
        <f t="shared" si="28"/>
        <v>9.1884665059190629E-2</v>
      </c>
      <c r="F396" s="195">
        <f t="shared" si="28"/>
        <v>1.4156042620918727</v>
      </c>
      <c r="G396" s="195">
        <f t="shared" si="28"/>
        <v>0.60701754385964912</v>
      </c>
      <c r="Q396" s="196">
        <f t="shared" si="29"/>
        <v>3.5399999999999685</v>
      </c>
      <c r="R396" s="201">
        <v>0.82105263157894737</v>
      </c>
      <c r="S396" s="201">
        <v>0.9078292243673417</v>
      </c>
      <c r="T396" s="201">
        <v>9.2170775632658269E-2</v>
      </c>
      <c r="U396" s="201">
        <v>1.4095346790023324</v>
      </c>
      <c r="V396" s="201">
        <v>0.6</v>
      </c>
    </row>
    <row r="397" spans="1:22">
      <c r="A397" s="195">
        <f t="shared" si="25"/>
        <v>0.90842121080500193</v>
      </c>
      <c r="B397" s="195">
        <f t="shared" si="26"/>
        <v>0.90842121080500193</v>
      </c>
      <c r="C397" s="196">
        <f t="shared" si="27"/>
        <v>3.5599999999999681</v>
      </c>
      <c r="D397" s="195">
        <f t="shared" si="27"/>
        <v>0.82105263157894737</v>
      </c>
      <c r="E397" s="195">
        <f t="shared" si="28"/>
        <v>9.1578789194997942E-2</v>
      </c>
      <c r="F397" s="195">
        <f t="shared" si="28"/>
        <v>1.4220503875110495</v>
      </c>
      <c r="G397" s="195">
        <f t="shared" si="28"/>
        <v>0.60701754385964912</v>
      </c>
      <c r="Q397" s="196">
        <f t="shared" si="29"/>
        <v>3.5499999999999683</v>
      </c>
      <c r="R397" s="201">
        <v>0.82105263157894737</v>
      </c>
      <c r="S397" s="201">
        <v>0.90811533494080954</v>
      </c>
      <c r="T397" s="201">
        <v>9.1884665059190629E-2</v>
      </c>
      <c r="U397" s="201">
        <v>1.4156042620918727</v>
      </c>
      <c r="V397" s="201">
        <v>0.60701754385964912</v>
      </c>
    </row>
    <row r="398" spans="1:22">
      <c r="A398" s="195">
        <f t="shared" si="25"/>
        <v>0.90870732137846966</v>
      </c>
      <c r="B398" s="195">
        <f t="shared" si="26"/>
        <v>0.90870732137846966</v>
      </c>
      <c r="C398" s="196">
        <f t="shared" si="27"/>
        <v>3.5699999999999679</v>
      </c>
      <c r="D398" s="195">
        <f t="shared" si="27"/>
        <v>0.82105263157894737</v>
      </c>
      <c r="E398" s="195">
        <f t="shared" si="28"/>
        <v>9.1292678621530315E-2</v>
      </c>
      <c r="F398" s="195">
        <f t="shared" si="28"/>
        <v>1.42811997060059</v>
      </c>
      <c r="G398" s="195">
        <f t="shared" si="28"/>
        <v>0.60701754385964912</v>
      </c>
      <c r="Q398" s="196">
        <f t="shared" si="29"/>
        <v>3.5599999999999681</v>
      </c>
      <c r="R398" s="201">
        <v>0.82105263157894737</v>
      </c>
      <c r="S398" s="201">
        <v>0.90842121080500193</v>
      </c>
      <c r="T398" s="201">
        <v>9.1578789194997942E-2</v>
      </c>
      <c r="U398" s="201">
        <v>1.4220503875110495</v>
      </c>
      <c r="V398" s="201">
        <v>0.60701754385964912</v>
      </c>
    </row>
    <row r="399" spans="1:22">
      <c r="A399" s="195">
        <f t="shared" si="25"/>
        <v>0.90899343195193738</v>
      </c>
      <c r="B399" s="195">
        <f t="shared" si="26"/>
        <v>0.90899343195193738</v>
      </c>
      <c r="C399" s="196">
        <f t="shared" si="27"/>
        <v>3.5799999999999677</v>
      </c>
      <c r="D399" s="195">
        <f t="shared" si="27"/>
        <v>0.82105263157894737</v>
      </c>
      <c r="E399" s="195">
        <f t="shared" si="28"/>
        <v>9.1006568048062633E-2</v>
      </c>
      <c r="F399" s="195">
        <f t="shared" si="28"/>
        <v>1.4341895536901283</v>
      </c>
      <c r="G399" s="195">
        <f t="shared" si="28"/>
        <v>0.60701754385964912</v>
      </c>
      <c r="Q399" s="196">
        <f t="shared" si="29"/>
        <v>3.5699999999999679</v>
      </c>
      <c r="R399" s="201">
        <v>0.82105263157894737</v>
      </c>
      <c r="S399" s="201">
        <v>0.90870732137846966</v>
      </c>
      <c r="T399" s="201">
        <v>9.1292678621530315E-2</v>
      </c>
      <c r="U399" s="201">
        <v>1.42811997060059</v>
      </c>
      <c r="V399" s="201">
        <v>0.60701754385964912</v>
      </c>
    </row>
    <row r="400" spans="1:22">
      <c r="A400" s="195">
        <f t="shared" si="25"/>
        <v>0.90927939827775406</v>
      </c>
      <c r="B400" s="195">
        <f t="shared" si="26"/>
        <v>0.90927939827775406</v>
      </c>
      <c r="C400" s="196">
        <f t="shared" si="27"/>
        <v>3.5899999999999674</v>
      </c>
      <c r="D400" s="195">
        <f t="shared" si="27"/>
        <v>0.82456140350877194</v>
      </c>
      <c r="E400" s="195">
        <f t="shared" si="28"/>
        <v>9.0720601722246011E-2</v>
      </c>
      <c r="F400" s="195">
        <f t="shared" si="28"/>
        <v>1.4402592810273194</v>
      </c>
      <c r="G400" s="195">
        <f t="shared" si="28"/>
        <v>0.60701754385964912</v>
      </c>
      <c r="Q400" s="196">
        <f t="shared" si="29"/>
        <v>3.5799999999999677</v>
      </c>
      <c r="R400" s="201">
        <v>0.82105263157894737</v>
      </c>
      <c r="S400" s="201">
        <v>0.90899343195193738</v>
      </c>
      <c r="T400" s="201">
        <v>9.1006568048062633E-2</v>
      </c>
      <c r="U400" s="201">
        <v>1.4341895536901283</v>
      </c>
      <c r="V400" s="201">
        <v>0.60701754385964912</v>
      </c>
    </row>
    <row r="401" spans="1:22">
      <c r="A401" s="195">
        <f t="shared" si="25"/>
        <v>0.90956025254550332</v>
      </c>
      <c r="B401" s="195">
        <f t="shared" si="26"/>
        <v>0.90956025254550332</v>
      </c>
      <c r="C401" s="196">
        <f t="shared" si="27"/>
        <v>3.5999999999999672</v>
      </c>
      <c r="D401" s="195">
        <f t="shared" si="27"/>
        <v>0.82456140350877194</v>
      </c>
      <c r="E401" s="195">
        <f t="shared" si="28"/>
        <v>9.0439747454496872E-2</v>
      </c>
      <c r="F401" s="195">
        <f t="shared" si="28"/>
        <v>1.4467862358880013</v>
      </c>
      <c r="G401" s="195">
        <f t="shared" si="28"/>
        <v>0.61052631578947369</v>
      </c>
      <c r="Q401" s="196">
        <f t="shared" si="29"/>
        <v>3.5899999999999674</v>
      </c>
      <c r="R401" s="201">
        <v>0.82456140350877194</v>
      </c>
      <c r="S401" s="201">
        <v>0.90927939827775406</v>
      </c>
      <c r="T401" s="201">
        <v>9.0720601722246011E-2</v>
      </c>
      <c r="U401" s="201">
        <v>1.4402592810273194</v>
      </c>
      <c r="V401" s="201">
        <v>0.60701754385964912</v>
      </c>
    </row>
    <row r="402" spans="1:22">
      <c r="A402" s="195">
        <f t="shared" si="25"/>
        <v>0.90983618609693795</v>
      </c>
      <c r="B402" s="195">
        <f t="shared" si="26"/>
        <v>0.90983618609693795</v>
      </c>
      <c r="C402" s="196">
        <f t="shared" si="27"/>
        <v>3.609999999999967</v>
      </c>
      <c r="D402" s="195">
        <f t="shared" si="27"/>
        <v>0.82456140350877194</v>
      </c>
      <c r="E402" s="195">
        <f t="shared" si="28"/>
        <v>9.0163813903062079E-2</v>
      </c>
      <c r="F402" s="195">
        <f t="shared" si="28"/>
        <v>1.4531515800593398</v>
      </c>
      <c r="G402" s="195">
        <f t="shared" si="28"/>
        <v>0.61052631578947369</v>
      </c>
      <c r="Q402" s="196">
        <f t="shared" si="29"/>
        <v>3.5999999999999672</v>
      </c>
      <c r="R402" s="201">
        <v>0.82456140350877194</v>
      </c>
      <c r="S402" s="201">
        <v>0.90956025254550332</v>
      </c>
      <c r="T402" s="201">
        <v>9.0439747454496872E-2</v>
      </c>
      <c r="U402" s="201">
        <v>1.4467862358880013</v>
      </c>
      <c r="V402" s="201">
        <v>0.61052631578947369</v>
      </c>
    </row>
    <row r="403" spans="1:22">
      <c r="A403" s="195">
        <f t="shared" si="25"/>
        <v>0.91011409617744532</v>
      </c>
      <c r="B403" s="195">
        <f t="shared" si="26"/>
        <v>0.91011409617744532</v>
      </c>
      <c r="C403" s="196">
        <f t="shared" si="27"/>
        <v>3.6199999999999668</v>
      </c>
      <c r="D403" s="195">
        <f t="shared" si="27"/>
        <v>0.82456140350877194</v>
      </c>
      <c r="E403" s="195">
        <f t="shared" si="28"/>
        <v>8.988590382255475E-2</v>
      </c>
      <c r="F403" s="195">
        <f t="shared" si="28"/>
        <v>1.4595794120711434</v>
      </c>
      <c r="G403" s="195">
        <f t="shared" si="28"/>
        <v>0.61403508771929827</v>
      </c>
      <c r="Q403" s="196">
        <f t="shared" si="29"/>
        <v>3.609999999999967</v>
      </c>
      <c r="R403" s="201">
        <v>0.82456140350877194</v>
      </c>
      <c r="S403" s="201">
        <v>0.90983618609693795</v>
      </c>
      <c r="T403" s="201">
        <v>9.0163813903062079E-2</v>
      </c>
      <c r="U403" s="201">
        <v>1.4531515800593398</v>
      </c>
      <c r="V403" s="201">
        <v>0.61052631578947369</v>
      </c>
    </row>
    <row r="404" spans="1:22">
      <c r="A404" s="195">
        <f t="shared" si="25"/>
        <v>0.91038002092208747</v>
      </c>
      <c r="B404" s="195">
        <f t="shared" si="26"/>
        <v>0.91038002092208747</v>
      </c>
      <c r="C404" s="196">
        <f t="shared" si="27"/>
        <v>3.6299999999999666</v>
      </c>
      <c r="D404" s="195">
        <f t="shared" si="27"/>
        <v>0.82456140350877194</v>
      </c>
      <c r="E404" s="195">
        <f t="shared" si="28"/>
        <v>8.9619979077912582E-2</v>
      </c>
      <c r="F404" s="195">
        <f t="shared" si="28"/>
        <v>1.465715440180567</v>
      </c>
      <c r="G404" s="195">
        <f t="shared" si="28"/>
        <v>0.61403508771929827</v>
      </c>
      <c r="Q404" s="196">
        <f t="shared" si="29"/>
        <v>3.6199999999999668</v>
      </c>
      <c r="R404" s="201">
        <v>0.82456140350877194</v>
      </c>
      <c r="S404" s="201">
        <v>0.91011409617744532</v>
      </c>
      <c r="T404" s="201">
        <v>8.988590382255475E-2</v>
      </c>
      <c r="U404" s="201">
        <v>1.4595794120711434</v>
      </c>
      <c r="V404" s="201">
        <v>0.61403508771929827</v>
      </c>
    </row>
    <row r="405" spans="1:22">
      <c r="A405" s="195">
        <f t="shared" si="25"/>
        <v>0.91064384297622702</v>
      </c>
      <c r="B405" s="195">
        <f t="shared" si="26"/>
        <v>0.91064384297622702</v>
      </c>
      <c r="C405" s="196">
        <f t="shared" si="27"/>
        <v>3.6399999999999664</v>
      </c>
      <c r="D405" s="195">
        <f t="shared" si="27"/>
        <v>0.82456140350877194</v>
      </c>
      <c r="E405" s="195">
        <f t="shared" si="28"/>
        <v>8.9356157023773086E-2</v>
      </c>
      <c r="F405" s="195">
        <f t="shared" si="28"/>
        <v>1.4718073117894355</v>
      </c>
      <c r="G405" s="195">
        <f t="shared" si="28"/>
        <v>0.61754385964912284</v>
      </c>
      <c r="Q405" s="196">
        <f t="shared" si="29"/>
        <v>3.6299999999999666</v>
      </c>
      <c r="R405" s="201">
        <v>0.82456140350877194</v>
      </c>
      <c r="S405" s="201">
        <v>0.91038002092208747</v>
      </c>
      <c r="T405" s="201">
        <v>8.9619979077912582E-2</v>
      </c>
      <c r="U405" s="201">
        <v>1.465715440180567</v>
      </c>
      <c r="V405" s="201">
        <v>0.61403508771929827</v>
      </c>
    </row>
    <row r="406" spans="1:22">
      <c r="A406" s="195">
        <f t="shared" si="25"/>
        <v>0.91090766503036658</v>
      </c>
      <c r="B406" s="195">
        <f t="shared" si="26"/>
        <v>0.91090766503036658</v>
      </c>
      <c r="C406" s="196">
        <f t="shared" si="27"/>
        <v>3.6499999999999662</v>
      </c>
      <c r="D406" s="195">
        <f t="shared" si="27"/>
        <v>0.82456140350877194</v>
      </c>
      <c r="E406" s="195">
        <f t="shared" si="28"/>
        <v>8.9092334969633535E-2</v>
      </c>
      <c r="F406" s="195">
        <f t="shared" si="28"/>
        <v>1.4778991833983026</v>
      </c>
      <c r="G406" s="195">
        <f t="shared" si="28"/>
        <v>0.61754385964912284</v>
      </c>
      <c r="Q406" s="196">
        <f t="shared" si="29"/>
        <v>3.6399999999999664</v>
      </c>
      <c r="R406" s="201">
        <v>0.82456140350877194</v>
      </c>
      <c r="S406" s="201">
        <v>0.91064384297622702</v>
      </c>
      <c r="T406" s="201">
        <v>8.9356157023773086E-2</v>
      </c>
      <c r="U406" s="201">
        <v>1.4718073117894355</v>
      </c>
      <c r="V406" s="201">
        <v>0.61754385964912284</v>
      </c>
    </row>
    <row r="407" spans="1:22">
      <c r="A407" s="195">
        <f t="shared" si="25"/>
        <v>0.91117358977500862</v>
      </c>
      <c r="B407" s="195">
        <f t="shared" si="26"/>
        <v>0.91117358977500862</v>
      </c>
      <c r="C407" s="196">
        <f t="shared" si="27"/>
        <v>3.6599999999999659</v>
      </c>
      <c r="D407" s="195">
        <f t="shared" si="27"/>
        <v>0.82456140350877194</v>
      </c>
      <c r="E407" s="195">
        <f t="shared" si="28"/>
        <v>8.882641022499134E-2</v>
      </c>
      <c r="F407" s="195">
        <f t="shared" si="28"/>
        <v>1.4840352115077253</v>
      </c>
      <c r="G407" s="195">
        <f t="shared" si="28"/>
        <v>0.61754385964912284</v>
      </c>
      <c r="Q407" s="196">
        <f t="shared" si="29"/>
        <v>3.6499999999999662</v>
      </c>
      <c r="R407" s="201">
        <v>0.82456140350877194</v>
      </c>
      <c r="S407" s="201">
        <v>0.91090766503036658</v>
      </c>
      <c r="T407" s="201">
        <v>8.9092334969633535E-2</v>
      </c>
      <c r="U407" s="201">
        <v>1.4778991833983026</v>
      </c>
      <c r="V407" s="201">
        <v>0.61754385964912284</v>
      </c>
    </row>
    <row r="408" spans="1:22">
      <c r="A408" s="195">
        <f t="shared" si="25"/>
        <v>0.91145234135225517</v>
      </c>
      <c r="B408" s="195">
        <f t="shared" si="26"/>
        <v>0.91145234135225517</v>
      </c>
      <c r="C408" s="196">
        <f t="shared" si="27"/>
        <v>3.6699999999999657</v>
      </c>
      <c r="D408" s="195">
        <f t="shared" si="27"/>
        <v>0.82456140350877194</v>
      </c>
      <c r="E408" s="195">
        <f t="shared" si="28"/>
        <v>8.8547658647744873E-2</v>
      </c>
      <c r="F408" s="195">
        <f t="shared" si="28"/>
        <v>1.4905180098678525</v>
      </c>
      <c r="G408" s="195">
        <f t="shared" si="28"/>
        <v>0.61754385964912284</v>
      </c>
      <c r="Q408" s="196">
        <f t="shared" si="29"/>
        <v>3.6599999999999659</v>
      </c>
      <c r="R408" s="201">
        <v>0.82456140350877194</v>
      </c>
      <c r="S408" s="201">
        <v>0.91117358977500862</v>
      </c>
      <c r="T408" s="201">
        <v>8.882641022499134E-2</v>
      </c>
      <c r="U408" s="201">
        <v>1.4840352115077253</v>
      </c>
      <c r="V408" s="201">
        <v>0.61754385964912284</v>
      </c>
    </row>
    <row r="409" spans="1:22">
      <c r="A409" s="195">
        <f t="shared" si="25"/>
        <v>0.91173025143276232</v>
      </c>
      <c r="B409" s="195">
        <f t="shared" si="26"/>
        <v>0.91173025143276232</v>
      </c>
      <c r="C409" s="196">
        <f t="shared" si="27"/>
        <v>3.6799999999999655</v>
      </c>
      <c r="D409" s="195">
        <f t="shared" si="27"/>
        <v>0.82456140350877194</v>
      </c>
      <c r="E409" s="195">
        <f t="shared" si="28"/>
        <v>8.826974856723753E-2</v>
      </c>
      <c r="F409" s="195">
        <f t="shared" si="28"/>
        <v>1.4969458418796557</v>
      </c>
      <c r="G409" s="195">
        <f t="shared" si="28"/>
        <v>0.61754385964912284</v>
      </c>
      <c r="Q409" s="196">
        <f t="shared" si="29"/>
        <v>3.6699999999999657</v>
      </c>
      <c r="R409" s="201">
        <v>0.82456140350877194</v>
      </c>
      <c r="S409" s="201">
        <v>0.91145234135225517</v>
      </c>
      <c r="T409" s="201">
        <v>8.8547658647744873E-2</v>
      </c>
      <c r="U409" s="201">
        <v>1.4905180098678525</v>
      </c>
      <c r="V409" s="201">
        <v>0.61754385964912284</v>
      </c>
    </row>
    <row r="410" spans="1:22">
      <c r="A410" s="195">
        <f t="shared" si="25"/>
        <v>0.91194214518134886</v>
      </c>
      <c r="B410" s="195">
        <f t="shared" si="26"/>
        <v>0.91194214518134886</v>
      </c>
      <c r="C410" s="196">
        <f t="shared" si="27"/>
        <v>3.6899999999999653</v>
      </c>
      <c r="D410" s="195">
        <f t="shared" si="27"/>
        <v>0.83157894736842108</v>
      </c>
      <c r="E410" s="195">
        <f t="shared" si="28"/>
        <v>8.8057854818651027E-2</v>
      </c>
      <c r="F410" s="195">
        <f t="shared" si="28"/>
        <v>1.5030896417940769</v>
      </c>
      <c r="G410" s="195">
        <f t="shared" si="28"/>
        <v>0.62105263157894741</v>
      </c>
      <c r="Q410" s="196">
        <f t="shared" si="29"/>
        <v>3.6799999999999655</v>
      </c>
      <c r="R410" s="201">
        <v>0.82456140350877194</v>
      </c>
      <c r="S410" s="201">
        <v>0.91173025143276232</v>
      </c>
      <c r="T410" s="201">
        <v>8.826974856723753E-2</v>
      </c>
      <c r="U410" s="201">
        <v>1.4969458418796557</v>
      </c>
      <c r="V410" s="201">
        <v>0.61754385964912284</v>
      </c>
    </row>
    <row r="411" spans="1:22">
      <c r="A411" s="195">
        <f t="shared" si="25"/>
        <v>0.9121338449512475</v>
      </c>
      <c r="B411" s="195">
        <f t="shared" si="26"/>
        <v>0.9121338449512475</v>
      </c>
      <c r="C411" s="196">
        <f t="shared" si="27"/>
        <v>3.6999999999999651</v>
      </c>
      <c r="D411" s="195">
        <f t="shared" si="27"/>
        <v>0.83157894736842108</v>
      </c>
      <c r="E411" s="195">
        <f t="shared" si="28"/>
        <v>8.7866155048752573E-2</v>
      </c>
      <c r="F411" s="195">
        <f t="shared" si="28"/>
        <v>1.5092998948782448</v>
      </c>
      <c r="G411" s="195">
        <f t="shared" si="28"/>
        <v>0.62456140350877198</v>
      </c>
      <c r="Q411" s="196">
        <f t="shared" si="29"/>
        <v>3.6899999999999653</v>
      </c>
      <c r="R411" s="201">
        <v>0.83157894736842108</v>
      </c>
      <c r="S411" s="201">
        <v>0.91194214518134886</v>
      </c>
      <c r="T411" s="201">
        <v>8.8057854818651027E-2</v>
      </c>
      <c r="U411" s="201">
        <v>1.5030896417940769</v>
      </c>
      <c r="V411" s="201">
        <v>0.62105263157894741</v>
      </c>
    </row>
    <row r="412" spans="1:22">
      <c r="A412" s="195">
        <f t="shared" si="25"/>
        <v>0.91233387137553634</v>
      </c>
      <c r="B412" s="195">
        <f t="shared" si="26"/>
        <v>0.91233387137553634</v>
      </c>
      <c r="C412" s="196">
        <f t="shared" si="27"/>
        <v>3.7099999999999649</v>
      </c>
      <c r="D412" s="195">
        <f t="shared" si="27"/>
        <v>0.83157894736842108</v>
      </c>
      <c r="E412" s="195">
        <f t="shared" si="28"/>
        <v>8.766612862446363E-2</v>
      </c>
      <c r="F412" s="195">
        <f t="shared" si="28"/>
        <v>1.5157411461767283</v>
      </c>
      <c r="G412" s="195">
        <f t="shared" si="28"/>
        <v>0.62456140350877198</v>
      </c>
      <c r="Q412" s="196">
        <f t="shared" si="29"/>
        <v>3.6999999999999651</v>
      </c>
      <c r="R412" s="201">
        <v>0.83157894736842108</v>
      </c>
      <c r="S412" s="201">
        <v>0.9121338449512475</v>
      </c>
      <c r="T412" s="201">
        <v>8.7866155048752573E-2</v>
      </c>
      <c r="U412" s="201">
        <v>1.5092998948782448</v>
      </c>
      <c r="V412" s="201">
        <v>0.62456140350877198</v>
      </c>
    </row>
    <row r="413" spans="1:22">
      <c r="A413" s="195">
        <f t="shared" si="25"/>
        <v>0.91252388899303272</v>
      </c>
      <c r="B413" s="195">
        <f t="shared" si="26"/>
        <v>0.91252388899303272</v>
      </c>
      <c r="C413" s="196">
        <f t="shared" si="27"/>
        <v>3.7199999999999647</v>
      </c>
      <c r="D413" s="195">
        <f t="shared" si="27"/>
        <v>0.83157894736842108</v>
      </c>
      <c r="E413" s="195">
        <f t="shared" si="28"/>
        <v>8.7476111006967269E-2</v>
      </c>
      <c r="F413" s="195">
        <f t="shared" si="28"/>
        <v>1.5219068222222392</v>
      </c>
      <c r="G413" s="195">
        <f t="shared" si="28"/>
        <v>0.62456140350877198</v>
      </c>
      <c r="Q413" s="196">
        <f t="shared" si="29"/>
        <v>3.7099999999999649</v>
      </c>
      <c r="R413" s="201">
        <v>0.83157894736842108</v>
      </c>
      <c r="S413" s="201">
        <v>0.91233387137553634</v>
      </c>
      <c r="T413" s="201">
        <v>8.766612862446363E-2</v>
      </c>
      <c r="U413" s="201">
        <v>1.5157411461767283</v>
      </c>
      <c r="V413" s="201">
        <v>0.62456140350877198</v>
      </c>
    </row>
    <row r="414" spans="1:22">
      <c r="A414" s="195">
        <f t="shared" si="25"/>
        <v>0.91271558876293124</v>
      </c>
      <c r="B414" s="195">
        <f t="shared" si="26"/>
        <v>0.91271558876293124</v>
      </c>
      <c r="C414" s="196">
        <f t="shared" si="27"/>
        <v>3.7299999999999645</v>
      </c>
      <c r="D414" s="195">
        <f t="shared" si="27"/>
        <v>0.83157894736842108</v>
      </c>
      <c r="E414" s="195">
        <f t="shared" si="28"/>
        <v>8.7284411237068815E-2</v>
      </c>
      <c r="F414" s="195">
        <f t="shared" si="28"/>
        <v>1.5281170753064071</v>
      </c>
      <c r="G414" s="195">
        <f t="shared" si="28"/>
        <v>0.62456140350877198</v>
      </c>
      <c r="Q414" s="196">
        <f t="shared" si="29"/>
        <v>3.7199999999999647</v>
      </c>
      <c r="R414" s="201">
        <v>0.83157894736842108</v>
      </c>
      <c r="S414" s="201">
        <v>0.91252388899303272</v>
      </c>
      <c r="T414" s="201">
        <v>8.7476111006967269E-2</v>
      </c>
      <c r="U414" s="201">
        <v>1.5219068222222392</v>
      </c>
      <c r="V414" s="201">
        <v>0.62456140350877198</v>
      </c>
    </row>
    <row r="415" spans="1:22">
      <c r="A415" s="195">
        <f t="shared" si="25"/>
        <v>0.91294432994926256</v>
      </c>
      <c r="B415" s="195">
        <f t="shared" si="26"/>
        <v>0.91294432994926256</v>
      </c>
      <c r="C415" s="196">
        <f t="shared" si="27"/>
        <v>3.7399999999999642</v>
      </c>
      <c r="D415" s="195">
        <f t="shared" si="27"/>
        <v>0.83157894736842108</v>
      </c>
      <c r="E415" s="195">
        <f t="shared" si="28"/>
        <v>8.7055670050737499E-2</v>
      </c>
      <c r="F415" s="195">
        <f t="shared" si="28"/>
        <v>1.5355943507280323</v>
      </c>
      <c r="G415" s="195">
        <f t="shared" si="28"/>
        <v>0.62456140350877198</v>
      </c>
      <c r="Q415" s="196">
        <f t="shared" si="29"/>
        <v>3.7299999999999645</v>
      </c>
      <c r="R415" s="201">
        <v>0.83157894736842108</v>
      </c>
      <c r="S415" s="201">
        <v>0.91271558876293124</v>
      </c>
      <c r="T415" s="201">
        <v>8.7284411237068815E-2</v>
      </c>
      <c r="U415" s="201">
        <v>1.5281170753064071</v>
      </c>
      <c r="V415" s="201">
        <v>0.62456140350877198</v>
      </c>
    </row>
    <row r="416" spans="1:22">
      <c r="A416" s="195">
        <f t="shared" si="25"/>
        <v>0.91313434756675893</v>
      </c>
      <c r="B416" s="195">
        <f t="shared" si="26"/>
        <v>0.91313434756675893</v>
      </c>
      <c r="C416" s="196">
        <f t="shared" si="27"/>
        <v>3.749999999999964</v>
      </c>
      <c r="D416" s="195">
        <f t="shared" si="27"/>
        <v>0.83157894736842108</v>
      </c>
      <c r="E416" s="195">
        <f t="shared" si="28"/>
        <v>8.6865652433241167E-2</v>
      </c>
      <c r="F416" s="195">
        <f t="shared" si="28"/>
        <v>1.5417600267735432</v>
      </c>
      <c r="G416" s="195">
        <f t="shared" si="28"/>
        <v>0.62456140350877198</v>
      </c>
      <c r="Q416" s="196">
        <f t="shared" si="29"/>
        <v>3.7399999999999642</v>
      </c>
      <c r="R416" s="201">
        <v>0.83157894736842108</v>
      </c>
      <c r="S416" s="201">
        <v>0.91294432994926256</v>
      </c>
      <c r="T416" s="201">
        <v>8.7055670050737499E-2</v>
      </c>
      <c r="U416" s="201">
        <v>1.5355943507280323</v>
      </c>
      <c r="V416" s="201">
        <v>0.62456140350877198</v>
      </c>
    </row>
    <row r="417" spans="1:22">
      <c r="A417" s="195">
        <f t="shared" si="25"/>
        <v>0.91332582877536617</v>
      </c>
      <c r="B417" s="195">
        <f t="shared" si="26"/>
        <v>0.91332582877536617</v>
      </c>
      <c r="C417" s="196">
        <f t="shared" si="27"/>
        <v>3.7599999999999638</v>
      </c>
      <c r="D417" s="195">
        <f t="shared" si="27"/>
        <v>0.83508771929824566</v>
      </c>
      <c r="E417" s="195">
        <f t="shared" si="28"/>
        <v>8.667417122463375E-2</v>
      </c>
      <c r="F417" s="195">
        <f t="shared" si="28"/>
        <v>1.5479704984190021</v>
      </c>
      <c r="G417" s="195">
        <f t="shared" si="28"/>
        <v>0.62456140350877198</v>
      </c>
      <c r="Q417" s="196">
        <f t="shared" si="29"/>
        <v>3.749999999999964</v>
      </c>
      <c r="R417" s="201">
        <v>0.83157894736842108</v>
      </c>
      <c r="S417" s="201">
        <v>0.91313434756675893</v>
      </c>
      <c r="T417" s="201">
        <v>8.6865652433241167E-2</v>
      </c>
      <c r="U417" s="201">
        <v>1.5417600267735432</v>
      </c>
      <c r="V417" s="201">
        <v>0.62456140350877198</v>
      </c>
    </row>
    <row r="418" spans="1:22">
      <c r="A418" s="195">
        <f t="shared" si="25"/>
        <v>0.91351500531666152</v>
      </c>
      <c r="B418" s="195">
        <f t="shared" si="26"/>
        <v>0.91351500531666152</v>
      </c>
      <c r="C418" s="196">
        <f t="shared" si="27"/>
        <v>3.7699999999999636</v>
      </c>
      <c r="D418" s="195">
        <f t="shared" si="27"/>
        <v>0.83508771929824566</v>
      </c>
      <c r="E418" s="195">
        <f t="shared" si="28"/>
        <v>8.6484994683338479E-2</v>
      </c>
      <c r="F418" s="195">
        <f t="shared" si="28"/>
        <v>1.5541370155407133</v>
      </c>
      <c r="G418" s="195">
        <f t="shared" si="28"/>
        <v>0.62807017543859645</v>
      </c>
      <c r="Q418" s="196">
        <f t="shared" si="29"/>
        <v>3.7599999999999638</v>
      </c>
      <c r="R418" s="201">
        <v>0.83508771929824566</v>
      </c>
      <c r="S418" s="201">
        <v>0.91332582877536617</v>
      </c>
      <c r="T418" s="201">
        <v>8.667417122463375E-2</v>
      </c>
      <c r="U418" s="201">
        <v>1.5479704984190021</v>
      </c>
      <c r="V418" s="201">
        <v>0.62456140350877198</v>
      </c>
    </row>
    <row r="419" spans="1:22">
      <c r="A419" s="195">
        <f t="shared" si="25"/>
        <v>0.91370418185795665</v>
      </c>
      <c r="B419" s="195">
        <f t="shared" si="26"/>
        <v>0.91370418185795665</v>
      </c>
      <c r="C419" s="196">
        <f t="shared" si="27"/>
        <v>3.7799999999999634</v>
      </c>
      <c r="D419" s="195">
        <f t="shared" si="27"/>
        <v>0.83508771929824566</v>
      </c>
      <c r="E419" s="195">
        <f t="shared" si="28"/>
        <v>8.6295818142043207E-2</v>
      </c>
      <c r="F419" s="195">
        <f t="shared" si="28"/>
        <v>1.5603035326624251</v>
      </c>
      <c r="G419" s="195">
        <f t="shared" si="28"/>
        <v>0.63157894736842102</v>
      </c>
      <c r="Q419" s="196">
        <f t="shared" si="29"/>
        <v>3.7699999999999636</v>
      </c>
      <c r="R419" s="201">
        <v>0.83508771929824566</v>
      </c>
      <c r="S419" s="201">
        <v>0.91351500531666152</v>
      </c>
      <c r="T419" s="201">
        <v>8.6484994683338479E-2</v>
      </c>
      <c r="U419" s="201">
        <v>1.5541370155407133</v>
      </c>
      <c r="V419" s="201">
        <v>0.62807017543859645</v>
      </c>
    </row>
    <row r="420" spans="1:22">
      <c r="A420" s="195">
        <f t="shared" si="25"/>
        <v>0.91389504055165416</v>
      </c>
      <c r="B420" s="195">
        <f t="shared" si="26"/>
        <v>0.91389504055165416</v>
      </c>
      <c r="C420" s="196">
        <f t="shared" si="27"/>
        <v>3.7899999999999632</v>
      </c>
      <c r="D420" s="195">
        <f t="shared" si="27"/>
        <v>0.83508771929824566</v>
      </c>
      <c r="E420" s="195">
        <f t="shared" si="28"/>
        <v>8.6104959448345814E-2</v>
      </c>
      <c r="F420" s="195">
        <f t="shared" si="28"/>
        <v>1.5665146268227934</v>
      </c>
      <c r="G420" s="195">
        <f t="shared" si="28"/>
        <v>0.63157894736842102</v>
      </c>
      <c r="Q420" s="196">
        <f t="shared" si="29"/>
        <v>3.7799999999999634</v>
      </c>
      <c r="R420" s="201">
        <v>0.83508771929824566</v>
      </c>
      <c r="S420" s="201">
        <v>0.91370418185795665</v>
      </c>
      <c r="T420" s="201">
        <v>8.6295818142043207E-2</v>
      </c>
      <c r="U420" s="201">
        <v>1.5603035326624251</v>
      </c>
      <c r="V420" s="201">
        <v>0.63157894736842102</v>
      </c>
    </row>
    <row r="421" spans="1:22">
      <c r="A421" s="195">
        <f t="shared" si="25"/>
        <v>0.91409515108356321</v>
      </c>
      <c r="B421" s="195">
        <f t="shared" si="26"/>
        <v>0.91409515108356321</v>
      </c>
      <c r="C421" s="196">
        <f t="shared" si="27"/>
        <v>3.799999999999963</v>
      </c>
      <c r="D421" s="195">
        <f t="shared" si="27"/>
        <v>0.83508771929824566</v>
      </c>
      <c r="E421" s="195">
        <f t="shared" si="28"/>
        <v>8.5904848916436752E-2</v>
      </c>
      <c r="F421" s="195">
        <f t="shared" si="28"/>
        <v>1.5730202583831969</v>
      </c>
      <c r="G421" s="195">
        <f t="shared" si="28"/>
        <v>0.63157894736842102</v>
      </c>
      <c r="Q421" s="196">
        <f t="shared" si="29"/>
        <v>3.7899999999999632</v>
      </c>
      <c r="R421" s="201">
        <v>0.83508771929824566</v>
      </c>
      <c r="S421" s="201">
        <v>0.91389504055165416</v>
      </c>
      <c r="T421" s="201">
        <v>8.6104959448345814E-2</v>
      </c>
      <c r="U421" s="201">
        <v>1.5665146268227934</v>
      </c>
      <c r="V421" s="201">
        <v>0.63157894736842102</v>
      </c>
    </row>
    <row r="422" spans="1:22">
      <c r="A422" s="195">
        <f t="shared" si="25"/>
        <v>0.91430485030470243</v>
      </c>
      <c r="B422" s="195">
        <f t="shared" si="26"/>
        <v>0.91430485030470243</v>
      </c>
      <c r="C422" s="196">
        <f t="shared" si="27"/>
        <v>3.8099999999999627</v>
      </c>
      <c r="D422" s="195">
        <f t="shared" si="27"/>
        <v>0.83508771929824566</v>
      </c>
      <c r="E422" s="195">
        <f t="shared" si="28"/>
        <v>8.5695149695297471E-2</v>
      </c>
      <c r="F422" s="195">
        <f t="shared" si="28"/>
        <v>1.5798576931591954</v>
      </c>
      <c r="G422" s="195">
        <f t="shared" si="28"/>
        <v>0.63157894736842102</v>
      </c>
      <c r="Q422" s="196">
        <f t="shared" si="29"/>
        <v>3.799999999999963</v>
      </c>
      <c r="R422" s="201">
        <v>0.83508771929824566</v>
      </c>
      <c r="S422" s="201">
        <v>0.91409515108356321</v>
      </c>
      <c r="T422" s="201">
        <v>8.5904848916436752E-2</v>
      </c>
      <c r="U422" s="201">
        <v>1.5730202583831969</v>
      </c>
      <c r="V422" s="201">
        <v>0.63157894736842102</v>
      </c>
    </row>
    <row r="423" spans="1:22">
      <c r="A423" s="195">
        <f t="shared" si="25"/>
        <v>0.9144940268459979</v>
      </c>
      <c r="B423" s="195">
        <f t="shared" si="26"/>
        <v>0.9144940268459979</v>
      </c>
      <c r="C423" s="196">
        <f t="shared" si="27"/>
        <v>3.8199999999999625</v>
      </c>
      <c r="D423" s="195">
        <f t="shared" si="27"/>
        <v>0.83508771929824566</v>
      </c>
      <c r="E423" s="195">
        <f t="shared" si="28"/>
        <v>8.5505973154002185E-2</v>
      </c>
      <c r="F423" s="195">
        <f t="shared" si="28"/>
        <v>1.5860242102809081</v>
      </c>
      <c r="G423" s="195">
        <f t="shared" si="28"/>
        <v>0.63157894736842102</v>
      </c>
      <c r="Q423" s="196">
        <f t="shared" si="29"/>
        <v>3.8099999999999627</v>
      </c>
      <c r="R423" s="201">
        <v>0.83508771929824566</v>
      </c>
      <c r="S423" s="201">
        <v>0.91430485030470243</v>
      </c>
      <c r="T423" s="201">
        <v>8.5695149695297471E-2</v>
      </c>
      <c r="U423" s="201">
        <v>1.5798576931591954</v>
      </c>
      <c r="V423" s="201">
        <v>0.63157894736842102</v>
      </c>
    </row>
    <row r="424" spans="1:22">
      <c r="A424" s="195">
        <f t="shared" si="25"/>
        <v>0.91468488553969518</v>
      </c>
      <c r="B424" s="195">
        <f t="shared" si="26"/>
        <v>0.91468488553969518</v>
      </c>
      <c r="C424" s="196">
        <f t="shared" si="27"/>
        <v>3.8299999999999623</v>
      </c>
      <c r="D424" s="195">
        <f t="shared" si="27"/>
        <v>0.83508771929824566</v>
      </c>
      <c r="E424" s="195">
        <f t="shared" si="28"/>
        <v>8.5315114460304806E-2</v>
      </c>
      <c r="F424" s="195">
        <f t="shared" si="28"/>
        <v>1.5922353044412756</v>
      </c>
      <c r="G424" s="195">
        <f t="shared" si="28"/>
        <v>0.63157894736842102</v>
      </c>
      <c r="Q424" s="196">
        <f t="shared" si="29"/>
        <v>3.8199999999999625</v>
      </c>
      <c r="R424" s="201">
        <v>0.83508771929824566</v>
      </c>
      <c r="S424" s="201">
        <v>0.9144940268459979</v>
      </c>
      <c r="T424" s="201">
        <v>8.5505973154002185E-2</v>
      </c>
      <c r="U424" s="201">
        <v>1.5860242102809081</v>
      </c>
      <c r="V424" s="201">
        <v>0.63157894736842102</v>
      </c>
    </row>
    <row r="425" spans="1:22">
      <c r="A425" s="195">
        <f t="shared" ref="A425:A488" si="30">S426</f>
        <v>0.91487406208099054</v>
      </c>
      <c r="B425" s="195">
        <f t="shared" ref="B425:B488" si="31">S426</f>
        <v>0.91487406208099054</v>
      </c>
      <c r="C425" s="196">
        <f t="shared" ref="C425:D488" si="32">Q426</f>
        <v>3.8399999999999621</v>
      </c>
      <c r="D425" s="195">
        <f t="shared" si="32"/>
        <v>0.83508771929824566</v>
      </c>
      <c r="E425" s="195">
        <f t="shared" ref="E425:G488" si="33">T426</f>
        <v>8.5125937919009534E-2</v>
      </c>
      <c r="F425" s="195">
        <f t="shared" si="33"/>
        <v>1.5984018215629869</v>
      </c>
      <c r="G425" s="195">
        <f t="shared" si="33"/>
        <v>0.63157894736842102</v>
      </c>
      <c r="Q425" s="196">
        <f t="shared" si="29"/>
        <v>3.8299999999999623</v>
      </c>
      <c r="R425" s="201">
        <v>0.83508771929824566</v>
      </c>
      <c r="S425" s="201">
        <v>0.91468488553969518</v>
      </c>
      <c r="T425" s="201">
        <v>8.5315114460304806E-2</v>
      </c>
      <c r="U425" s="201">
        <v>1.5922353044412756</v>
      </c>
      <c r="V425" s="201">
        <v>0.63157894736842102</v>
      </c>
    </row>
    <row r="426" spans="1:22">
      <c r="A426" s="195">
        <f t="shared" si="30"/>
        <v>0.91506323862228567</v>
      </c>
      <c r="B426" s="195">
        <f t="shared" si="31"/>
        <v>0.91506323862228567</v>
      </c>
      <c r="C426" s="196">
        <f t="shared" si="32"/>
        <v>3.8499999999999619</v>
      </c>
      <c r="D426" s="195">
        <f t="shared" si="32"/>
        <v>0.83508771929824566</v>
      </c>
      <c r="E426" s="195">
        <f t="shared" si="33"/>
        <v>8.4936761377714262E-2</v>
      </c>
      <c r="F426" s="195">
        <f t="shared" si="33"/>
        <v>1.6045683386847003</v>
      </c>
      <c r="G426" s="195">
        <f t="shared" si="33"/>
        <v>0.63157894736842102</v>
      </c>
      <c r="Q426" s="196">
        <f t="shared" si="29"/>
        <v>3.8399999999999621</v>
      </c>
      <c r="R426" s="201">
        <v>0.83508771929824566</v>
      </c>
      <c r="S426" s="201">
        <v>0.91487406208099054</v>
      </c>
      <c r="T426" s="201">
        <v>8.5125937919009534E-2</v>
      </c>
      <c r="U426" s="201">
        <v>1.5984018215629869</v>
      </c>
      <c r="V426" s="201">
        <v>0.63157894736842102</v>
      </c>
    </row>
    <row r="427" spans="1:22">
      <c r="A427" s="195">
        <f t="shared" si="30"/>
        <v>0.91526503130659687</v>
      </c>
      <c r="B427" s="195">
        <f t="shared" si="31"/>
        <v>0.91526503130659687</v>
      </c>
      <c r="C427" s="196">
        <f t="shared" si="32"/>
        <v>3.8599999999999617</v>
      </c>
      <c r="D427" s="195">
        <f t="shared" si="32"/>
        <v>0.83508771929824566</v>
      </c>
      <c r="E427" s="195">
        <f t="shared" si="33"/>
        <v>8.4734968693403023E-2</v>
      </c>
      <c r="F427" s="195">
        <f t="shared" si="33"/>
        <v>1.6111185472837579</v>
      </c>
      <c r="G427" s="195">
        <f t="shared" si="33"/>
        <v>0.63508771929824559</v>
      </c>
      <c r="Q427" s="196">
        <f t="shared" si="29"/>
        <v>3.8499999999999619</v>
      </c>
      <c r="R427" s="201">
        <v>0.83508771929824566</v>
      </c>
      <c r="S427" s="201">
        <v>0.91506323862228567</v>
      </c>
      <c r="T427" s="201">
        <v>8.4936761377714262E-2</v>
      </c>
      <c r="U427" s="201">
        <v>1.6045683386847003</v>
      </c>
      <c r="V427" s="201">
        <v>0.63157894736842102</v>
      </c>
    </row>
    <row r="428" spans="1:22">
      <c r="A428" s="195">
        <f t="shared" si="30"/>
        <v>0.91545420784789222</v>
      </c>
      <c r="B428" s="195">
        <f t="shared" si="31"/>
        <v>0.91545420784789222</v>
      </c>
      <c r="C428" s="196">
        <f t="shared" si="32"/>
        <v>3.8699999999999615</v>
      </c>
      <c r="D428" s="195">
        <f t="shared" si="32"/>
        <v>0.83508771929824566</v>
      </c>
      <c r="E428" s="195">
        <f t="shared" si="33"/>
        <v>8.4545792152107779E-2</v>
      </c>
      <c r="F428" s="195">
        <f t="shared" si="33"/>
        <v>1.617285064405471</v>
      </c>
      <c r="G428" s="195">
        <f t="shared" si="33"/>
        <v>0.63508771929824559</v>
      </c>
      <c r="Q428" s="196">
        <f t="shared" ref="Q428:Q491" si="34">Q427+0.01</f>
        <v>3.8599999999999617</v>
      </c>
      <c r="R428" s="201">
        <v>0.83508771929824566</v>
      </c>
      <c r="S428" s="201">
        <v>0.91526503130659687</v>
      </c>
      <c r="T428" s="201">
        <v>8.4734968693403023E-2</v>
      </c>
      <c r="U428" s="201">
        <v>1.6111185472837579</v>
      </c>
      <c r="V428" s="201">
        <v>0.63508771929824559</v>
      </c>
    </row>
    <row r="429" spans="1:22">
      <c r="A429" s="195">
        <f t="shared" si="30"/>
        <v>0.91563194209017396</v>
      </c>
      <c r="B429" s="195">
        <f t="shared" si="31"/>
        <v>0.91563194209017396</v>
      </c>
      <c r="C429" s="196">
        <f t="shared" si="32"/>
        <v>3.8799999999999613</v>
      </c>
      <c r="D429" s="195">
        <f t="shared" si="32"/>
        <v>0.83859649122807023</v>
      </c>
      <c r="E429" s="195">
        <f t="shared" si="33"/>
        <v>8.4368057909826141E-2</v>
      </c>
      <c r="F429" s="195">
        <f t="shared" si="33"/>
        <v>1.6238688801005616</v>
      </c>
      <c r="G429" s="195">
        <f t="shared" si="33"/>
        <v>0.64210526315789473</v>
      </c>
      <c r="Q429" s="196">
        <f t="shared" si="34"/>
        <v>3.8699999999999615</v>
      </c>
      <c r="R429" s="201">
        <v>0.83508771929824566</v>
      </c>
      <c r="S429" s="201">
        <v>0.91545420784789222</v>
      </c>
      <c r="T429" s="201">
        <v>8.4545792152107779E-2</v>
      </c>
      <c r="U429" s="201">
        <v>1.617285064405471</v>
      </c>
      <c r="V429" s="201">
        <v>0.63508771929824559</v>
      </c>
    </row>
    <row r="430" spans="1:22">
      <c r="A430" s="195">
        <f t="shared" si="30"/>
        <v>0.91579672742163831</v>
      </c>
      <c r="B430" s="195">
        <f t="shared" si="31"/>
        <v>0.91579672742163831</v>
      </c>
      <c r="C430" s="196">
        <f t="shared" si="32"/>
        <v>3.889999999999961</v>
      </c>
      <c r="D430" s="195">
        <f t="shared" si="32"/>
        <v>0.83859649122807023</v>
      </c>
      <c r="E430" s="195">
        <f t="shared" si="33"/>
        <v>8.420327257836166E-2</v>
      </c>
      <c r="F430" s="195">
        <f t="shared" si="33"/>
        <v>1.6301060476231621</v>
      </c>
      <c r="G430" s="195">
        <f t="shared" si="33"/>
        <v>0.64210526315789473</v>
      </c>
      <c r="Q430" s="196">
        <f t="shared" si="34"/>
        <v>3.8799999999999613</v>
      </c>
      <c r="R430" s="201">
        <v>0.83859649122807023</v>
      </c>
      <c r="S430" s="201">
        <v>0.91563194209017396</v>
      </c>
      <c r="T430" s="201">
        <v>8.4368057909826141E-2</v>
      </c>
      <c r="U430" s="201">
        <v>1.6238688801005616</v>
      </c>
      <c r="V430" s="201">
        <v>0.64210526315789473</v>
      </c>
    </row>
    <row r="431" spans="1:22">
      <c r="A431" s="195">
        <f t="shared" si="30"/>
        <v>0.9159602511388012</v>
      </c>
      <c r="B431" s="195">
        <f t="shared" si="31"/>
        <v>0.9159602511388012</v>
      </c>
      <c r="C431" s="196">
        <f t="shared" si="32"/>
        <v>3.8999999999999608</v>
      </c>
      <c r="D431" s="195">
        <f t="shared" si="32"/>
        <v>0.83859649122807023</v>
      </c>
      <c r="E431" s="195">
        <f t="shared" si="33"/>
        <v>8.4039748861198804E-2</v>
      </c>
      <c r="F431" s="195">
        <f t="shared" si="33"/>
        <v>1.6362982175690071</v>
      </c>
      <c r="G431" s="195">
        <f t="shared" si="33"/>
        <v>0.64210526315789473</v>
      </c>
      <c r="Q431" s="196">
        <f t="shared" si="34"/>
        <v>3.889999999999961</v>
      </c>
      <c r="R431" s="201">
        <v>0.83859649122807023</v>
      </c>
      <c r="S431" s="201">
        <v>0.91579672742163831</v>
      </c>
      <c r="T431" s="201">
        <v>8.420327257836166E-2</v>
      </c>
      <c r="U431" s="201">
        <v>1.6301060476231621</v>
      </c>
      <c r="V431" s="201">
        <v>0.64210526315789473</v>
      </c>
    </row>
    <row r="432" spans="1:22">
      <c r="A432" s="195">
        <f t="shared" si="30"/>
        <v>0.91613336312465632</v>
      </c>
      <c r="B432" s="195">
        <f t="shared" si="31"/>
        <v>0.91613336312465632</v>
      </c>
      <c r="C432" s="196">
        <f t="shared" si="32"/>
        <v>3.9099999999999606</v>
      </c>
      <c r="D432" s="195">
        <f t="shared" si="32"/>
        <v>0.83859649122807023</v>
      </c>
      <c r="E432" s="195">
        <f t="shared" si="33"/>
        <v>8.3866636875343806E-2</v>
      </c>
      <c r="F432" s="195">
        <f t="shared" si="33"/>
        <v>1.6427663833059245</v>
      </c>
      <c r="G432" s="195">
        <f t="shared" si="33"/>
        <v>0.64561403508771931</v>
      </c>
      <c r="Q432" s="196">
        <f t="shared" si="34"/>
        <v>3.8999999999999608</v>
      </c>
      <c r="R432" s="201">
        <v>0.83859649122807023</v>
      </c>
      <c r="S432" s="201">
        <v>0.9159602511388012</v>
      </c>
      <c r="T432" s="201">
        <v>8.4039748861198804E-2</v>
      </c>
      <c r="U432" s="201">
        <v>1.6362982175690071</v>
      </c>
      <c r="V432" s="201">
        <v>0.64210526315789473</v>
      </c>
    </row>
    <row r="433" spans="1:22">
      <c r="A433" s="195">
        <f t="shared" si="30"/>
        <v>0.91630592841098035</v>
      </c>
      <c r="B433" s="195">
        <f t="shared" si="31"/>
        <v>0.91630592841098035</v>
      </c>
      <c r="C433" s="196">
        <f t="shared" si="32"/>
        <v>3.9199999999999604</v>
      </c>
      <c r="D433" s="195">
        <f t="shared" si="32"/>
        <v>0.83859649122807023</v>
      </c>
      <c r="E433" s="195">
        <f t="shared" si="33"/>
        <v>8.3694071589019522E-2</v>
      </c>
      <c r="F433" s="195">
        <f t="shared" si="33"/>
        <v>1.6493458193029698</v>
      </c>
      <c r="G433" s="195">
        <f t="shared" si="33"/>
        <v>0.64561403508771931</v>
      </c>
      <c r="Q433" s="196">
        <f t="shared" si="34"/>
        <v>3.9099999999999606</v>
      </c>
      <c r="R433" s="201">
        <v>0.83859649122807023</v>
      </c>
      <c r="S433" s="201">
        <v>0.91613336312465632</v>
      </c>
      <c r="T433" s="201">
        <v>8.3866636875343806E-2</v>
      </c>
      <c r="U433" s="201">
        <v>1.6427663833059245</v>
      </c>
      <c r="V433" s="201">
        <v>0.64561403508771931</v>
      </c>
    </row>
    <row r="434" spans="1:22">
      <c r="A434" s="195">
        <f t="shared" si="30"/>
        <v>0.91646945212814346</v>
      </c>
      <c r="B434" s="195">
        <f t="shared" si="31"/>
        <v>0.91646945212814346</v>
      </c>
      <c r="C434" s="196">
        <f t="shared" si="32"/>
        <v>3.9299999999999602</v>
      </c>
      <c r="D434" s="195">
        <f t="shared" si="32"/>
        <v>0.83859649122807023</v>
      </c>
      <c r="E434" s="195">
        <f t="shared" si="33"/>
        <v>8.3530547871856597E-2</v>
      </c>
      <c r="F434" s="195">
        <f t="shared" si="33"/>
        <v>1.6555379892488156</v>
      </c>
      <c r="G434" s="195">
        <f t="shared" si="33"/>
        <v>0.64561403508771931</v>
      </c>
      <c r="Q434" s="196">
        <f t="shared" si="34"/>
        <v>3.9199999999999604</v>
      </c>
      <c r="R434" s="201">
        <v>0.83859649122807023</v>
      </c>
      <c r="S434" s="201">
        <v>0.91630592841098035</v>
      </c>
      <c r="T434" s="201">
        <v>8.3694071589019522E-2</v>
      </c>
      <c r="U434" s="201">
        <v>1.6493458193029698</v>
      </c>
      <c r="V434" s="201">
        <v>0.64561403508771931</v>
      </c>
    </row>
    <row r="435" spans="1:22">
      <c r="A435" s="195">
        <f t="shared" si="30"/>
        <v>0.91664983101237552</v>
      </c>
      <c r="B435" s="195">
        <f t="shared" si="31"/>
        <v>0.91664983101237552</v>
      </c>
      <c r="C435" s="196">
        <f t="shared" si="32"/>
        <v>3.93999999999996</v>
      </c>
      <c r="D435" s="195">
        <f t="shared" si="32"/>
        <v>0.83859649122807023</v>
      </c>
      <c r="E435" s="195">
        <f t="shared" si="33"/>
        <v>8.3350168987624484E-2</v>
      </c>
      <c r="F435" s="195">
        <f t="shared" si="33"/>
        <v>1.6623077222688714</v>
      </c>
      <c r="G435" s="195">
        <f t="shared" si="33"/>
        <v>0.64561403508771931</v>
      </c>
      <c r="Q435" s="196">
        <f t="shared" si="34"/>
        <v>3.9299999999999602</v>
      </c>
      <c r="R435" s="201">
        <v>0.83859649122807023</v>
      </c>
      <c r="S435" s="201">
        <v>0.91646945212814346</v>
      </c>
      <c r="T435" s="201">
        <v>8.3530547871856597E-2</v>
      </c>
      <c r="U435" s="201">
        <v>1.6555379892488156</v>
      </c>
      <c r="V435" s="201">
        <v>0.64561403508771931</v>
      </c>
    </row>
    <row r="436" spans="1:22">
      <c r="A436" s="195">
        <f t="shared" si="30"/>
        <v>0.91682323779543906</v>
      </c>
      <c r="B436" s="195">
        <f t="shared" si="31"/>
        <v>0.91682323779543906</v>
      </c>
      <c r="C436" s="196">
        <f t="shared" si="32"/>
        <v>3.9499999999999598</v>
      </c>
      <c r="D436" s="195">
        <f t="shared" si="32"/>
        <v>0.83859649122807023</v>
      </c>
      <c r="E436" s="195">
        <f t="shared" si="33"/>
        <v>8.3176762204561008E-2</v>
      </c>
      <c r="F436" s="195">
        <f t="shared" si="33"/>
        <v>1.6688958654231789</v>
      </c>
      <c r="G436" s="195">
        <f t="shared" si="33"/>
        <v>0.64561403508771931</v>
      </c>
      <c r="Q436" s="196">
        <f t="shared" si="34"/>
        <v>3.93999999999996</v>
      </c>
      <c r="R436" s="201">
        <v>0.83859649122807023</v>
      </c>
      <c r="S436" s="201">
        <v>0.91664983101237552</v>
      </c>
      <c r="T436" s="201">
        <v>8.3350168987624484E-2</v>
      </c>
      <c r="U436" s="201">
        <v>1.6623077222688714</v>
      </c>
      <c r="V436" s="201">
        <v>0.64561403508771931</v>
      </c>
    </row>
    <row r="437" spans="1:22">
      <c r="A437" s="195">
        <f t="shared" si="30"/>
        <v>0.91697756934252739</v>
      </c>
      <c r="B437" s="195">
        <f t="shared" si="31"/>
        <v>0.91697756934252739</v>
      </c>
      <c r="C437" s="196">
        <f t="shared" si="32"/>
        <v>3.9599999999999596</v>
      </c>
      <c r="D437" s="195">
        <f t="shared" si="32"/>
        <v>0.84210526315789469</v>
      </c>
      <c r="E437" s="195">
        <f t="shared" si="33"/>
        <v>8.3022430657472543E-2</v>
      </c>
      <c r="F437" s="195">
        <f t="shared" si="33"/>
        <v>1.6751434867301562</v>
      </c>
      <c r="G437" s="195">
        <f t="shared" si="33"/>
        <v>0.64561403508771931</v>
      </c>
      <c r="Q437" s="196">
        <f t="shared" si="34"/>
        <v>3.9499999999999598</v>
      </c>
      <c r="R437" s="201">
        <v>0.83859649122807023</v>
      </c>
      <c r="S437" s="201">
        <v>0.91682323779543906</v>
      </c>
      <c r="T437" s="201">
        <v>8.3176762204561008E-2</v>
      </c>
      <c r="U437" s="201">
        <v>1.6688958654231789</v>
      </c>
      <c r="V437" s="201">
        <v>0.64561403508771931</v>
      </c>
    </row>
    <row r="438" spans="1:22">
      <c r="A438" s="195">
        <f t="shared" si="30"/>
        <v>0.91710686090857696</v>
      </c>
      <c r="B438" s="195">
        <f t="shared" si="31"/>
        <v>0.91710686090857696</v>
      </c>
      <c r="C438" s="196">
        <f t="shared" si="32"/>
        <v>3.9699999999999593</v>
      </c>
      <c r="D438" s="195">
        <f t="shared" si="32"/>
        <v>0.84561403508771926</v>
      </c>
      <c r="E438" s="195">
        <f t="shared" si="33"/>
        <v>8.2893139091423096E-2</v>
      </c>
      <c r="F438" s="195">
        <f t="shared" si="33"/>
        <v>1.6813698888271151</v>
      </c>
      <c r="G438" s="195">
        <f t="shared" si="33"/>
        <v>0.64561403508771931</v>
      </c>
      <c r="Q438" s="196">
        <f t="shared" si="34"/>
        <v>3.9599999999999596</v>
      </c>
      <c r="R438" s="201">
        <v>0.84210526315789469</v>
      </c>
      <c r="S438" s="201">
        <v>0.91697756934252739</v>
      </c>
      <c r="T438" s="201">
        <v>8.3022430657472543E-2</v>
      </c>
      <c r="U438" s="201">
        <v>1.6751434867301562</v>
      </c>
      <c r="V438" s="201">
        <v>0.64561403508771931</v>
      </c>
    </row>
    <row r="439" spans="1:22">
      <c r="A439" s="195">
        <f t="shared" si="30"/>
        <v>0.91722782616996612</v>
      </c>
      <c r="B439" s="195">
        <f t="shared" si="31"/>
        <v>0.91722782616996612</v>
      </c>
      <c r="C439" s="196">
        <f t="shared" si="32"/>
        <v>3.9799999999999591</v>
      </c>
      <c r="D439" s="195">
        <f t="shared" si="32"/>
        <v>0.84561403508771926</v>
      </c>
      <c r="E439" s="195">
        <f t="shared" si="33"/>
        <v>8.2772173830033949E-2</v>
      </c>
      <c r="F439" s="195">
        <f t="shared" si="33"/>
        <v>1.6879546656580369</v>
      </c>
      <c r="G439" s="195">
        <f t="shared" si="33"/>
        <v>0.65263157894736845</v>
      </c>
      <c r="Q439" s="196">
        <f t="shared" si="34"/>
        <v>3.9699999999999593</v>
      </c>
      <c r="R439" s="201">
        <v>0.84561403508771926</v>
      </c>
      <c r="S439" s="201">
        <v>0.91710686090857696</v>
      </c>
      <c r="T439" s="201">
        <v>8.2893139091423096E-2</v>
      </c>
      <c r="U439" s="201">
        <v>1.6813698888271151</v>
      </c>
      <c r="V439" s="201">
        <v>0.64561403508771931</v>
      </c>
    </row>
    <row r="440" spans="1:22">
      <c r="A440" s="195">
        <f t="shared" si="30"/>
        <v>0.91734500658845042</v>
      </c>
      <c r="B440" s="195">
        <f t="shared" si="31"/>
        <v>0.91734500658845042</v>
      </c>
      <c r="C440" s="196">
        <f t="shared" si="32"/>
        <v>3.9899999999999589</v>
      </c>
      <c r="D440" s="195">
        <f t="shared" si="32"/>
        <v>0.84561403508771926</v>
      </c>
      <c r="E440" s="195">
        <f t="shared" si="33"/>
        <v>8.2654993411549554E-2</v>
      </c>
      <c r="F440" s="195">
        <f t="shared" si="33"/>
        <v>1.6942394380936192</v>
      </c>
      <c r="G440" s="195">
        <f t="shared" si="33"/>
        <v>0.65263157894736845</v>
      </c>
      <c r="Q440" s="196">
        <f t="shared" si="34"/>
        <v>3.9799999999999591</v>
      </c>
      <c r="R440" s="201">
        <v>0.84561403508771926</v>
      </c>
      <c r="S440" s="201">
        <v>0.91722782616996612</v>
      </c>
      <c r="T440" s="201">
        <v>8.2772173830033949E-2</v>
      </c>
      <c r="U440" s="201">
        <v>1.6879546656580369</v>
      </c>
      <c r="V440" s="201">
        <v>0.65263157894736845</v>
      </c>
    </row>
    <row r="441" spans="1:22">
      <c r="A441" s="195">
        <f t="shared" si="30"/>
        <v>0.91746134593073358</v>
      </c>
      <c r="B441" s="195">
        <f t="shared" si="31"/>
        <v>0.91746134593073358</v>
      </c>
      <c r="C441" s="196">
        <f t="shared" si="32"/>
        <v>3.9999999999999587</v>
      </c>
      <c r="D441" s="195">
        <f t="shared" si="32"/>
        <v>0.84561403508771926</v>
      </c>
      <c r="E441" s="195">
        <f t="shared" si="33"/>
        <v>8.2538654069266276E-2</v>
      </c>
      <c r="F441" s="195">
        <f t="shared" si="33"/>
        <v>1.7004787924143412</v>
      </c>
      <c r="G441" s="195">
        <f t="shared" si="33"/>
        <v>0.65614035087719302</v>
      </c>
      <c r="Q441" s="196">
        <f t="shared" si="34"/>
        <v>3.9899999999999589</v>
      </c>
      <c r="R441" s="201">
        <v>0.84561403508771926</v>
      </c>
      <c r="S441" s="201">
        <v>0.91734500658845042</v>
      </c>
      <c r="T441" s="201">
        <v>8.2654993411549554E-2</v>
      </c>
      <c r="U441" s="201">
        <v>1.6942394380936192</v>
      </c>
      <c r="V441" s="201">
        <v>0.65263157894736845</v>
      </c>
    </row>
    <row r="442" spans="1:22">
      <c r="A442" s="195">
        <f t="shared" si="30"/>
        <v>0.91759215220421342</v>
      </c>
      <c r="B442" s="195">
        <f t="shared" si="31"/>
        <v>0.91759215220421342</v>
      </c>
      <c r="C442" s="196">
        <f t="shared" si="32"/>
        <v>4.0099999999999589</v>
      </c>
      <c r="D442" s="195">
        <f t="shared" si="32"/>
        <v>0.84561403508771926</v>
      </c>
      <c r="E442" s="195">
        <f t="shared" si="33"/>
        <v>8.2407847795786623E-2</v>
      </c>
      <c r="F442" s="195">
        <f t="shared" si="33"/>
        <v>1.7073951201380011</v>
      </c>
      <c r="G442" s="195">
        <f t="shared" si="33"/>
        <v>0.65614035087719302</v>
      </c>
      <c r="Q442" s="196">
        <f t="shared" si="34"/>
        <v>3.9999999999999587</v>
      </c>
      <c r="R442" s="201">
        <v>0.84561403508771926</v>
      </c>
      <c r="S442" s="201">
        <v>0.91746134593073358</v>
      </c>
      <c r="T442" s="201">
        <v>8.2538654069266276E-2</v>
      </c>
      <c r="U442" s="201">
        <v>1.7004787924143412</v>
      </c>
      <c r="V442" s="201">
        <v>0.65614035087719302</v>
      </c>
    </row>
    <row r="443" spans="1:22">
      <c r="A443" s="195">
        <f t="shared" si="30"/>
        <v>0.91770933262269772</v>
      </c>
      <c r="B443" s="195">
        <f t="shared" si="31"/>
        <v>0.91770933262269772</v>
      </c>
      <c r="C443" s="196">
        <f t="shared" si="32"/>
        <v>4.0199999999999587</v>
      </c>
      <c r="D443" s="195">
        <f t="shared" si="32"/>
        <v>0.84561403508771926</v>
      </c>
      <c r="E443" s="195">
        <f t="shared" si="33"/>
        <v>8.2290667377302271E-2</v>
      </c>
      <c r="F443" s="195">
        <f t="shared" si="33"/>
        <v>1.7136798925735817</v>
      </c>
      <c r="G443" s="195">
        <f t="shared" si="33"/>
        <v>0.65614035087719302</v>
      </c>
      <c r="Q443" s="196">
        <f t="shared" si="34"/>
        <v>4.0099999999999589</v>
      </c>
      <c r="R443" s="201">
        <v>0.84561403508771926</v>
      </c>
      <c r="S443" s="201">
        <v>0.91759215220421342</v>
      </c>
      <c r="T443" s="201">
        <v>8.2407847795786623E-2</v>
      </c>
      <c r="U443" s="201">
        <v>1.7073951201380011</v>
      </c>
      <c r="V443" s="201">
        <v>0.65614035087719302</v>
      </c>
    </row>
    <row r="444" spans="1:22">
      <c r="A444" s="195">
        <f t="shared" si="30"/>
        <v>0.9178256719649811</v>
      </c>
      <c r="B444" s="195">
        <f t="shared" si="31"/>
        <v>0.9178256719649811</v>
      </c>
      <c r="C444" s="196">
        <f t="shared" si="32"/>
        <v>4.0299999999999585</v>
      </c>
      <c r="D444" s="195">
        <f t="shared" si="32"/>
        <v>0.84561403508771926</v>
      </c>
      <c r="E444" s="195">
        <f t="shared" si="33"/>
        <v>8.2174328035018965E-2</v>
      </c>
      <c r="F444" s="195">
        <f t="shared" si="33"/>
        <v>1.719919246894305</v>
      </c>
      <c r="G444" s="195">
        <f t="shared" si="33"/>
        <v>0.65614035087719302</v>
      </c>
      <c r="Q444" s="196">
        <f t="shared" si="34"/>
        <v>4.0199999999999587</v>
      </c>
      <c r="R444" s="201">
        <v>0.84561403508771926</v>
      </c>
      <c r="S444" s="201">
        <v>0.91770933262269772</v>
      </c>
      <c r="T444" s="201">
        <v>8.2290667377302271E-2</v>
      </c>
      <c r="U444" s="201">
        <v>1.7136798925735817</v>
      </c>
      <c r="V444" s="201">
        <v>0.65614035087719302</v>
      </c>
    </row>
    <row r="445" spans="1:22">
      <c r="A445" s="195">
        <f t="shared" si="30"/>
        <v>0.91794663722637015</v>
      </c>
      <c r="B445" s="195">
        <f t="shared" si="31"/>
        <v>0.91794663722637015</v>
      </c>
      <c r="C445" s="196">
        <f t="shared" si="32"/>
        <v>4.0399999999999583</v>
      </c>
      <c r="D445" s="195">
        <f t="shared" si="32"/>
        <v>0.84561403508771926</v>
      </c>
      <c r="E445" s="195">
        <f t="shared" si="33"/>
        <v>8.2053362773629804E-2</v>
      </c>
      <c r="F445" s="195">
        <f t="shared" si="33"/>
        <v>1.7265040237252289</v>
      </c>
      <c r="G445" s="195">
        <f t="shared" si="33"/>
        <v>0.65614035087719302</v>
      </c>
      <c r="Q445" s="196">
        <f t="shared" si="34"/>
        <v>4.0299999999999585</v>
      </c>
      <c r="R445" s="201">
        <v>0.84561403508771926</v>
      </c>
      <c r="S445" s="201">
        <v>0.9178256719649811</v>
      </c>
      <c r="T445" s="201">
        <v>8.2174328035018965E-2</v>
      </c>
      <c r="U445" s="201">
        <v>1.719919246894305</v>
      </c>
      <c r="V445" s="201">
        <v>0.65614035087719302</v>
      </c>
    </row>
    <row r="446" spans="1:22">
      <c r="A446" s="195">
        <f t="shared" si="30"/>
        <v>0.91806297656865354</v>
      </c>
      <c r="B446" s="195">
        <f t="shared" si="31"/>
        <v>0.91806297656865354</v>
      </c>
      <c r="C446" s="196">
        <f t="shared" si="32"/>
        <v>4.0499999999999581</v>
      </c>
      <c r="D446" s="195">
        <f t="shared" si="32"/>
        <v>0.84561403508771926</v>
      </c>
      <c r="E446" s="195">
        <f t="shared" si="33"/>
        <v>8.1937023431346512E-2</v>
      </c>
      <c r="F446" s="195">
        <f t="shared" si="33"/>
        <v>1.7327433780459527</v>
      </c>
      <c r="G446" s="195">
        <f t="shared" si="33"/>
        <v>0.65614035087719302</v>
      </c>
      <c r="Q446" s="196">
        <f t="shared" si="34"/>
        <v>4.0399999999999583</v>
      </c>
      <c r="R446" s="201">
        <v>0.84561403508771926</v>
      </c>
      <c r="S446" s="201">
        <v>0.91794663722637015</v>
      </c>
      <c r="T446" s="201">
        <v>8.2053362773629804E-2</v>
      </c>
      <c r="U446" s="201">
        <v>1.7265040237252289</v>
      </c>
      <c r="V446" s="201">
        <v>0.65614035087719302</v>
      </c>
    </row>
    <row r="447" spans="1:22">
      <c r="A447" s="195">
        <f t="shared" si="30"/>
        <v>0.91818015698713784</v>
      </c>
      <c r="B447" s="195">
        <f t="shared" si="31"/>
        <v>0.91818015698713784</v>
      </c>
      <c r="C447" s="196">
        <f t="shared" si="32"/>
        <v>4.0599999999999579</v>
      </c>
      <c r="D447" s="195">
        <f t="shared" si="32"/>
        <v>0.84561403508771926</v>
      </c>
      <c r="E447" s="195">
        <f t="shared" si="33"/>
        <v>8.1819843012862159E-2</v>
      </c>
      <c r="F447" s="195">
        <f t="shared" si="33"/>
        <v>1.7390281504815339</v>
      </c>
      <c r="G447" s="195">
        <f t="shared" si="33"/>
        <v>0.65614035087719302</v>
      </c>
      <c r="Q447" s="196">
        <f t="shared" si="34"/>
        <v>4.0499999999999581</v>
      </c>
      <c r="R447" s="201">
        <v>0.84561403508771926</v>
      </c>
      <c r="S447" s="201">
        <v>0.91806297656865354</v>
      </c>
      <c r="T447" s="201">
        <v>8.1937023431346512E-2</v>
      </c>
      <c r="U447" s="201">
        <v>1.7327433780459527</v>
      </c>
      <c r="V447" s="201">
        <v>0.65614035087719302</v>
      </c>
    </row>
    <row r="448" spans="1:22">
      <c r="A448" s="195">
        <f t="shared" si="30"/>
        <v>0.91829649632942123</v>
      </c>
      <c r="B448" s="195">
        <f t="shared" si="31"/>
        <v>0.91829649632942123</v>
      </c>
      <c r="C448" s="196">
        <f t="shared" si="32"/>
        <v>4.0699999999999577</v>
      </c>
      <c r="D448" s="195">
        <f t="shared" si="32"/>
        <v>0.84561403508771926</v>
      </c>
      <c r="E448" s="195">
        <f t="shared" si="33"/>
        <v>8.1703503670578839E-2</v>
      </c>
      <c r="F448" s="195">
        <f t="shared" si="33"/>
        <v>1.7452675048022579</v>
      </c>
      <c r="G448" s="195">
        <f t="shared" si="33"/>
        <v>0.65614035087719302</v>
      </c>
      <c r="Q448" s="196">
        <f t="shared" si="34"/>
        <v>4.0599999999999579</v>
      </c>
      <c r="R448" s="201">
        <v>0.84561403508771926</v>
      </c>
      <c r="S448" s="201">
        <v>0.91818015698713784</v>
      </c>
      <c r="T448" s="201">
        <v>8.1819843012862159E-2</v>
      </c>
      <c r="U448" s="201">
        <v>1.7390281504815339</v>
      </c>
      <c r="V448" s="201">
        <v>0.65614035087719302</v>
      </c>
    </row>
    <row r="449" spans="1:22">
      <c r="A449" s="195">
        <f t="shared" si="30"/>
        <v>0.9184211627466331</v>
      </c>
      <c r="B449" s="195">
        <f t="shared" si="31"/>
        <v>0.9184211627466331</v>
      </c>
      <c r="C449" s="196">
        <f t="shared" si="32"/>
        <v>4.0799999999999574</v>
      </c>
      <c r="D449" s="195">
        <f t="shared" si="32"/>
        <v>0.84561403508771926</v>
      </c>
      <c r="E449" s="195">
        <f t="shared" si="33"/>
        <v>8.1578837253366968E-2</v>
      </c>
      <c r="F449" s="195">
        <f t="shared" si="33"/>
        <v>1.751904388322419</v>
      </c>
      <c r="G449" s="195">
        <f t="shared" si="33"/>
        <v>0.65614035087719302</v>
      </c>
      <c r="Q449" s="196">
        <f t="shared" si="34"/>
        <v>4.0699999999999577</v>
      </c>
      <c r="R449" s="201">
        <v>0.84561403508771926</v>
      </c>
      <c r="S449" s="201">
        <v>0.91829649632942123</v>
      </c>
      <c r="T449" s="201">
        <v>8.1703503670578839E-2</v>
      </c>
      <c r="U449" s="201">
        <v>1.7452675048022579</v>
      </c>
      <c r="V449" s="201">
        <v>0.65614035087719302</v>
      </c>
    </row>
    <row r="450" spans="1:22">
      <c r="A450" s="195">
        <f t="shared" si="30"/>
        <v>0.9185383431651174</v>
      </c>
      <c r="B450" s="195">
        <f t="shared" si="31"/>
        <v>0.9185383431651174</v>
      </c>
      <c r="C450" s="196">
        <f t="shared" si="32"/>
        <v>4.0899999999999572</v>
      </c>
      <c r="D450" s="195">
        <f t="shared" si="32"/>
        <v>0.84561403508771926</v>
      </c>
      <c r="E450" s="195">
        <f t="shared" si="33"/>
        <v>8.1461656834882601E-2</v>
      </c>
      <c r="F450" s="195">
        <f t="shared" si="33"/>
        <v>1.7581891607579998</v>
      </c>
      <c r="G450" s="195">
        <f t="shared" si="33"/>
        <v>0.65614035087719302</v>
      </c>
      <c r="Q450" s="196">
        <f t="shared" si="34"/>
        <v>4.0799999999999574</v>
      </c>
      <c r="R450" s="201">
        <v>0.84561403508771926</v>
      </c>
      <c r="S450" s="201">
        <v>0.9184211627466331</v>
      </c>
      <c r="T450" s="201">
        <v>8.1578837253366968E-2</v>
      </c>
      <c r="U450" s="201">
        <v>1.751904388322419</v>
      </c>
      <c r="V450" s="201">
        <v>0.65614035087719302</v>
      </c>
    </row>
    <row r="451" spans="1:22">
      <c r="A451" s="195">
        <f t="shared" si="30"/>
        <v>0.91865930842650656</v>
      </c>
      <c r="B451" s="195">
        <f t="shared" si="31"/>
        <v>0.91865930842650656</v>
      </c>
      <c r="C451" s="196">
        <f t="shared" si="32"/>
        <v>4.099999999999957</v>
      </c>
      <c r="D451" s="195">
        <f t="shared" si="32"/>
        <v>0.84561403508771926</v>
      </c>
      <c r="E451" s="195">
        <f t="shared" si="33"/>
        <v>8.134069157349344E-2</v>
      </c>
      <c r="F451" s="195">
        <f t="shared" si="33"/>
        <v>1.764773937588922</v>
      </c>
      <c r="G451" s="195">
        <f t="shared" si="33"/>
        <v>0.65614035087719302</v>
      </c>
      <c r="Q451" s="196">
        <f t="shared" si="34"/>
        <v>4.0899999999999572</v>
      </c>
      <c r="R451" s="201">
        <v>0.84561403508771926</v>
      </c>
      <c r="S451" s="201">
        <v>0.9185383431651174</v>
      </c>
      <c r="T451" s="201">
        <v>8.1461656834882601E-2</v>
      </c>
      <c r="U451" s="201">
        <v>1.7581891607579998</v>
      </c>
      <c r="V451" s="201">
        <v>0.65614035087719302</v>
      </c>
    </row>
    <row r="452" spans="1:22">
      <c r="A452" s="195">
        <f t="shared" si="30"/>
        <v>0.91878178762505769</v>
      </c>
      <c r="B452" s="195">
        <f t="shared" si="31"/>
        <v>0.91878178762505769</v>
      </c>
      <c r="C452" s="196">
        <f t="shared" si="32"/>
        <v>4.1099999999999568</v>
      </c>
      <c r="D452" s="195">
        <f t="shared" si="32"/>
        <v>0.84561403508771926</v>
      </c>
      <c r="E452" s="195">
        <f t="shared" si="33"/>
        <v>8.1218212374942367E-2</v>
      </c>
      <c r="F452" s="195">
        <f t="shared" si="33"/>
        <v>1.7712927361131445</v>
      </c>
      <c r="G452" s="195">
        <f t="shared" si="33"/>
        <v>0.6596491228070176</v>
      </c>
      <c r="Q452" s="196">
        <f t="shared" si="34"/>
        <v>4.099999999999957</v>
      </c>
      <c r="R452" s="201">
        <v>0.84561403508771926</v>
      </c>
      <c r="S452" s="201">
        <v>0.91865930842650656</v>
      </c>
      <c r="T452" s="201">
        <v>8.134069157349344E-2</v>
      </c>
      <c r="U452" s="201">
        <v>1.764773937588922</v>
      </c>
      <c r="V452" s="201">
        <v>0.65614035087719302</v>
      </c>
    </row>
    <row r="453" spans="1:22">
      <c r="A453" s="195">
        <f t="shared" si="30"/>
        <v>0.91889896804354199</v>
      </c>
      <c r="B453" s="195">
        <f t="shared" si="31"/>
        <v>0.91889896804354199</v>
      </c>
      <c r="C453" s="196">
        <f t="shared" si="32"/>
        <v>4.1199999999999566</v>
      </c>
      <c r="D453" s="195">
        <f t="shared" si="32"/>
        <v>0.84561403508771926</v>
      </c>
      <c r="E453" s="195">
        <f t="shared" si="33"/>
        <v>8.1101031956458014E-2</v>
      </c>
      <c r="F453" s="195">
        <f t="shared" si="33"/>
        <v>1.7775775085487258</v>
      </c>
      <c r="G453" s="195">
        <f t="shared" si="33"/>
        <v>0.6596491228070176</v>
      </c>
      <c r="Q453" s="196">
        <f t="shared" si="34"/>
        <v>4.1099999999999568</v>
      </c>
      <c r="R453" s="201">
        <v>0.84561403508771926</v>
      </c>
      <c r="S453" s="201">
        <v>0.91878178762505769</v>
      </c>
      <c r="T453" s="201">
        <v>8.1218212374942367E-2</v>
      </c>
      <c r="U453" s="201">
        <v>1.7712927361131445</v>
      </c>
      <c r="V453" s="201">
        <v>0.6596491228070176</v>
      </c>
    </row>
    <row r="454" spans="1:22">
      <c r="A454" s="195">
        <f t="shared" si="30"/>
        <v>0.91901530738582526</v>
      </c>
      <c r="B454" s="195">
        <f t="shared" si="31"/>
        <v>0.91901530738582526</v>
      </c>
      <c r="C454" s="196">
        <f t="shared" si="32"/>
        <v>4.1299999999999564</v>
      </c>
      <c r="D454" s="195">
        <f t="shared" si="32"/>
        <v>0.84561403508771926</v>
      </c>
      <c r="E454" s="195">
        <f t="shared" si="33"/>
        <v>8.0984692614174736E-2</v>
      </c>
      <c r="F454" s="195">
        <f t="shared" si="33"/>
        <v>1.78381686286945</v>
      </c>
      <c r="G454" s="195">
        <f t="shared" si="33"/>
        <v>0.6596491228070176</v>
      </c>
      <c r="Q454" s="196">
        <f t="shared" si="34"/>
        <v>4.1199999999999566</v>
      </c>
      <c r="R454" s="201">
        <v>0.84561403508771926</v>
      </c>
      <c r="S454" s="201">
        <v>0.91889896804354199</v>
      </c>
      <c r="T454" s="201">
        <v>8.1101031956458014E-2</v>
      </c>
      <c r="U454" s="201">
        <v>1.7775775085487258</v>
      </c>
      <c r="V454" s="201">
        <v>0.6596491228070176</v>
      </c>
    </row>
    <row r="455" spans="1:22">
      <c r="A455" s="195">
        <f t="shared" si="30"/>
        <v>0.91914429651417262</v>
      </c>
      <c r="B455" s="195">
        <f t="shared" si="31"/>
        <v>0.91914429651417262</v>
      </c>
      <c r="C455" s="196">
        <f t="shared" si="32"/>
        <v>4.1399999999999562</v>
      </c>
      <c r="D455" s="195">
        <f t="shared" si="32"/>
        <v>0.84561403508771926</v>
      </c>
      <c r="E455" s="195">
        <f t="shared" si="33"/>
        <v>8.0855703485827435E-2</v>
      </c>
      <c r="F455" s="195">
        <f t="shared" si="33"/>
        <v>1.7906379856453896</v>
      </c>
      <c r="G455" s="195">
        <f t="shared" si="33"/>
        <v>0.6596491228070176</v>
      </c>
      <c r="Q455" s="196">
        <f t="shared" si="34"/>
        <v>4.1299999999999564</v>
      </c>
      <c r="R455" s="201">
        <v>0.84561403508771926</v>
      </c>
      <c r="S455" s="201">
        <v>0.91901530738582526</v>
      </c>
      <c r="T455" s="201">
        <v>8.0984692614174736E-2</v>
      </c>
      <c r="U455" s="201">
        <v>1.78381686286945</v>
      </c>
      <c r="V455" s="201">
        <v>0.6596491228070176</v>
      </c>
    </row>
    <row r="456" spans="1:22">
      <c r="A456" s="195">
        <f t="shared" si="30"/>
        <v>0.91926980400758551</v>
      </c>
      <c r="B456" s="195">
        <f t="shared" si="31"/>
        <v>0.91926980400758551</v>
      </c>
      <c r="C456" s="196">
        <f t="shared" si="32"/>
        <v>4.1499999999999559</v>
      </c>
      <c r="D456" s="195">
        <f t="shared" si="32"/>
        <v>0.84561403508771926</v>
      </c>
      <c r="E456" s="195">
        <f t="shared" si="33"/>
        <v>8.0730195992414447E-2</v>
      </c>
      <c r="F456" s="195">
        <f t="shared" si="33"/>
        <v>1.7973202872804073</v>
      </c>
      <c r="G456" s="195">
        <f t="shared" si="33"/>
        <v>0.6596491228070176</v>
      </c>
      <c r="Q456" s="196">
        <f t="shared" si="34"/>
        <v>4.1399999999999562</v>
      </c>
      <c r="R456" s="201">
        <v>0.84561403508771926</v>
      </c>
      <c r="S456" s="201">
        <v>0.91914429651417262</v>
      </c>
      <c r="T456" s="201">
        <v>8.0855703485827435E-2</v>
      </c>
      <c r="U456" s="201">
        <v>1.7906379856453896</v>
      </c>
      <c r="V456" s="201">
        <v>0.6596491228070176</v>
      </c>
    </row>
    <row r="457" spans="1:22">
      <c r="A457" s="195">
        <f t="shared" si="30"/>
        <v>0.91939076926897489</v>
      </c>
      <c r="B457" s="195">
        <f t="shared" si="31"/>
        <v>0.91939076926897489</v>
      </c>
      <c r="C457" s="196">
        <f t="shared" si="32"/>
        <v>4.1599999999999557</v>
      </c>
      <c r="D457" s="195">
        <f t="shared" si="32"/>
        <v>0.84561403508771926</v>
      </c>
      <c r="E457" s="195">
        <f t="shared" si="33"/>
        <v>8.0609230731025314E-2</v>
      </c>
      <c r="F457" s="195">
        <f t="shared" si="33"/>
        <v>1.8039050641113297</v>
      </c>
      <c r="G457" s="195">
        <f t="shared" si="33"/>
        <v>0.6596491228070176</v>
      </c>
      <c r="Q457" s="196">
        <f t="shared" si="34"/>
        <v>4.1499999999999559</v>
      </c>
      <c r="R457" s="201">
        <v>0.84561403508771926</v>
      </c>
      <c r="S457" s="201">
        <v>0.91926980400758551</v>
      </c>
      <c r="T457" s="201">
        <v>8.0730195992414447E-2</v>
      </c>
      <c r="U457" s="201">
        <v>1.7973202872804073</v>
      </c>
      <c r="V457" s="201">
        <v>0.6596491228070176</v>
      </c>
    </row>
    <row r="458" spans="1:22">
      <c r="A458" s="195">
        <f t="shared" si="30"/>
        <v>0.91950710861125795</v>
      </c>
      <c r="B458" s="195">
        <f t="shared" si="31"/>
        <v>0.91950710861125795</v>
      </c>
      <c r="C458" s="196">
        <f t="shared" si="32"/>
        <v>4.1699999999999555</v>
      </c>
      <c r="D458" s="195">
        <f t="shared" si="32"/>
        <v>0.84561403508771926</v>
      </c>
      <c r="E458" s="195">
        <f t="shared" si="33"/>
        <v>8.0492891388742036E-2</v>
      </c>
      <c r="F458" s="195">
        <f t="shared" si="33"/>
        <v>1.8101444184320543</v>
      </c>
      <c r="G458" s="195">
        <f t="shared" si="33"/>
        <v>0.66315789473684206</v>
      </c>
      <c r="Q458" s="196">
        <f t="shared" si="34"/>
        <v>4.1599999999999557</v>
      </c>
      <c r="R458" s="201">
        <v>0.84561403508771926</v>
      </c>
      <c r="S458" s="201">
        <v>0.91939076926897489</v>
      </c>
      <c r="T458" s="201">
        <v>8.0609230731025314E-2</v>
      </c>
      <c r="U458" s="201">
        <v>1.8039050641113297</v>
      </c>
      <c r="V458" s="201">
        <v>0.6596491228070176</v>
      </c>
    </row>
    <row r="459" spans="1:22">
      <c r="A459" s="195">
        <f t="shared" si="30"/>
        <v>0.91962344795354134</v>
      </c>
      <c r="B459" s="195">
        <f t="shared" si="31"/>
        <v>0.91962344795354134</v>
      </c>
      <c r="C459" s="196">
        <f t="shared" si="32"/>
        <v>4.1799999999999553</v>
      </c>
      <c r="D459" s="195">
        <f t="shared" si="32"/>
        <v>0.84561403508771926</v>
      </c>
      <c r="E459" s="195">
        <f t="shared" si="33"/>
        <v>8.0376552046458688E-2</v>
      </c>
      <c r="F459" s="195">
        <f t="shared" si="33"/>
        <v>1.8163837727527774</v>
      </c>
      <c r="G459" s="195">
        <f t="shared" si="33"/>
        <v>0.66315789473684206</v>
      </c>
      <c r="Q459" s="196">
        <f t="shared" si="34"/>
        <v>4.1699999999999555</v>
      </c>
      <c r="R459" s="201">
        <v>0.84561403508771926</v>
      </c>
      <c r="S459" s="201">
        <v>0.91950710861125795</v>
      </c>
      <c r="T459" s="201">
        <v>8.0492891388742036E-2</v>
      </c>
      <c r="U459" s="201">
        <v>1.8101444184320543</v>
      </c>
      <c r="V459" s="201">
        <v>0.66315789473684206</v>
      </c>
    </row>
    <row r="460" spans="1:22">
      <c r="A460" s="195">
        <f t="shared" si="30"/>
        <v>0.91974062837202564</v>
      </c>
      <c r="B460" s="195">
        <f t="shared" si="31"/>
        <v>0.91974062837202564</v>
      </c>
      <c r="C460" s="196">
        <f t="shared" si="32"/>
        <v>4.1899999999999551</v>
      </c>
      <c r="D460" s="195">
        <f t="shared" si="32"/>
        <v>0.84561403508771926</v>
      </c>
      <c r="E460" s="195">
        <f t="shared" si="33"/>
        <v>8.0259371627974335E-2</v>
      </c>
      <c r="F460" s="195">
        <f t="shared" si="33"/>
        <v>1.8226685451883591</v>
      </c>
      <c r="G460" s="195">
        <f t="shared" si="33"/>
        <v>0.66315789473684206</v>
      </c>
      <c r="Q460" s="196">
        <f t="shared" si="34"/>
        <v>4.1799999999999553</v>
      </c>
      <c r="R460" s="201">
        <v>0.84561403508771926</v>
      </c>
      <c r="S460" s="201">
        <v>0.91962344795354134</v>
      </c>
      <c r="T460" s="201">
        <v>8.0376552046458688E-2</v>
      </c>
      <c r="U460" s="201">
        <v>1.8163837727527774</v>
      </c>
      <c r="V460" s="201">
        <v>0.66315789473684206</v>
      </c>
    </row>
    <row r="461" spans="1:22">
      <c r="A461" s="195">
        <f t="shared" si="30"/>
        <v>0.91985696771430892</v>
      </c>
      <c r="B461" s="195">
        <f t="shared" si="31"/>
        <v>0.91985696771430892</v>
      </c>
      <c r="C461" s="196">
        <f t="shared" si="32"/>
        <v>4.1999999999999549</v>
      </c>
      <c r="D461" s="195">
        <f t="shared" si="32"/>
        <v>0.84561403508771926</v>
      </c>
      <c r="E461" s="195">
        <f t="shared" si="33"/>
        <v>8.0143032285691043E-2</v>
      </c>
      <c r="F461" s="195">
        <f t="shared" si="33"/>
        <v>1.8289078995090833</v>
      </c>
      <c r="G461" s="195">
        <f t="shared" si="33"/>
        <v>0.6701754385964912</v>
      </c>
      <c r="Q461" s="196">
        <f t="shared" si="34"/>
        <v>4.1899999999999551</v>
      </c>
      <c r="R461" s="201">
        <v>0.84561403508771926</v>
      </c>
      <c r="S461" s="201">
        <v>0.91974062837202564</v>
      </c>
      <c r="T461" s="201">
        <v>8.0259371627974335E-2</v>
      </c>
      <c r="U461" s="201">
        <v>1.8226685451883591</v>
      </c>
      <c r="V461" s="201">
        <v>0.66315789473684206</v>
      </c>
    </row>
    <row r="462" spans="1:22">
      <c r="A462" s="195">
        <f t="shared" si="30"/>
        <v>0.9199733070565923</v>
      </c>
      <c r="B462" s="195">
        <f t="shared" si="31"/>
        <v>0.9199733070565923</v>
      </c>
      <c r="C462" s="196">
        <f t="shared" si="32"/>
        <v>4.2099999999999547</v>
      </c>
      <c r="D462" s="195">
        <f t="shared" si="32"/>
        <v>0.84561403508771926</v>
      </c>
      <c r="E462" s="195">
        <f t="shared" si="33"/>
        <v>8.0026692943407737E-2</v>
      </c>
      <c r="F462" s="195">
        <f t="shared" si="33"/>
        <v>1.8351472538298084</v>
      </c>
      <c r="G462" s="195">
        <f t="shared" si="33"/>
        <v>0.6701754385964912</v>
      </c>
      <c r="Q462" s="196">
        <f t="shared" si="34"/>
        <v>4.1999999999999549</v>
      </c>
      <c r="R462" s="201">
        <v>0.84561403508771926</v>
      </c>
      <c r="S462" s="201">
        <v>0.91985696771430892</v>
      </c>
      <c r="T462" s="201">
        <v>8.0143032285691043E-2</v>
      </c>
      <c r="U462" s="201">
        <v>1.8289078995090833</v>
      </c>
      <c r="V462" s="201">
        <v>0.6701754385964912</v>
      </c>
    </row>
    <row r="463" spans="1:22">
      <c r="A463" s="195">
        <f t="shared" si="30"/>
        <v>0.92010958032537882</v>
      </c>
      <c r="B463" s="195">
        <f t="shared" si="31"/>
        <v>0.92010958032537882</v>
      </c>
      <c r="C463" s="196">
        <f t="shared" si="32"/>
        <v>4.2199999999999545</v>
      </c>
      <c r="D463" s="195">
        <f t="shared" si="32"/>
        <v>0.84561403508771926</v>
      </c>
      <c r="E463" s="195">
        <f t="shared" si="33"/>
        <v>7.989041967462121E-2</v>
      </c>
      <c r="F463" s="195">
        <f t="shared" si="33"/>
        <v>1.842454422178522</v>
      </c>
      <c r="G463" s="195">
        <f t="shared" si="33"/>
        <v>0.6701754385964912</v>
      </c>
      <c r="Q463" s="196">
        <f t="shared" si="34"/>
        <v>4.2099999999999547</v>
      </c>
      <c r="R463" s="201">
        <v>0.84561403508771926</v>
      </c>
      <c r="S463" s="201">
        <v>0.9199733070565923</v>
      </c>
      <c r="T463" s="201">
        <v>8.0026692943407737E-2</v>
      </c>
      <c r="U463" s="201">
        <v>1.8351472538298084</v>
      </c>
      <c r="V463" s="201">
        <v>0.6701754385964912</v>
      </c>
    </row>
    <row r="464" spans="1:22">
      <c r="A464" s="195">
        <f t="shared" si="30"/>
        <v>0.9202259196676621</v>
      </c>
      <c r="B464" s="195">
        <f t="shared" si="31"/>
        <v>0.9202259196676621</v>
      </c>
      <c r="C464" s="196">
        <f t="shared" si="32"/>
        <v>4.2299999999999542</v>
      </c>
      <c r="D464" s="195">
        <f t="shared" si="32"/>
        <v>0.84561403508771926</v>
      </c>
      <c r="E464" s="195">
        <f t="shared" si="33"/>
        <v>7.9774080332337863E-2</v>
      </c>
      <c r="F464" s="195">
        <f t="shared" si="33"/>
        <v>1.8486937764992462</v>
      </c>
      <c r="G464" s="195">
        <f t="shared" si="33"/>
        <v>0.6701754385964912</v>
      </c>
      <c r="Q464" s="196">
        <f t="shared" si="34"/>
        <v>4.2199999999999545</v>
      </c>
      <c r="R464" s="201">
        <v>0.84561403508771926</v>
      </c>
      <c r="S464" s="201">
        <v>0.92010958032537882</v>
      </c>
      <c r="T464" s="201">
        <v>7.989041967462121E-2</v>
      </c>
      <c r="U464" s="201">
        <v>1.842454422178522</v>
      </c>
      <c r="V464" s="201">
        <v>0.6701754385964912</v>
      </c>
    </row>
    <row r="465" spans="1:22">
      <c r="A465" s="195">
        <f t="shared" si="30"/>
        <v>0.92034225900994537</v>
      </c>
      <c r="B465" s="195">
        <f t="shared" si="31"/>
        <v>0.92034225900994537</v>
      </c>
      <c r="C465" s="196">
        <f t="shared" si="32"/>
        <v>4.239999999999954</v>
      </c>
      <c r="D465" s="195">
        <f t="shared" si="32"/>
        <v>0.84561403508771926</v>
      </c>
      <c r="E465" s="195">
        <f t="shared" si="33"/>
        <v>7.9657740990054599E-2</v>
      </c>
      <c r="F465" s="195">
        <f t="shared" si="33"/>
        <v>1.8549331308199701</v>
      </c>
      <c r="G465" s="195">
        <f t="shared" si="33"/>
        <v>0.67719298245614035</v>
      </c>
      <c r="Q465" s="196">
        <f t="shared" si="34"/>
        <v>4.2299999999999542</v>
      </c>
      <c r="R465" s="201">
        <v>0.84561403508771926</v>
      </c>
      <c r="S465" s="201">
        <v>0.9202259196676621</v>
      </c>
      <c r="T465" s="201">
        <v>7.9774080332337863E-2</v>
      </c>
      <c r="U465" s="201">
        <v>1.8486937764992462</v>
      </c>
      <c r="V465" s="201">
        <v>0.6701754385964912</v>
      </c>
    </row>
    <row r="466" spans="1:22">
      <c r="A466" s="195">
        <f t="shared" si="30"/>
        <v>0.92045943942842978</v>
      </c>
      <c r="B466" s="195">
        <f t="shared" si="31"/>
        <v>0.92045943942842978</v>
      </c>
      <c r="C466" s="196">
        <f t="shared" si="32"/>
        <v>4.2499999999999538</v>
      </c>
      <c r="D466" s="195">
        <f t="shared" si="32"/>
        <v>0.84561403508771926</v>
      </c>
      <c r="E466" s="195">
        <f t="shared" si="33"/>
        <v>7.9540560571570246E-2</v>
      </c>
      <c r="F466" s="195">
        <f t="shared" si="33"/>
        <v>1.8612179032555514</v>
      </c>
      <c r="G466" s="195">
        <f t="shared" si="33"/>
        <v>0.67719298245614035</v>
      </c>
      <c r="Q466" s="196">
        <f t="shared" si="34"/>
        <v>4.239999999999954</v>
      </c>
      <c r="R466" s="201">
        <v>0.84561403508771926</v>
      </c>
      <c r="S466" s="201">
        <v>0.92034225900994537</v>
      </c>
      <c r="T466" s="201">
        <v>7.9657740990054599E-2</v>
      </c>
      <c r="U466" s="201">
        <v>1.8549331308199701</v>
      </c>
      <c r="V466" s="201">
        <v>0.67719298245614035</v>
      </c>
    </row>
    <row r="467" spans="1:22">
      <c r="A467" s="195">
        <f t="shared" si="30"/>
        <v>0.92057577877071306</v>
      </c>
      <c r="B467" s="195">
        <f t="shared" si="31"/>
        <v>0.92057577877071306</v>
      </c>
      <c r="C467" s="196">
        <f t="shared" si="32"/>
        <v>4.2599999999999536</v>
      </c>
      <c r="D467" s="195">
        <f t="shared" si="32"/>
        <v>0.84561403508771926</v>
      </c>
      <c r="E467" s="195">
        <f t="shared" si="33"/>
        <v>7.9424221229286898E-2</v>
      </c>
      <c r="F467" s="195">
        <f t="shared" si="33"/>
        <v>1.8674572575762745</v>
      </c>
      <c r="G467" s="195">
        <f t="shared" si="33"/>
        <v>0.67719298245614035</v>
      </c>
      <c r="Q467" s="196">
        <f t="shared" si="34"/>
        <v>4.2499999999999538</v>
      </c>
      <c r="R467" s="201">
        <v>0.84561403508771926</v>
      </c>
      <c r="S467" s="201">
        <v>0.92045943942842978</v>
      </c>
      <c r="T467" s="201">
        <v>7.9540560571570246E-2</v>
      </c>
      <c r="U467" s="201">
        <v>1.8612179032555514</v>
      </c>
      <c r="V467" s="201">
        <v>0.67719298245614035</v>
      </c>
    </row>
    <row r="468" spans="1:22">
      <c r="A468" s="195">
        <f t="shared" si="30"/>
        <v>0.92069211811299634</v>
      </c>
      <c r="B468" s="195">
        <f t="shared" si="31"/>
        <v>0.92069211811299634</v>
      </c>
      <c r="C468" s="196">
        <f t="shared" si="32"/>
        <v>4.2699999999999534</v>
      </c>
      <c r="D468" s="195">
        <f t="shared" si="32"/>
        <v>0.84561403508771926</v>
      </c>
      <c r="E468" s="195">
        <f t="shared" si="33"/>
        <v>7.930788188700362E-2</v>
      </c>
      <c r="F468" s="195">
        <f t="shared" si="33"/>
        <v>1.8736966118969998</v>
      </c>
      <c r="G468" s="195">
        <f t="shared" si="33"/>
        <v>0.67719298245614035</v>
      </c>
      <c r="Q468" s="196">
        <f t="shared" si="34"/>
        <v>4.2599999999999536</v>
      </c>
      <c r="R468" s="201">
        <v>0.84561403508771926</v>
      </c>
      <c r="S468" s="201">
        <v>0.92057577877071306</v>
      </c>
      <c r="T468" s="201">
        <v>7.9424221229286898E-2</v>
      </c>
      <c r="U468" s="201">
        <v>1.8674572575762745</v>
      </c>
      <c r="V468" s="201">
        <v>0.67719298245614035</v>
      </c>
    </row>
    <row r="469" spans="1:22">
      <c r="A469" s="195">
        <f t="shared" si="30"/>
        <v>0.9208130833743855</v>
      </c>
      <c r="B469" s="195">
        <f t="shared" si="31"/>
        <v>0.9208130833743855</v>
      </c>
      <c r="C469" s="196">
        <f t="shared" si="32"/>
        <v>4.2799999999999532</v>
      </c>
      <c r="D469" s="195">
        <f t="shared" si="32"/>
        <v>0.84561403508771926</v>
      </c>
      <c r="E469" s="195">
        <f t="shared" si="33"/>
        <v>7.9186916625614473E-2</v>
      </c>
      <c r="F469" s="195">
        <f t="shared" si="33"/>
        <v>1.8802813887279215</v>
      </c>
      <c r="G469" s="195">
        <f t="shared" si="33"/>
        <v>0.67719298245614035</v>
      </c>
      <c r="Q469" s="196">
        <f t="shared" si="34"/>
        <v>4.2699999999999534</v>
      </c>
      <c r="R469" s="201">
        <v>0.84561403508771926</v>
      </c>
      <c r="S469" s="201">
        <v>0.92069211811299634</v>
      </c>
      <c r="T469" s="201">
        <v>7.930788188700362E-2</v>
      </c>
      <c r="U469" s="201">
        <v>1.8736966118969998</v>
      </c>
      <c r="V469" s="201">
        <v>0.67719298245614035</v>
      </c>
    </row>
    <row r="470" spans="1:22">
      <c r="A470" s="195">
        <f t="shared" si="30"/>
        <v>0.92093507648791872</v>
      </c>
      <c r="B470" s="195">
        <f t="shared" si="31"/>
        <v>0.92093507648791872</v>
      </c>
      <c r="C470" s="196">
        <f t="shared" si="32"/>
        <v>4.289999999999953</v>
      </c>
      <c r="D470" s="195">
        <f t="shared" si="32"/>
        <v>0.84912280701754383</v>
      </c>
      <c r="E470" s="195">
        <f t="shared" si="33"/>
        <v>7.9064923512081262E-2</v>
      </c>
      <c r="F470" s="195">
        <f t="shared" si="33"/>
        <v>1.8869672047428194</v>
      </c>
      <c r="G470" s="195">
        <f t="shared" si="33"/>
        <v>0.67719298245614035</v>
      </c>
      <c r="Q470" s="196">
        <f t="shared" si="34"/>
        <v>4.2799999999999532</v>
      </c>
      <c r="R470" s="201">
        <v>0.84561403508771926</v>
      </c>
      <c r="S470" s="201">
        <v>0.9208130833743855</v>
      </c>
      <c r="T470" s="201">
        <v>7.9186916625614473E-2</v>
      </c>
      <c r="U470" s="201">
        <v>1.8802813887279215</v>
      </c>
      <c r="V470" s="201">
        <v>0.67719298245614035</v>
      </c>
    </row>
    <row r="471" spans="1:22">
      <c r="A471" s="195">
        <f t="shared" si="30"/>
        <v>0.92104132291578933</v>
      </c>
      <c r="B471" s="195">
        <f t="shared" si="31"/>
        <v>0.92104132291578933</v>
      </c>
      <c r="C471" s="196">
        <f t="shared" si="32"/>
        <v>4.2999999999999527</v>
      </c>
      <c r="D471" s="195">
        <f t="shared" si="32"/>
        <v>0.84912280701754383</v>
      </c>
      <c r="E471" s="195">
        <f t="shared" si="33"/>
        <v>7.8958677084210713E-2</v>
      </c>
      <c r="F471" s="195">
        <f t="shared" si="33"/>
        <v>1.8932166519779561</v>
      </c>
      <c r="G471" s="195">
        <f t="shared" si="33"/>
        <v>0.67719298245614035</v>
      </c>
      <c r="Q471" s="196">
        <f t="shared" si="34"/>
        <v>4.289999999999953</v>
      </c>
      <c r="R471" s="201">
        <v>0.84912280701754383</v>
      </c>
      <c r="S471" s="201">
        <v>0.92093507648791872</v>
      </c>
      <c r="T471" s="201">
        <v>7.9064923512081262E-2</v>
      </c>
      <c r="U471" s="201">
        <v>1.8869672047428194</v>
      </c>
      <c r="V471" s="201">
        <v>0.67719298245614035</v>
      </c>
    </row>
    <row r="472" spans="1:22">
      <c r="A472" s="195">
        <f t="shared" si="30"/>
        <v>0.92114756934365993</v>
      </c>
      <c r="B472" s="195">
        <f t="shared" si="31"/>
        <v>0.92114756934365993</v>
      </c>
      <c r="C472" s="196">
        <f t="shared" si="32"/>
        <v>4.3099999999999525</v>
      </c>
      <c r="D472" s="195">
        <f t="shared" si="32"/>
        <v>0.84912280701754383</v>
      </c>
      <c r="E472" s="195">
        <f t="shared" si="33"/>
        <v>7.8852430656340178E-2</v>
      </c>
      <c r="F472" s="195">
        <f t="shared" si="33"/>
        <v>1.899466099213093</v>
      </c>
      <c r="G472" s="195">
        <f t="shared" si="33"/>
        <v>0.68070175438596492</v>
      </c>
      <c r="Q472" s="196">
        <f t="shared" si="34"/>
        <v>4.2999999999999527</v>
      </c>
      <c r="R472" s="201">
        <v>0.84912280701754383</v>
      </c>
      <c r="S472" s="201">
        <v>0.92104132291578933</v>
      </c>
      <c r="T472" s="201">
        <v>7.8958677084210713E-2</v>
      </c>
      <c r="U472" s="201">
        <v>1.8932166519779561</v>
      </c>
      <c r="V472" s="201">
        <v>0.67719298245614035</v>
      </c>
    </row>
    <row r="473" spans="1:22">
      <c r="A473" s="195">
        <f t="shared" si="30"/>
        <v>0.92126037616589851</v>
      </c>
      <c r="B473" s="195">
        <f t="shared" si="31"/>
        <v>0.92126037616589851</v>
      </c>
      <c r="C473" s="196">
        <f t="shared" si="32"/>
        <v>4.3199999999999523</v>
      </c>
      <c r="D473" s="195">
        <f t="shared" si="32"/>
        <v>0.84912280701754383</v>
      </c>
      <c r="E473" s="195">
        <f t="shared" si="33"/>
        <v>7.8739623834101297E-2</v>
      </c>
      <c r="F473" s="195">
        <f t="shared" si="33"/>
        <v>1.9060408293046853</v>
      </c>
      <c r="G473" s="195">
        <f t="shared" si="33"/>
        <v>0.68070175438596492</v>
      </c>
      <c r="Q473" s="196">
        <f t="shared" si="34"/>
        <v>4.3099999999999525</v>
      </c>
      <c r="R473" s="201">
        <v>0.84912280701754383</v>
      </c>
      <c r="S473" s="201">
        <v>0.92114756934365993</v>
      </c>
      <c r="T473" s="201">
        <v>7.8852430656340178E-2</v>
      </c>
      <c r="U473" s="201">
        <v>1.899466099213093</v>
      </c>
      <c r="V473" s="201">
        <v>0.68070175438596492</v>
      </c>
    </row>
    <row r="474" spans="1:22">
      <c r="A474" s="195">
        <f t="shared" si="30"/>
        <v>0.92136662259376934</v>
      </c>
      <c r="B474" s="195">
        <f t="shared" si="31"/>
        <v>0.92136662259376934</v>
      </c>
      <c r="C474" s="196">
        <f t="shared" si="32"/>
        <v>4.3299999999999521</v>
      </c>
      <c r="D474" s="195">
        <f t="shared" si="32"/>
        <v>0.84912280701754383</v>
      </c>
      <c r="E474" s="195">
        <f t="shared" si="33"/>
        <v>7.8633377406230803E-2</v>
      </c>
      <c r="F474" s="195">
        <f t="shared" si="33"/>
        <v>1.9122902765398224</v>
      </c>
      <c r="G474" s="195">
        <f t="shared" si="33"/>
        <v>0.68070175438596492</v>
      </c>
      <c r="Q474" s="196">
        <f t="shared" si="34"/>
        <v>4.3199999999999523</v>
      </c>
      <c r="R474" s="201">
        <v>0.84912280701754383</v>
      </c>
      <c r="S474" s="201">
        <v>0.92126037616589851</v>
      </c>
      <c r="T474" s="201">
        <v>7.8739623834101297E-2</v>
      </c>
      <c r="U474" s="201">
        <v>1.9060408293046853</v>
      </c>
      <c r="V474" s="201">
        <v>0.68070175438596492</v>
      </c>
    </row>
    <row r="475" spans="1:22">
      <c r="A475" s="195">
        <f t="shared" si="30"/>
        <v>0.92148888311250787</v>
      </c>
      <c r="B475" s="195">
        <f t="shared" si="31"/>
        <v>0.92148888311250787</v>
      </c>
      <c r="C475" s="196">
        <f t="shared" si="32"/>
        <v>4.3399999999999519</v>
      </c>
      <c r="D475" s="195">
        <f t="shared" si="32"/>
        <v>0.84912280701754383</v>
      </c>
      <c r="E475" s="195">
        <f t="shared" si="33"/>
        <v>7.8511116887491975E-2</v>
      </c>
      <c r="F475" s="195">
        <f t="shared" si="33"/>
        <v>1.9194681763546753</v>
      </c>
      <c r="G475" s="195">
        <f t="shared" si="33"/>
        <v>0.68070175438596492</v>
      </c>
      <c r="Q475" s="196">
        <f t="shared" si="34"/>
        <v>4.3299999999999521</v>
      </c>
      <c r="R475" s="201">
        <v>0.84912280701754383</v>
      </c>
      <c r="S475" s="201">
        <v>0.92136662259376934</v>
      </c>
      <c r="T475" s="201">
        <v>7.8633377406230803E-2</v>
      </c>
      <c r="U475" s="201">
        <v>1.9122902765398224</v>
      </c>
      <c r="V475" s="201">
        <v>0.68070175438596492</v>
      </c>
    </row>
    <row r="476" spans="1:22">
      <c r="A476" s="195">
        <f t="shared" si="30"/>
        <v>0.92159555007847915</v>
      </c>
      <c r="B476" s="195">
        <f t="shared" si="31"/>
        <v>0.92159555007847915</v>
      </c>
      <c r="C476" s="196">
        <f t="shared" si="32"/>
        <v>4.3499999999999517</v>
      </c>
      <c r="D476" s="195">
        <f t="shared" si="32"/>
        <v>0.84912280701754383</v>
      </c>
      <c r="E476" s="195">
        <f t="shared" si="33"/>
        <v>7.8404449921520902E-2</v>
      </c>
      <c r="F476" s="195">
        <f t="shared" si="33"/>
        <v>1.9257634622427704</v>
      </c>
      <c r="G476" s="195">
        <f t="shared" si="33"/>
        <v>0.68070175438596492</v>
      </c>
      <c r="Q476" s="196">
        <f t="shared" si="34"/>
        <v>4.3399999999999519</v>
      </c>
      <c r="R476" s="201">
        <v>0.84912280701754383</v>
      </c>
      <c r="S476" s="201">
        <v>0.92148888311250787</v>
      </c>
      <c r="T476" s="201">
        <v>7.8511116887491975E-2</v>
      </c>
      <c r="U476" s="201">
        <v>1.9194681763546753</v>
      </c>
      <c r="V476" s="201">
        <v>0.68070175438596492</v>
      </c>
    </row>
    <row r="477" spans="1:22">
      <c r="A477" s="195">
        <f t="shared" si="30"/>
        <v>0.92171012358127824</v>
      </c>
      <c r="B477" s="195">
        <f t="shared" si="31"/>
        <v>0.92171012358127824</v>
      </c>
      <c r="C477" s="196">
        <f t="shared" si="32"/>
        <v>4.3599999999999515</v>
      </c>
      <c r="D477" s="195">
        <f t="shared" si="32"/>
        <v>0.84912280701754383</v>
      </c>
      <c r="E477" s="195">
        <f t="shared" si="33"/>
        <v>7.828987641872176E-2</v>
      </c>
      <c r="F477" s="195">
        <f t="shared" si="33"/>
        <v>1.9324104386773444</v>
      </c>
      <c r="G477" s="195">
        <f t="shared" si="33"/>
        <v>0.68070175438596492</v>
      </c>
      <c r="Q477" s="196">
        <f t="shared" si="34"/>
        <v>4.3499999999999517</v>
      </c>
      <c r="R477" s="201">
        <v>0.84912280701754383</v>
      </c>
      <c r="S477" s="201">
        <v>0.92159555007847915</v>
      </c>
      <c r="T477" s="201">
        <v>7.8404449921520902E-2</v>
      </c>
      <c r="U477" s="201">
        <v>1.9257634622427704</v>
      </c>
      <c r="V477" s="201">
        <v>0.68070175438596492</v>
      </c>
    </row>
    <row r="478" spans="1:22">
      <c r="A478" s="195">
        <f t="shared" si="30"/>
        <v>0.92181637000914873</v>
      </c>
      <c r="B478" s="195">
        <f t="shared" si="31"/>
        <v>0.92181637000914873</v>
      </c>
      <c r="C478" s="196">
        <f t="shared" si="32"/>
        <v>4.3699999999999513</v>
      </c>
      <c r="D478" s="195">
        <f t="shared" si="32"/>
        <v>0.84912280701754383</v>
      </c>
      <c r="E478" s="195">
        <f t="shared" si="33"/>
        <v>7.8183629990851183E-2</v>
      </c>
      <c r="F478" s="195">
        <f t="shared" si="33"/>
        <v>1.9386598859124808</v>
      </c>
      <c r="G478" s="195">
        <f t="shared" si="33"/>
        <v>0.68070175438596492</v>
      </c>
      <c r="Q478" s="196">
        <f t="shared" si="34"/>
        <v>4.3599999999999515</v>
      </c>
      <c r="R478" s="201">
        <v>0.84912280701754383</v>
      </c>
      <c r="S478" s="201">
        <v>0.92171012358127824</v>
      </c>
      <c r="T478" s="201">
        <v>7.828987641872176E-2</v>
      </c>
      <c r="U478" s="201">
        <v>1.9324104386773444</v>
      </c>
      <c r="V478" s="201">
        <v>0.68070175438596492</v>
      </c>
    </row>
    <row r="479" spans="1:22">
      <c r="A479" s="195">
        <f t="shared" si="30"/>
        <v>0.92192303697512001</v>
      </c>
      <c r="B479" s="195">
        <f t="shared" si="31"/>
        <v>0.92192303697512001</v>
      </c>
      <c r="C479" s="196">
        <f t="shared" si="32"/>
        <v>4.379999999999951</v>
      </c>
      <c r="D479" s="195">
        <f t="shared" si="32"/>
        <v>0.84912280701754383</v>
      </c>
      <c r="E479" s="195">
        <f t="shared" si="33"/>
        <v>7.8076963024880097E-2</v>
      </c>
      <c r="F479" s="195">
        <f t="shared" si="33"/>
        <v>1.9449551718005744</v>
      </c>
      <c r="G479" s="195">
        <f t="shared" si="33"/>
        <v>0.68070175438596492</v>
      </c>
      <c r="Q479" s="196">
        <f t="shared" si="34"/>
        <v>4.3699999999999513</v>
      </c>
      <c r="R479" s="201">
        <v>0.84912280701754383</v>
      </c>
      <c r="S479" s="201">
        <v>0.92181637000914873</v>
      </c>
      <c r="T479" s="201">
        <v>7.8183629990851183E-2</v>
      </c>
      <c r="U479" s="201">
        <v>1.9386598859124808</v>
      </c>
      <c r="V479" s="201">
        <v>0.68070175438596492</v>
      </c>
    </row>
    <row r="480" spans="1:22">
      <c r="A480" s="195">
        <f t="shared" si="30"/>
        <v>0.9220292834029904</v>
      </c>
      <c r="B480" s="195">
        <f t="shared" si="31"/>
        <v>0.9220292834029904</v>
      </c>
      <c r="C480" s="196">
        <f t="shared" si="32"/>
        <v>4.3899999999999508</v>
      </c>
      <c r="D480" s="195">
        <f t="shared" si="32"/>
        <v>0.84912280701754383</v>
      </c>
      <c r="E480" s="195">
        <f t="shared" si="33"/>
        <v>7.7970716597009521E-2</v>
      </c>
      <c r="F480" s="195">
        <f t="shared" si="33"/>
        <v>1.9512046190357111</v>
      </c>
      <c r="G480" s="195">
        <f t="shared" si="33"/>
        <v>0.68070175438596492</v>
      </c>
      <c r="Q480" s="196">
        <f t="shared" si="34"/>
        <v>4.379999999999951</v>
      </c>
      <c r="R480" s="201">
        <v>0.84912280701754383</v>
      </c>
      <c r="S480" s="201">
        <v>0.92192303697512001</v>
      </c>
      <c r="T480" s="201">
        <v>7.8076963024880097E-2</v>
      </c>
      <c r="U480" s="201">
        <v>1.9449551718005744</v>
      </c>
      <c r="V480" s="201">
        <v>0.68070175438596492</v>
      </c>
    </row>
    <row r="481" spans="1:22">
      <c r="A481" s="195">
        <f t="shared" si="30"/>
        <v>0.9221388941356653</v>
      </c>
      <c r="B481" s="195">
        <f t="shared" si="31"/>
        <v>0.9221388941356653</v>
      </c>
      <c r="C481" s="196">
        <f t="shared" si="32"/>
        <v>4.3999999999999506</v>
      </c>
      <c r="D481" s="195">
        <f t="shared" si="32"/>
        <v>0.84912280701754383</v>
      </c>
      <c r="E481" s="195">
        <f t="shared" si="33"/>
        <v>7.786110586433477E-2</v>
      </c>
      <c r="F481" s="195">
        <f t="shared" si="33"/>
        <v>1.9578007503953487</v>
      </c>
      <c r="G481" s="195">
        <f t="shared" si="33"/>
        <v>0.68070175438596492</v>
      </c>
      <c r="Q481" s="196">
        <f t="shared" si="34"/>
        <v>4.3899999999999508</v>
      </c>
      <c r="R481" s="201">
        <v>0.84912280701754383</v>
      </c>
      <c r="S481" s="201">
        <v>0.9220292834029904</v>
      </c>
      <c r="T481" s="201">
        <v>7.7970716597009521E-2</v>
      </c>
      <c r="U481" s="201">
        <v>1.9512046190357111</v>
      </c>
      <c r="V481" s="201">
        <v>0.68070175438596492</v>
      </c>
    </row>
    <row r="482" spans="1:22">
      <c r="A482" s="195">
        <f t="shared" si="30"/>
        <v>0.92224514056353579</v>
      </c>
      <c r="B482" s="195">
        <f t="shared" si="31"/>
        <v>0.92224514056353579</v>
      </c>
      <c r="C482" s="196">
        <f t="shared" si="32"/>
        <v>4.4099999999999504</v>
      </c>
      <c r="D482" s="195">
        <f t="shared" si="32"/>
        <v>0.84912280701754383</v>
      </c>
      <c r="E482" s="195">
        <f t="shared" si="33"/>
        <v>7.7754859436464152E-2</v>
      </c>
      <c r="F482" s="195">
        <f t="shared" si="33"/>
        <v>1.9640501976304854</v>
      </c>
      <c r="G482" s="195">
        <f t="shared" si="33"/>
        <v>0.68421052631578949</v>
      </c>
      <c r="Q482" s="196">
        <f t="shared" si="34"/>
        <v>4.3999999999999506</v>
      </c>
      <c r="R482" s="201">
        <v>0.84912280701754383</v>
      </c>
      <c r="S482" s="201">
        <v>0.9221388941356653</v>
      </c>
      <c r="T482" s="201">
        <v>7.786110586433477E-2</v>
      </c>
      <c r="U482" s="201">
        <v>1.9578007503953487</v>
      </c>
      <c r="V482" s="201">
        <v>0.68070175438596492</v>
      </c>
    </row>
    <row r="483" spans="1:22">
      <c r="A483" s="195">
        <f t="shared" si="30"/>
        <v>0.9223579473857747</v>
      </c>
      <c r="B483" s="195">
        <f t="shared" si="31"/>
        <v>0.9223579473857747</v>
      </c>
      <c r="C483" s="196">
        <f t="shared" si="32"/>
        <v>4.4199999999999502</v>
      </c>
      <c r="D483" s="195">
        <f t="shared" si="32"/>
        <v>0.84912280701754383</v>
      </c>
      <c r="E483" s="195">
        <f t="shared" si="33"/>
        <v>7.7642052614225368E-2</v>
      </c>
      <c r="F483" s="195">
        <f t="shared" si="33"/>
        <v>1.9706249277220771</v>
      </c>
      <c r="G483" s="195">
        <f t="shared" si="33"/>
        <v>0.68421052631578949</v>
      </c>
      <c r="Q483" s="196">
        <f t="shared" si="34"/>
        <v>4.4099999999999504</v>
      </c>
      <c r="R483" s="201">
        <v>0.84912280701754383</v>
      </c>
      <c r="S483" s="201">
        <v>0.92224514056353579</v>
      </c>
      <c r="T483" s="201">
        <v>7.7754859436464152E-2</v>
      </c>
      <c r="U483" s="201">
        <v>1.9640501976304854</v>
      </c>
      <c r="V483" s="201">
        <v>0.68421052631578949</v>
      </c>
    </row>
    <row r="484" spans="1:22">
      <c r="A484" s="195">
        <f t="shared" si="30"/>
        <v>0.9224725208885739</v>
      </c>
      <c r="B484" s="195">
        <f t="shared" si="31"/>
        <v>0.9224725208885739</v>
      </c>
      <c r="C484" s="196">
        <f t="shared" si="32"/>
        <v>4.42999999999995</v>
      </c>
      <c r="D484" s="195">
        <f t="shared" si="32"/>
        <v>0.84912280701754383</v>
      </c>
      <c r="E484" s="195">
        <f t="shared" si="33"/>
        <v>7.752747911142617E-2</v>
      </c>
      <c r="F484" s="195">
        <f t="shared" si="33"/>
        <v>1.9772719041566515</v>
      </c>
      <c r="G484" s="195">
        <f t="shared" si="33"/>
        <v>0.68421052631578949</v>
      </c>
      <c r="Q484" s="196">
        <f t="shared" si="34"/>
        <v>4.4199999999999502</v>
      </c>
      <c r="R484" s="201">
        <v>0.84912280701754383</v>
      </c>
      <c r="S484" s="201">
        <v>0.9223579473857747</v>
      </c>
      <c r="T484" s="201">
        <v>7.7642052614225368E-2</v>
      </c>
      <c r="U484" s="201">
        <v>1.9706249277220771</v>
      </c>
      <c r="V484" s="201">
        <v>0.68421052631578949</v>
      </c>
    </row>
    <row r="485" spans="1:22">
      <c r="A485" s="195">
        <f t="shared" si="30"/>
        <v>0.92257876731644439</v>
      </c>
      <c r="B485" s="195">
        <f t="shared" si="31"/>
        <v>0.92257876731644439</v>
      </c>
      <c r="C485" s="196">
        <f t="shared" si="32"/>
        <v>4.4399999999999498</v>
      </c>
      <c r="D485" s="195">
        <f t="shared" si="32"/>
        <v>0.84912280701754383</v>
      </c>
      <c r="E485" s="195">
        <f t="shared" si="33"/>
        <v>7.7421232683555594E-2</v>
      </c>
      <c r="F485" s="195">
        <f t="shared" si="33"/>
        <v>1.9835213513917878</v>
      </c>
      <c r="G485" s="195">
        <f t="shared" si="33"/>
        <v>0.68421052631578949</v>
      </c>
      <c r="Q485" s="196">
        <f t="shared" si="34"/>
        <v>4.42999999999995</v>
      </c>
      <c r="R485" s="201">
        <v>0.84912280701754383</v>
      </c>
      <c r="S485" s="201">
        <v>0.9224725208885739</v>
      </c>
      <c r="T485" s="201">
        <v>7.752747911142617E-2</v>
      </c>
      <c r="U485" s="201">
        <v>1.9772719041566515</v>
      </c>
      <c r="V485" s="201">
        <v>0.68421052631578949</v>
      </c>
    </row>
    <row r="486" spans="1:22">
      <c r="A486" s="195">
        <f t="shared" si="30"/>
        <v>0.92268543428241545</v>
      </c>
      <c r="B486" s="195">
        <f t="shared" si="31"/>
        <v>0.92268543428241545</v>
      </c>
      <c r="C486" s="196">
        <f t="shared" si="32"/>
        <v>4.4499999999999496</v>
      </c>
      <c r="D486" s="195">
        <f t="shared" si="32"/>
        <v>0.84912280701754383</v>
      </c>
      <c r="E486" s="195">
        <f t="shared" si="33"/>
        <v>7.7314565717584494E-2</v>
      </c>
      <c r="F486" s="195">
        <f t="shared" si="33"/>
        <v>1.9898166372798827</v>
      </c>
      <c r="G486" s="195">
        <f t="shared" si="33"/>
        <v>0.68771929824561406</v>
      </c>
      <c r="Q486" s="196">
        <f t="shared" si="34"/>
        <v>4.4399999999999498</v>
      </c>
      <c r="R486" s="201">
        <v>0.84912280701754383</v>
      </c>
      <c r="S486" s="201">
        <v>0.92257876731644439</v>
      </c>
      <c r="T486" s="201">
        <v>7.7421232683555594E-2</v>
      </c>
      <c r="U486" s="201">
        <v>1.9835213513917878</v>
      </c>
      <c r="V486" s="201">
        <v>0.68421052631578949</v>
      </c>
    </row>
    <row r="487" spans="1:22">
      <c r="A487" s="195">
        <f t="shared" si="30"/>
        <v>0.92279504501509024</v>
      </c>
      <c r="B487" s="195">
        <f t="shared" si="31"/>
        <v>0.92279504501509024</v>
      </c>
      <c r="C487" s="196">
        <f t="shared" si="32"/>
        <v>4.4599999999999493</v>
      </c>
      <c r="D487" s="195">
        <f t="shared" si="32"/>
        <v>0.84912280701754383</v>
      </c>
      <c r="E487" s="195">
        <f t="shared" si="33"/>
        <v>7.7204954984909716E-2</v>
      </c>
      <c r="F487" s="195">
        <f t="shared" si="33"/>
        <v>1.9964127686395188</v>
      </c>
      <c r="G487" s="195">
        <f t="shared" si="33"/>
        <v>0.68771929824561406</v>
      </c>
      <c r="Q487" s="196">
        <f t="shared" si="34"/>
        <v>4.4499999999999496</v>
      </c>
      <c r="R487" s="201">
        <v>0.84912280701754383</v>
      </c>
      <c r="S487" s="201">
        <v>0.92268543428241545</v>
      </c>
      <c r="T487" s="201">
        <v>7.7314565717584494E-2</v>
      </c>
      <c r="U487" s="201">
        <v>1.9898166372798827</v>
      </c>
      <c r="V487" s="201">
        <v>0.68771929824561406</v>
      </c>
    </row>
    <row r="488" spans="1:22">
      <c r="A488" s="195">
        <f t="shared" si="30"/>
        <v>0.92290129144296085</v>
      </c>
      <c r="B488" s="195">
        <f t="shared" si="31"/>
        <v>0.92290129144296085</v>
      </c>
      <c r="C488" s="196">
        <f t="shared" si="32"/>
        <v>4.4699999999999491</v>
      </c>
      <c r="D488" s="195">
        <f t="shared" si="32"/>
        <v>0.84912280701754383</v>
      </c>
      <c r="E488" s="195">
        <f t="shared" si="33"/>
        <v>7.7098708557039167E-2</v>
      </c>
      <c r="F488" s="195">
        <f t="shared" si="33"/>
        <v>2.0026622158746568</v>
      </c>
      <c r="G488" s="195">
        <f t="shared" si="33"/>
        <v>0.68771929824561406</v>
      </c>
      <c r="Q488" s="196">
        <f t="shared" si="34"/>
        <v>4.4599999999999493</v>
      </c>
      <c r="R488" s="201">
        <v>0.84912280701754383</v>
      </c>
      <c r="S488" s="201">
        <v>0.92279504501509024</v>
      </c>
      <c r="T488" s="201">
        <v>7.7204954984909716E-2</v>
      </c>
      <c r="U488" s="201">
        <v>1.9964127686395188</v>
      </c>
      <c r="V488" s="201">
        <v>0.68771929824561406</v>
      </c>
    </row>
    <row r="489" spans="1:22">
      <c r="A489" s="195">
        <f t="shared" ref="A489:A552" si="35">S490</f>
        <v>0.92300795840893191</v>
      </c>
      <c r="B489" s="195">
        <f t="shared" ref="B489:B552" si="36">S490</f>
        <v>0.92300795840893191</v>
      </c>
      <c r="C489" s="196">
        <f t="shared" ref="C489:D552" si="37">Q490</f>
        <v>4.4799999999999489</v>
      </c>
      <c r="D489" s="195">
        <f t="shared" si="37"/>
        <v>0.84912280701754383</v>
      </c>
      <c r="E489" s="195">
        <f t="shared" ref="E489:G552" si="38">T490</f>
        <v>7.6992041591068094E-2</v>
      </c>
      <c r="F489" s="195">
        <f t="shared" si="38"/>
        <v>2.008957501762751</v>
      </c>
      <c r="G489" s="195">
        <f t="shared" si="38"/>
        <v>0.68771929824561406</v>
      </c>
      <c r="Q489" s="196">
        <f t="shared" si="34"/>
        <v>4.4699999999999491</v>
      </c>
      <c r="R489" s="201">
        <v>0.84912280701754383</v>
      </c>
      <c r="S489" s="201">
        <v>0.92290129144296085</v>
      </c>
      <c r="T489" s="201">
        <v>7.7098708557039167E-2</v>
      </c>
      <c r="U489" s="201">
        <v>2.0026622158746568</v>
      </c>
      <c r="V489" s="201">
        <v>0.68771929824561406</v>
      </c>
    </row>
    <row r="490" spans="1:22">
      <c r="A490" s="195">
        <f t="shared" si="35"/>
        <v>0.9231225319117311</v>
      </c>
      <c r="B490" s="195">
        <f t="shared" si="36"/>
        <v>0.9231225319117311</v>
      </c>
      <c r="C490" s="196">
        <f t="shared" si="37"/>
        <v>4.4899999999999487</v>
      </c>
      <c r="D490" s="195">
        <f t="shared" si="37"/>
        <v>0.84912280701754383</v>
      </c>
      <c r="E490" s="195">
        <f t="shared" si="38"/>
        <v>7.687746808826891E-2</v>
      </c>
      <c r="F490" s="195">
        <f t="shared" si="38"/>
        <v>2.0156044781973241</v>
      </c>
      <c r="G490" s="195">
        <f t="shared" si="38"/>
        <v>0.68771929824561406</v>
      </c>
      <c r="Q490" s="196">
        <f t="shared" si="34"/>
        <v>4.4799999999999489</v>
      </c>
      <c r="R490" s="201">
        <v>0.84912280701754383</v>
      </c>
      <c r="S490" s="201">
        <v>0.92300795840893191</v>
      </c>
      <c r="T490" s="201">
        <v>7.6992041591068094E-2</v>
      </c>
      <c r="U490" s="201">
        <v>2.008957501762751</v>
      </c>
      <c r="V490" s="201">
        <v>0.68771929824561406</v>
      </c>
    </row>
    <row r="491" spans="1:22">
      <c r="A491" s="195">
        <f t="shared" si="35"/>
        <v>0.92322877833960171</v>
      </c>
      <c r="B491" s="195">
        <f t="shared" si="36"/>
        <v>0.92322877833960171</v>
      </c>
      <c r="C491" s="196">
        <f t="shared" si="37"/>
        <v>4.4999999999999485</v>
      </c>
      <c r="D491" s="195">
        <f t="shared" si="37"/>
        <v>0.84912280701754383</v>
      </c>
      <c r="E491" s="195">
        <f t="shared" si="38"/>
        <v>7.6771221660398375E-2</v>
      </c>
      <c r="F491" s="195">
        <f t="shared" si="38"/>
        <v>2.021853925432461</v>
      </c>
      <c r="G491" s="195">
        <f t="shared" si="38"/>
        <v>0.68771929824561406</v>
      </c>
      <c r="Q491" s="196">
        <f t="shared" si="34"/>
        <v>4.4899999999999487</v>
      </c>
      <c r="R491" s="201">
        <v>0.84912280701754383</v>
      </c>
      <c r="S491" s="201">
        <v>0.9231225319117311</v>
      </c>
      <c r="T491" s="201">
        <v>7.687746808826891E-2</v>
      </c>
      <c r="U491" s="201">
        <v>2.0156044781973241</v>
      </c>
      <c r="V491" s="201">
        <v>0.68771929824561406</v>
      </c>
    </row>
    <row r="492" spans="1:22">
      <c r="A492" s="195">
        <f t="shared" si="35"/>
        <v>0.92333502476747209</v>
      </c>
      <c r="B492" s="195">
        <f t="shared" si="36"/>
        <v>0.92333502476747209</v>
      </c>
      <c r="C492" s="196">
        <f t="shared" si="37"/>
        <v>4.5099999999999483</v>
      </c>
      <c r="D492" s="195">
        <f t="shared" si="37"/>
        <v>0.84912280701754383</v>
      </c>
      <c r="E492" s="195">
        <f t="shared" si="38"/>
        <v>7.6664975232527827E-2</v>
      </c>
      <c r="F492" s="195">
        <f t="shared" si="38"/>
        <v>2.0281033726675974</v>
      </c>
      <c r="G492" s="195">
        <f t="shared" si="38"/>
        <v>0.69122807017543864</v>
      </c>
      <c r="Q492" s="196">
        <f t="shared" ref="Q492:Q555" si="39">Q491+0.01</f>
        <v>4.4999999999999485</v>
      </c>
      <c r="R492" s="201">
        <v>0.84912280701754383</v>
      </c>
      <c r="S492" s="201">
        <v>0.92322877833960171</v>
      </c>
      <c r="T492" s="201">
        <v>7.6771221660398375E-2</v>
      </c>
      <c r="U492" s="201">
        <v>2.021853925432461</v>
      </c>
      <c r="V492" s="201">
        <v>0.68771929824561406</v>
      </c>
    </row>
    <row r="493" spans="1:22">
      <c r="A493" s="195">
        <f t="shared" si="35"/>
        <v>0.9234511958945153</v>
      </c>
      <c r="B493" s="195">
        <f t="shared" si="36"/>
        <v>0.9234511958945153</v>
      </c>
      <c r="C493" s="196">
        <f t="shared" si="37"/>
        <v>4.5199999999999481</v>
      </c>
      <c r="D493" s="195">
        <f t="shared" si="37"/>
        <v>0.84912280701754383</v>
      </c>
      <c r="E493" s="195">
        <f t="shared" si="38"/>
        <v>7.6548804105484702E-2</v>
      </c>
      <c r="F493" s="195">
        <f t="shared" si="38"/>
        <v>2.0350247868836902</v>
      </c>
      <c r="G493" s="195">
        <f t="shared" si="38"/>
        <v>0.69122807017543864</v>
      </c>
      <c r="Q493" s="196">
        <f t="shared" si="39"/>
        <v>4.5099999999999483</v>
      </c>
      <c r="R493" s="201">
        <v>0.84912280701754383</v>
      </c>
      <c r="S493" s="201">
        <v>0.92333502476747209</v>
      </c>
      <c r="T493" s="201">
        <v>7.6664975232527827E-2</v>
      </c>
      <c r="U493" s="201">
        <v>2.0281033726675974</v>
      </c>
      <c r="V493" s="201">
        <v>0.69122807017543864</v>
      </c>
    </row>
    <row r="494" spans="1:22">
      <c r="A494" s="195">
        <f t="shared" si="35"/>
        <v>0.9235574423223859</v>
      </c>
      <c r="B494" s="195">
        <f t="shared" si="36"/>
        <v>0.9235574423223859</v>
      </c>
      <c r="C494" s="196">
        <f t="shared" si="37"/>
        <v>4.5299999999999478</v>
      </c>
      <c r="D494" s="195">
        <f t="shared" si="37"/>
        <v>0.84912280701754383</v>
      </c>
      <c r="E494" s="195">
        <f t="shared" si="38"/>
        <v>7.6442557677614195E-2</v>
      </c>
      <c r="F494" s="195">
        <f t="shared" si="38"/>
        <v>2.0412742341188279</v>
      </c>
      <c r="G494" s="195">
        <f t="shared" si="38"/>
        <v>0.69122807017543864</v>
      </c>
      <c r="Q494" s="196">
        <f t="shared" si="39"/>
        <v>4.5199999999999481</v>
      </c>
      <c r="R494" s="201">
        <v>0.84912280701754383</v>
      </c>
      <c r="S494" s="201">
        <v>0.9234511958945153</v>
      </c>
      <c r="T494" s="201">
        <v>7.6548804105484702E-2</v>
      </c>
      <c r="U494" s="201">
        <v>2.0350247868836902</v>
      </c>
      <c r="V494" s="201">
        <v>0.69122807017543864</v>
      </c>
    </row>
    <row r="495" spans="1:22">
      <c r="A495" s="195">
        <f t="shared" si="35"/>
        <v>0.92367633853632025</v>
      </c>
      <c r="B495" s="195">
        <f t="shared" si="36"/>
        <v>0.92367633853632025</v>
      </c>
      <c r="C495" s="196">
        <f t="shared" si="37"/>
        <v>4.5399999999999476</v>
      </c>
      <c r="D495" s="195">
        <f t="shared" si="37"/>
        <v>0.84912280701754383</v>
      </c>
      <c r="E495" s="195">
        <f t="shared" si="38"/>
        <v>7.6323661463679637E-2</v>
      </c>
      <c r="F495" s="195">
        <f t="shared" si="38"/>
        <v>2.0481054498091815</v>
      </c>
      <c r="G495" s="195">
        <f t="shared" si="38"/>
        <v>0.69122807017543864</v>
      </c>
      <c r="Q495" s="196">
        <f t="shared" si="39"/>
        <v>4.5299999999999478</v>
      </c>
      <c r="R495" s="201">
        <v>0.84912280701754383</v>
      </c>
      <c r="S495" s="201">
        <v>0.9235574423223859</v>
      </c>
      <c r="T495" s="201">
        <v>7.6442557677614195E-2</v>
      </c>
      <c r="U495" s="201">
        <v>2.0412742341188279</v>
      </c>
      <c r="V495" s="201">
        <v>0.69122807017543864</v>
      </c>
    </row>
    <row r="496" spans="1:22">
      <c r="A496" s="195">
        <f t="shared" si="35"/>
        <v>0.92378300550229153</v>
      </c>
      <c r="B496" s="195">
        <f t="shared" si="36"/>
        <v>0.92378300550229153</v>
      </c>
      <c r="C496" s="196">
        <f t="shared" si="37"/>
        <v>4.5499999999999474</v>
      </c>
      <c r="D496" s="195">
        <f t="shared" si="37"/>
        <v>0.84912280701754383</v>
      </c>
      <c r="E496" s="195">
        <f t="shared" si="38"/>
        <v>7.6216994497708551E-2</v>
      </c>
      <c r="F496" s="195">
        <f t="shared" si="38"/>
        <v>2.0544007356972758</v>
      </c>
      <c r="G496" s="195">
        <f t="shared" si="38"/>
        <v>0.69473684210526321</v>
      </c>
      <c r="Q496" s="196">
        <f t="shared" si="39"/>
        <v>4.5399999999999476</v>
      </c>
      <c r="R496" s="201">
        <v>0.84912280701754383</v>
      </c>
      <c r="S496" s="201">
        <v>0.92367633853632025</v>
      </c>
      <c r="T496" s="201">
        <v>7.6323661463679637E-2</v>
      </c>
      <c r="U496" s="201">
        <v>2.0481054498091815</v>
      </c>
      <c r="V496" s="201">
        <v>0.69122807017543864</v>
      </c>
    </row>
    <row r="497" spans="1:22">
      <c r="A497" s="195">
        <f t="shared" si="35"/>
        <v>0.92389757900509073</v>
      </c>
      <c r="B497" s="195">
        <f t="shared" si="36"/>
        <v>0.92389757900509073</v>
      </c>
      <c r="C497" s="196">
        <f t="shared" si="37"/>
        <v>4.5599999999999472</v>
      </c>
      <c r="D497" s="195">
        <f t="shared" si="37"/>
        <v>0.84912280701754383</v>
      </c>
      <c r="E497" s="195">
        <f t="shared" si="38"/>
        <v>7.6102420994909409E-2</v>
      </c>
      <c r="F497" s="195">
        <f t="shared" si="38"/>
        <v>2.0610477121318489</v>
      </c>
      <c r="G497" s="195">
        <f t="shared" si="38"/>
        <v>0.69473684210526321</v>
      </c>
      <c r="Q497" s="196">
        <f t="shared" si="39"/>
        <v>4.5499999999999474</v>
      </c>
      <c r="R497" s="201">
        <v>0.84912280701754383</v>
      </c>
      <c r="S497" s="201">
        <v>0.92378300550229153</v>
      </c>
      <c r="T497" s="201">
        <v>7.6216994497708551E-2</v>
      </c>
      <c r="U497" s="201">
        <v>2.0544007356972758</v>
      </c>
      <c r="V497" s="201">
        <v>0.69473684210526321</v>
      </c>
    </row>
    <row r="498" spans="1:22">
      <c r="A498" s="195">
        <f t="shared" si="35"/>
        <v>0.92400382543296111</v>
      </c>
      <c r="B498" s="195">
        <f t="shared" si="36"/>
        <v>0.92400382543296111</v>
      </c>
      <c r="C498" s="196">
        <f t="shared" si="37"/>
        <v>4.569999999999947</v>
      </c>
      <c r="D498" s="195">
        <f t="shared" si="37"/>
        <v>0.84912280701754383</v>
      </c>
      <c r="E498" s="195">
        <f t="shared" si="38"/>
        <v>7.5996174567038832E-2</v>
      </c>
      <c r="F498" s="195">
        <f t="shared" si="38"/>
        <v>2.0672971593669853</v>
      </c>
      <c r="G498" s="195">
        <f t="shared" si="38"/>
        <v>0.69824561403508767</v>
      </c>
      <c r="Q498" s="196">
        <f t="shared" si="39"/>
        <v>4.5599999999999472</v>
      </c>
      <c r="R498" s="201">
        <v>0.84912280701754383</v>
      </c>
      <c r="S498" s="201">
        <v>0.92389757900509073</v>
      </c>
      <c r="T498" s="201">
        <v>7.6102420994909409E-2</v>
      </c>
      <c r="U498" s="201">
        <v>2.0610477121318489</v>
      </c>
      <c r="V498" s="201">
        <v>0.69473684210526321</v>
      </c>
    </row>
    <row r="499" spans="1:22">
      <c r="A499" s="195">
        <f t="shared" si="35"/>
        <v>0.92411385670373647</v>
      </c>
      <c r="B499" s="195">
        <f t="shared" si="36"/>
        <v>0.92411385670373647</v>
      </c>
      <c r="C499" s="196">
        <f t="shared" si="37"/>
        <v>4.5799999999999468</v>
      </c>
      <c r="D499" s="195">
        <f t="shared" si="37"/>
        <v>0.84912280701754383</v>
      </c>
      <c r="E499" s="195">
        <f t="shared" si="38"/>
        <v>7.5886143296263503E-2</v>
      </c>
      <c r="F499" s="195">
        <f t="shared" si="38"/>
        <v>2.0739391293795801</v>
      </c>
      <c r="G499" s="195">
        <f t="shared" si="38"/>
        <v>0.70175438596491224</v>
      </c>
      <c r="Q499" s="196">
        <f t="shared" si="39"/>
        <v>4.569999999999947</v>
      </c>
      <c r="R499" s="201">
        <v>0.84912280701754383</v>
      </c>
      <c r="S499" s="201">
        <v>0.92400382543296111</v>
      </c>
      <c r="T499" s="201">
        <v>7.5996174567038832E-2</v>
      </c>
      <c r="U499" s="201">
        <v>2.0672971593669853</v>
      </c>
      <c r="V499" s="201">
        <v>0.69824561403508767</v>
      </c>
    </row>
    <row r="500" spans="1:22">
      <c r="A500" s="195">
        <f t="shared" si="35"/>
        <v>0.92422010313160696</v>
      </c>
      <c r="B500" s="195">
        <f t="shared" si="36"/>
        <v>0.92422010313160696</v>
      </c>
      <c r="C500" s="196">
        <f t="shared" si="37"/>
        <v>4.5899999999999466</v>
      </c>
      <c r="D500" s="195">
        <f t="shared" si="37"/>
        <v>0.84912280701754383</v>
      </c>
      <c r="E500" s="195">
        <f t="shared" si="38"/>
        <v>7.577989686839294E-2</v>
      </c>
      <c r="F500" s="195">
        <f t="shared" si="38"/>
        <v>2.0801885766147161</v>
      </c>
      <c r="G500" s="195">
        <f t="shared" si="38"/>
        <v>0.70175438596491224</v>
      </c>
      <c r="Q500" s="196">
        <f t="shared" si="39"/>
        <v>4.5799999999999468</v>
      </c>
      <c r="R500" s="201">
        <v>0.84912280701754383</v>
      </c>
      <c r="S500" s="201">
        <v>0.92411385670373647</v>
      </c>
      <c r="T500" s="201">
        <v>7.5886143296263503E-2</v>
      </c>
      <c r="U500" s="201">
        <v>2.0739391293795801</v>
      </c>
      <c r="V500" s="201">
        <v>0.70175438596491224</v>
      </c>
    </row>
    <row r="501" spans="1:22">
      <c r="A501" s="195">
        <f t="shared" si="35"/>
        <v>0.92432634955947757</v>
      </c>
      <c r="B501" s="195">
        <f t="shared" si="36"/>
        <v>0.92432634955947757</v>
      </c>
      <c r="C501" s="196">
        <f t="shared" si="37"/>
        <v>4.5999999999999464</v>
      </c>
      <c r="D501" s="195">
        <f t="shared" si="37"/>
        <v>0.84912280701754383</v>
      </c>
      <c r="E501" s="195">
        <f t="shared" si="38"/>
        <v>7.5673650440522378E-2</v>
      </c>
      <c r="F501" s="195">
        <f t="shared" si="38"/>
        <v>2.0864380238498539</v>
      </c>
      <c r="G501" s="195">
        <f t="shared" si="38"/>
        <v>0.70175438596491224</v>
      </c>
      <c r="Q501" s="196">
        <f t="shared" si="39"/>
        <v>4.5899999999999466</v>
      </c>
      <c r="R501" s="201">
        <v>0.84912280701754383</v>
      </c>
      <c r="S501" s="201">
        <v>0.92422010313160696</v>
      </c>
      <c r="T501" s="201">
        <v>7.577989686839294E-2</v>
      </c>
      <c r="U501" s="201">
        <v>2.0801885766147161</v>
      </c>
      <c r="V501" s="201">
        <v>0.70175438596491224</v>
      </c>
    </row>
    <row r="502" spans="1:22">
      <c r="A502" s="195">
        <f t="shared" si="35"/>
        <v>0.92443301652544863</v>
      </c>
      <c r="B502" s="195">
        <f t="shared" si="36"/>
        <v>0.92443301652544863</v>
      </c>
      <c r="C502" s="196">
        <f t="shared" si="37"/>
        <v>4.6099999999999461</v>
      </c>
      <c r="D502" s="195">
        <f t="shared" si="37"/>
        <v>0.84912280701754383</v>
      </c>
      <c r="E502" s="195">
        <f t="shared" si="38"/>
        <v>7.5566983474551278E-2</v>
      </c>
      <c r="F502" s="195">
        <f t="shared" si="38"/>
        <v>2.0927333097379477</v>
      </c>
      <c r="G502" s="195">
        <f t="shared" si="38"/>
        <v>0.70175438596491224</v>
      </c>
      <c r="Q502" s="196">
        <f t="shared" si="39"/>
        <v>4.5999999999999464</v>
      </c>
      <c r="R502" s="201">
        <v>0.84912280701754383</v>
      </c>
      <c r="S502" s="201">
        <v>0.92432634955947757</v>
      </c>
      <c r="T502" s="201">
        <v>7.5673650440522378E-2</v>
      </c>
      <c r="U502" s="201">
        <v>2.0864380238498539</v>
      </c>
      <c r="V502" s="201">
        <v>0.70175438596491224</v>
      </c>
    </row>
    <row r="503" spans="1:22">
      <c r="A503" s="195">
        <f t="shared" si="35"/>
        <v>0.92454540280958697</v>
      </c>
      <c r="B503" s="195">
        <f t="shared" si="36"/>
        <v>0.92454540280958697</v>
      </c>
      <c r="C503" s="196">
        <f t="shared" si="37"/>
        <v>4.6199999999999459</v>
      </c>
      <c r="D503" s="195">
        <f t="shared" si="37"/>
        <v>0.84912280701754383</v>
      </c>
      <c r="E503" s="195">
        <f t="shared" si="38"/>
        <v>7.5454597190412961E-2</v>
      </c>
      <c r="F503" s="195">
        <f t="shared" si="38"/>
        <v>2.0992622011765825</v>
      </c>
      <c r="G503" s="195">
        <f t="shared" si="38"/>
        <v>0.70175438596491224</v>
      </c>
      <c r="Q503" s="196">
        <f t="shared" si="39"/>
        <v>4.6099999999999461</v>
      </c>
      <c r="R503" s="201">
        <v>0.84912280701754383</v>
      </c>
      <c r="S503" s="201">
        <v>0.92443301652544863</v>
      </c>
      <c r="T503" s="201">
        <v>7.5566983474551278E-2</v>
      </c>
      <c r="U503" s="201">
        <v>2.0927333097379477</v>
      </c>
      <c r="V503" s="201">
        <v>0.70175438596491224</v>
      </c>
    </row>
    <row r="504" spans="1:22">
      <c r="A504" s="195">
        <f t="shared" si="35"/>
        <v>0.92465997631238617</v>
      </c>
      <c r="B504" s="195">
        <f t="shared" si="36"/>
        <v>0.92465997631238617</v>
      </c>
      <c r="C504" s="196">
        <f t="shared" si="37"/>
        <v>4.6299999999999457</v>
      </c>
      <c r="D504" s="195">
        <f t="shared" si="37"/>
        <v>0.84912280701754383</v>
      </c>
      <c r="E504" s="195">
        <f t="shared" si="38"/>
        <v>7.5340023687613805E-2</v>
      </c>
      <c r="F504" s="195">
        <f t="shared" si="38"/>
        <v>2.1059091776111569</v>
      </c>
      <c r="G504" s="195">
        <f t="shared" si="38"/>
        <v>0.70526315789473681</v>
      </c>
      <c r="Q504" s="196">
        <f t="shared" si="39"/>
        <v>4.6199999999999459</v>
      </c>
      <c r="R504" s="201">
        <v>0.84912280701754383</v>
      </c>
      <c r="S504" s="201">
        <v>0.92454540280958697</v>
      </c>
      <c r="T504" s="201">
        <v>7.5454597190412961E-2</v>
      </c>
      <c r="U504" s="201">
        <v>2.0992622011765825</v>
      </c>
      <c r="V504" s="201">
        <v>0.70175438596491224</v>
      </c>
    </row>
    <row r="505" spans="1:22">
      <c r="A505" s="195">
        <f t="shared" si="35"/>
        <v>0.92476958704506096</v>
      </c>
      <c r="B505" s="195">
        <f t="shared" si="36"/>
        <v>0.92476958704506096</v>
      </c>
      <c r="C505" s="196">
        <f t="shared" si="37"/>
        <v>4.6399999999999455</v>
      </c>
      <c r="D505" s="195">
        <f t="shared" si="37"/>
        <v>0.84912280701754383</v>
      </c>
      <c r="E505" s="195">
        <f t="shared" si="38"/>
        <v>7.5230412954939013E-2</v>
      </c>
      <c r="F505" s="195">
        <f t="shared" si="38"/>
        <v>2.112505308970793</v>
      </c>
      <c r="G505" s="195">
        <f t="shared" si="38"/>
        <v>0.70526315789473681</v>
      </c>
      <c r="Q505" s="196">
        <f t="shared" si="39"/>
        <v>4.6299999999999457</v>
      </c>
      <c r="R505" s="201">
        <v>0.84912280701754383</v>
      </c>
      <c r="S505" s="201">
        <v>0.92465997631238617</v>
      </c>
      <c r="T505" s="201">
        <v>7.5340023687613805E-2</v>
      </c>
      <c r="U505" s="201">
        <v>2.1059091776111569</v>
      </c>
      <c r="V505" s="201">
        <v>0.70526315789473681</v>
      </c>
    </row>
    <row r="506" spans="1:22">
      <c r="A506" s="195">
        <f t="shared" si="35"/>
        <v>0.92487625401103213</v>
      </c>
      <c r="B506" s="195">
        <f t="shared" si="36"/>
        <v>0.92487625401103213</v>
      </c>
      <c r="C506" s="196">
        <f t="shared" si="37"/>
        <v>4.6499999999999453</v>
      </c>
      <c r="D506" s="195">
        <f t="shared" si="37"/>
        <v>0.84912280701754383</v>
      </c>
      <c r="E506" s="195">
        <f t="shared" si="38"/>
        <v>7.5123745988967941E-2</v>
      </c>
      <c r="F506" s="195">
        <f t="shared" si="38"/>
        <v>2.1188005948588873</v>
      </c>
      <c r="G506" s="195">
        <f t="shared" si="38"/>
        <v>0.70877192982456139</v>
      </c>
      <c r="Q506" s="196">
        <f t="shared" si="39"/>
        <v>4.6399999999999455</v>
      </c>
      <c r="R506" s="201">
        <v>0.84912280701754383</v>
      </c>
      <c r="S506" s="201">
        <v>0.92476958704506096</v>
      </c>
      <c r="T506" s="201">
        <v>7.5230412954939013E-2</v>
      </c>
      <c r="U506" s="201">
        <v>2.112505308970793</v>
      </c>
      <c r="V506" s="201">
        <v>0.70526315789473681</v>
      </c>
    </row>
    <row r="507" spans="1:22">
      <c r="A507" s="195">
        <f t="shared" si="35"/>
        <v>0.92498250043890262</v>
      </c>
      <c r="B507" s="195">
        <f t="shared" si="36"/>
        <v>0.92498250043890262</v>
      </c>
      <c r="C507" s="196">
        <f t="shared" si="37"/>
        <v>4.6599999999999451</v>
      </c>
      <c r="D507" s="195">
        <f t="shared" si="37"/>
        <v>0.84912280701754383</v>
      </c>
      <c r="E507" s="195">
        <f t="shared" si="38"/>
        <v>7.5017499561097337E-2</v>
      </c>
      <c r="F507" s="195">
        <f t="shared" si="38"/>
        <v>2.125050042094025</v>
      </c>
      <c r="G507" s="195">
        <f t="shared" si="38"/>
        <v>0.70877192982456139</v>
      </c>
      <c r="Q507" s="196">
        <f t="shared" si="39"/>
        <v>4.6499999999999453</v>
      </c>
      <c r="R507" s="201">
        <v>0.84912280701754383</v>
      </c>
      <c r="S507" s="201">
        <v>0.92487625401103213</v>
      </c>
      <c r="T507" s="201">
        <v>7.5123745988967941E-2</v>
      </c>
      <c r="U507" s="201">
        <v>2.1188005948588873</v>
      </c>
      <c r="V507" s="201">
        <v>0.70877192982456139</v>
      </c>
    </row>
    <row r="508" spans="1:22">
      <c r="A508" s="195">
        <f t="shared" si="35"/>
        <v>0.92508874686677323</v>
      </c>
      <c r="B508" s="195">
        <f t="shared" si="36"/>
        <v>0.92508874686677323</v>
      </c>
      <c r="C508" s="196">
        <f t="shared" si="37"/>
        <v>4.6699999999999449</v>
      </c>
      <c r="D508" s="195">
        <f t="shared" si="37"/>
        <v>0.84912280701754383</v>
      </c>
      <c r="E508" s="195">
        <f t="shared" si="38"/>
        <v>7.4911253133226816E-2</v>
      </c>
      <c r="F508" s="195">
        <f t="shared" si="38"/>
        <v>2.1312994893291615</v>
      </c>
      <c r="G508" s="195">
        <f t="shared" si="38"/>
        <v>0.71228070175438596</v>
      </c>
      <c r="Q508" s="196">
        <f t="shared" si="39"/>
        <v>4.6599999999999451</v>
      </c>
      <c r="R508" s="201">
        <v>0.84912280701754383</v>
      </c>
      <c r="S508" s="201">
        <v>0.92498250043890262</v>
      </c>
      <c r="T508" s="201">
        <v>7.5017499561097337E-2</v>
      </c>
      <c r="U508" s="201">
        <v>2.125050042094025</v>
      </c>
      <c r="V508" s="201">
        <v>0.70877192982456139</v>
      </c>
    </row>
    <row r="509" spans="1:22">
      <c r="A509" s="195">
        <f t="shared" si="35"/>
        <v>0.92519541383274428</v>
      </c>
      <c r="B509" s="195">
        <f t="shared" si="36"/>
        <v>0.92519541383274428</v>
      </c>
      <c r="C509" s="196">
        <f t="shared" si="37"/>
        <v>4.6799999999999446</v>
      </c>
      <c r="D509" s="195">
        <f t="shared" si="37"/>
        <v>0.84912280701754383</v>
      </c>
      <c r="E509" s="195">
        <f t="shared" si="38"/>
        <v>7.4804586167255729E-2</v>
      </c>
      <c r="F509" s="195">
        <f t="shared" si="38"/>
        <v>2.1375947752172557</v>
      </c>
      <c r="G509" s="195">
        <f t="shared" si="38"/>
        <v>0.71578947368421053</v>
      </c>
      <c r="Q509" s="196">
        <f t="shared" si="39"/>
        <v>4.6699999999999449</v>
      </c>
      <c r="R509" s="201">
        <v>0.84912280701754383</v>
      </c>
      <c r="S509" s="201">
        <v>0.92508874686677323</v>
      </c>
      <c r="T509" s="201">
        <v>7.4911253133226816E-2</v>
      </c>
      <c r="U509" s="201">
        <v>2.1312994893291615</v>
      </c>
      <c r="V509" s="201">
        <v>0.71228070175438596</v>
      </c>
    </row>
    <row r="510" spans="1:22">
      <c r="A510" s="195">
        <f t="shared" si="35"/>
        <v>0.92530166026061489</v>
      </c>
      <c r="B510" s="195">
        <f t="shared" si="36"/>
        <v>0.92530166026061489</v>
      </c>
      <c r="C510" s="196">
        <f t="shared" si="37"/>
        <v>4.6899999999999444</v>
      </c>
      <c r="D510" s="195">
        <f t="shared" si="37"/>
        <v>0.84912280701754383</v>
      </c>
      <c r="E510" s="195">
        <f t="shared" si="38"/>
        <v>7.4698339739385139E-2</v>
      </c>
      <c r="F510" s="195">
        <f t="shared" si="38"/>
        <v>2.143844222452393</v>
      </c>
      <c r="G510" s="195">
        <f t="shared" si="38"/>
        <v>0.7192982456140351</v>
      </c>
      <c r="Q510" s="196">
        <f t="shared" si="39"/>
        <v>4.6799999999999446</v>
      </c>
      <c r="R510" s="201">
        <v>0.84912280701754383</v>
      </c>
      <c r="S510" s="201">
        <v>0.92519541383274428</v>
      </c>
      <c r="T510" s="201">
        <v>7.4804586167255729E-2</v>
      </c>
      <c r="U510" s="201">
        <v>2.1375947752172557</v>
      </c>
      <c r="V510" s="201">
        <v>0.71578947368421053</v>
      </c>
    </row>
    <row r="511" spans="1:22">
      <c r="A511" s="195">
        <f t="shared" si="35"/>
        <v>0.92541959806821827</v>
      </c>
      <c r="B511" s="195">
        <f t="shared" si="36"/>
        <v>0.92541959806821827</v>
      </c>
      <c r="C511" s="196">
        <f t="shared" si="37"/>
        <v>4.6999999999999442</v>
      </c>
      <c r="D511" s="195">
        <f t="shared" si="37"/>
        <v>0.84912280701754383</v>
      </c>
      <c r="E511" s="195">
        <f t="shared" si="38"/>
        <v>7.458040193178174E-2</v>
      </c>
      <c r="F511" s="195">
        <f t="shared" si="38"/>
        <v>2.1508378830114667</v>
      </c>
      <c r="G511" s="195">
        <f t="shared" si="38"/>
        <v>0.7192982456140351</v>
      </c>
      <c r="Q511" s="196">
        <f t="shared" si="39"/>
        <v>4.6899999999999444</v>
      </c>
      <c r="R511" s="201">
        <v>0.84912280701754383</v>
      </c>
      <c r="S511" s="201">
        <v>0.92530166026061489</v>
      </c>
      <c r="T511" s="201">
        <v>7.4698339739385139E-2</v>
      </c>
      <c r="U511" s="201">
        <v>2.143844222452393</v>
      </c>
      <c r="V511" s="201">
        <v>0.7192982456140351</v>
      </c>
    </row>
    <row r="512" spans="1:22">
      <c r="A512" s="195">
        <f t="shared" si="35"/>
        <v>0.92552626503418933</v>
      </c>
      <c r="B512" s="195">
        <f t="shared" si="36"/>
        <v>0.92552626503418933</v>
      </c>
      <c r="C512" s="196">
        <f t="shared" si="37"/>
        <v>4.709999999999944</v>
      </c>
      <c r="D512" s="195">
        <f t="shared" si="37"/>
        <v>0.84912280701754383</v>
      </c>
      <c r="E512" s="195">
        <f t="shared" si="38"/>
        <v>7.4473734965810653E-2</v>
      </c>
      <c r="F512" s="195">
        <f t="shared" si="38"/>
        <v>2.1571331688995605</v>
      </c>
      <c r="G512" s="195">
        <f t="shared" si="38"/>
        <v>0.72280701754385968</v>
      </c>
      <c r="Q512" s="196">
        <f t="shared" si="39"/>
        <v>4.6999999999999442</v>
      </c>
      <c r="R512" s="201">
        <v>0.84912280701754383</v>
      </c>
      <c r="S512" s="201">
        <v>0.92541959806821827</v>
      </c>
      <c r="T512" s="201">
        <v>7.458040193178174E-2</v>
      </c>
      <c r="U512" s="201">
        <v>2.1508378830114667</v>
      </c>
      <c r="V512" s="201">
        <v>0.7192982456140351</v>
      </c>
    </row>
    <row r="513" spans="1:22">
      <c r="A513" s="195">
        <f t="shared" si="35"/>
        <v>0.92563865131832768</v>
      </c>
      <c r="B513" s="195">
        <f t="shared" si="36"/>
        <v>0.92563865131832768</v>
      </c>
      <c r="C513" s="196">
        <f t="shared" si="37"/>
        <v>4.7199999999999438</v>
      </c>
      <c r="D513" s="195">
        <f t="shared" si="37"/>
        <v>0.84912280701754383</v>
      </c>
      <c r="E513" s="195">
        <f t="shared" si="38"/>
        <v>7.4361348681672337E-2</v>
      </c>
      <c r="F513" s="195">
        <f t="shared" si="38"/>
        <v>2.1636620603381957</v>
      </c>
      <c r="G513" s="195">
        <f t="shared" si="38"/>
        <v>0.72631578947368425</v>
      </c>
      <c r="Q513" s="196">
        <f t="shared" si="39"/>
        <v>4.709999999999944</v>
      </c>
      <c r="R513" s="201">
        <v>0.84912280701754383</v>
      </c>
      <c r="S513" s="201">
        <v>0.92552626503418933</v>
      </c>
      <c r="T513" s="201">
        <v>7.4473734965810653E-2</v>
      </c>
      <c r="U513" s="201">
        <v>2.1571331688995605</v>
      </c>
      <c r="V513" s="201">
        <v>0.72280701754385968</v>
      </c>
    </row>
    <row r="514" spans="1:22">
      <c r="A514" s="195">
        <f t="shared" si="35"/>
        <v>0.92574489774619806</v>
      </c>
      <c r="B514" s="195">
        <f t="shared" si="36"/>
        <v>0.92574489774619806</v>
      </c>
      <c r="C514" s="196">
        <f t="shared" si="37"/>
        <v>4.7299999999999436</v>
      </c>
      <c r="D514" s="195">
        <f t="shared" si="37"/>
        <v>0.84912280701754383</v>
      </c>
      <c r="E514" s="195">
        <f t="shared" si="38"/>
        <v>7.4255102253801789E-2</v>
      </c>
      <c r="F514" s="195">
        <f t="shared" si="38"/>
        <v>2.1699115075733322</v>
      </c>
      <c r="G514" s="195">
        <f t="shared" si="38"/>
        <v>0.72631578947368425</v>
      </c>
      <c r="Q514" s="196">
        <f t="shared" si="39"/>
        <v>4.7199999999999438</v>
      </c>
      <c r="R514" s="201">
        <v>0.84912280701754383</v>
      </c>
      <c r="S514" s="201">
        <v>0.92563865131832768</v>
      </c>
      <c r="T514" s="201">
        <v>7.4361348681672337E-2</v>
      </c>
      <c r="U514" s="201">
        <v>2.1636620603381957</v>
      </c>
      <c r="V514" s="201">
        <v>0.72631578947368425</v>
      </c>
    </row>
    <row r="515" spans="1:22">
      <c r="A515" s="195">
        <f t="shared" si="35"/>
        <v>0.92584484664215805</v>
      </c>
      <c r="B515" s="195">
        <f t="shared" si="36"/>
        <v>0.92584484664215805</v>
      </c>
      <c r="C515" s="196">
        <f t="shared" si="37"/>
        <v>4.7399999999999434</v>
      </c>
      <c r="D515" s="195">
        <f t="shared" si="37"/>
        <v>0.85263157894736841</v>
      </c>
      <c r="E515" s="195">
        <f t="shared" si="38"/>
        <v>7.4155153357841994E-2</v>
      </c>
      <c r="F515" s="195">
        <f t="shared" si="38"/>
        <v>2.1761672523403801</v>
      </c>
      <c r="G515" s="195">
        <f t="shared" si="38"/>
        <v>0.72631578947368425</v>
      </c>
      <c r="Q515" s="196">
        <f t="shared" si="39"/>
        <v>4.7299999999999436</v>
      </c>
      <c r="R515" s="201">
        <v>0.84912280701754383</v>
      </c>
      <c r="S515" s="201">
        <v>0.92574489774619806</v>
      </c>
      <c r="T515" s="201">
        <v>7.4255102253801789E-2</v>
      </c>
      <c r="U515" s="201">
        <v>2.1699115075733322</v>
      </c>
      <c r="V515" s="201">
        <v>0.72631578947368425</v>
      </c>
    </row>
    <row r="516" spans="1:22">
      <c r="A516" s="195">
        <f t="shared" si="35"/>
        <v>0.92595407047978029</v>
      </c>
      <c r="B516" s="195">
        <f t="shared" si="36"/>
        <v>0.92595407047978029</v>
      </c>
      <c r="C516" s="196">
        <f t="shared" si="37"/>
        <v>4.7499999999999432</v>
      </c>
      <c r="D516" s="195">
        <f t="shared" si="37"/>
        <v>0.85263157894736841</v>
      </c>
      <c r="E516" s="195">
        <f t="shared" si="38"/>
        <v>7.4045929520219683E-2</v>
      </c>
      <c r="F516" s="195">
        <f t="shared" si="38"/>
        <v>2.1830543995981042</v>
      </c>
      <c r="G516" s="195">
        <f t="shared" si="38"/>
        <v>0.72631578947368425</v>
      </c>
      <c r="Q516" s="196">
        <f t="shared" si="39"/>
        <v>4.7399999999999434</v>
      </c>
      <c r="R516" s="201">
        <v>0.85263157894736841</v>
      </c>
      <c r="S516" s="201">
        <v>0.92584484664215805</v>
      </c>
      <c r="T516" s="201">
        <v>7.4155153357841994E-2</v>
      </c>
      <c r="U516" s="201">
        <v>2.1761672523403801</v>
      </c>
      <c r="V516" s="201">
        <v>0.72631578947368425</v>
      </c>
    </row>
    <row r="517" spans="1:22">
      <c r="A517" s="195">
        <f t="shared" si="35"/>
        <v>0.92605442937424343</v>
      </c>
      <c r="B517" s="195">
        <f t="shared" si="36"/>
        <v>0.92605442937424343</v>
      </c>
      <c r="C517" s="196">
        <f t="shared" si="37"/>
        <v>4.7599999999999429</v>
      </c>
      <c r="D517" s="195">
        <f t="shared" si="37"/>
        <v>0.85263157894736841</v>
      </c>
      <c r="E517" s="195">
        <f t="shared" si="38"/>
        <v>7.3945570625756588E-2</v>
      </c>
      <c r="F517" s="195">
        <f t="shared" si="38"/>
        <v>2.1896597827959519</v>
      </c>
      <c r="G517" s="195">
        <f t="shared" si="38"/>
        <v>0.72631578947368425</v>
      </c>
      <c r="Q517" s="196">
        <f t="shared" si="39"/>
        <v>4.7499999999999432</v>
      </c>
      <c r="R517" s="201">
        <v>0.85263157894736841</v>
      </c>
      <c r="S517" s="201">
        <v>0.92595407047978029</v>
      </c>
      <c r="T517" s="201">
        <v>7.4045929520219683E-2</v>
      </c>
      <c r="U517" s="201">
        <v>2.1830543995981042</v>
      </c>
      <c r="V517" s="201">
        <v>0.72631578947368425</v>
      </c>
    </row>
    <row r="518" spans="1:22">
      <c r="A518" s="195">
        <f t="shared" si="35"/>
        <v>0.92615975103883097</v>
      </c>
      <c r="B518" s="195">
        <f t="shared" si="36"/>
        <v>0.92615975103883097</v>
      </c>
      <c r="C518" s="196">
        <f t="shared" si="37"/>
        <v>4.7699999999999427</v>
      </c>
      <c r="D518" s="195">
        <f t="shared" si="37"/>
        <v>0.85263157894736841</v>
      </c>
      <c r="E518" s="195">
        <f t="shared" si="38"/>
        <v>7.3840248961169086E-2</v>
      </c>
      <c r="F518" s="195">
        <f t="shared" si="38"/>
        <v>2.196316011068737</v>
      </c>
      <c r="G518" s="195">
        <f t="shared" si="38"/>
        <v>0.72631578947368425</v>
      </c>
      <c r="Q518" s="196">
        <f t="shared" si="39"/>
        <v>4.7599999999999429</v>
      </c>
      <c r="R518" s="201">
        <v>0.85263157894736841</v>
      </c>
      <c r="S518" s="201">
        <v>0.92605442937424343</v>
      </c>
      <c r="T518" s="201">
        <v>7.3945570625756588E-2</v>
      </c>
      <c r="U518" s="201">
        <v>2.1896597827959519</v>
      </c>
      <c r="V518" s="201">
        <v>0.72631578947368425</v>
      </c>
    </row>
    <row r="519" spans="1:22">
      <c r="A519" s="195">
        <f t="shared" si="35"/>
        <v>0.92625716616659037</v>
      </c>
      <c r="B519" s="195">
        <f t="shared" si="36"/>
        <v>0.92625716616659037</v>
      </c>
      <c r="C519" s="196">
        <f t="shared" si="37"/>
        <v>4.7799999999999425</v>
      </c>
      <c r="D519" s="195">
        <f t="shared" si="37"/>
        <v>0.85263157894736841</v>
      </c>
      <c r="E519" s="195">
        <f t="shared" si="38"/>
        <v>7.3742833833409696E-2</v>
      </c>
      <c r="F519" s="195">
        <f t="shared" si="38"/>
        <v>2.2026205487950423</v>
      </c>
      <c r="G519" s="195">
        <f t="shared" si="38"/>
        <v>0.72631578947368425</v>
      </c>
      <c r="Q519" s="196">
        <f t="shared" si="39"/>
        <v>4.7699999999999427</v>
      </c>
      <c r="R519" s="201">
        <v>0.85263157894736841</v>
      </c>
      <c r="S519" s="201">
        <v>0.92615975103883097</v>
      </c>
      <c r="T519" s="201">
        <v>7.3840248961169086E-2</v>
      </c>
      <c r="U519" s="201">
        <v>2.196316011068737</v>
      </c>
      <c r="V519" s="201">
        <v>0.72631578947368425</v>
      </c>
    </row>
    <row r="520" spans="1:22">
      <c r="A520" s="195">
        <f t="shared" si="35"/>
        <v>0.92635416075624921</v>
      </c>
      <c r="B520" s="195">
        <f t="shared" si="36"/>
        <v>0.92635416075624921</v>
      </c>
      <c r="C520" s="196">
        <f t="shared" si="37"/>
        <v>4.7899999999999423</v>
      </c>
      <c r="D520" s="195">
        <f t="shared" si="37"/>
        <v>0.85263157894736841</v>
      </c>
      <c r="E520" s="195">
        <f t="shared" si="38"/>
        <v>7.3645839243750816E-2</v>
      </c>
      <c r="F520" s="195">
        <f t="shared" si="38"/>
        <v>2.2088792478683921</v>
      </c>
      <c r="G520" s="195">
        <f t="shared" si="38"/>
        <v>0.72631578947368425</v>
      </c>
      <c r="Q520" s="196">
        <f t="shared" si="39"/>
        <v>4.7799999999999425</v>
      </c>
      <c r="R520" s="201">
        <v>0.85263157894736841</v>
      </c>
      <c r="S520" s="201">
        <v>0.92625716616659037</v>
      </c>
      <c r="T520" s="201">
        <v>7.3742833833409696E-2</v>
      </c>
      <c r="U520" s="201">
        <v>2.2026205487950423</v>
      </c>
      <c r="V520" s="201">
        <v>0.72631578947368425</v>
      </c>
    </row>
    <row r="521" spans="1:22">
      <c r="A521" s="195">
        <f t="shared" si="35"/>
        <v>0.92645115534590816</v>
      </c>
      <c r="B521" s="195">
        <f t="shared" si="36"/>
        <v>0.92645115534590816</v>
      </c>
      <c r="C521" s="196">
        <f t="shared" si="37"/>
        <v>4.7999999999999421</v>
      </c>
      <c r="D521" s="195">
        <f t="shared" si="37"/>
        <v>0.85263157894736841</v>
      </c>
      <c r="E521" s="195">
        <f t="shared" si="38"/>
        <v>7.3548844654091949E-2</v>
      </c>
      <c r="F521" s="195">
        <f t="shared" si="38"/>
        <v>2.2151379469417405</v>
      </c>
      <c r="G521" s="195">
        <f t="shared" si="38"/>
        <v>0.72631578947368425</v>
      </c>
      <c r="Q521" s="196">
        <f t="shared" si="39"/>
        <v>4.7899999999999423</v>
      </c>
      <c r="R521" s="201">
        <v>0.85263157894736841</v>
      </c>
      <c r="S521" s="201">
        <v>0.92635416075624921</v>
      </c>
      <c r="T521" s="201">
        <v>7.3645839243750816E-2</v>
      </c>
      <c r="U521" s="201">
        <v>2.2088792478683921</v>
      </c>
      <c r="V521" s="201">
        <v>0.72631578947368425</v>
      </c>
    </row>
    <row r="522" spans="1:22">
      <c r="A522" s="195">
        <f t="shared" si="35"/>
        <v>0.92655193477847164</v>
      </c>
      <c r="B522" s="195">
        <f t="shared" si="36"/>
        <v>0.92655193477847164</v>
      </c>
      <c r="C522" s="196">
        <f t="shared" si="37"/>
        <v>4.8099999999999419</v>
      </c>
      <c r="D522" s="195">
        <f t="shared" si="37"/>
        <v>0.85263157894736841</v>
      </c>
      <c r="E522" s="195">
        <f t="shared" si="38"/>
        <v>7.3448065221528303E-2</v>
      </c>
      <c r="F522" s="195">
        <f t="shared" si="38"/>
        <v>2.2217891687925477</v>
      </c>
      <c r="G522" s="195">
        <f t="shared" si="38"/>
        <v>0.72631578947368425</v>
      </c>
      <c r="Q522" s="196">
        <f t="shared" si="39"/>
        <v>4.7999999999999421</v>
      </c>
      <c r="R522" s="201">
        <v>0.85263157894736841</v>
      </c>
      <c r="S522" s="201">
        <v>0.92645115534590816</v>
      </c>
      <c r="T522" s="201">
        <v>7.3548844654091949E-2</v>
      </c>
      <c r="U522" s="201">
        <v>2.2151379469417405</v>
      </c>
      <c r="V522" s="201">
        <v>0.72631578947368425</v>
      </c>
    </row>
    <row r="523" spans="1:22">
      <c r="A523" s="195">
        <f t="shared" si="35"/>
        <v>0.92665170491959403</v>
      </c>
      <c r="B523" s="195">
        <f t="shared" si="36"/>
        <v>0.92665170491959403</v>
      </c>
      <c r="C523" s="196">
        <f t="shared" si="37"/>
        <v>4.8199999999999417</v>
      </c>
      <c r="D523" s="195">
        <f t="shared" si="37"/>
        <v>0.85263157894736841</v>
      </c>
      <c r="E523" s="195">
        <f t="shared" si="38"/>
        <v>7.3348295080405926E-2</v>
      </c>
      <c r="F523" s="195">
        <f t="shared" si="38"/>
        <v>2.2283306763741977</v>
      </c>
      <c r="G523" s="195">
        <f t="shared" si="38"/>
        <v>0.72631578947368425</v>
      </c>
      <c r="Q523" s="196">
        <f t="shared" si="39"/>
        <v>4.8099999999999419</v>
      </c>
      <c r="R523" s="201">
        <v>0.85263157894736841</v>
      </c>
      <c r="S523" s="201">
        <v>0.92655193477847164</v>
      </c>
      <c r="T523" s="201">
        <v>7.3448065221528303E-2</v>
      </c>
      <c r="U523" s="201">
        <v>2.2217891687925477</v>
      </c>
      <c r="V523" s="201">
        <v>0.72631578947368425</v>
      </c>
    </row>
    <row r="524" spans="1:22">
      <c r="A524" s="195">
        <f t="shared" si="35"/>
        <v>0.92674869950925298</v>
      </c>
      <c r="B524" s="195">
        <f t="shared" si="36"/>
        <v>0.92674869950925298</v>
      </c>
      <c r="C524" s="196">
        <f t="shared" si="37"/>
        <v>4.8299999999999415</v>
      </c>
      <c r="D524" s="195">
        <f t="shared" si="37"/>
        <v>0.85263157894736841</v>
      </c>
      <c r="E524" s="195">
        <f t="shared" si="38"/>
        <v>7.3251300490747032E-2</v>
      </c>
      <c r="F524" s="195">
        <f t="shared" si="38"/>
        <v>2.2345893754475457</v>
      </c>
      <c r="G524" s="195">
        <f t="shared" si="38"/>
        <v>0.72631578947368425</v>
      </c>
      <c r="Q524" s="196">
        <f t="shared" si="39"/>
        <v>4.8199999999999417</v>
      </c>
      <c r="R524" s="201">
        <v>0.85263157894736841</v>
      </c>
      <c r="S524" s="201">
        <v>0.92665170491959403</v>
      </c>
      <c r="T524" s="201">
        <v>7.3348295080405926E-2</v>
      </c>
      <c r="U524" s="201">
        <v>2.2283306763741977</v>
      </c>
      <c r="V524" s="201">
        <v>0.72631578947368425</v>
      </c>
    </row>
    <row r="525" spans="1:22">
      <c r="A525" s="195">
        <f t="shared" si="35"/>
        <v>0.92685444171194098</v>
      </c>
      <c r="B525" s="195">
        <f t="shared" si="36"/>
        <v>0.92685444171194098</v>
      </c>
      <c r="C525" s="196">
        <f t="shared" si="37"/>
        <v>4.8399999999999412</v>
      </c>
      <c r="D525" s="195">
        <f t="shared" si="37"/>
        <v>0.85263157894736841</v>
      </c>
      <c r="E525" s="195">
        <f t="shared" si="38"/>
        <v>7.3145558288058979E-2</v>
      </c>
      <c r="F525" s="195">
        <f t="shared" si="38"/>
        <v>2.2412914423732881</v>
      </c>
      <c r="G525" s="195">
        <f t="shared" si="38"/>
        <v>0.72631578947368425</v>
      </c>
      <c r="Q525" s="196">
        <f t="shared" si="39"/>
        <v>4.8299999999999415</v>
      </c>
      <c r="R525" s="201">
        <v>0.85263157894736841</v>
      </c>
      <c r="S525" s="201">
        <v>0.92674869950925298</v>
      </c>
      <c r="T525" s="201">
        <v>7.3251300490747032E-2</v>
      </c>
      <c r="U525" s="201">
        <v>2.2345893754475457</v>
      </c>
      <c r="V525" s="201">
        <v>0.72631578947368425</v>
      </c>
    </row>
    <row r="526" spans="1:22">
      <c r="A526" s="195">
        <f t="shared" si="35"/>
        <v>0.92695143630159971</v>
      </c>
      <c r="B526" s="195">
        <f t="shared" si="36"/>
        <v>0.92695143630159971</v>
      </c>
      <c r="C526" s="196">
        <f t="shared" si="37"/>
        <v>4.849999999999941</v>
      </c>
      <c r="D526" s="195">
        <f t="shared" si="37"/>
        <v>0.85263157894736841</v>
      </c>
      <c r="E526" s="195">
        <f t="shared" si="38"/>
        <v>7.304856369840014E-2</v>
      </c>
      <c r="F526" s="195">
        <f t="shared" si="38"/>
        <v>2.247550141446637</v>
      </c>
      <c r="G526" s="195">
        <f t="shared" si="38"/>
        <v>0.72631578947368425</v>
      </c>
      <c r="Q526" s="196">
        <f t="shared" si="39"/>
        <v>4.8399999999999412</v>
      </c>
      <c r="R526" s="201">
        <v>0.85263157894736841</v>
      </c>
      <c r="S526" s="201">
        <v>0.92685444171194098</v>
      </c>
      <c r="T526" s="201">
        <v>7.3145558288058979E-2</v>
      </c>
      <c r="U526" s="201">
        <v>2.2412914423732881</v>
      </c>
      <c r="V526" s="201">
        <v>0.72631578947368425</v>
      </c>
    </row>
    <row r="527" spans="1:22">
      <c r="A527" s="195">
        <f t="shared" si="35"/>
        <v>0.92704843089125866</v>
      </c>
      <c r="B527" s="195">
        <f t="shared" si="36"/>
        <v>0.92704843089125866</v>
      </c>
      <c r="C527" s="196">
        <f t="shared" si="37"/>
        <v>4.8599999999999408</v>
      </c>
      <c r="D527" s="195">
        <f t="shared" si="37"/>
        <v>0.85263157894736841</v>
      </c>
      <c r="E527" s="195">
        <f t="shared" si="38"/>
        <v>7.2951569108741218E-2</v>
      </c>
      <c r="F527" s="195">
        <f t="shared" si="38"/>
        <v>2.2538088405199863</v>
      </c>
      <c r="G527" s="195">
        <f t="shared" si="38"/>
        <v>0.72631578947368425</v>
      </c>
      <c r="Q527" s="196">
        <f t="shared" si="39"/>
        <v>4.849999999999941</v>
      </c>
      <c r="R527" s="201">
        <v>0.85263157894736841</v>
      </c>
      <c r="S527" s="201">
        <v>0.92695143630159971</v>
      </c>
      <c r="T527" s="201">
        <v>7.304856369840014E-2</v>
      </c>
      <c r="U527" s="201">
        <v>2.247550141446637</v>
      </c>
      <c r="V527" s="201">
        <v>0.72631578947368425</v>
      </c>
    </row>
    <row r="528" spans="1:22">
      <c r="A528" s="195">
        <f t="shared" si="35"/>
        <v>0.92714878978572179</v>
      </c>
      <c r="B528" s="195">
        <f t="shared" si="36"/>
        <v>0.92714878978572179</v>
      </c>
      <c r="C528" s="196">
        <f t="shared" si="37"/>
        <v>4.8699999999999406</v>
      </c>
      <c r="D528" s="195">
        <f t="shared" si="37"/>
        <v>0.85263157894736841</v>
      </c>
      <c r="E528" s="195">
        <f t="shared" si="38"/>
        <v>7.2851210214278123E-2</v>
      </c>
      <c r="F528" s="195">
        <f t="shared" si="38"/>
        <v>2.2604142237178344</v>
      </c>
      <c r="G528" s="195">
        <f t="shared" si="38"/>
        <v>0.72631578947368425</v>
      </c>
      <c r="Q528" s="196">
        <f t="shared" si="39"/>
        <v>4.8599999999999408</v>
      </c>
      <c r="R528" s="201">
        <v>0.85263157894736841</v>
      </c>
      <c r="S528" s="201">
        <v>0.92704843089125866</v>
      </c>
      <c r="T528" s="201">
        <v>7.2951569108741218E-2</v>
      </c>
      <c r="U528" s="201">
        <v>2.2538088405199863</v>
      </c>
      <c r="V528" s="201">
        <v>0.72631578947368425</v>
      </c>
    </row>
    <row r="529" spans="1:22">
      <c r="A529" s="195">
        <f t="shared" si="35"/>
        <v>0.9272462049134812</v>
      </c>
      <c r="B529" s="195">
        <f t="shared" si="36"/>
        <v>0.9272462049134812</v>
      </c>
      <c r="C529" s="196">
        <f t="shared" si="37"/>
        <v>4.8799999999999404</v>
      </c>
      <c r="D529" s="195">
        <f t="shared" si="37"/>
        <v>0.85263157894736841</v>
      </c>
      <c r="E529" s="195">
        <f t="shared" si="38"/>
        <v>7.2753795086518733E-2</v>
      </c>
      <c r="F529" s="195">
        <f t="shared" si="38"/>
        <v>2.2667187614441402</v>
      </c>
      <c r="G529" s="195">
        <f t="shared" si="38"/>
        <v>0.72631578947368425</v>
      </c>
      <c r="Q529" s="196">
        <f t="shared" si="39"/>
        <v>4.8699999999999406</v>
      </c>
      <c r="R529" s="201">
        <v>0.85263157894736841</v>
      </c>
      <c r="S529" s="201">
        <v>0.92714878978572179</v>
      </c>
      <c r="T529" s="201">
        <v>7.2851210214278123E-2</v>
      </c>
      <c r="U529" s="201">
        <v>2.2604142237178344</v>
      </c>
      <c r="V529" s="201">
        <v>0.72631578947368425</v>
      </c>
    </row>
    <row r="530" spans="1:22">
      <c r="A530" s="195">
        <f t="shared" si="35"/>
        <v>0.92734319950314015</v>
      </c>
      <c r="B530" s="195">
        <f t="shared" si="36"/>
        <v>0.92734319950314015</v>
      </c>
      <c r="C530" s="196">
        <f t="shared" si="37"/>
        <v>4.8899999999999402</v>
      </c>
      <c r="D530" s="195">
        <f t="shared" si="37"/>
        <v>0.85263157894736841</v>
      </c>
      <c r="E530" s="195">
        <f t="shared" si="38"/>
        <v>7.2656800496859866E-2</v>
      </c>
      <c r="F530" s="195">
        <f t="shared" si="38"/>
        <v>2.2729774605174891</v>
      </c>
      <c r="G530" s="195">
        <f t="shared" si="38"/>
        <v>0.72631578947368425</v>
      </c>
      <c r="Q530" s="196">
        <f t="shared" si="39"/>
        <v>4.8799999999999404</v>
      </c>
      <c r="R530" s="201">
        <v>0.85263157894736841</v>
      </c>
      <c r="S530" s="201">
        <v>0.9272462049134812</v>
      </c>
      <c r="T530" s="201">
        <v>7.2753795086518733E-2</v>
      </c>
      <c r="U530" s="201">
        <v>2.2667187614441402</v>
      </c>
      <c r="V530" s="201">
        <v>0.72631578947368425</v>
      </c>
    </row>
    <row r="531" spans="1:22">
      <c r="A531" s="195">
        <f t="shared" si="35"/>
        <v>0.92744019409279899</v>
      </c>
      <c r="B531" s="195">
        <f t="shared" si="36"/>
        <v>0.92744019409279899</v>
      </c>
      <c r="C531" s="196">
        <f t="shared" si="37"/>
        <v>4.89999999999994</v>
      </c>
      <c r="D531" s="195">
        <f t="shared" si="37"/>
        <v>0.85263157894736841</v>
      </c>
      <c r="E531" s="195">
        <f t="shared" si="38"/>
        <v>7.2559805907201E-2</v>
      </c>
      <c r="F531" s="195">
        <f t="shared" si="38"/>
        <v>2.2792361595908379</v>
      </c>
      <c r="G531" s="195">
        <f t="shared" si="38"/>
        <v>0.72631578947368425</v>
      </c>
      <c r="Q531" s="196">
        <f t="shared" si="39"/>
        <v>4.8899999999999402</v>
      </c>
      <c r="R531" s="201">
        <v>0.85263157894736841</v>
      </c>
      <c r="S531" s="201">
        <v>0.92734319950314015</v>
      </c>
      <c r="T531" s="201">
        <v>7.2656800496859866E-2</v>
      </c>
      <c r="U531" s="201">
        <v>2.2729774605174891</v>
      </c>
      <c r="V531" s="201">
        <v>0.72631578947368425</v>
      </c>
    </row>
    <row r="532" spans="1:22">
      <c r="A532" s="195">
        <f t="shared" si="35"/>
        <v>0.92754593629548709</v>
      </c>
      <c r="B532" s="195">
        <f t="shared" si="36"/>
        <v>0.92754593629548709</v>
      </c>
      <c r="C532" s="196">
        <f t="shared" si="37"/>
        <v>4.9099999999999397</v>
      </c>
      <c r="D532" s="195">
        <f t="shared" si="37"/>
        <v>0.85263157894736841</v>
      </c>
      <c r="E532" s="195">
        <f t="shared" si="38"/>
        <v>7.2454063704512975E-2</v>
      </c>
      <c r="F532" s="195">
        <f t="shared" si="38"/>
        <v>2.2859382265165809</v>
      </c>
      <c r="G532" s="195">
        <f t="shared" si="38"/>
        <v>0.72631578947368425</v>
      </c>
      <c r="Q532" s="196">
        <f t="shared" si="39"/>
        <v>4.89999999999994</v>
      </c>
      <c r="R532" s="201">
        <v>0.85263157894736841</v>
      </c>
      <c r="S532" s="201">
        <v>0.92744019409279899</v>
      </c>
      <c r="T532" s="201">
        <v>7.2559805907201E-2</v>
      </c>
      <c r="U532" s="201">
        <v>2.2792361595908379</v>
      </c>
      <c r="V532" s="201">
        <v>0.72631578947368425</v>
      </c>
    </row>
    <row r="533" spans="1:22">
      <c r="A533" s="195">
        <f t="shared" si="35"/>
        <v>0.92764293088514593</v>
      </c>
      <c r="B533" s="195">
        <f t="shared" si="36"/>
        <v>0.92764293088514593</v>
      </c>
      <c r="C533" s="196">
        <f t="shared" si="37"/>
        <v>4.9199999999999395</v>
      </c>
      <c r="D533" s="195">
        <f t="shared" si="37"/>
        <v>0.85263157894736841</v>
      </c>
      <c r="E533" s="195">
        <f t="shared" si="38"/>
        <v>7.2357069114854108E-2</v>
      </c>
      <c r="F533" s="195">
        <f t="shared" si="38"/>
        <v>2.2921969255899297</v>
      </c>
      <c r="G533" s="195">
        <f t="shared" si="38"/>
        <v>0.72631578947368425</v>
      </c>
      <c r="Q533" s="196">
        <f t="shared" si="39"/>
        <v>4.9099999999999397</v>
      </c>
      <c r="R533" s="201">
        <v>0.85263157894736841</v>
      </c>
      <c r="S533" s="201">
        <v>0.92754593629548709</v>
      </c>
      <c r="T533" s="201">
        <v>7.2454063704512975E-2</v>
      </c>
      <c r="U533" s="201">
        <v>2.2859382265165809</v>
      </c>
      <c r="V533" s="201">
        <v>0.72631578947368425</v>
      </c>
    </row>
    <row r="534" spans="1:22">
      <c r="A534" s="195">
        <f t="shared" si="35"/>
        <v>0.92774606533107262</v>
      </c>
      <c r="B534" s="195">
        <f t="shared" si="36"/>
        <v>0.92774606533107262</v>
      </c>
      <c r="C534" s="196">
        <f t="shared" si="37"/>
        <v>4.9299999999999393</v>
      </c>
      <c r="D534" s="195">
        <f t="shared" si="37"/>
        <v>0.85263157894736841</v>
      </c>
      <c r="E534" s="195">
        <f t="shared" si="38"/>
        <v>7.2253934668927489E-2</v>
      </c>
      <c r="F534" s="195">
        <f t="shared" si="38"/>
        <v>2.2990851172960807</v>
      </c>
      <c r="G534" s="195">
        <f t="shared" si="38"/>
        <v>0.72631578947368425</v>
      </c>
      <c r="Q534" s="196">
        <f t="shared" si="39"/>
        <v>4.9199999999999395</v>
      </c>
      <c r="R534" s="201">
        <v>0.85263157894736841</v>
      </c>
      <c r="S534" s="201">
        <v>0.92764293088514593</v>
      </c>
      <c r="T534" s="201">
        <v>7.2357069114854108E-2</v>
      </c>
      <c r="U534" s="201">
        <v>2.2921969255899297</v>
      </c>
      <c r="V534" s="201">
        <v>0.72631578947368425</v>
      </c>
    </row>
    <row r="535" spans="1:22">
      <c r="A535" s="195">
        <f t="shared" si="35"/>
        <v>0.92784348045883192</v>
      </c>
      <c r="B535" s="195">
        <f t="shared" si="36"/>
        <v>0.92784348045883192</v>
      </c>
      <c r="C535" s="196">
        <f t="shared" si="37"/>
        <v>4.9399999999999391</v>
      </c>
      <c r="D535" s="195">
        <f t="shared" si="37"/>
        <v>0.85263157894736841</v>
      </c>
      <c r="E535" s="195">
        <f t="shared" si="38"/>
        <v>7.2156519541168085E-2</v>
      </c>
      <c r="F535" s="195">
        <f t="shared" si="38"/>
        <v>2.3053896550223869</v>
      </c>
      <c r="G535" s="195">
        <f t="shared" si="38"/>
        <v>0.72631578947368425</v>
      </c>
      <c r="Q535" s="196">
        <f t="shared" si="39"/>
        <v>4.9299999999999393</v>
      </c>
      <c r="R535" s="201">
        <v>0.85263157894736841</v>
      </c>
      <c r="S535" s="201">
        <v>0.92774606533107262</v>
      </c>
      <c r="T535" s="201">
        <v>7.2253934668927489E-2</v>
      </c>
      <c r="U535" s="201">
        <v>2.2990851172960807</v>
      </c>
      <c r="V535" s="201">
        <v>0.72631578947368425</v>
      </c>
    </row>
    <row r="536" spans="1:22">
      <c r="A536" s="195">
        <f t="shared" si="35"/>
        <v>0.9279522837583537</v>
      </c>
      <c r="B536" s="195">
        <f t="shared" si="36"/>
        <v>0.9279522837583537</v>
      </c>
      <c r="C536" s="196">
        <f t="shared" si="37"/>
        <v>4.9499999999999389</v>
      </c>
      <c r="D536" s="195">
        <f t="shared" si="37"/>
        <v>0.85263157894736841</v>
      </c>
      <c r="E536" s="195">
        <f t="shared" si="38"/>
        <v>7.204771624164627E-2</v>
      </c>
      <c r="F536" s="195">
        <f t="shared" si="38"/>
        <v>2.312230963627151</v>
      </c>
      <c r="G536" s="195">
        <f t="shared" si="38"/>
        <v>0.72631578947368425</v>
      </c>
      <c r="Q536" s="196">
        <f t="shared" si="39"/>
        <v>4.9399999999999391</v>
      </c>
      <c r="R536" s="201">
        <v>0.85263157894736841</v>
      </c>
      <c r="S536" s="201">
        <v>0.92784348045883192</v>
      </c>
      <c r="T536" s="201">
        <v>7.2156519541168085E-2</v>
      </c>
      <c r="U536" s="201">
        <v>2.3053896550223869</v>
      </c>
      <c r="V536" s="201">
        <v>0.72631578947368425</v>
      </c>
    </row>
    <row r="537" spans="1:22">
      <c r="A537" s="195">
        <f t="shared" si="35"/>
        <v>0.92804927834801265</v>
      </c>
      <c r="B537" s="195">
        <f t="shared" si="36"/>
        <v>0.92804927834801265</v>
      </c>
      <c r="C537" s="196">
        <f t="shared" si="37"/>
        <v>4.9599999999999387</v>
      </c>
      <c r="D537" s="195">
        <f t="shared" si="37"/>
        <v>0.85263157894736841</v>
      </c>
      <c r="E537" s="195">
        <f t="shared" si="38"/>
        <v>7.1950721651987418E-2</v>
      </c>
      <c r="F537" s="195">
        <f t="shared" si="38"/>
        <v>2.3184896627005021</v>
      </c>
      <c r="G537" s="195">
        <f t="shared" si="38"/>
        <v>0.72631578947368425</v>
      </c>
      <c r="Q537" s="196">
        <f t="shared" si="39"/>
        <v>4.9499999999999389</v>
      </c>
      <c r="R537" s="201">
        <v>0.85263157894736841</v>
      </c>
      <c r="S537" s="201">
        <v>0.9279522837583537</v>
      </c>
      <c r="T537" s="201">
        <v>7.204771624164627E-2</v>
      </c>
      <c r="U537" s="201">
        <v>2.312230963627151</v>
      </c>
      <c r="V537" s="201">
        <v>0.72631578947368425</v>
      </c>
    </row>
    <row r="538" spans="1:22">
      <c r="A538" s="195">
        <f t="shared" si="35"/>
        <v>0.92815502055070065</v>
      </c>
      <c r="B538" s="195">
        <f t="shared" si="36"/>
        <v>0.92815502055070065</v>
      </c>
      <c r="C538" s="196">
        <f t="shared" si="37"/>
        <v>4.9699999999999385</v>
      </c>
      <c r="D538" s="195">
        <f t="shared" si="37"/>
        <v>0.85263157894736841</v>
      </c>
      <c r="E538" s="195">
        <f t="shared" si="38"/>
        <v>7.1844979449299365E-2</v>
      </c>
      <c r="F538" s="195">
        <f t="shared" si="38"/>
        <v>2.3251917296262428</v>
      </c>
      <c r="G538" s="195">
        <f t="shared" si="38"/>
        <v>0.72631578947368425</v>
      </c>
      <c r="Q538" s="196">
        <f t="shared" si="39"/>
        <v>4.9599999999999387</v>
      </c>
      <c r="R538" s="201">
        <v>0.85263157894736841</v>
      </c>
      <c r="S538" s="201">
        <v>0.92804927834801265</v>
      </c>
      <c r="T538" s="201">
        <v>7.1950721651987418E-2</v>
      </c>
      <c r="U538" s="201">
        <v>2.3184896627005021</v>
      </c>
      <c r="V538" s="201">
        <v>0.72631578947368425</v>
      </c>
    </row>
    <row r="539" spans="1:22">
      <c r="A539" s="195">
        <f t="shared" si="35"/>
        <v>0.92825201514035938</v>
      </c>
      <c r="B539" s="195">
        <f t="shared" si="36"/>
        <v>0.92825201514035938</v>
      </c>
      <c r="C539" s="196">
        <f t="shared" si="37"/>
        <v>4.9799999999999383</v>
      </c>
      <c r="D539" s="195">
        <f t="shared" si="37"/>
        <v>0.85263157894736841</v>
      </c>
      <c r="E539" s="195">
        <f t="shared" si="38"/>
        <v>7.1747984859640498E-2</v>
      </c>
      <c r="F539" s="195">
        <f t="shared" si="38"/>
        <v>2.3314504286995916</v>
      </c>
      <c r="G539" s="195">
        <f t="shared" si="38"/>
        <v>0.72631578947368425</v>
      </c>
      <c r="Q539" s="196">
        <f t="shared" si="39"/>
        <v>4.9699999999999385</v>
      </c>
      <c r="R539" s="201">
        <v>0.85263157894736841</v>
      </c>
      <c r="S539" s="201">
        <v>0.92815502055070065</v>
      </c>
      <c r="T539" s="201">
        <v>7.1844979449299365E-2</v>
      </c>
      <c r="U539" s="201">
        <v>2.3251917296262428</v>
      </c>
      <c r="V539" s="201">
        <v>0.72631578947368425</v>
      </c>
    </row>
    <row r="540" spans="1:22">
      <c r="A540" s="195">
        <f t="shared" si="35"/>
        <v>0.92835110068457283</v>
      </c>
      <c r="B540" s="195">
        <f t="shared" si="36"/>
        <v>0.92835110068457283</v>
      </c>
      <c r="C540" s="196">
        <f t="shared" si="37"/>
        <v>4.989999999999938</v>
      </c>
      <c r="D540" s="195">
        <f t="shared" si="37"/>
        <v>0.85614035087719298</v>
      </c>
      <c r="E540" s="195">
        <f t="shared" si="38"/>
        <v>7.1648899315427214E-2</v>
      </c>
      <c r="F540" s="195">
        <f t="shared" si="38"/>
        <v>2.3380570852476903</v>
      </c>
      <c r="G540" s="195">
        <f t="shared" si="38"/>
        <v>0.72631578947368425</v>
      </c>
      <c r="Q540" s="196">
        <f t="shared" si="39"/>
        <v>4.9799999999999383</v>
      </c>
      <c r="R540" s="201">
        <v>0.85263157894736841</v>
      </c>
      <c r="S540" s="201">
        <v>0.92825201514035938</v>
      </c>
      <c r="T540" s="201">
        <v>7.1747984859640498E-2</v>
      </c>
      <c r="U540" s="201">
        <v>2.3314504286995916</v>
      </c>
      <c r="V540" s="201">
        <v>0.72631578947368425</v>
      </c>
    </row>
    <row r="541" spans="1:22">
      <c r="A541" s="195">
        <f t="shared" si="35"/>
        <v>0.92844157693367346</v>
      </c>
      <c r="B541" s="195">
        <f t="shared" si="36"/>
        <v>0.92844157693367346</v>
      </c>
      <c r="C541" s="196">
        <f t="shared" si="37"/>
        <v>4.9999999999999378</v>
      </c>
      <c r="D541" s="195">
        <f t="shared" si="37"/>
        <v>0.85614035087719298</v>
      </c>
      <c r="E541" s="195">
        <f t="shared" si="38"/>
        <v>7.1558423066326565E-2</v>
      </c>
      <c r="F541" s="195">
        <f t="shared" si="38"/>
        <v>2.3443223026615954</v>
      </c>
      <c r="G541" s="195">
        <f t="shared" si="38"/>
        <v>0.72631578947368425</v>
      </c>
      <c r="Q541" s="196">
        <f t="shared" si="39"/>
        <v>4.989999999999938</v>
      </c>
      <c r="R541" s="201">
        <v>0.85614035087719298</v>
      </c>
      <c r="S541" s="201">
        <v>0.92835110068457283</v>
      </c>
      <c r="T541" s="201">
        <v>7.1648899315427214E-2</v>
      </c>
      <c r="U541" s="201">
        <v>2.3380570852476903</v>
      </c>
      <c r="V541" s="201">
        <v>0.72631578947368425</v>
      </c>
    </row>
    <row r="542" spans="1:22">
      <c r="A542" s="195">
        <f t="shared" si="35"/>
        <v>0.92853247372087455</v>
      </c>
      <c r="B542" s="195">
        <f t="shared" si="36"/>
        <v>0.92853247372087455</v>
      </c>
      <c r="C542" s="196">
        <f t="shared" si="37"/>
        <v>5.0099999999999376</v>
      </c>
      <c r="D542" s="195">
        <f t="shared" si="37"/>
        <v>0.85614035087719298</v>
      </c>
      <c r="E542" s="195">
        <f t="shared" si="38"/>
        <v>7.1467526279125379E-2</v>
      </c>
      <c r="F542" s="195">
        <f t="shared" si="38"/>
        <v>2.3506333587284609</v>
      </c>
      <c r="G542" s="195">
        <f t="shared" si="38"/>
        <v>0.72982456140350882</v>
      </c>
      <c r="Q542" s="196">
        <f t="shared" si="39"/>
        <v>4.9999999999999378</v>
      </c>
      <c r="R542" s="201">
        <v>0.85614035087719298</v>
      </c>
      <c r="S542" s="201">
        <v>0.92844157693367346</v>
      </c>
      <c r="T542" s="201">
        <v>7.1558423066326565E-2</v>
      </c>
      <c r="U542" s="201">
        <v>2.3443223026615954</v>
      </c>
      <c r="V542" s="201">
        <v>0.72631578947368425</v>
      </c>
    </row>
    <row r="543" spans="1:22">
      <c r="A543" s="195">
        <f t="shared" si="35"/>
        <v>0.92862294996997519</v>
      </c>
      <c r="B543" s="195">
        <f t="shared" si="36"/>
        <v>0.92862294996997519</v>
      </c>
      <c r="C543" s="196">
        <f t="shared" si="37"/>
        <v>5.0199999999999374</v>
      </c>
      <c r="D543" s="195">
        <f t="shared" si="37"/>
        <v>0.85614035087719298</v>
      </c>
      <c r="E543" s="195">
        <f t="shared" si="38"/>
        <v>7.1377050030024772E-2</v>
      </c>
      <c r="F543" s="195">
        <f t="shared" si="38"/>
        <v>2.3568985761423678</v>
      </c>
      <c r="G543" s="195">
        <f t="shared" si="38"/>
        <v>0.72982456140350882</v>
      </c>
      <c r="Q543" s="196">
        <f t="shared" si="39"/>
        <v>5.0099999999999376</v>
      </c>
      <c r="R543" s="201">
        <v>0.85614035087719298</v>
      </c>
      <c r="S543" s="201">
        <v>0.92853247372087455</v>
      </c>
      <c r="T543" s="201">
        <v>7.1467526279125379E-2</v>
      </c>
      <c r="U543" s="201">
        <v>2.3506333587284609</v>
      </c>
      <c r="V543" s="201">
        <v>0.72982456140350882</v>
      </c>
    </row>
    <row r="544" spans="1:22">
      <c r="A544" s="195">
        <f t="shared" si="35"/>
        <v>0.92871363648812622</v>
      </c>
      <c r="B544" s="195">
        <f t="shared" si="36"/>
        <v>0.92871363648812622</v>
      </c>
      <c r="C544" s="196">
        <f t="shared" si="37"/>
        <v>5.0299999999999372</v>
      </c>
      <c r="D544" s="195">
        <f t="shared" si="37"/>
        <v>0.85614035087719298</v>
      </c>
      <c r="E544" s="195">
        <f t="shared" si="38"/>
        <v>7.1286363511873868E-2</v>
      </c>
      <c r="F544" s="195">
        <f t="shared" si="38"/>
        <v>2.3634491673469902</v>
      </c>
      <c r="G544" s="195">
        <f t="shared" si="38"/>
        <v>0.72982456140350882</v>
      </c>
      <c r="Q544" s="196">
        <f t="shared" si="39"/>
        <v>5.0199999999999374</v>
      </c>
      <c r="R544" s="201">
        <v>0.85614035087719298</v>
      </c>
      <c r="S544" s="201">
        <v>0.92862294996997519</v>
      </c>
      <c r="T544" s="201">
        <v>7.1377050030024772E-2</v>
      </c>
      <c r="U544" s="201">
        <v>2.3568985761423678</v>
      </c>
      <c r="V544" s="201">
        <v>0.72982456140350882</v>
      </c>
    </row>
    <row r="545" spans="1:22">
      <c r="A545" s="195">
        <f t="shared" si="35"/>
        <v>0.9288128603502559</v>
      </c>
      <c r="B545" s="195">
        <f t="shared" si="36"/>
        <v>0.9288128603502559</v>
      </c>
      <c r="C545" s="196">
        <f t="shared" si="37"/>
        <v>5.039999999999937</v>
      </c>
      <c r="D545" s="195">
        <f t="shared" si="37"/>
        <v>0.85614035087719298</v>
      </c>
      <c r="E545" s="195">
        <f t="shared" si="38"/>
        <v>7.1187139649744061E-2</v>
      </c>
      <c r="F545" s="195">
        <f t="shared" si="38"/>
        <v>2.3701577526132906</v>
      </c>
      <c r="G545" s="195">
        <f t="shared" si="38"/>
        <v>0.72982456140350882</v>
      </c>
      <c r="Q545" s="196">
        <f t="shared" si="39"/>
        <v>5.0299999999999372</v>
      </c>
      <c r="R545" s="201">
        <v>0.85614035087719298</v>
      </c>
      <c r="S545" s="201">
        <v>0.92871363648812622</v>
      </c>
      <c r="T545" s="201">
        <v>7.1286363511873868E-2</v>
      </c>
      <c r="U545" s="201">
        <v>2.3634491673469902</v>
      </c>
      <c r="V545" s="201">
        <v>0.72982456140350882</v>
      </c>
    </row>
    <row r="546" spans="1:22">
      <c r="A546" s="195">
        <f t="shared" si="35"/>
        <v>0.92890670090416083</v>
      </c>
      <c r="B546" s="195">
        <f t="shared" si="36"/>
        <v>0.92890670090416083</v>
      </c>
      <c r="C546" s="196">
        <f t="shared" si="37"/>
        <v>5.0499999999999368</v>
      </c>
      <c r="D546" s="195">
        <f t="shared" si="37"/>
        <v>0.85614035087719298</v>
      </c>
      <c r="E546" s="195">
        <f t="shared" si="38"/>
        <v>7.1093299095839169E-2</v>
      </c>
      <c r="F546" s="195">
        <f t="shared" si="38"/>
        <v>2.3767696541516985</v>
      </c>
      <c r="G546" s="195">
        <f t="shared" si="38"/>
        <v>0.72982456140350882</v>
      </c>
      <c r="Q546" s="196">
        <f t="shared" si="39"/>
        <v>5.039999999999937</v>
      </c>
      <c r="R546" s="201">
        <v>0.85614035087719298</v>
      </c>
      <c r="S546" s="201">
        <v>0.9288128603502559</v>
      </c>
      <c r="T546" s="201">
        <v>7.1187139649744061E-2</v>
      </c>
      <c r="U546" s="201">
        <v>2.3701577526132906</v>
      </c>
      <c r="V546" s="201">
        <v>0.72982456140350882</v>
      </c>
    </row>
    <row r="547" spans="1:22">
      <c r="A547" s="195">
        <f t="shared" si="35"/>
        <v>0.92899717715326158</v>
      </c>
      <c r="B547" s="195">
        <f t="shared" si="36"/>
        <v>0.92899717715326158</v>
      </c>
      <c r="C547" s="196">
        <f t="shared" si="37"/>
        <v>5.0599999999999365</v>
      </c>
      <c r="D547" s="195">
        <f t="shared" si="37"/>
        <v>0.85614035087719298</v>
      </c>
      <c r="E547" s="195">
        <f t="shared" si="38"/>
        <v>7.1002822846738547E-2</v>
      </c>
      <c r="F547" s="195">
        <f t="shared" si="38"/>
        <v>2.383034871565604</v>
      </c>
      <c r="G547" s="195">
        <f t="shared" si="38"/>
        <v>0.73333333333333328</v>
      </c>
      <c r="Q547" s="196">
        <f t="shared" si="39"/>
        <v>5.0499999999999368</v>
      </c>
      <c r="R547" s="201">
        <v>0.85614035087719298</v>
      </c>
      <c r="S547" s="201">
        <v>0.92890670090416083</v>
      </c>
      <c r="T547" s="201">
        <v>7.1093299095839169E-2</v>
      </c>
      <c r="U547" s="201">
        <v>2.3767696541516985</v>
      </c>
      <c r="V547" s="201">
        <v>0.72982456140350882</v>
      </c>
    </row>
    <row r="548" spans="1:22">
      <c r="A548" s="195">
        <f t="shared" si="35"/>
        <v>0.92908807394046256</v>
      </c>
      <c r="B548" s="195">
        <f t="shared" si="36"/>
        <v>0.92908807394046256</v>
      </c>
      <c r="C548" s="196">
        <f t="shared" si="37"/>
        <v>5.0699999999999363</v>
      </c>
      <c r="D548" s="195">
        <f t="shared" si="37"/>
        <v>0.85614035087719298</v>
      </c>
      <c r="E548" s="195">
        <f t="shared" si="38"/>
        <v>7.0911926059537361E-2</v>
      </c>
      <c r="F548" s="195">
        <f t="shared" si="38"/>
        <v>2.38934592763247</v>
      </c>
      <c r="G548" s="195">
        <f t="shared" si="38"/>
        <v>0.73333333333333328</v>
      </c>
      <c r="Q548" s="196">
        <f t="shared" si="39"/>
        <v>5.0599999999999365</v>
      </c>
      <c r="R548" s="201">
        <v>0.85614035087719298</v>
      </c>
      <c r="S548" s="201">
        <v>0.92899717715326158</v>
      </c>
      <c r="T548" s="201">
        <v>7.1002822846738547E-2</v>
      </c>
      <c r="U548" s="201">
        <v>2.383034871565604</v>
      </c>
      <c r="V548" s="201">
        <v>0.73333333333333328</v>
      </c>
    </row>
    <row r="549" spans="1:22">
      <c r="A549" s="195">
        <f t="shared" si="35"/>
        <v>0.92917855018956308</v>
      </c>
      <c r="B549" s="195">
        <f t="shared" si="36"/>
        <v>0.92917855018956308</v>
      </c>
      <c r="C549" s="196">
        <f t="shared" si="37"/>
        <v>5.0799999999999361</v>
      </c>
      <c r="D549" s="195">
        <f t="shared" si="37"/>
        <v>0.85614035087719298</v>
      </c>
      <c r="E549" s="195">
        <f t="shared" si="38"/>
        <v>7.0821449810436712E-2</v>
      </c>
      <c r="F549" s="195">
        <f t="shared" si="38"/>
        <v>2.3956111450463751</v>
      </c>
      <c r="G549" s="195">
        <f t="shared" si="38"/>
        <v>0.73333333333333328</v>
      </c>
      <c r="Q549" s="196">
        <f t="shared" si="39"/>
        <v>5.0699999999999363</v>
      </c>
      <c r="R549" s="201">
        <v>0.85614035087719298</v>
      </c>
      <c r="S549" s="201">
        <v>0.92908807394046256</v>
      </c>
      <c r="T549" s="201">
        <v>7.0911926059537361E-2</v>
      </c>
      <c r="U549" s="201">
        <v>2.38934592763247</v>
      </c>
      <c r="V549" s="201">
        <v>0.73333333333333328</v>
      </c>
    </row>
    <row r="550" spans="1:22">
      <c r="A550" s="195">
        <f t="shared" si="35"/>
        <v>0.92926902643866405</v>
      </c>
      <c r="B550" s="195">
        <f t="shared" si="36"/>
        <v>0.92926902643866405</v>
      </c>
      <c r="C550" s="196">
        <f t="shared" si="37"/>
        <v>5.0899999999999359</v>
      </c>
      <c r="D550" s="195">
        <f t="shared" si="37"/>
        <v>0.85614035087719298</v>
      </c>
      <c r="E550" s="195">
        <f t="shared" si="38"/>
        <v>7.0730973561336077E-2</v>
      </c>
      <c r="F550" s="195">
        <f t="shared" si="38"/>
        <v>2.4018763624602824</v>
      </c>
      <c r="G550" s="195">
        <f t="shared" si="38"/>
        <v>0.73333333333333328</v>
      </c>
      <c r="Q550" s="196">
        <f t="shared" si="39"/>
        <v>5.0799999999999361</v>
      </c>
      <c r="R550" s="201">
        <v>0.85614035087719298</v>
      </c>
      <c r="S550" s="201">
        <v>0.92917855018956308</v>
      </c>
      <c r="T550" s="201">
        <v>7.0821449810436712E-2</v>
      </c>
      <c r="U550" s="201">
        <v>2.3956111450463751</v>
      </c>
      <c r="V550" s="201">
        <v>0.73333333333333328</v>
      </c>
    </row>
    <row r="551" spans="1:22">
      <c r="A551" s="195">
        <f t="shared" si="35"/>
        <v>0.92935950268776457</v>
      </c>
      <c r="B551" s="195">
        <f t="shared" si="36"/>
        <v>0.92935950268776457</v>
      </c>
      <c r="C551" s="196">
        <f t="shared" si="37"/>
        <v>5.0999999999999357</v>
      </c>
      <c r="D551" s="195">
        <f t="shared" si="37"/>
        <v>0.85614035087719298</v>
      </c>
      <c r="E551" s="195">
        <f t="shared" si="38"/>
        <v>7.0640497312235428E-2</v>
      </c>
      <c r="F551" s="195">
        <f t="shared" si="38"/>
        <v>2.4081415798741905</v>
      </c>
      <c r="G551" s="195">
        <f t="shared" si="38"/>
        <v>0.73333333333333328</v>
      </c>
      <c r="Q551" s="196">
        <f t="shared" si="39"/>
        <v>5.0899999999999359</v>
      </c>
      <c r="R551" s="201">
        <v>0.85614035087719298</v>
      </c>
      <c r="S551" s="201">
        <v>0.92926902643866405</v>
      </c>
      <c r="T551" s="201">
        <v>7.0730973561336077E-2</v>
      </c>
      <c r="U551" s="201">
        <v>2.4018763624602824</v>
      </c>
      <c r="V551" s="201">
        <v>0.73333333333333328</v>
      </c>
    </row>
    <row r="552" spans="1:22">
      <c r="A552" s="195">
        <f t="shared" si="35"/>
        <v>0.92946209085469866</v>
      </c>
      <c r="B552" s="195">
        <f t="shared" si="36"/>
        <v>0.92946209085469866</v>
      </c>
      <c r="C552" s="196">
        <f t="shared" si="37"/>
        <v>5.1099999999999355</v>
      </c>
      <c r="D552" s="195">
        <f t="shared" si="37"/>
        <v>0.85614035087719298</v>
      </c>
      <c r="E552" s="195">
        <f t="shared" si="38"/>
        <v>7.0537909145301378E-2</v>
      </c>
      <c r="F552" s="195">
        <f t="shared" si="38"/>
        <v>2.4151968492649893</v>
      </c>
      <c r="G552" s="195">
        <f t="shared" si="38"/>
        <v>0.73684210526315785</v>
      </c>
      <c r="Q552" s="196">
        <f t="shared" si="39"/>
        <v>5.0999999999999357</v>
      </c>
      <c r="R552" s="201">
        <v>0.85614035087719298</v>
      </c>
      <c r="S552" s="201">
        <v>0.92935950268776457</v>
      </c>
      <c r="T552" s="201">
        <v>7.0640497312235428E-2</v>
      </c>
      <c r="U552" s="201">
        <v>2.4081415798741905</v>
      </c>
      <c r="V552" s="201">
        <v>0.73333333333333328</v>
      </c>
    </row>
    <row r="553" spans="1:22">
      <c r="A553" s="195">
        <f t="shared" ref="A553:A616" si="40">S554</f>
        <v>0.9295525671037993</v>
      </c>
      <c r="B553" s="195">
        <f t="shared" ref="B553:B616" si="41">S554</f>
        <v>0.9295525671037993</v>
      </c>
      <c r="C553" s="196">
        <f t="shared" ref="C553:D616" si="42">Q554</f>
        <v>5.1199999999999353</v>
      </c>
      <c r="D553" s="195">
        <f t="shared" si="42"/>
        <v>0.85614035087719298</v>
      </c>
      <c r="E553" s="195">
        <f t="shared" ref="E553:G616" si="43">T554</f>
        <v>7.0447432896200743E-2</v>
      </c>
      <c r="F553" s="195">
        <f t="shared" si="43"/>
        <v>2.4214620666788962</v>
      </c>
      <c r="G553" s="195">
        <f t="shared" si="43"/>
        <v>0.74035087719298243</v>
      </c>
      <c r="Q553" s="196">
        <f t="shared" si="39"/>
        <v>5.1099999999999355</v>
      </c>
      <c r="R553" s="201">
        <v>0.85614035087719298</v>
      </c>
      <c r="S553" s="201">
        <v>0.92946209085469866</v>
      </c>
      <c r="T553" s="201">
        <v>7.0537909145301378E-2</v>
      </c>
      <c r="U553" s="201">
        <v>2.4151968492649893</v>
      </c>
      <c r="V553" s="201">
        <v>0.73684210526315785</v>
      </c>
    </row>
    <row r="554" spans="1:22">
      <c r="A554" s="195">
        <f t="shared" si="40"/>
        <v>0.92964325362195011</v>
      </c>
      <c r="B554" s="195">
        <f t="shared" si="41"/>
        <v>0.92964325362195011</v>
      </c>
      <c r="C554" s="196">
        <f t="shared" si="42"/>
        <v>5.1299999999999351</v>
      </c>
      <c r="D554" s="195">
        <f t="shared" si="42"/>
        <v>0.85614035087719298</v>
      </c>
      <c r="E554" s="195">
        <f t="shared" si="43"/>
        <v>7.0356746378049839E-2</v>
      </c>
      <c r="F554" s="195">
        <f t="shared" si="43"/>
        <v>2.4280126578835177</v>
      </c>
      <c r="G554" s="195">
        <f t="shared" si="43"/>
        <v>0.74035087719298243</v>
      </c>
      <c r="Q554" s="196">
        <f t="shared" si="39"/>
        <v>5.1199999999999353</v>
      </c>
      <c r="R554" s="201">
        <v>0.85614035087719298</v>
      </c>
      <c r="S554" s="201">
        <v>0.9295525671037993</v>
      </c>
      <c r="T554" s="201">
        <v>7.0447432896200743E-2</v>
      </c>
      <c r="U554" s="201">
        <v>2.4214620666788962</v>
      </c>
      <c r="V554" s="201">
        <v>0.74035087719298243</v>
      </c>
    </row>
    <row r="555" spans="1:22">
      <c r="A555" s="195">
        <f t="shared" si="40"/>
        <v>0.92973415040915131</v>
      </c>
      <c r="B555" s="195">
        <f t="shared" si="41"/>
        <v>0.92973415040915131</v>
      </c>
      <c r="C555" s="196">
        <f t="shared" si="42"/>
        <v>5.1399999999999348</v>
      </c>
      <c r="D555" s="195">
        <f t="shared" si="42"/>
        <v>0.85614035087719298</v>
      </c>
      <c r="E555" s="195">
        <f t="shared" si="43"/>
        <v>7.0265849590848681E-2</v>
      </c>
      <c r="F555" s="195">
        <f t="shared" si="43"/>
        <v>2.4343237139503828</v>
      </c>
      <c r="G555" s="195">
        <f t="shared" si="43"/>
        <v>0.74035087719298243</v>
      </c>
      <c r="Q555" s="196">
        <f t="shared" si="39"/>
        <v>5.1299999999999351</v>
      </c>
      <c r="R555" s="201">
        <v>0.85614035087719298</v>
      </c>
      <c r="S555" s="201">
        <v>0.92964325362195011</v>
      </c>
      <c r="T555" s="201">
        <v>7.0356746378049839E-2</v>
      </c>
      <c r="U555" s="201">
        <v>2.4280126578835177</v>
      </c>
      <c r="V555" s="201">
        <v>0.74035087719298243</v>
      </c>
    </row>
    <row r="556" spans="1:22">
      <c r="A556" s="195">
        <f t="shared" si="40"/>
        <v>0.92983597277620444</v>
      </c>
      <c r="B556" s="195">
        <f t="shared" si="41"/>
        <v>0.92983597277620444</v>
      </c>
      <c r="C556" s="196">
        <f t="shared" si="42"/>
        <v>5.1499999999999346</v>
      </c>
      <c r="D556" s="195">
        <f t="shared" si="42"/>
        <v>0.85614035087719298</v>
      </c>
      <c r="E556" s="195">
        <f t="shared" si="43"/>
        <v>7.0164027223795708E-2</v>
      </c>
      <c r="F556" s="195">
        <f t="shared" si="43"/>
        <v>2.4411720034876176</v>
      </c>
      <c r="G556" s="195">
        <f t="shared" si="43"/>
        <v>0.74035087719298243</v>
      </c>
      <c r="Q556" s="196">
        <f t="shared" ref="Q556:Q619" si="44">Q555+0.01</f>
        <v>5.1399999999999348</v>
      </c>
      <c r="R556" s="201">
        <v>0.85614035087719298</v>
      </c>
      <c r="S556" s="201">
        <v>0.92973415040915131</v>
      </c>
      <c r="T556" s="201">
        <v>7.0265849590848681E-2</v>
      </c>
      <c r="U556" s="201">
        <v>2.4343237139503828</v>
      </c>
      <c r="V556" s="201">
        <v>0.74035087719298243</v>
      </c>
    </row>
    <row r="557" spans="1:22">
      <c r="A557" s="195">
        <f t="shared" si="40"/>
        <v>0.92992644902530497</v>
      </c>
      <c r="B557" s="195">
        <f t="shared" si="41"/>
        <v>0.92992644902530497</v>
      </c>
      <c r="C557" s="196">
        <f t="shared" si="42"/>
        <v>5.1599999999999344</v>
      </c>
      <c r="D557" s="195">
        <f t="shared" si="42"/>
        <v>0.85614035087719298</v>
      </c>
      <c r="E557" s="195">
        <f t="shared" si="43"/>
        <v>7.0073550974695059E-2</v>
      </c>
      <c r="F557" s="195">
        <f t="shared" si="43"/>
        <v>2.447437220901524</v>
      </c>
      <c r="G557" s="195">
        <f t="shared" si="43"/>
        <v>0.74035087719298243</v>
      </c>
      <c r="Q557" s="196">
        <f t="shared" si="44"/>
        <v>5.1499999999999346</v>
      </c>
      <c r="R557" s="201">
        <v>0.85614035087719298</v>
      </c>
      <c r="S557" s="201">
        <v>0.92983597277620444</v>
      </c>
      <c r="T557" s="201">
        <v>7.0164027223795708E-2</v>
      </c>
      <c r="U557" s="201">
        <v>2.4411720034876176</v>
      </c>
      <c r="V557" s="201">
        <v>0.74035087719298243</v>
      </c>
    </row>
    <row r="558" spans="1:22">
      <c r="A558" s="195">
        <f t="shared" si="40"/>
        <v>0.93002071011731047</v>
      </c>
      <c r="B558" s="195">
        <f t="shared" si="41"/>
        <v>0.93002071011731047</v>
      </c>
      <c r="C558" s="196">
        <f t="shared" si="42"/>
        <v>5.1699999999999342</v>
      </c>
      <c r="D558" s="195">
        <f t="shared" si="42"/>
        <v>0.85614035087719298</v>
      </c>
      <c r="E558" s="195">
        <f t="shared" si="43"/>
        <v>6.9979289882689616E-2</v>
      </c>
      <c r="F558" s="195">
        <f t="shared" si="43"/>
        <v>2.4540949610928893</v>
      </c>
      <c r="G558" s="195">
        <f t="shared" si="43"/>
        <v>0.74035087719298243</v>
      </c>
      <c r="Q558" s="196">
        <f t="shared" si="44"/>
        <v>5.1599999999999344</v>
      </c>
      <c r="R558" s="201">
        <v>0.85614035087719298</v>
      </c>
      <c r="S558" s="201">
        <v>0.92992644902530497</v>
      </c>
      <c r="T558" s="201">
        <v>7.0073550974695059E-2</v>
      </c>
      <c r="U558" s="201">
        <v>2.447437220901524</v>
      </c>
      <c r="V558" s="201">
        <v>0.74035087719298243</v>
      </c>
    </row>
    <row r="559" spans="1:22">
      <c r="A559" s="195">
        <f t="shared" si="40"/>
        <v>0.93011951344133958</v>
      </c>
      <c r="B559" s="195">
        <f t="shared" si="41"/>
        <v>0.93011951344133958</v>
      </c>
      <c r="C559" s="196">
        <f t="shared" si="42"/>
        <v>5.179999999999934</v>
      </c>
      <c r="D559" s="195">
        <f t="shared" si="42"/>
        <v>0.85614035087719298</v>
      </c>
      <c r="E559" s="195">
        <f t="shared" si="43"/>
        <v>6.9880486558660387E-2</v>
      </c>
      <c r="F559" s="195">
        <f t="shared" si="43"/>
        <v>2.4607577077062315</v>
      </c>
      <c r="G559" s="195">
        <f t="shared" si="43"/>
        <v>0.74035087719298243</v>
      </c>
      <c r="Q559" s="196">
        <f t="shared" si="44"/>
        <v>5.1699999999999342</v>
      </c>
      <c r="R559" s="201">
        <v>0.85614035087719298</v>
      </c>
      <c r="S559" s="201">
        <v>0.93002071011731047</v>
      </c>
      <c r="T559" s="201">
        <v>6.9979289882689616E-2</v>
      </c>
      <c r="U559" s="201">
        <v>2.4540949610928893</v>
      </c>
      <c r="V559" s="201">
        <v>0.74035087719298243</v>
      </c>
    </row>
    <row r="560" spans="1:22">
      <c r="A560" s="195">
        <f t="shared" si="40"/>
        <v>0.93020998969044033</v>
      </c>
      <c r="B560" s="195">
        <f t="shared" si="41"/>
        <v>0.93020998969044033</v>
      </c>
      <c r="C560" s="196">
        <f t="shared" si="42"/>
        <v>5.1899999999999338</v>
      </c>
      <c r="D560" s="195">
        <f t="shared" si="42"/>
        <v>0.85614035087719298</v>
      </c>
      <c r="E560" s="195">
        <f t="shared" si="43"/>
        <v>6.9790010309559752E-2</v>
      </c>
      <c r="F560" s="195">
        <f t="shared" si="43"/>
        <v>2.4670229251201392</v>
      </c>
      <c r="G560" s="195">
        <f t="shared" si="43"/>
        <v>0.74035087719298243</v>
      </c>
      <c r="Q560" s="196">
        <f t="shared" si="44"/>
        <v>5.179999999999934</v>
      </c>
      <c r="R560" s="201">
        <v>0.85614035087719298</v>
      </c>
      <c r="S560" s="201">
        <v>0.93011951344133958</v>
      </c>
      <c r="T560" s="201">
        <v>6.9880486558660387E-2</v>
      </c>
      <c r="U560" s="201">
        <v>2.4607577077062315</v>
      </c>
      <c r="V560" s="201">
        <v>0.74035087719298243</v>
      </c>
    </row>
    <row r="561" spans="1:22">
      <c r="A561" s="195">
        <f t="shared" si="40"/>
        <v>0.93030088647764131</v>
      </c>
      <c r="B561" s="195">
        <f t="shared" si="41"/>
        <v>0.93030088647764131</v>
      </c>
      <c r="C561" s="196">
        <f t="shared" si="42"/>
        <v>5.1999999999999336</v>
      </c>
      <c r="D561" s="195">
        <f t="shared" si="42"/>
        <v>0.85614035087719298</v>
      </c>
      <c r="E561" s="195">
        <f t="shared" si="43"/>
        <v>6.9699113522358538E-2</v>
      </c>
      <c r="F561" s="195">
        <f t="shared" si="43"/>
        <v>2.4733339811870039</v>
      </c>
      <c r="G561" s="195">
        <f t="shared" si="43"/>
        <v>0.74035087719298243</v>
      </c>
      <c r="Q561" s="196">
        <f t="shared" si="44"/>
        <v>5.1899999999999338</v>
      </c>
      <c r="R561" s="201">
        <v>0.85614035087719298</v>
      </c>
      <c r="S561" s="201">
        <v>0.93020998969044033</v>
      </c>
      <c r="T561" s="201">
        <v>6.9790010309559752E-2</v>
      </c>
      <c r="U561" s="201">
        <v>2.4670229251201392</v>
      </c>
      <c r="V561" s="201">
        <v>0.74035087719298243</v>
      </c>
    </row>
    <row r="562" spans="1:22">
      <c r="A562" s="195">
        <f t="shared" si="40"/>
        <v>0.93039136272674205</v>
      </c>
      <c r="B562" s="195">
        <f t="shared" si="41"/>
        <v>0.93039136272674205</v>
      </c>
      <c r="C562" s="196">
        <f t="shared" si="42"/>
        <v>5.2099999999999334</v>
      </c>
      <c r="D562" s="195">
        <f t="shared" si="42"/>
        <v>0.85614035087719298</v>
      </c>
      <c r="E562" s="195">
        <f t="shared" si="43"/>
        <v>6.9608637273257903E-2</v>
      </c>
      <c r="F562" s="195">
        <f t="shared" si="43"/>
        <v>2.4795991986009107</v>
      </c>
      <c r="G562" s="195">
        <f t="shared" si="43"/>
        <v>0.74035087719298243</v>
      </c>
      <c r="Q562" s="196">
        <f t="shared" si="44"/>
        <v>5.1999999999999336</v>
      </c>
      <c r="R562" s="201">
        <v>0.85614035087719298</v>
      </c>
      <c r="S562" s="201">
        <v>0.93030088647764131</v>
      </c>
      <c r="T562" s="201">
        <v>6.9699113522358538E-2</v>
      </c>
      <c r="U562" s="201">
        <v>2.4733339811870039</v>
      </c>
      <c r="V562" s="201">
        <v>0.74035087719298243</v>
      </c>
    </row>
    <row r="563" spans="1:22">
      <c r="A563" s="195">
        <f t="shared" si="40"/>
        <v>0.9304818389758428</v>
      </c>
      <c r="B563" s="195">
        <f t="shared" si="41"/>
        <v>0.9304818389758428</v>
      </c>
      <c r="C563" s="196">
        <f t="shared" si="42"/>
        <v>5.2199999999999331</v>
      </c>
      <c r="D563" s="195">
        <f t="shared" si="42"/>
        <v>0.85614035087719298</v>
      </c>
      <c r="E563" s="195">
        <f t="shared" si="43"/>
        <v>6.9518161024157268E-2</v>
      </c>
      <c r="F563" s="195">
        <f t="shared" si="43"/>
        <v>2.4858644160148184</v>
      </c>
      <c r="G563" s="195">
        <f t="shared" si="43"/>
        <v>0.74035087719298243</v>
      </c>
      <c r="Q563" s="196">
        <f t="shared" si="44"/>
        <v>5.2099999999999334</v>
      </c>
      <c r="R563" s="201">
        <v>0.85614035087719298</v>
      </c>
      <c r="S563" s="201">
        <v>0.93039136272674205</v>
      </c>
      <c r="T563" s="201">
        <v>6.9608637273257903E-2</v>
      </c>
      <c r="U563" s="201">
        <v>2.4795991986009107</v>
      </c>
      <c r="V563" s="201">
        <v>0.74035087719298243</v>
      </c>
    </row>
    <row r="564" spans="1:22">
      <c r="A564" s="195">
        <f t="shared" si="40"/>
        <v>0.9305758897987978</v>
      </c>
      <c r="B564" s="195">
        <f t="shared" si="41"/>
        <v>0.9305758897987978</v>
      </c>
      <c r="C564" s="196">
        <f t="shared" si="42"/>
        <v>5.2299999999999329</v>
      </c>
      <c r="D564" s="195">
        <f t="shared" si="42"/>
        <v>0.85614035087719298</v>
      </c>
      <c r="E564" s="195">
        <f t="shared" si="43"/>
        <v>6.9424110201202094E-2</v>
      </c>
      <c r="F564" s="195">
        <f t="shared" si="43"/>
        <v>2.4927616913439392</v>
      </c>
      <c r="G564" s="195">
        <f t="shared" si="43"/>
        <v>0.74035087719298243</v>
      </c>
      <c r="Q564" s="196">
        <f t="shared" si="44"/>
        <v>5.2199999999999331</v>
      </c>
      <c r="R564" s="201">
        <v>0.85614035087719298</v>
      </c>
      <c r="S564" s="201">
        <v>0.9304818389758428</v>
      </c>
      <c r="T564" s="201">
        <v>6.9518161024157268E-2</v>
      </c>
      <c r="U564" s="201">
        <v>2.4858644160148184</v>
      </c>
      <c r="V564" s="201">
        <v>0.74035087719298243</v>
      </c>
    </row>
    <row r="565" spans="1:22">
      <c r="A565" s="195">
        <f t="shared" si="40"/>
        <v>0.930666786585999</v>
      </c>
      <c r="B565" s="195">
        <f t="shared" si="41"/>
        <v>0.930666786585999</v>
      </c>
      <c r="C565" s="196">
        <f t="shared" si="42"/>
        <v>5.2399999999999327</v>
      </c>
      <c r="D565" s="195">
        <f t="shared" si="42"/>
        <v>0.85614035087719298</v>
      </c>
      <c r="E565" s="195">
        <f t="shared" si="43"/>
        <v>6.9333213414000935E-2</v>
      </c>
      <c r="F565" s="195">
        <f t="shared" si="43"/>
        <v>2.4990727474108043</v>
      </c>
      <c r="G565" s="195">
        <f t="shared" si="43"/>
        <v>0.74035087719298243</v>
      </c>
      <c r="Q565" s="196">
        <f t="shared" si="44"/>
        <v>5.2299999999999329</v>
      </c>
      <c r="R565" s="201">
        <v>0.85614035087719298</v>
      </c>
      <c r="S565" s="201">
        <v>0.9305758897987978</v>
      </c>
      <c r="T565" s="201">
        <v>6.9424110201202094E-2</v>
      </c>
      <c r="U565" s="201">
        <v>2.4927616913439392</v>
      </c>
      <c r="V565" s="201">
        <v>0.74035087719298243</v>
      </c>
    </row>
    <row r="566" spans="1:22">
      <c r="A566" s="195">
        <f t="shared" si="40"/>
        <v>0.93076558991002833</v>
      </c>
      <c r="B566" s="195">
        <f t="shared" si="41"/>
        <v>0.93076558991002833</v>
      </c>
      <c r="C566" s="196">
        <f t="shared" si="42"/>
        <v>5.2499999999999325</v>
      </c>
      <c r="D566" s="195">
        <f t="shared" si="42"/>
        <v>0.85614035087719298</v>
      </c>
      <c r="E566" s="195">
        <f t="shared" si="43"/>
        <v>6.9234410089971665E-2</v>
      </c>
      <c r="F566" s="195">
        <f t="shared" si="43"/>
        <v>2.5057354940241461</v>
      </c>
      <c r="G566" s="195">
        <f t="shared" si="43"/>
        <v>0.743859649122807</v>
      </c>
      <c r="Q566" s="196">
        <f t="shared" si="44"/>
        <v>5.2399999999999327</v>
      </c>
      <c r="R566" s="201">
        <v>0.85614035087719298</v>
      </c>
      <c r="S566" s="201">
        <v>0.930666786585999</v>
      </c>
      <c r="T566" s="201">
        <v>6.9333213414000935E-2</v>
      </c>
      <c r="U566" s="201">
        <v>2.4990727474108043</v>
      </c>
      <c r="V566" s="201">
        <v>0.74035087719298243</v>
      </c>
    </row>
    <row r="567" spans="1:22">
      <c r="A567" s="195">
        <f t="shared" si="40"/>
        <v>0.93085606615912886</v>
      </c>
      <c r="B567" s="195">
        <f t="shared" si="41"/>
        <v>0.93085606615912886</v>
      </c>
      <c r="C567" s="196">
        <f t="shared" si="42"/>
        <v>5.2599999999999323</v>
      </c>
      <c r="D567" s="195">
        <f t="shared" si="42"/>
        <v>0.85614035087719298</v>
      </c>
      <c r="E567" s="195">
        <f t="shared" si="43"/>
        <v>6.914393384087103E-2</v>
      </c>
      <c r="F567" s="195">
        <f t="shared" si="43"/>
        <v>2.5120007114380547</v>
      </c>
      <c r="G567" s="195">
        <f t="shared" si="43"/>
        <v>0.743859649122807</v>
      </c>
      <c r="Q567" s="196">
        <f t="shared" si="44"/>
        <v>5.2499999999999325</v>
      </c>
      <c r="R567" s="201">
        <v>0.85614035087719298</v>
      </c>
      <c r="S567" s="201">
        <v>0.93076558991002833</v>
      </c>
      <c r="T567" s="201">
        <v>6.9234410089971665E-2</v>
      </c>
      <c r="U567" s="201">
        <v>2.5057354940241461</v>
      </c>
      <c r="V567" s="201">
        <v>0.743859649122807</v>
      </c>
    </row>
    <row r="568" spans="1:22">
      <c r="A568" s="195">
        <f t="shared" si="40"/>
        <v>0.93094696294633028</v>
      </c>
      <c r="B568" s="195">
        <f t="shared" si="41"/>
        <v>0.93094696294633028</v>
      </c>
      <c r="C568" s="196">
        <f t="shared" si="42"/>
        <v>5.2699999999999321</v>
      </c>
      <c r="D568" s="195">
        <f t="shared" si="42"/>
        <v>0.85614035087719298</v>
      </c>
      <c r="E568" s="195">
        <f t="shared" si="43"/>
        <v>6.9053037053669872E-2</v>
      </c>
      <c r="F568" s="195">
        <f t="shared" si="43"/>
        <v>2.5183117675049194</v>
      </c>
      <c r="G568" s="195">
        <f t="shared" si="43"/>
        <v>0.743859649122807</v>
      </c>
      <c r="Q568" s="196">
        <f t="shared" si="44"/>
        <v>5.2599999999999323</v>
      </c>
      <c r="R568" s="201">
        <v>0.85614035087719298</v>
      </c>
      <c r="S568" s="201">
        <v>0.93085606615912886</v>
      </c>
      <c r="T568" s="201">
        <v>6.914393384087103E-2</v>
      </c>
      <c r="U568" s="201">
        <v>2.5120007114380547</v>
      </c>
      <c r="V568" s="201">
        <v>0.743859649122807</v>
      </c>
    </row>
    <row r="569" spans="1:22">
      <c r="A569" s="195">
        <f t="shared" si="40"/>
        <v>0.9310374391954308</v>
      </c>
      <c r="B569" s="195">
        <f t="shared" si="41"/>
        <v>0.9310374391954308</v>
      </c>
      <c r="C569" s="196">
        <f t="shared" si="42"/>
        <v>5.2799999999999319</v>
      </c>
      <c r="D569" s="195">
        <f t="shared" si="42"/>
        <v>0.85614035087719298</v>
      </c>
      <c r="E569" s="195">
        <f t="shared" si="43"/>
        <v>6.8962560804569223E-2</v>
      </c>
      <c r="F569" s="195">
        <f t="shared" si="43"/>
        <v>2.5245769849188244</v>
      </c>
      <c r="G569" s="195">
        <f t="shared" si="43"/>
        <v>0.743859649122807</v>
      </c>
      <c r="Q569" s="196">
        <f t="shared" si="44"/>
        <v>5.2699999999999321</v>
      </c>
      <c r="R569" s="201">
        <v>0.85614035087719298</v>
      </c>
      <c r="S569" s="201">
        <v>0.93094696294633028</v>
      </c>
      <c r="T569" s="201">
        <v>6.9053037053669872E-2</v>
      </c>
      <c r="U569" s="201">
        <v>2.5183117675049194</v>
      </c>
      <c r="V569" s="201">
        <v>0.743859649122807</v>
      </c>
    </row>
    <row r="570" spans="1:22">
      <c r="A570" s="195">
        <f t="shared" si="40"/>
        <v>0.93113127974933574</v>
      </c>
      <c r="B570" s="195">
        <f t="shared" si="41"/>
        <v>0.93113127974933574</v>
      </c>
      <c r="C570" s="196">
        <f t="shared" si="42"/>
        <v>5.2899999999999316</v>
      </c>
      <c r="D570" s="195">
        <f t="shared" si="42"/>
        <v>0.85614035087719298</v>
      </c>
      <c r="E570" s="195">
        <f t="shared" si="43"/>
        <v>6.8868720250664331E-2</v>
      </c>
      <c r="F570" s="195">
        <f t="shared" si="43"/>
        <v>2.5311888864572323</v>
      </c>
      <c r="G570" s="195">
        <f t="shared" si="43"/>
        <v>0.743859649122807</v>
      </c>
      <c r="Q570" s="196">
        <f t="shared" si="44"/>
        <v>5.2799999999999319</v>
      </c>
      <c r="R570" s="201">
        <v>0.85614035087719298</v>
      </c>
      <c r="S570" s="201">
        <v>0.9310374391954308</v>
      </c>
      <c r="T570" s="201">
        <v>6.8962560804569223E-2</v>
      </c>
      <c r="U570" s="201">
        <v>2.5245769849188244</v>
      </c>
      <c r="V570" s="201">
        <v>0.743859649122807</v>
      </c>
    </row>
    <row r="571" spans="1:22">
      <c r="A571" s="195">
        <f t="shared" si="40"/>
        <v>0.93122217653653672</v>
      </c>
      <c r="B571" s="195">
        <f t="shared" si="41"/>
        <v>0.93122217653653672</v>
      </c>
      <c r="C571" s="196">
        <f t="shared" si="42"/>
        <v>5.2999999999999314</v>
      </c>
      <c r="D571" s="195">
        <f t="shared" si="42"/>
        <v>0.85614035087719298</v>
      </c>
      <c r="E571" s="195">
        <f t="shared" si="43"/>
        <v>6.8777823463463131E-2</v>
      </c>
      <c r="F571" s="195">
        <f t="shared" si="43"/>
        <v>2.5374999425240938</v>
      </c>
      <c r="G571" s="195">
        <f t="shared" si="43"/>
        <v>0.743859649122807</v>
      </c>
      <c r="Q571" s="196">
        <f t="shared" si="44"/>
        <v>5.2899999999999316</v>
      </c>
      <c r="R571" s="201">
        <v>0.85614035087719298</v>
      </c>
      <c r="S571" s="201">
        <v>0.93113127974933574</v>
      </c>
      <c r="T571" s="201">
        <v>6.8868720250664331E-2</v>
      </c>
      <c r="U571" s="201">
        <v>2.5311888864572323</v>
      </c>
      <c r="V571" s="201">
        <v>0.743859649122807</v>
      </c>
    </row>
    <row r="572" spans="1:22">
      <c r="A572" s="195">
        <f t="shared" si="40"/>
        <v>0.93131265278563757</v>
      </c>
      <c r="B572" s="195">
        <f t="shared" si="41"/>
        <v>0.93131265278563757</v>
      </c>
      <c r="C572" s="196">
        <f t="shared" si="42"/>
        <v>5.3099999999999312</v>
      </c>
      <c r="D572" s="195">
        <f t="shared" si="42"/>
        <v>0.85614035087719298</v>
      </c>
      <c r="E572" s="195">
        <f t="shared" si="43"/>
        <v>6.868734721436251E-2</v>
      </c>
      <c r="F572" s="195">
        <f t="shared" si="43"/>
        <v>2.5437651599380033</v>
      </c>
      <c r="G572" s="195">
        <f t="shared" si="43"/>
        <v>0.743859649122807</v>
      </c>
      <c r="Q572" s="196">
        <f t="shared" si="44"/>
        <v>5.2999999999999314</v>
      </c>
      <c r="R572" s="201">
        <v>0.85614035087719298</v>
      </c>
      <c r="S572" s="201">
        <v>0.93122217653653672</v>
      </c>
      <c r="T572" s="201">
        <v>6.8777823463463131E-2</v>
      </c>
      <c r="U572" s="201">
        <v>2.5374999425240938</v>
      </c>
      <c r="V572" s="201">
        <v>0.743859649122807</v>
      </c>
    </row>
    <row r="573" spans="1:22">
      <c r="A573" s="195">
        <f t="shared" si="40"/>
        <v>0.9314114561096668</v>
      </c>
      <c r="B573" s="195">
        <f t="shared" si="41"/>
        <v>0.9314114561096668</v>
      </c>
      <c r="C573" s="196">
        <f t="shared" si="42"/>
        <v>5.319999999999931</v>
      </c>
      <c r="D573" s="195">
        <f t="shared" si="42"/>
        <v>0.85614035087719298</v>
      </c>
      <c r="E573" s="195">
        <f t="shared" si="43"/>
        <v>6.8588543890333267E-2</v>
      </c>
      <c r="F573" s="195">
        <f t="shared" si="43"/>
        <v>2.550427906551346</v>
      </c>
      <c r="G573" s="195">
        <f t="shared" si="43"/>
        <v>0.743859649122807</v>
      </c>
      <c r="Q573" s="196">
        <f t="shared" si="44"/>
        <v>5.3099999999999312</v>
      </c>
      <c r="R573" s="201">
        <v>0.85614035087719298</v>
      </c>
      <c r="S573" s="201">
        <v>0.93131265278563757</v>
      </c>
      <c r="T573" s="201">
        <v>6.868734721436251E-2</v>
      </c>
      <c r="U573" s="201">
        <v>2.5437651599380033</v>
      </c>
      <c r="V573" s="201">
        <v>0.743859649122807</v>
      </c>
    </row>
    <row r="574" spans="1:22">
      <c r="A574" s="195">
        <f t="shared" si="40"/>
        <v>0.93150214262781783</v>
      </c>
      <c r="B574" s="195">
        <f t="shared" si="41"/>
        <v>0.93150214262781783</v>
      </c>
      <c r="C574" s="196">
        <f t="shared" si="42"/>
        <v>5.3299999999999308</v>
      </c>
      <c r="D574" s="195">
        <f t="shared" si="42"/>
        <v>0.85614035087719298</v>
      </c>
      <c r="E574" s="195">
        <f t="shared" si="43"/>
        <v>6.849785737218235E-2</v>
      </c>
      <c r="F574" s="195">
        <f t="shared" si="43"/>
        <v>2.5569784977559684</v>
      </c>
      <c r="G574" s="195">
        <f t="shared" si="43"/>
        <v>0.743859649122807</v>
      </c>
      <c r="Q574" s="196">
        <f t="shared" si="44"/>
        <v>5.319999999999931</v>
      </c>
      <c r="R574" s="201">
        <v>0.85614035087719298</v>
      </c>
      <c r="S574" s="201">
        <v>0.9314114561096668</v>
      </c>
      <c r="T574" s="201">
        <v>6.8588543890333267E-2</v>
      </c>
      <c r="U574" s="201">
        <v>2.550427906551346</v>
      </c>
      <c r="V574" s="201">
        <v>0.743859649122807</v>
      </c>
    </row>
    <row r="575" spans="1:22">
      <c r="A575" s="195">
        <f t="shared" si="40"/>
        <v>0.93159303941501881</v>
      </c>
      <c r="B575" s="195">
        <f t="shared" si="41"/>
        <v>0.93159303941501881</v>
      </c>
      <c r="C575" s="196">
        <f t="shared" si="42"/>
        <v>5.3399999999999306</v>
      </c>
      <c r="D575" s="195">
        <f t="shared" si="42"/>
        <v>0.85614035087719298</v>
      </c>
      <c r="E575" s="195">
        <f t="shared" si="43"/>
        <v>6.8406960584981163E-2</v>
      </c>
      <c r="F575" s="195">
        <f t="shared" si="43"/>
        <v>2.5632895538228326</v>
      </c>
      <c r="G575" s="195">
        <f t="shared" si="43"/>
        <v>0.743859649122807</v>
      </c>
      <c r="Q575" s="196">
        <f t="shared" si="44"/>
        <v>5.3299999999999308</v>
      </c>
      <c r="R575" s="201">
        <v>0.85614035087719298</v>
      </c>
      <c r="S575" s="201">
        <v>0.93150214262781783</v>
      </c>
      <c r="T575" s="201">
        <v>6.849785737218235E-2</v>
      </c>
      <c r="U575" s="201">
        <v>2.5569784977559684</v>
      </c>
      <c r="V575" s="201">
        <v>0.743859649122807</v>
      </c>
    </row>
    <row r="576" spans="1:22">
      <c r="A576" s="195">
        <f t="shared" si="40"/>
        <v>0.93169798685659677</v>
      </c>
      <c r="B576" s="195">
        <f t="shared" si="41"/>
        <v>0.93169798685659677</v>
      </c>
      <c r="C576" s="196">
        <f t="shared" si="42"/>
        <v>5.3499999999999304</v>
      </c>
      <c r="D576" s="195">
        <f t="shared" si="42"/>
        <v>0.85964912280701755</v>
      </c>
      <c r="E576" s="195">
        <f t="shared" si="43"/>
        <v>6.8302013143403215E-2</v>
      </c>
      <c r="F576" s="195">
        <f t="shared" si="43"/>
        <v>2.5704847667148472</v>
      </c>
      <c r="G576" s="195">
        <f t="shared" si="43"/>
        <v>0.743859649122807</v>
      </c>
      <c r="Q576" s="196">
        <f t="shared" si="44"/>
        <v>5.3399999999999306</v>
      </c>
      <c r="R576" s="201">
        <v>0.85614035087719298</v>
      </c>
      <c r="S576" s="201">
        <v>0.93159303941501881</v>
      </c>
      <c r="T576" s="201">
        <v>6.8406960584981163E-2</v>
      </c>
      <c r="U576" s="201">
        <v>2.5632895538228326</v>
      </c>
      <c r="V576" s="201">
        <v>0.743859649122807</v>
      </c>
    </row>
    <row r="577" spans="1:22">
      <c r="A577" s="195">
        <f t="shared" si="40"/>
        <v>0.93178801060670124</v>
      </c>
      <c r="B577" s="195">
        <f t="shared" si="41"/>
        <v>0.93178801060670124</v>
      </c>
      <c r="C577" s="196">
        <f t="shared" si="42"/>
        <v>5.3599999999999302</v>
      </c>
      <c r="D577" s="195">
        <f t="shared" si="42"/>
        <v>0.85964912280701755</v>
      </c>
      <c r="E577" s="195">
        <f t="shared" si="43"/>
        <v>6.8211989393298714E-2</v>
      </c>
      <c r="F577" s="195">
        <f t="shared" si="43"/>
        <v>2.5767504366277509</v>
      </c>
      <c r="G577" s="195">
        <f t="shared" si="43"/>
        <v>0.743859649122807</v>
      </c>
      <c r="Q577" s="196">
        <f t="shared" si="44"/>
        <v>5.3499999999999304</v>
      </c>
      <c r="R577" s="201">
        <v>0.85964912280701755</v>
      </c>
      <c r="S577" s="201">
        <v>0.93169798685659677</v>
      </c>
      <c r="T577" s="201">
        <v>6.8302013143403215E-2</v>
      </c>
      <c r="U577" s="201">
        <v>2.5704847667148472</v>
      </c>
      <c r="V577" s="201">
        <v>0.743859649122807</v>
      </c>
    </row>
    <row r="578" spans="1:22">
      <c r="A578" s="195">
        <f t="shared" si="40"/>
        <v>0.93187845489490628</v>
      </c>
      <c r="B578" s="195">
        <f t="shared" si="41"/>
        <v>0.93187845489490628</v>
      </c>
      <c r="C578" s="196">
        <f t="shared" si="42"/>
        <v>5.3699999999999299</v>
      </c>
      <c r="D578" s="195">
        <f t="shared" si="42"/>
        <v>0.85964912280701755</v>
      </c>
      <c r="E578" s="195">
        <f t="shared" si="43"/>
        <v>6.8121545105093731E-2</v>
      </c>
      <c r="F578" s="195">
        <f t="shared" si="43"/>
        <v>2.5830619451936125</v>
      </c>
      <c r="G578" s="195">
        <f t="shared" si="43"/>
        <v>0.743859649122807</v>
      </c>
      <c r="Q578" s="196">
        <f t="shared" si="44"/>
        <v>5.3599999999999302</v>
      </c>
      <c r="R578" s="201">
        <v>0.85964912280701755</v>
      </c>
      <c r="S578" s="201">
        <v>0.93178801060670124</v>
      </c>
      <c r="T578" s="201">
        <v>6.8211989393298714E-2</v>
      </c>
      <c r="U578" s="201">
        <v>2.5767504366277509</v>
      </c>
      <c r="V578" s="201">
        <v>0.743859649122807</v>
      </c>
    </row>
    <row r="579" spans="1:22">
      <c r="A579" s="195">
        <f t="shared" si="40"/>
        <v>0.93196847864501065</v>
      </c>
      <c r="B579" s="195">
        <f t="shared" si="41"/>
        <v>0.93196847864501065</v>
      </c>
      <c r="C579" s="196">
        <f t="shared" si="42"/>
        <v>5.3799999999999297</v>
      </c>
      <c r="D579" s="195">
        <f t="shared" si="42"/>
        <v>0.85964912280701755</v>
      </c>
      <c r="E579" s="195">
        <f t="shared" si="43"/>
        <v>6.8031521354989244E-2</v>
      </c>
      <c r="F579" s="195">
        <f t="shared" si="43"/>
        <v>2.5893276151065141</v>
      </c>
      <c r="G579" s="195">
        <f t="shared" si="43"/>
        <v>0.743859649122807</v>
      </c>
      <c r="Q579" s="196">
        <f t="shared" si="44"/>
        <v>5.3699999999999299</v>
      </c>
      <c r="R579" s="201">
        <v>0.85964912280701755</v>
      </c>
      <c r="S579" s="201">
        <v>0.93187845489490628</v>
      </c>
      <c r="T579" s="201">
        <v>6.8121545105093731E-2</v>
      </c>
      <c r="U579" s="201">
        <v>2.5830619451936125</v>
      </c>
      <c r="V579" s="201">
        <v>0.743859649122807</v>
      </c>
    </row>
    <row r="580" spans="1:22">
      <c r="A580" s="195">
        <f t="shared" si="40"/>
        <v>0.93206446344557803</v>
      </c>
      <c r="B580" s="195">
        <f t="shared" si="41"/>
        <v>0.93206446344557803</v>
      </c>
      <c r="C580" s="196">
        <f t="shared" si="42"/>
        <v>5.3899999999999295</v>
      </c>
      <c r="D580" s="195">
        <f t="shared" si="42"/>
        <v>0.86315789473684212</v>
      </c>
      <c r="E580" s="195">
        <f t="shared" si="43"/>
        <v>6.7935536554421902E-2</v>
      </c>
      <c r="F580" s="195">
        <f t="shared" si="43"/>
        <v>2.5959931802433185</v>
      </c>
      <c r="G580" s="195">
        <f t="shared" si="43"/>
        <v>0.74736842105263157</v>
      </c>
      <c r="Q580" s="196">
        <f t="shared" si="44"/>
        <v>5.3799999999999297</v>
      </c>
      <c r="R580" s="201">
        <v>0.85964912280701755</v>
      </c>
      <c r="S580" s="201">
        <v>0.93196847864501065</v>
      </c>
      <c r="T580" s="201">
        <v>6.8031521354989244E-2</v>
      </c>
      <c r="U580" s="201">
        <v>2.5893276151065141</v>
      </c>
      <c r="V580" s="201">
        <v>0.743859649122807</v>
      </c>
    </row>
    <row r="581" spans="1:22">
      <c r="A581" s="195">
        <f t="shared" si="40"/>
        <v>0.93214885672779746</v>
      </c>
      <c r="B581" s="195">
        <f t="shared" si="41"/>
        <v>0.93214885672779746</v>
      </c>
      <c r="C581" s="196">
        <f t="shared" si="42"/>
        <v>5.3999999999999293</v>
      </c>
      <c r="D581" s="195">
        <f t="shared" si="42"/>
        <v>0.8666666666666667</v>
      </c>
      <c r="E581" s="195">
        <f t="shared" si="43"/>
        <v>6.7851143272202583E-2</v>
      </c>
      <c r="F581" s="195">
        <f t="shared" si="43"/>
        <v>2.6023107398151648</v>
      </c>
      <c r="G581" s="195">
        <f t="shared" si="43"/>
        <v>0.74736842105263157</v>
      </c>
      <c r="Q581" s="196">
        <f t="shared" si="44"/>
        <v>5.3899999999999295</v>
      </c>
      <c r="R581" s="201">
        <v>0.86315789473684212</v>
      </c>
      <c r="S581" s="201">
        <v>0.93206446344557803</v>
      </c>
      <c r="T581" s="201">
        <v>6.7935536554421902E-2</v>
      </c>
      <c r="U581" s="201">
        <v>2.5959931802433185</v>
      </c>
      <c r="V581" s="201">
        <v>0.74736842105263157</v>
      </c>
    </row>
    <row r="582" spans="1:22">
      <c r="A582" s="195">
        <f t="shared" si="40"/>
        <v>0.93223408634355598</v>
      </c>
      <c r="B582" s="195">
        <f t="shared" si="41"/>
        <v>0.93223408634355598</v>
      </c>
      <c r="C582" s="196">
        <f t="shared" si="42"/>
        <v>5.4099999999999291</v>
      </c>
      <c r="D582" s="195">
        <f t="shared" si="42"/>
        <v>0.8666666666666667</v>
      </c>
      <c r="E582" s="195">
        <f t="shared" si="43"/>
        <v>6.7765913656444174E-2</v>
      </c>
      <c r="F582" s="195">
        <f t="shared" si="43"/>
        <v>2.6089312522917192</v>
      </c>
      <c r="G582" s="195">
        <f t="shared" si="43"/>
        <v>0.74736842105263157</v>
      </c>
      <c r="Q582" s="196">
        <f t="shared" si="44"/>
        <v>5.3999999999999293</v>
      </c>
      <c r="R582" s="201">
        <v>0.8666666666666667</v>
      </c>
      <c r="S582" s="201">
        <v>0.93214885672779746</v>
      </c>
      <c r="T582" s="201">
        <v>6.7851143272202583E-2</v>
      </c>
      <c r="U582" s="201">
        <v>2.6023107398151648</v>
      </c>
      <c r="V582" s="201">
        <v>0.74736842105263157</v>
      </c>
    </row>
    <row r="583" spans="1:22">
      <c r="A583" s="195">
        <f t="shared" si="40"/>
        <v>0.93231595165450998</v>
      </c>
      <c r="B583" s="195">
        <f t="shared" si="41"/>
        <v>0.93231595165450998</v>
      </c>
      <c r="C583" s="196">
        <f t="shared" si="42"/>
        <v>5.4199999999999289</v>
      </c>
      <c r="D583" s="195">
        <f t="shared" si="42"/>
        <v>0.8666666666666667</v>
      </c>
      <c r="E583" s="195">
        <f t="shared" si="43"/>
        <v>6.7684048345489994E-2</v>
      </c>
      <c r="F583" s="195">
        <f t="shared" si="43"/>
        <v>2.6152050806437708</v>
      </c>
      <c r="G583" s="195">
        <f t="shared" si="43"/>
        <v>0.74736842105263157</v>
      </c>
      <c r="Q583" s="196">
        <f t="shared" si="44"/>
        <v>5.4099999999999291</v>
      </c>
      <c r="R583" s="201">
        <v>0.8666666666666667</v>
      </c>
      <c r="S583" s="201">
        <v>0.93223408634355598</v>
      </c>
      <c r="T583" s="201">
        <v>6.7765913656444174E-2</v>
      </c>
      <c r="U583" s="201">
        <v>2.6089312522917192</v>
      </c>
      <c r="V583" s="201">
        <v>0.74736842105263157</v>
      </c>
    </row>
    <row r="584" spans="1:22">
      <c r="A584" s="195">
        <f t="shared" si="40"/>
        <v>0.93239844777261494</v>
      </c>
      <c r="B584" s="195">
        <f t="shared" si="41"/>
        <v>0.93239844777261494</v>
      </c>
      <c r="C584" s="196">
        <f t="shared" si="42"/>
        <v>5.4299999999999287</v>
      </c>
      <c r="D584" s="195">
        <f t="shared" si="42"/>
        <v>0.8666666666666667</v>
      </c>
      <c r="E584" s="195">
        <f t="shared" si="43"/>
        <v>6.7601552227385037E-2</v>
      </c>
      <c r="F584" s="195">
        <f t="shared" si="43"/>
        <v>2.6218101214394971</v>
      </c>
      <c r="G584" s="195">
        <f t="shared" si="43"/>
        <v>0.74736842105263157</v>
      </c>
      <c r="Q584" s="196">
        <f t="shared" si="44"/>
        <v>5.4199999999999289</v>
      </c>
      <c r="R584" s="201">
        <v>0.8666666666666667</v>
      </c>
      <c r="S584" s="201">
        <v>0.93231595165450998</v>
      </c>
      <c r="T584" s="201">
        <v>6.7684048345489994E-2</v>
      </c>
      <c r="U584" s="201">
        <v>2.6152050806437708</v>
      </c>
      <c r="V584" s="201">
        <v>0.74736842105263157</v>
      </c>
    </row>
    <row r="585" spans="1:22">
      <c r="A585" s="195">
        <f t="shared" si="40"/>
        <v>0.93248031308356916</v>
      </c>
      <c r="B585" s="195">
        <f t="shared" si="41"/>
        <v>0.93248031308356916</v>
      </c>
      <c r="C585" s="196">
        <f t="shared" si="42"/>
        <v>5.4399999999999284</v>
      </c>
      <c r="D585" s="195">
        <f t="shared" si="42"/>
        <v>0.8666666666666667</v>
      </c>
      <c r="E585" s="195">
        <f t="shared" si="43"/>
        <v>6.7519686916430857E-2</v>
      </c>
      <c r="F585" s="195">
        <f t="shared" si="43"/>
        <v>2.6280839497915527</v>
      </c>
      <c r="G585" s="195">
        <f t="shared" si="43"/>
        <v>0.75087719298245614</v>
      </c>
      <c r="Q585" s="196">
        <f t="shared" si="44"/>
        <v>5.4299999999999287</v>
      </c>
      <c r="R585" s="201">
        <v>0.8666666666666667</v>
      </c>
      <c r="S585" s="201">
        <v>0.93239844777261494</v>
      </c>
      <c r="T585" s="201">
        <v>6.7601552227385037E-2</v>
      </c>
      <c r="U585" s="201">
        <v>2.6218101214394971</v>
      </c>
      <c r="V585" s="201">
        <v>0.74736842105263157</v>
      </c>
    </row>
    <row r="586" spans="1:22">
      <c r="A586" s="195">
        <f t="shared" si="40"/>
        <v>0.93256860505777583</v>
      </c>
      <c r="B586" s="195">
        <f t="shared" si="41"/>
        <v>0.93256860505777583</v>
      </c>
      <c r="C586" s="196">
        <f t="shared" si="42"/>
        <v>5.4499999999999282</v>
      </c>
      <c r="D586" s="195">
        <f t="shared" si="42"/>
        <v>0.8666666666666667</v>
      </c>
      <c r="E586" s="195">
        <f t="shared" si="43"/>
        <v>6.7431394942224387E-2</v>
      </c>
      <c r="F586" s="195">
        <f t="shared" si="43"/>
        <v>2.6347572077547179</v>
      </c>
      <c r="G586" s="195">
        <f t="shared" si="43"/>
        <v>0.75087719298245614</v>
      </c>
      <c r="Q586" s="196">
        <f t="shared" si="44"/>
        <v>5.4399999999999284</v>
      </c>
      <c r="R586" s="201">
        <v>0.8666666666666667</v>
      </c>
      <c r="S586" s="201">
        <v>0.93248031308356916</v>
      </c>
      <c r="T586" s="201">
        <v>6.7519686916430857E-2</v>
      </c>
      <c r="U586" s="201">
        <v>2.6280839497915527</v>
      </c>
      <c r="V586" s="201">
        <v>0.75087719298245614</v>
      </c>
    </row>
    <row r="587" spans="1:22">
      <c r="A587" s="195">
        <f t="shared" si="40"/>
        <v>0.93265047036872983</v>
      </c>
      <c r="B587" s="195">
        <f t="shared" si="41"/>
        <v>0.93265047036872983</v>
      </c>
      <c r="C587" s="196">
        <f t="shared" si="42"/>
        <v>5.459999999999928</v>
      </c>
      <c r="D587" s="195">
        <f t="shared" si="42"/>
        <v>0.8666666666666667</v>
      </c>
      <c r="E587" s="195">
        <f t="shared" si="43"/>
        <v>6.7349529631270194E-2</v>
      </c>
      <c r="F587" s="195">
        <f t="shared" si="43"/>
        <v>2.6410310361067717</v>
      </c>
      <c r="G587" s="195">
        <f t="shared" si="43"/>
        <v>0.75087719298245614</v>
      </c>
      <c r="Q587" s="196">
        <f t="shared" si="44"/>
        <v>5.4499999999999282</v>
      </c>
      <c r="R587" s="201">
        <v>0.8666666666666667</v>
      </c>
      <c r="S587" s="201">
        <v>0.93256860505777583</v>
      </c>
      <c r="T587" s="201">
        <v>6.7431394942224387E-2</v>
      </c>
      <c r="U587" s="201">
        <v>2.6347572077547179</v>
      </c>
      <c r="V587" s="201">
        <v>0.75087719298245614</v>
      </c>
    </row>
    <row r="588" spans="1:22">
      <c r="A588" s="195">
        <f t="shared" si="40"/>
        <v>0.93273612052258881</v>
      </c>
      <c r="B588" s="195">
        <f t="shared" si="41"/>
        <v>0.93273612052258881</v>
      </c>
      <c r="C588" s="196">
        <f t="shared" si="42"/>
        <v>5.4699999999999278</v>
      </c>
      <c r="D588" s="195">
        <f t="shared" si="42"/>
        <v>0.8666666666666667</v>
      </c>
      <c r="E588" s="195">
        <f t="shared" si="43"/>
        <v>6.7263879477411248E-2</v>
      </c>
      <c r="F588" s="195">
        <f t="shared" si="43"/>
        <v>2.6476973872362812</v>
      </c>
      <c r="G588" s="195">
        <f t="shared" si="43"/>
        <v>0.75087719298245614</v>
      </c>
      <c r="Q588" s="196">
        <f t="shared" si="44"/>
        <v>5.459999999999928</v>
      </c>
      <c r="R588" s="201">
        <v>0.8666666666666667</v>
      </c>
      <c r="S588" s="201">
        <v>0.93265047036872983</v>
      </c>
      <c r="T588" s="201">
        <v>6.7349529631270194E-2</v>
      </c>
      <c r="U588" s="201">
        <v>2.6410310361067717</v>
      </c>
      <c r="V588" s="201">
        <v>0.75087719298245614</v>
      </c>
    </row>
    <row r="589" spans="1:22">
      <c r="A589" s="195">
        <f t="shared" si="40"/>
        <v>0.93281798583354281</v>
      </c>
      <c r="B589" s="195">
        <f t="shared" si="41"/>
        <v>0.93281798583354281</v>
      </c>
      <c r="C589" s="196">
        <f t="shared" si="42"/>
        <v>5.4799999999999276</v>
      </c>
      <c r="D589" s="195">
        <f t="shared" si="42"/>
        <v>0.8666666666666667</v>
      </c>
      <c r="E589" s="195">
        <f t="shared" si="43"/>
        <v>6.7182014166457082E-2</v>
      </c>
      <c r="F589" s="195">
        <f t="shared" si="43"/>
        <v>2.6539712155883328</v>
      </c>
      <c r="G589" s="195">
        <f t="shared" si="43"/>
        <v>0.75087719298245614</v>
      </c>
      <c r="Q589" s="196">
        <f t="shared" si="44"/>
        <v>5.4699999999999278</v>
      </c>
      <c r="R589" s="201">
        <v>0.8666666666666667</v>
      </c>
      <c r="S589" s="201">
        <v>0.93273612052258881</v>
      </c>
      <c r="T589" s="201">
        <v>6.7263879477411248E-2</v>
      </c>
      <c r="U589" s="201">
        <v>2.6476973872362812</v>
      </c>
      <c r="V589" s="201">
        <v>0.75087719298245614</v>
      </c>
    </row>
    <row r="590" spans="1:22">
      <c r="A590" s="195">
        <f t="shared" si="40"/>
        <v>0.93289985114449703</v>
      </c>
      <c r="B590" s="195">
        <f t="shared" si="41"/>
        <v>0.93289985114449703</v>
      </c>
      <c r="C590" s="196">
        <f t="shared" si="42"/>
        <v>5.4899999999999274</v>
      </c>
      <c r="D590" s="195">
        <f t="shared" si="42"/>
        <v>0.8666666666666667</v>
      </c>
      <c r="E590" s="195">
        <f t="shared" si="43"/>
        <v>6.7100148855502903E-2</v>
      </c>
      <c r="F590" s="195">
        <f t="shared" si="43"/>
        <v>2.6602450439403866</v>
      </c>
      <c r="G590" s="195">
        <f t="shared" si="43"/>
        <v>0.75087719298245614</v>
      </c>
      <c r="Q590" s="196">
        <f t="shared" si="44"/>
        <v>5.4799999999999276</v>
      </c>
      <c r="R590" s="201">
        <v>0.8666666666666667</v>
      </c>
      <c r="S590" s="201">
        <v>0.93281798583354281</v>
      </c>
      <c r="T590" s="201">
        <v>6.7182014166457082E-2</v>
      </c>
      <c r="U590" s="201">
        <v>2.6539712155883328</v>
      </c>
      <c r="V590" s="201">
        <v>0.75087719298245614</v>
      </c>
    </row>
    <row r="591" spans="1:22">
      <c r="A591" s="195">
        <f t="shared" si="40"/>
        <v>0.93298213699355181</v>
      </c>
      <c r="B591" s="195">
        <f t="shared" si="41"/>
        <v>0.93298213699355181</v>
      </c>
      <c r="C591" s="196">
        <f t="shared" si="42"/>
        <v>5.4999999999999272</v>
      </c>
      <c r="D591" s="195">
        <f t="shared" si="42"/>
        <v>0.8666666666666667</v>
      </c>
      <c r="E591" s="195">
        <f t="shared" si="43"/>
        <v>6.7017863006448228E-2</v>
      </c>
      <c r="F591" s="195">
        <f t="shared" si="43"/>
        <v>2.6665647109453987</v>
      </c>
      <c r="G591" s="195">
        <f t="shared" si="43"/>
        <v>0.75087719298245614</v>
      </c>
      <c r="Q591" s="196">
        <f t="shared" si="44"/>
        <v>5.4899999999999274</v>
      </c>
      <c r="R591" s="201">
        <v>0.8666666666666667</v>
      </c>
      <c r="S591" s="201">
        <v>0.93289985114449703</v>
      </c>
      <c r="T591" s="201">
        <v>6.7100148855502903E-2</v>
      </c>
      <c r="U591" s="201">
        <v>2.6602450439403866</v>
      </c>
      <c r="V591" s="201">
        <v>0.75087719298245614</v>
      </c>
    </row>
    <row r="592" spans="1:22">
      <c r="A592" s="195">
        <f t="shared" si="40"/>
        <v>0.93306400230450592</v>
      </c>
      <c r="B592" s="195">
        <f t="shared" si="41"/>
        <v>0.93306400230450592</v>
      </c>
      <c r="C592" s="196">
        <f t="shared" si="42"/>
        <v>5.509999999999927</v>
      </c>
      <c r="D592" s="195">
        <f t="shared" si="42"/>
        <v>0.8666666666666667</v>
      </c>
      <c r="E592" s="195">
        <f t="shared" si="43"/>
        <v>6.6935997695494048E-2</v>
      </c>
      <c r="F592" s="195">
        <f t="shared" si="43"/>
        <v>2.6728385392974521</v>
      </c>
      <c r="G592" s="195">
        <f t="shared" si="43"/>
        <v>0.75087719298245614</v>
      </c>
      <c r="Q592" s="196">
        <f t="shared" si="44"/>
        <v>5.4999999999999272</v>
      </c>
      <c r="R592" s="201">
        <v>0.8666666666666667</v>
      </c>
      <c r="S592" s="201">
        <v>0.93298213699355181</v>
      </c>
      <c r="T592" s="201">
        <v>6.7017863006448228E-2</v>
      </c>
      <c r="U592" s="201">
        <v>2.6665647109453987</v>
      </c>
      <c r="V592" s="201">
        <v>0.75087719298245614</v>
      </c>
    </row>
    <row r="593" spans="1:22">
      <c r="A593" s="195">
        <f t="shared" si="40"/>
        <v>0.93315229427871238</v>
      </c>
      <c r="B593" s="195">
        <f t="shared" si="41"/>
        <v>0.93315229427871238</v>
      </c>
      <c r="C593" s="196">
        <f t="shared" si="42"/>
        <v>5.5199999999999267</v>
      </c>
      <c r="D593" s="195">
        <f t="shared" si="42"/>
        <v>0.8666666666666667</v>
      </c>
      <c r="E593" s="195">
        <f t="shared" si="43"/>
        <v>6.6847705721287565E-2</v>
      </c>
      <c r="F593" s="195">
        <f t="shared" si="43"/>
        <v>2.6795117972606186</v>
      </c>
      <c r="G593" s="195">
        <f t="shared" si="43"/>
        <v>0.75087719298245614</v>
      </c>
      <c r="Q593" s="196">
        <f t="shared" si="44"/>
        <v>5.509999999999927</v>
      </c>
      <c r="R593" s="201">
        <v>0.8666666666666667</v>
      </c>
      <c r="S593" s="201">
        <v>0.93306400230450592</v>
      </c>
      <c r="T593" s="201">
        <v>6.6935997695494048E-2</v>
      </c>
      <c r="U593" s="201">
        <v>2.6728385392974521</v>
      </c>
      <c r="V593" s="201">
        <v>0.75087719298245614</v>
      </c>
    </row>
    <row r="594" spans="1:22">
      <c r="A594" s="195">
        <f t="shared" si="40"/>
        <v>0.93323815470162164</v>
      </c>
      <c r="B594" s="195">
        <f t="shared" si="41"/>
        <v>0.93323815470162164</v>
      </c>
      <c r="C594" s="196">
        <f t="shared" si="42"/>
        <v>5.5299999999999265</v>
      </c>
      <c r="D594" s="195">
        <f t="shared" si="42"/>
        <v>0.8666666666666667</v>
      </c>
      <c r="E594" s="195">
        <f t="shared" si="43"/>
        <v>6.6761845298378322E-2</v>
      </c>
      <c r="F594" s="195">
        <f t="shared" si="43"/>
        <v>2.6864635221808451</v>
      </c>
      <c r="G594" s="195">
        <f t="shared" si="43"/>
        <v>0.75438596491228072</v>
      </c>
      <c r="Q594" s="196">
        <f t="shared" si="44"/>
        <v>5.5199999999999267</v>
      </c>
      <c r="R594" s="201">
        <v>0.8666666666666667</v>
      </c>
      <c r="S594" s="201">
        <v>0.93315229427871238</v>
      </c>
      <c r="T594" s="201">
        <v>6.6847705721287565E-2</v>
      </c>
      <c r="U594" s="201">
        <v>2.6795117972606186</v>
      </c>
      <c r="V594" s="201">
        <v>0.75087719298245614</v>
      </c>
    </row>
    <row r="595" spans="1:22">
      <c r="A595" s="195">
        <f t="shared" si="40"/>
        <v>0.93332002001257586</v>
      </c>
      <c r="B595" s="195">
        <f t="shared" si="41"/>
        <v>0.93332002001257586</v>
      </c>
      <c r="C595" s="196">
        <f t="shared" si="42"/>
        <v>5.5399999999999263</v>
      </c>
      <c r="D595" s="195">
        <f t="shared" si="42"/>
        <v>0.8666666666666667</v>
      </c>
      <c r="E595" s="195">
        <f t="shared" si="43"/>
        <v>6.6679979987424184E-2</v>
      </c>
      <c r="F595" s="195">
        <f t="shared" si="43"/>
        <v>2.6927373505328971</v>
      </c>
      <c r="G595" s="195">
        <f t="shared" si="43"/>
        <v>0.75438596491228072</v>
      </c>
      <c r="Q595" s="196">
        <f t="shared" si="44"/>
        <v>5.5299999999999265</v>
      </c>
      <c r="R595" s="201">
        <v>0.8666666666666667</v>
      </c>
      <c r="S595" s="201">
        <v>0.93323815470162164</v>
      </c>
      <c r="T595" s="201">
        <v>6.6761845298378322E-2</v>
      </c>
      <c r="U595" s="201">
        <v>2.6864635221808451</v>
      </c>
      <c r="V595" s="201">
        <v>0.75438596491228072</v>
      </c>
    </row>
    <row r="596" spans="1:22">
      <c r="A596" s="195">
        <f t="shared" si="40"/>
        <v>0.93341289501100189</v>
      </c>
      <c r="B596" s="195">
        <f t="shared" si="41"/>
        <v>0.93341289501100189</v>
      </c>
      <c r="C596" s="196">
        <f t="shared" si="42"/>
        <v>5.5499999999999261</v>
      </c>
      <c r="D596" s="195">
        <f t="shared" si="42"/>
        <v>0.8666666666666667</v>
      </c>
      <c r="E596" s="195">
        <f t="shared" si="43"/>
        <v>6.65871049889981E-2</v>
      </c>
      <c r="F596" s="195">
        <f t="shared" si="43"/>
        <v>2.6995945874387601</v>
      </c>
      <c r="G596" s="195">
        <f t="shared" si="43"/>
        <v>0.75438596491228072</v>
      </c>
      <c r="Q596" s="196">
        <f t="shared" si="44"/>
        <v>5.5399999999999263</v>
      </c>
      <c r="R596" s="201">
        <v>0.8666666666666667</v>
      </c>
      <c r="S596" s="201">
        <v>0.93332002001257586</v>
      </c>
      <c r="T596" s="201">
        <v>6.6679979987424184E-2</v>
      </c>
      <c r="U596" s="201">
        <v>2.6927373505328971</v>
      </c>
      <c r="V596" s="201">
        <v>0.75438596491228072</v>
      </c>
    </row>
    <row r="597" spans="1:22">
      <c r="A597" s="195">
        <f t="shared" si="40"/>
        <v>0.93349476032195611</v>
      </c>
      <c r="B597" s="195">
        <f t="shared" si="41"/>
        <v>0.93349476032195611</v>
      </c>
      <c r="C597" s="196">
        <f t="shared" si="42"/>
        <v>5.5599999999999259</v>
      </c>
      <c r="D597" s="195">
        <f t="shared" si="42"/>
        <v>0.8666666666666667</v>
      </c>
      <c r="E597" s="195">
        <f t="shared" si="43"/>
        <v>6.6505239678043934E-2</v>
      </c>
      <c r="F597" s="195">
        <f t="shared" si="43"/>
        <v>2.7058684157908126</v>
      </c>
      <c r="G597" s="195">
        <f t="shared" si="43"/>
        <v>0.75438596491228072</v>
      </c>
      <c r="Q597" s="196">
        <f t="shared" si="44"/>
        <v>5.5499999999999261</v>
      </c>
      <c r="R597" s="201">
        <v>0.8666666666666667</v>
      </c>
      <c r="S597" s="201">
        <v>0.93341289501100189</v>
      </c>
      <c r="T597" s="201">
        <v>6.65871049889981E-2</v>
      </c>
      <c r="U597" s="201">
        <v>2.6995945874387601</v>
      </c>
      <c r="V597" s="201">
        <v>0.75438596491228072</v>
      </c>
    </row>
    <row r="598" spans="1:22">
      <c r="A598" s="195">
        <f t="shared" si="40"/>
        <v>0.93357704617101089</v>
      </c>
      <c r="B598" s="195">
        <f t="shared" si="41"/>
        <v>0.93357704617101089</v>
      </c>
      <c r="C598" s="196">
        <f t="shared" si="42"/>
        <v>5.5699999999999257</v>
      </c>
      <c r="D598" s="195">
        <f t="shared" si="42"/>
        <v>0.8666666666666667</v>
      </c>
      <c r="E598" s="195">
        <f t="shared" si="43"/>
        <v>6.6422953828989231E-2</v>
      </c>
      <c r="F598" s="195">
        <f t="shared" si="43"/>
        <v>2.7121880827958229</v>
      </c>
      <c r="G598" s="195">
        <f t="shared" si="43"/>
        <v>0.75438596491228072</v>
      </c>
      <c r="Q598" s="196">
        <f t="shared" si="44"/>
        <v>5.5599999999999259</v>
      </c>
      <c r="R598" s="201">
        <v>0.8666666666666667</v>
      </c>
      <c r="S598" s="201">
        <v>0.93349476032195611</v>
      </c>
      <c r="T598" s="201">
        <v>6.6505239678043934E-2</v>
      </c>
      <c r="U598" s="201">
        <v>2.7058684157908126</v>
      </c>
      <c r="V598" s="201">
        <v>0.75438596491228072</v>
      </c>
    </row>
    <row r="599" spans="1:22">
      <c r="A599" s="195">
        <f t="shared" si="40"/>
        <v>0.93365891148196489</v>
      </c>
      <c r="B599" s="195">
        <f t="shared" si="41"/>
        <v>0.93365891148196489</v>
      </c>
      <c r="C599" s="196">
        <f t="shared" si="42"/>
        <v>5.5799999999999255</v>
      </c>
      <c r="D599" s="195">
        <f t="shared" si="42"/>
        <v>0.8666666666666667</v>
      </c>
      <c r="E599" s="195">
        <f t="shared" si="43"/>
        <v>6.634108851803508E-2</v>
      </c>
      <c r="F599" s="195">
        <f t="shared" si="43"/>
        <v>2.7184619111478772</v>
      </c>
      <c r="G599" s="195">
        <f t="shared" si="43"/>
        <v>0.75438596491228072</v>
      </c>
      <c r="Q599" s="196">
        <f t="shared" si="44"/>
        <v>5.5699999999999257</v>
      </c>
      <c r="R599" s="201">
        <v>0.8666666666666667</v>
      </c>
      <c r="S599" s="201">
        <v>0.93357704617101089</v>
      </c>
      <c r="T599" s="201">
        <v>6.6422953828989231E-2</v>
      </c>
      <c r="U599" s="201">
        <v>2.7121880827958229</v>
      </c>
      <c r="V599" s="201">
        <v>0.75438596491228072</v>
      </c>
    </row>
    <row r="600" spans="1:22">
      <c r="A600" s="195">
        <f t="shared" si="40"/>
        <v>0.93375056776097554</v>
      </c>
      <c r="B600" s="195">
        <f t="shared" si="41"/>
        <v>0.93375056776097554</v>
      </c>
      <c r="C600" s="196">
        <f t="shared" si="42"/>
        <v>5.5899999999999253</v>
      </c>
      <c r="D600" s="195">
        <f t="shared" si="42"/>
        <v>0.8666666666666667</v>
      </c>
      <c r="E600" s="195">
        <f t="shared" si="43"/>
        <v>6.6249432239024325E-2</v>
      </c>
      <c r="F600" s="195">
        <f t="shared" si="43"/>
        <v>2.725481853235542</v>
      </c>
      <c r="G600" s="195">
        <f t="shared" si="43"/>
        <v>0.75438596491228072</v>
      </c>
      <c r="Q600" s="196">
        <f t="shared" si="44"/>
        <v>5.5799999999999255</v>
      </c>
      <c r="R600" s="201">
        <v>0.8666666666666667</v>
      </c>
      <c r="S600" s="201">
        <v>0.93365891148196489</v>
      </c>
      <c r="T600" s="201">
        <v>6.634108851803508E-2</v>
      </c>
      <c r="U600" s="201">
        <v>2.7184619111478772</v>
      </c>
      <c r="V600" s="201">
        <v>0.75438596491228072</v>
      </c>
    </row>
    <row r="601" spans="1:22">
      <c r="A601" s="195">
        <f t="shared" si="40"/>
        <v>0.93383285361003043</v>
      </c>
      <c r="B601" s="195">
        <f t="shared" si="41"/>
        <v>0.93383285361003043</v>
      </c>
      <c r="C601" s="196">
        <f t="shared" si="42"/>
        <v>5.599999999999925</v>
      </c>
      <c r="D601" s="195">
        <f t="shared" si="42"/>
        <v>0.8666666666666667</v>
      </c>
      <c r="E601" s="195">
        <f t="shared" si="43"/>
        <v>6.6167146389969622E-2</v>
      </c>
      <c r="F601" s="195">
        <f t="shared" si="43"/>
        <v>2.731801520240551</v>
      </c>
      <c r="G601" s="195">
        <f t="shared" si="43"/>
        <v>0.75438596491228072</v>
      </c>
      <c r="Q601" s="196">
        <f t="shared" si="44"/>
        <v>5.5899999999999253</v>
      </c>
      <c r="R601" s="201">
        <v>0.8666666666666667</v>
      </c>
      <c r="S601" s="201">
        <v>0.93375056776097554</v>
      </c>
      <c r="T601" s="201">
        <v>6.6249432239024325E-2</v>
      </c>
      <c r="U601" s="201">
        <v>2.725481853235542</v>
      </c>
      <c r="V601" s="201">
        <v>0.75438596491228072</v>
      </c>
    </row>
    <row r="602" spans="1:22">
      <c r="A602" s="195">
        <f t="shared" si="40"/>
        <v>0.93391471892098454</v>
      </c>
      <c r="B602" s="195">
        <f t="shared" si="41"/>
        <v>0.93391471892098454</v>
      </c>
      <c r="C602" s="196">
        <f t="shared" si="42"/>
        <v>5.6099999999999248</v>
      </c>
      <c r="D602" s="195">
        <f t="shared" si="42"/>
        <v>0.8666666666666667</v>
      </c>
      <c r="E602" s="195">
        <f t="shared" si="43"/>
        <v>6.6085281079015457E-2</v>
      </c>
      <c r="F602" s="195">
        <f t="shared" si="43"/>
        <v>2.7380753485926079</v>
      </c>
      <c r="G602" s="195">
        <f t="shared" si="43"/>
        <v>0.75438596491228072</v>
      </c>
      <c r="Q602" s="196">
        <f t="shared" si="44"/>
        <v>5.599999999999925</v>
      </c>
      <c r="R602" s="201">
        <v>0.8666666666666667</v>
      </c>
      <c r="S602" s="201">
        <v>0.93383285361003043</v>
      </c>
      <c r="T602" s="201">
        <v>6.6167146389969622E-2</v>
      </c>
      <c r="U602" s="201">
        <v>2.731801520240551</v>
      </c>
      <c r="V602" s="201">
        <v>0.75438596491228072</v>
      </c>
    </row>
    <row r="603" spans="1:22">
      <c r="A603" s="195">
        <f t="shared" si="40"/>
        <v>0.93399658423193865</v>
      </c>
      <c r="B603" s="195">
        <f t="shared" si="41"/>
        <v>0.93399658423193865</v>
      </c>
      <c r="C603" s="196">
        <f t="shared" si="42"/>
        <v>5.6199999999999246</v>
      </c>
      <c r="D603" s="195">
        <f t="shared" si="42"/>
        <v>0.8666666666666667</v>
      </c>
      <c r="E603" s="195">
        <f t="shared" si="43"/>
        <v>6.6003415768061263E-2</v>
      </c>
      <c r="F603" s="195">
        <f t="shared" si="43"/>
        <v>2.7443491769446604</v>
      </c>
      <c r="G603" s="195">
        <f t="shared" si="43"/>
        <v>0.75438596491228072</v>
      </c>
      <c r="Q603" s="196">
        <f t="shared" si="44"/>
        <v>5.6099999999999248</v>
      </c>
      <c r="R603" s="201">
        <v>0.8666666666666667</v>
      </c>
      <c r="S603" s="201">
        <v>0.93391471892098454</v>
      </c>
      <c r="T603" s="201">
        <v>6.6085281079015457E-2</v>
      </c>
      <c r="U603" s="201">
        <v>2.7380753485926079</v>
      </c>
      <c r="V603" s="201">
        <v>0.75438596491228072</v>
      </c>
    </row>
    <row r="604" spans="1:22">
      <c r="A604" s="195">
        <f t="shared" si="40"/>
        <v>0.93407887008099344</v>
      </c>
      <c r="B604" s="195">
        <f t="shared" si="41"/>
        <v>0.93407887008099344</v>
      </c>
      <c r="C604" s="196">
        <f t="shared" si="42"/>
        <v>5.6299999999999244</v>
      </c>
      <c r="D604" s="195">
        <f t="shared" si="42"/>
        <v>0.8666666666666667</v>
      </c>
      <c r="E604" s="195">
        <f t="shared" si="43"/>
        <v>6.5921129919006602E-2</v>
      </c>
      <c r="F604" s="195">
        <f t="shared" si="43"/>
        <v>2.7506688439496703</v>
      </c>
      <c r="G604" s="195">
        <f t="shared" si="43"/>
        <v>0.75789473684210529</v>
      </c>
      <c r="Q604" s="196">
        <f t="shared" si="44"/>
        <v>5.6199999999999246</v>
      </c>
      <c r="R604" s="201">
        <v>0.8666666666666667</v>
      </c>
      <c r="S604" s="201">
        <v>0.93399658423193865</v>
      </c>
      <c r="T604" s="201">
        <v>6.6003415768061263E-2</v>
      </c>
      <c r="U604" s="201">
        <v>2.7443491769446604</v>
      </c>
      <c r="V604" s="201">
        <v>0.75438596491228072</v>
      </c>
    </row>
    <row r="605" spans="1:22">
      <c r="A605" s="195">
        <f t="shared" si="40"/>
        <v>0.93416094566099772</v>
      </c>
      <c r="B605" s="195">
        <f t="shared" si="41"/>
        <v>0.93416094566099772</v>
      </c>
      <c r="C605" s="196">
        <f t="shared" si="42"/>
        <v>5.6399999999999242</v>
      </c>
      <c r="D605" s="195">
        <f t="shared" si="42"/>
        <v>0.8666666666666667</v>
      </c>
      <c r="E605" s="195">
        <f t="shared" si="43"/>
        <v>6.5839054339002126E-2</v>
      </c>
      <c r="F605" s="195">
        <f t="shared" si="43"/>
        <v>2.7572280460924405</v>
      </c>
      <c r="G605" s="195">
        <f t="shared" si="43"/>
        <v>0.75789473684210529</v>
      </c>
      <c r="Q605" s="196">
        <f t="shared" si="44"/>
        <v>5.6299999999999244</v>
      </c>
      <c r="R605" s="201">
        <v>0.8666666666666667</v>
      </c>
      <c r="S605" s="201">
        <v>0.93407887008099344</v>
      </c>
      <c r="T605" s="201">
        <v>6.5921129919006602E-2</v>
      </c>
      <c r="U605" s="201">
        <v>2.7506688439496703</v>
      </c>
      <c r="V605" s="201">
        <v>0.75789473684210529</v>
      </c>
    </row>
    <row r="606" spans="1:22">
      <c r="A606" s="195">
        <f t="shared" si="40"/>
        <v>0.93424617527675635</v>
      </c>
      <c r="B606" s="195">
        <f t="shared" si="41"/>
        <v>0.93424617527675635</v>
      </c>
      <c r="C606" s="196">
        <f t="shared" si="42"/>
        <v>5.649999999999924</v>
      </c>
      <c r="D606" s="195">
        <f t="shared" si="42"/>
        <v>0.8666666666666667</v>
      </c>
      <c r="E606" s="195">
        <f t="shared" si="43"/>
        <v>6.5753824723243745E-2</v>
      </c>
      <c r="F606" s="195">
        <f t="shared" si="43"/>
        <v>2.7638485585689927</v>
      </c>
      <c r="G606" s="195">
        <f t="shared" si="43"/>
        <v>0.75789473684210529</v>
      </c>
      <c r="Q606" s="196">
        <f t="shared" si="44"/>
        <v>5.6399999999999242</v>
      </c>
      <c r="R606" s="201">
        <v>0.8666666666666667</v>
      </c>
      <c r="S606" s="201">
        <v>0.93416094566099772</v>
      </c>
      <c r="T606" s="201">
        <v>6.5839054339002126E-2</v>
      </c>
      <c r="U606" s="201">
        <v>2.7572280460924405</v>
      </c>
      <c r="V606" s="201">
        <v>0.75789473684210529</v>
      </c>
    </row>
    <row r="607" spans="1:22">
      <c r="A607" s="195">
        <f t="shared" si="40"/>
        <v>0.93433488778906326</v>
      </c>
      <c r="B607" s="195">
        <f t="shared" si="41"/>
        <v>0.93433488778906326</v>
      </c>
      <c r="C607" s="196">
        <f t="shared" si="42"/>
        <v>5.6599999999999238</v>
      </c>
      <c r="D607" s="195">
        <f t="shared" si="42"/>
        <v>0.8666666666666667</v>
      </c>
      <c r="E607" s="195">
        <f t="shared" si="43"/>
        <v>6.5665112210936696E-2</v>
      </c>
      <c r="F607" s="195">
        <f t="shared" si="43"/>
        <v>2.7705676551851166</v>
      </c>
      <c r="G607" s="195">
        <f t="shared" si="43"/>
        <v>0.75789473684210529</v>
      </c>
      <c r="Q607" s="196">
        <f t="shared" si="44"/>
        <v>5.649999999999924</v>
      </c>
      <c r="R607" s="201">
        <v>0.8666666666666667</v>
      </c>
      <c r="S607" s="201">
        <v>0.93424617527675635</v>
      </c>
      <c r="T607" s="201">
        <v>6.5753824723243745E-2</v>
      </c>
      <c r="U607" s="201">
        <v>2.7638485585689927</v>
      </c>
      <c r="V607" s="201">
        <v>0.75789473684210529</v>
      </c>
    </row>
    <row r="608" spans="1:22">
      <c r="A608" s="195">
        <f t="shared" si="40"/>
        <v>0.93441675310001759</v>
      </c>
      <c r="B608" s="195">
        <f t="shared" si="41"/>
        <v>0.93441675310001759</v>
      </c>
      <c r="C608" s="196">
        <f t="shared" si="42"/>
        <v>5.6699999999999235</v>
      </c>
      <c r="D608" s="195">
        <f t="shared" si="42"/>
        <v>0.8666666666666667</v>
      </c>
      <c r="E608" s="195">
        <f t="shared" si="43"/>
        <v>6.5583246899982545E-2</v>
      </c>
      <c r="F608" s="195">
        <f t="shared" si="43"/>
        <v>2.7768414835371718</v>
      </c>
      <c r="G608" s="195">
        <f t="shared" si="43"/>
        <v>0.75789473684210529</v>
      </c>
      <c r="Q608" s="196">
        <f t="shared" si="44"/>
        <v>5.6599999999999238</v>
      </c>
      <c r="R608" s="201">
        <v>0.8666666666666667</v>
      </c>
      <c r="S608" s="201">
        <v>0.93433488778906326</v>
      </c>
      <c r="T608" s="201">
        <v>6.5665112210936696E-2</v>
      </c>
      <c r="U608" s="201">
        <v>2.7705676551851166</v>
      </c>
      <c r="V608" s="201">
        <v>0.75789473684210529</v>
      </c>
    </row>
    <row r="609" spans="1:22">
      <c r="A609" s="195">
        <f t="shared" si="40"/>
        <v>0.93449861841097159</v>
      </c>
      <c r="B609" s="195">
        <f t="shared" si="41"/>
        <v>0.93449861841097159</v>
      </c>
      <c r="C609" s="196">
        <f t="shared" si="42"/>
        <v>5.6799999999999233</v>
      </c>
      <c r="D609" s="195">
        <f t="shared" si="42"/>
        <v>0.8666666666666667</v>
      </c>
      <c r="E609" s="195">
        <f t="shared" si="43"/>
        <v>6.5501381589028351E-2</v>
      </c>
      <c r="F609" s="195">
        <f t="shared" si="43"/>
        <v>2.7831153118892229</v>
      </c>
      <c r="G609" s="195">
        <f t="shared" si="43"/>
        <v>0.75789473684210529</v>
      </c>
      <c r="Q609" s="196">
        <f t="shared" si="44"/>
        <v>5.6699999999999235</v>
      </c>
      <c r="R609" s="201">
        <v>0.8666666666666667</v>
      </c>
      <c r="S609" s="201">
        <v>0.93441675310001759</v>
      </c>
      <c r="T609" s="201">
        <v>6.5583246899982545E-2</v>
      </c>
      <c r="U609" s="201">
        <v>2.7768414835371718</v>
      </c>
      <c r="V609" s="201">
        <v>0.75789473684210529</v>
      </c>
    </row>
    <row r="610" spans="1:22">
      <c r="A610" s="195">
        <f t="shared" si="40"/>
        <v>0.93458048372192581</v>
      </c>
      <c r="B610" s="195">
        <f t="shared" si="41"/>
        <v>0.93458048372192581</v>
      </c>
      <c r="C610" s="196">
        <f t="shared" si="42"/>
        <v>5.6899999999999231</v>
      </c>
      <c r="D610" s="195">
        <f t="shared" si="42"/>
        <v>0.8666666666666667</v>
      </c>
      <c r="E610" s="195">
        <f t="shared" si="43"/>
        <v>6.5419516278074213E-2</v>
      </c>
      <c r="F610" s="195">
        <f t="shared" si="43"/>
        <v>2.7893891402412758</v>
      </c>
      <c r="G610" s="195">
        <f t="shared" si="43"/>
        <v>0.76140350877192986</v>
      </c>
      <c r="Q610" s="196">
        <f t="shared" si="44"/>
        <v>5.6799999999999233</v>
      </c>
      <c r="R610" s="201">
        <v>0.8666666666666667</v>
      </c>
      <c r="S610" s="201">
        <v>0.93449861841097159</v>
      </c>
      <c r="T610" s="201">
        <v>6.5501381589028351E-2</v>
      </c>
      <c r="U610" s="201">
        <v>2.7831153118892229</v>
      </c>
      <c r="V610" s="201">
        <v>0.75789473684210529</v>
      </c>
    </row>
    <row r="611" spans="1:22">
      <c r="A611" s="195">
        <f t="shared" si="40"/>
        <v>0.93466276957098049</v>
      </c>
      <c r="B611" s="195">
        <f t="shared" si="41"/>
        <v>0.93466276957098049</v>
      </c>
      <c r="C611" s="196">
        <f t="shared" si="42"/>
        <v>5.6999999999999229</v>
      </c>
      <c r="D611" s="195">
        <f t="shared" si="42"/>
        <v>0.8666666666666667</v>
      </c>
      <c r="E611" s="195">
        <f t="shared" si="43"/>
        <v>6.5337230429019524E-2</v>
      </c>
      <c r="F611" s="195">
        <f t="shared" si="43"/>
        <v>2.7957088072462883</v>
      </c>
      <c r="G611" s="195">
        <f t="shared" si="43"/>
        <v>0.76140350877192986</v>
      </c>
      <c r="Q611" s="196">
        <f t="shared" si="44"/>
        <v>5.6899999999999231</v>
      </c>
      <c r="R611" s="201">
        <v>0.8666666666666667</v>
      </c>
      <c r="S611" s="201">
        <v>0.93458048372192581</v>
      </c>
      <c r="T611" s="201">
        <v>6.5419516278074213E-2</v>
      </c>
      <c r="U611" s="201">
        <v>2.7893891402412758</v>
      </c>
      <c r="V611" s="201">
        <v>0.76140350877192986</v>
      </c>
    </row>
    <row r="612" spans="1:22">
      <c r="A612" s="195">
        <f t="shared" si="40"/>
        <v>0.9347479991867389</v>
      </c>
      <c r="B612" s="195">
        <f t="shared" si="41"/>
        <v>0.9347479991867389</v>
      </c>
      <c r="C612" s="196">
        <f t="shared" si="42"/>
        <v>5.7099999999999227</v>
      </c>
      <c r="D612" s="195">
        <f t="shared" si="42"/>
        <v>0.8666666666666667</v>
      </c>
      <c r="E612" s="195">
        <f t="shared" si="43"/>
        <v>6.5252000813261088E-2</v>
      </c>
      <c r="F612" s="195">
        <f t="shared" si="43"/>
        <v>2.8023293197228414</v>
      </c>
      <c r="G612" s="195">
        <f t="shared" si="43"/>
        <v>0.76140350877192986</v>
      </c>
      <c r="Q612" s="196">
        <f t="shared" si="44"/>
        <v>5.6999999999999229</v>
      </c>
      <c r="R612" s="201">
        <v>0.8666666666666667</v>
      </c>
      <c r="S612" s="201">
        <v>0.93466276957098049</v>
      </c>
      <c r="T612" s="201">
        <v>6.5337230429019524E-2</v>
      </c>
      <c r="U612" s="201">
        <v>2.7957088072462883</v>
      </c>
      <c r="V612" s="201">
        <v>0.76140350877192986</v>
      </c>
    </row>
    <row r="613" spans="1:22">
      <c r="A613" s="195">
        <f t="shared" si="40"/>
        <v>0.93482986449769323</v>
      </c>
      <c r="B613" s="195">
        <f t="shared" si="41"/>
        <v>0.93482986449769323</v>
      </c>
      <c r="C613" s="196">
        <f t="shared" si="42"/>
        <v>5.7199999999999225</v>
      </c>
      <c r="D613" s="195">
        <f t="shared" si="42"/>
        <v>0.8666666666666667</v>
      </c>
      <c r="E613" s="195">
        <f t="shared" si="43"/>
        <v>6.5170135502306908E-2</v>
      </c>
      <c r="F613" s="195">
        <f t="shared" si="43"/>
        <v>2.8086031480748943</v>
      </c>
      <c r="G613" s="195">
        <f t="shared" si="43"/>
        <v>0.76140350877192986</v>
      </c>
      <c r="Q613" s="196">
        <f t="shared" si="44"/>
        <v>5.7099999999999227</v>
      </c>
      <c r="R613" s="201">
        <v>0.8666666666666667</v>
      </c>
      <c r="S613" s="201">
        <v>0.9347479991867389</v>
      </c>
      <c r="T613" s="201">
        <v>6.5252000813261088E-2</v>
      </c>
      <c r="U613" s="201">
        <v>2.8023293197228414</v>
      </c>
      <c r="V613" s="201">
        <v>0.76140350877192986</v>
      </c>
    </row>
    <row r="614" spans="1:22">
      <c r="A614" s="195">
        <f t="shared" si="40"/>
        <v>0.93491857701000014</v>
      </c>
      <c r="B614" s="195">
        <f t="shared" si="41"/>
        <v>0.93491857701000014</v>
      </c>
      <c r="C614" s="196">
        <f t="shared" si="42"/>
        <v>5.7299999999999223</v>
      </c>
      <c r="D614" s="195">
        <f t="shared" si="42"/>
        <v>0.8666666666666667</v>
      </c>
      <c r="E614" s="195">
        <f t="shared" si="43"/>
        <v>6.5081422989999888E-2</v>
      </c>
      <c r="F614" s="195">
        <f t="shared" si="43"/>
        <v>2.8153222446910182</v>
      </c>
      <c r="G614" s="195">
        <f t="shared" si="43"/>
        <v>0.76140350877192986</v>
      </c>
      <c r="Q614" s="196">
        <f t="shared" si="44"/>
        <v>5.7199999999999225</v>
      </c>
      <c r="R614" s="201">
        <v>0.8666666666666667</v>
      </c>
      <c r="S614" s="201">
        <v>0.93482986449769323</v>
      </c>
      <c r="T614" s="201">
        <v>6.5170135502306908E-2</v>
      </c>
      <c r="U614" s="201">
        <v>2.8086031480748943</v>
      </c>
      <c r="V614" s="201">
        <v>0.76140350877192986</v>
      </c>
    </row>
    <row r="615" spans="1:22">
      <c r="A615" s="195">
        <f t="shared" si="40"/>
        <v>0.93500065259000442</v>
      </c>
      <c r="B615" s="195">
        <f t="shared" si="41"/>
        <v>0.93500065259000442</v>
      </c>
      <c r="C615" s="196">
        <f t="shared" si="42"/>
        <v>5.7399999999999221</v>
      </c>
      <c r="D615" s="195">
        <f t="shared" si="42"/>
        <v>0.8666666666666667</v>
      </c>
      <c r="E615" s="195">
        <f t="shared" si="43"/>
        <v>6.4999347409995453E-2</v>
      </c>
      <c r="F615" s="195">
        <f t="shared" si="43"/>
        <v>2.8218814468337849</v>
      </c>
      <c r="G615" s="195">
        <f t="shared" si="43"/>
        <v>0.76140350877192986</v>
      </c>
      <c r="Q615" s="196">
        <f t="shared" si="44"/>
        <v>5.7299999999999223</v>
      </c>
      <c r="R615" s="201">
        <v>0.8666666666666667</v>
      </c>
      <c r="S615" s="201">
        <v>0.93491857701000014</v>
      </c>
      <c r="T615" s="201">
        <v>6.5081422989999888E-2</v>
      </c>
      <c r="U615" s="201">
        <v>2.8153222446910182</v>
      </c>
      <c r="V615" s="201">
        <v>0.76140350877192986</v>
      </c>
    </row>
    <row r="616" spans="1:22">
      <c r="A616" s="195">
        <f t="shared" si="40"/>
        <v>0.93509352758843056</v>
      </c>
      <c r="B616" s="195">
        <f t="shared" si="41"/>
        <v>0.93509352758843056</v>
      </c>
      <c r="C616" s="196">
        <f t="shared" si="42"/>
        <v>5.7499999999999218</v>
      </c>
      <c r="D616" s="195">
        <f t="shared" si="42"/>
        <v>0.8666666666666667</v>
      </c>
      <c r="E616" s="195">
        <f t="shared" si="43"/>
        <v>6.4906472411569396E-2</v>
      </c>
      <c r="F616" s="195">
        <f t="shared" si="43"/>
        <v>2.8287386837396467</v>
      </c>
      <c r="G616" s="195">
        <f t="shared" si="43"/>
        <v>0.76140350877192986</v>
      </c>
      <c r="Q616" s="196">
        <f t="shared" si="44"/>
        <v>5.7399999999999221</v>
      </c>
      <c r="R616" s="201">
        <v>0.8666666666666667</v>
      </c>
      <c r="S616" s="201">
        <v>0.93500065259000442</v>
      </c>
      <c r="T616" s="201">
        <v>6.4999347409995453E-2</v>
      </c>
      <c r="U616" s="201">
        <v>2.8218814468337849</v>
      </c>
      <c r="V616" s="201">
        <v>0.76140350877192986</v>
      </c>
    </row>
    <row r="617" spans="1:22">
      <c r="A617" s="195">
        <f t="shared" ref="A617:A680" si="45">S618</f>
        <v>0.93517581343748535</v>
      </c>
      <c r="B617" s="195">
        <f t="shared" ref="B617:B680" si="46">S618</f>
        <v>0.93517581343748535</v>
      </c>
      <c r="C617" s="196">
        <f t="shared" ref="C617:D680" si="47">Q618</f>
        <v>5.7599999999999216</v>
      </c>
      <c r="D617" s="195">
        <f t="shared" si="47"/>
        <v>0.8666666666666667</v>
      </c>
      <c r="E617" s="195">
        <f t="shared" ref="E617:G680" si="48">T618</f>
        <v>6.4824186562514693E-2</v>
      </c>
      <c r="F617" s="195">
        <f t="shared" si="48"/>
        <v>2.8350583507446609</v>
      </c>
      <c r="G617" s="195">
        <f t="shared" si="48"/>
        <v>0.76140350877192986</v>
      </c>
      <c r="Q617" s="196">
        <f t="shared" si="44"/>
        <v>5.7499999999999218</v>
      </c>
      <c r="R617" s="201">
        <v>0.8666666666666667</v>
      </c>
      <c r="S617" s="201">
        <v>0.93509352758843056</v>
      </c>
      <c r="T617" s="201">
        <v>6.4906472411569396E-2</v>
      </c>
      <c r="U617" s="201">
        <v>2.8287386837396467</v>
      </c>
      <c r="V617" s="201">
        <v>0.76140350877192986</v>
      </c>
    </row>
    <row r="618" spans="1:22">
      <c r="A618" s="195">
        <f t="shared" si="45"/>
        <v>0.93526104305324376</v>
      </c>
      <c r="B618" s="195">
        <f t="shared" si="46"/>
        <v>0.93526104305324376</v>
      </c>
      <c r="C618" s="196">
        <f t="shared" si="47"/>
        <v>5.7699999999999214</v>
      </c>
      <c r="D618" s="195">
        <f t="shared" si="47"/>
        <v>0.8666666666666667</v>
      </c>
      <c r="E618" s="195">
        <f t="shared" si="48"/>
        <v>6.4738956946756299E-2</v>
      </c>
      <c r="F618" s="195">
        <f t="shared" si="48"/>
        <v>2.8416788632212122</v>
      </c>
      <c r="G618" s="195">
        <f t="shared" si="48"/>
        <v>0.76491228070175443</v>
      </c>
      <c r="Q618" s="196">
        <f t="shared" si="44"/>
        <v>5.7599999999999216</v>
      </c>
      <c r="R618" s="201">
        <v>0.8666666666666667</v>
      </c>
      <c r="S618" s="201">
        <v>0.93517581343748535</v>
      </c>
      <c r="T618" s="201">
        <v>6.4824186562514693E-2</v>
      </c>
      <c r="U618" s="201">
        <v>2.8350583507446609</v>
      </c>
      <c r="V618" s="201">
        <v>0.76140350877192986</v>
      </c>
    </row>
    <row r="619" spans="1:22">
      <c r="A619" s="195">
        <f t="shared" si="45"/>
        <v>0.93534290836419787</v>
      </c>
      <c r="B619" s="195">
        <f t="shared" si="46"/>
        <v>0.93534290836419787</v>
      </c>
      <c r="C619" s="196">
        <f t="shared" si="47"/>
        <v>5.7799999999999212</v>
      </c>
      <c r="D619" s="195">
        <f t="shared" si="47"/>
        <v>0.8666666666666667</v>
      </c>
      <c r="E619" s="195">
        <f t="shared" si="48"/>
        <v>6.4657091635802091E-2</v>
      </c>
      <c r="F619" s="195">
        <f t="shared" si="48"/>
        <v>2.8479526915732651</v>
      </c>
      <c r="G619" s="195">
        <f t="shared" si="48"/>
        <v>0.76491228070175443</v>
      </c>
      <c r="Q619" s="196">
        <f t="shared" si="44"/>
        <v>5.7699999999999214</v>
      </c>
      <c r="R619" s="201">
        <v>0.8666666666666667</v>
      </c>
      <c r="S619" s="201">
        <v>0.93526104305324376</v>
      </c>
      <c r="T619" s="201">
        <v>6.4738956946756299E-2</v>
      </c>
      <c r="U619" s="201">
        <v>2.8416788632212122</v>
      </c>
      <c r="V619" s="201">
        <v>0.76491228070175443</v>
      </c>
    </row>
    <row r="620" spans="1:22">
      <c r="A620" s="195">
        <f t="shared" si="45"/>
        <v>0.93542519421325276</v>
      </c>
      <c r="B620" s="195">
        <f t="shared" si="46"/>
        <v>0.93542519421325276</v>
      </c>
      <c r="C620" s="196">
        <f t="shared" si="47"/>
        <v>5.789999999999921</v>
      </c>
      <c r="D620" s="195">
        <f t="shared" si="47"/>
        <v>0.8666666666666667</v>
      </c>
      <c r="E620" s="195">
        <f t="shared" si="48"/>
        <v>6.4574805786747416E-2</v>
      </c>
      <c r="F620" s="195">
        <f t="shared" si="48"/>
        <v>2.8542723585782754</v>
      </c>
      <c r="G620" s="195">
        <f t="shared" si="48"/>
        <v>0.76491228070175443</v>
      </c>
      <c r="Q620" s="196">
        <f t="shared" ref="Q620:Q683" si="49">Q619+0.01</f>
        <v>5.7799999999999212</v>
      </c>
      <c r="R620" s="201">
        <v>0.8666666666666667</v>
      </c>
      <c r="S620" s="201">
        <v>0.93534290836419787</v>
      </c>
      <c r="T620" s="201">
        <v>6.4657091635802091E-2</v>
      </c>
      <c r="U620" s="201">
        <v>2.8479526915732651</v>
      </c>
      <c r="V620" s="201">
        <v>0.76491228070175443</v>
      </c>
    </row>
    <row r="621" spans="1:22">
      <c r="A621" s="195">
        <f t="shared" si="45"/>
        <v>0.93551348618745922</v>
      </c>
      <c r="B621" s="195">
        <f t="shared" si="46"/>
        <v>0.93551348618745922</v>
      </c>
      <c r="C621" s="196">
        <f t="shared" si="47"/>
        <v>5.7999999999999208</v>
      </c>
      <c r="D621" s="195">
        <f t="shared" si="47"/>
        <v>0.8666666666666667</v>
      </c>
      <c r="E621" s="195">
        <f t="shared" si="48"/>
        <v>6.4486513812540946E-2</v>
      </c>
      <c r="F621" s="195">
        <f t="shared" si="48"/>
        <v>2.8609456165414429</v>
      </c>
      <c r="G621" s="195">
        <f t="shared" si="48"/>
        <v>0.76842105263157889</v>
      </c>
      <c r="Q621" s="196">
        <f t="shared" si="49"/>
        <v>5.789999999999921</v>
      </c>
      <c r="R621" s="201">
        <v>0.8666666666666667</v>
      </c>
      <c r="S621" s="201">
        <v>0.93542519421325276</v>
      </c>
      <c r="T621" s="201">
        <v>6.4574805786747416E-2</v>
      </c>
      <c r="U621" s="201">
        <v>2.8542723585782754</v>
      </c>
      <c r="V621" s="201">
        <v>0.76491228070175443</v>
      </c>
    </row>
    <row r="622" spans="1:22">
      <c r="A622" s="195">
        <f t="shared" si="45"/>
        <v>0.93559535149841322</v>
      </c>
      <c r="B622" s="195">
        <f t="shared" si="46"/>
        <v>0.93559535149841322</v>
      </c>
      <c r="C622" s="196">
        <f t="shared" si="47"/>
        <v>5.8099999999999206</v>
      </c>
      <c r="D622" s="195">
        <f t="shared" si="47"/>
        <v>0.8666666666666667</v>
      </c>
      <c r="E622" s="195">
        <f t="shared" si="48"/>
        <v>6.4404648501586753E-2</v>
      </c>
      <c r="F622" s="195">
        <f t="shared" si="48"/>
        <v>2.8672194448934967</v>
      </c>
      <c r="G622" s="195">
        <f t="shared" si="48"/>
        <v>0.76842105263157889</v>
      </c>
      <c r="Q622" s="196">
        <f t="shared" si="49"/>
        <v>5.7999999999999208</v>
      </c>
      <c r="R622" s="201">
        <v>0.8666666666666667</v>
      </c>
      <c r="S622" s="201">
        <v>0.93551348618745922</v>
      </c>
      <c r="T622" s="201">
        <v>6.4486513812540946E-2</v>
      </c>
      <c r="U622" s="201">
        <v>2.8609456165414429</v>
      </c>
      <c r="V622" s="201">
        <v>0.76842105263157889</v>
      </c>
    </row>
    <row r="623" spans="1:22">
      <c r="A623" s="195">
        <f t="shared" si="45"/>
        <v>0.93567721680936744</v>
      </c>
      <c r="B623" s="195">
        <f t="shared" si="46"/>
        <v>0.93567721680936744</v>
      </c>
      <c r="C623" s="196">
        <f t="shared" si="47"/>
        <v>5.8199999999999203</v>
      </c>
      <c r="D623" s="195">
        <f t="shared" si="47"/>
        <v>0.8666666666666667</v>
      </c>
      <c r="E623" s="195">
        <f t="shared" si="48"/>
        <v>6.4322783190632588E-2</v>
      </c>
      <c r="F623" s="195">
        <f t="shared" si="48"/>
        <v>2.8734932732455483</v>
      </c>
      <c r="G623" s="195">
        <f t="shared" si="48"/>
        <v>0.76842105263157889</v>
      </c>
      <c r="Q623" s="196">
        <f t="shared" si="49"/>
        <v>5.8099999999999206</v>
      </c>
      <c r="R623" s="201">
        <v>0.8666666666666667</v>
      </c>
      <c r="S623" s="201">
        <v>0.93559535149841322</v>
      </c>
      <c r="T623" s="201">
        <v>6.4404648501586753E-2</v>
      </c>
      <c r="U623" s="201">
        <v>2.8672194448934967</v>
      </c>
      <c r="V623" s="201">
        <v>0.76842105263157889</v>
      </c>
    </row>
    <row r="624" spans="1:22">
      <c r="A624" s="195">
        <f t="shared" si="45"/>
        <v>0.93576286696322641</v>
      </c>
      <c r="B624" s="195">
        <f t="shared" si="46"/>
        <v>0.93576286696322641</v>
      </c>
      <c r="C624" s="196">
        <f t="shared" si="47"/>
        <v>5.8299999999999201</v>
      </c>
      <c r="D624" s="195">
        <f t="shared" si="47"/>
        <v>0.8666666666666667</v>
      </c>
      <c r="E624" s="195">
        <f t="shared" si="48"/>
        <v>6.4237133036773628E-2</v>
      </c>
      <c r="F624" s="195">
        <f t="shared" si="48"/>
        <v>2.8801596243750596</v>
      </c>
      <c r="G624" s="195">
        <f t="shared" si="48"/>
        <v>0.76842105263157889</v>
      </c>
      <c r="Q624" s="196">
        <f t="shared" si="49"/>
        <v>5.8199999999999203</v>
      </c>
      <c r="R624" s="201">
        <v>0.8666666666666667</v>
      </c>
      <c r="S624" s="201">
        <v>0.93567721680936744</v>
      </c>
      <c r="T624" s="201">
        <v>6.4322783190632588E-2</v>
      </c>
      <c r="U624" s="201">
        <v>2.8734932732455483</v>
      </c>
      <c r="V624" s="201">
        <v>0.76842105263157889</v>
      </c>
    </row>
    <row r="625" spans="1:22">
      <c r="A625" s="195">
        <f t="shared" si="45"/>
        <v>0.93584494254323081</v>
      </c>
      <c r="B625" s="195">
        <f t="shared" si="46"/>
        <v>0.93584494254323081</v>
      </c>
      <c r="C625" s="196">
        <f t="shared" si="47"/>
        <v>5.8399999999999199</v>
      </c>
      <c r="D625" s="195">
        <f t="shared" si="47"/>
        <v>0.8666666666666667</v>
      </c>
      <c r="E625" s="195">
        <f t="shared" si="48"/>
        <v>6.4155057456769193E-2</v>
      </c>
      <c r="F625" s="195">
        <f t="shared" si="48"/>
        <v>2.8867188265178285</v>
      </c>
      <c r="G625" s="195">
        <f t="shared" si="48"/>
        <v>0.76842105263157889</v>
      </c>
      <c r="Q625" s="196">
        <f t="shared" si="49"/>
        <v>5.8299999999999201</v>
      </c>
      <c r="R625" s="201">
        <v>0.8666666666666667</v>
      </c>
      <c r="S625" s="201">
        <v>0.93576286696322641</v>
      </c>
      <c r="T625" s="201">
        <v>6.4237133036773628E-2</v>
      </c>
      <c r="U625" s="201">
        <v>2.8801596243750596</v>
      </c>
      <c r="V625" s="201">
        <v>0.76842105263157889</v>
      </c>
    </row>
    <row r="626" spans="1:22">
      <c r="A626" s="195">
        <f t="shared" si="45"/>
        <v>0.93592680785418514</v>
      </c>
      <c r="B626" s="195">
        <f t="shared" si="46"/>
        <v>0.93592680785418514</v>
      </c>
      <c r="C626" s="196">
        <f t="shared" si="47"/>
        <v>5.8499999999999197</v>
      </c>
      <c r="D626" s="195">
        <f t="shared" si="47"/>
        <v>0.8666666666666667</v>
      </c>
      <c r="E626" s="195">
        <f t="shared" si="48"/>
        <v>6.4073192145815E-2</v>
      </c>
      <c r="F626" s="195">
        <f t="shared" si="48"/>
        <v>2.892992654869881</v>
      </c>
      <c r="G626" s="195">
        <f t="shared" si="48"/>
        <v>0.76842105263157889</v>
      </c>
      <c r="Q626" s="196">
        <f t="shared" si="49"/>
        <v>5.8399999999999199</v>
      </c>
      <c r="R626" s="201">
        <v>0.8666666666666667</v>
      </c>
      <c r="S626" s="201">
        <v>0.93584494254323081</v>
      </c>
      <c r="T626" s="201">
        <v>6.4155057456769193E-2</v>
      </c>
      <c r="U626" s="201">
        <v>2.8867188265178285</v>
      </c>
      <c r="V626" s="201">
        <v>0.76842105263157889</v>
      </c>
    </row>
    <row r="627" spans="1:22">
      <c r="A627" s="195">
        <f t="shared" si="45"/>
        <v>0.93600909370323959</v>
      </c>
      <c r="B627" s="195">
        <f t="shared" si="46"/>
        <v>0.93600909370323959</v>
      </c>
      <c r="C627" s="196">
        <f t="shared" si="47"/>
        <v>5.8599999999999195</v>
      </c>
      <c r="D627" s="195">
        <f t="shared" si="47"/>
        <v>0.8666666666666667</v>
      </c>
      <c r="E627" s="195">
        <f t="shared" si="48"/>
        <v>6.3990906296760325E-2</v>
      </c>
      <c r="F627" s="195">
        <f t="shared" si="48"/>
        <v>2.8993123218748922</v>
      </c>
      <c r="G627" s="195">
        <f t="shared" si="48"/>
        <v>0.76842105263157889</v>
      </c>
      <c r="Q627" s="196">
        <f t="shared" si="49"/>
        <v>5.8499999999999197</v>
      </c>
      <c r="R627" s="201">
        <v>0.8666666666666667</v>
      </c>
      <c r="S627" s="201">
        <v>0.93592680785418514</v>
      </c>
      <c r="T627" s="201">
        <v>6.4073192145815E-2</v>
      </c>
      <c r="U627" s="201">
        <v>2.892992654869881</v>
      </c>
      <c r="V627" s="201">
        <v>0.76842105263157889</v>
      </c>
    </row>
    <row r="628" spans="1:22">
      <c r="A628" s="195">
        <f t="shared" si="45"/>
        <v>0.93609577494510809</v>
      </c>
      <c r="B628" s="195">
        <f t="shared" si="46"/>
        <v>0.93609577494510809</v>
      </c>
      <c r="C628" s="196">
        <f t="shared" si="47"/>
        <v>5.8699999999999193</v>
      </c>
      <c r="D628" s="195">
        <f t="shared" si="47"/>
        <v>0.87017543859649127</v>
      </c>
      <c r="E628" s="195">
        <f t="shared" si="48"/>
        <v>6.3904225054891794E-2</v>
      </c>
      <c r="F628" s="195">
        <f t="shared" si="48"/>
        <v>2.9059871905703951</v>
      </c>
      <c r="G628" s="195">
        <f t="shared" si="48"/>
        <v>0.76842105263157889</v>
      </c>
      <c r="Q628" s="196">
        <f t="shared" si="49"/>
        <v>5.8599999999999195</v>
      </c>
      <c r="R628" s="201">
        <v>0.8666666666666667</v>
      </c>
      <c r="S628" s="201">
        <v>0.93600909370323959</v>
      </c>
      <c r="T628" s="201">
        <v>6.3990906296760325E-2</v>
      </c>
      <c r="U628" s="201">
        <v>2.8993123218748922</v>
      </c>
      <c r="V628" s="201">
        <v>0.76842105263157889</v>
      </c>
    </row>
    <row r="629" spans="1:22">
      <c r="A629" s="195">
        <f t="shared" si="45"/>
        <v>0.93617448622030841</v>
      </c>
      <c r="B629" s="195">
        <f t="shared" si="46"/>
        <v>0.93617448622030841</v>
      </c>
      <c r="C629" s="196">
        <f t="shared" si="47"/>
        <v>5.8799999999999191</v>
      </c>
      <c r="D629" s="195">
        <f t="shared" si="47"/>
        <v>0.87017543859649127</v>
      </c>
      <c r="E629" s="195">
        <f t="shared" si="48"/>
        <v>6.3825513779691617E-2</v>
      </c>
      <c r="F629" s="195">
        <f t="shared" si="48"/>
        <v>2.9122641729582051</v>
      </c>
      <c r="G629" s="195">
        <f t="shared" si="48"/>
        <v>0.76842105263157889</v>
      </c>
      <c r="Q629" s="196">
        <f t="shared" si="49"/>
        <v>5.8699999999999193</v>
      </c>
      <c r="R629" s="201">
        <v>0.87017543859649127</v>
      </c>
      <c r="S629" s="201">
        <v>0.93609577494510809</v>
      </c>
      <c r="T629" s="201">
        <v>6.3904225054891794E-2</v>
      </c>
      <c r="U629" s="201">
        <v>2.9059871905703951</v>
      </c>
      <c r="V629" s="201">
        <v>0.76842105263157889</v>
      </c>
    </row>
    <row r="630" spans="1:22">
      <c r="A630" s="195">
        <f t="shared" si="45"/>
        <v>0.93625698233841337</v>
      </c>
      <c r="B630" s="195">
        <f t="shared" si="46"/>
        <v>0.93625698233841337</v>
      </c>
      <c r="C630" s="196">
        <f t="shared" si="47"/>
        <v>5.8899999999999189</v>
      </c>
      <c r="D630" s="195">
        <f t="shared" si="47"/>
        <v>0.87017543859649127</v>
      </c>
      <c r="E630" s="195">
        <f t="shared" si="48"/>
        <v>6.3743017661586673E-2</v>
      </c>
      <c r="F630" s="195">
        <f t="shared" si="48"/>
        <v>2.9189336781234694</v>
      </c>
      <c r="G630" s="195">
        <f t="shared" si="48"/>
        <v>0.76842105263157889</v>
      </c>
      <c r="Q630" s="196">
        <f t="shared" si="49"/>
        <v>5.8799999999999191</v>
      </c>
      <c r="R630" s="201">
        <v>0.87017543859649127</v>
      </c>
      <c r="S630" s="201">
        <v>0.93617448622030841</v>
      </c>
      <c r="T630" s="201">
        <v>6.3825513779691617E-2</v>
      </c>
      <c r="U630" s="201">
        <v>2.9122641729582051</v>
      </c>
      <c r="V630" s="201">
        <v>0.76842105263157889</v>
      </c>
    </row>
    <row r="631" spans="1:22">
      <c r="A631" s="195">
        <f t="shared" si="45"/>
        <v>0.93633569361361357</v>
      </c>
      <c r="B631" s="195">
        <f t="shared" si="46"/>
        <v>0.93633569361361357</v>
      </c>
      <c r="C631" s="196">
        <f t="shared" si="47"/>
        <v>5.8999999999999186</v>
      </c>
      <c r="D631" s="195">
        <f t="shared" si="47"/>
        <v>0.87017543859649127</v>
      </c>
      <c r="E631" s="195">
        <f t="shared" si="48"/>
        <v>6.3664306386386468E-2</v>
      </c>
      <c r="F631" s="195">
        <f t="shared" si="48"/>
        <v>2.9252106605112749</v>
      </c>
      <c r="G631" s="195">
        <f t="shared" si="48"/>
        <v>0.76842105263157889</v>
      </c>
      <c r="Q631" s="196">
        <f t="shared" si="49"/>
        <v>5.8899999999999189</v>
      </c>
      <c r="R631" s="201">
        <v>0.87017543859649127</v>
      </c>
      <c r="S631" s="201">
        <v>0.93625698233841337</v>
      </c>
      <c r="T631" s="201">
        <v>6.3743017661586673E-2</v>
      </c>
      <c r="U631" s="201">
        <v>2.9189336781234694</v>
      </c>
      <c r="V631" s="201">
        <v>0.76842105263157889</v>
      </c>
    </row>
    <row r="632" spans="1:22">
      <c r="A632" s="195">
        <f t="shared" si="45"/>
        <v>0.93641440488881367</v>
      </c>
      <c r="B632" s="195">
        <f t="shared" si="46"/>
        <v>0.93641440488881367</v>
      </c>
      <c r="C632" s="196">
        <f t="shared" si="47"/>
        <v>5.9099999999999184</v>
      </c>
      <c r="D632" s="195">
        <f t="shared" si="47"/>
        <v>0.87017543859649127</v>
      </c>
      <c r="E632" s="195">
        <f t="shared" si="48"/>
        <v>6.3585595111186277E-2</v>
      </c>
      <c r="F632" s="195">
        <f t="shared" si="48"/>
        <v>2.9314876428990826</v>
      </c>
      <c r="G632" s="195">
        <f t="shared" si="48"/>
        <v>0.76842105263157889</v>
      </c>
      <c r="Q632" s="196">
        <f t="shared" si="49"/>
        <v>5.8999999999999186</v>
      </c>
      <c r="R632" s="201">
        <v>0.87017543859649127</v>
      </c>
      <c r="S632" s="201">
        <v>0.93633569361361357</v>
      </c>
      <c r="T632" s="201">
        <v>6.3664306386386468E-2</v>
      </c>
      <c r="U632" s="201">
        <v>2.9252106605112749</v>
      </c>
      <c r="V632" s="201">
        <v>0.76842105263157889</v>
      </c>
    </row>
    <row r="633" spans="1:22">
      <c r="A633" s="195">
        <f t="shared" si="45"/>
        <v>0.93649311616401387</v>
      </c>
      <c r="B633" s="195">
        <f t="shared" si="46"/>
        <v>0.93649311616401387</v>
      </c>
      <c r="C633" s="196">
        <f t="shared" si="47"/>
        <v>5.9199999999999182</v>
      </c>
      <c r="D633" s="195">
        <f t="shared" si="47"/>
        <v>0.87017543859649127</v>
      </c>
      <c r="E633" s="195">
        <f t="shared" si="48"/>
        <v>6.3506883835986086E-2</v>
      </c>
      <c r="F633" s="195">
        <f t="shared" si="48"/>
        <v>2.9377646252868899</v>
      </c>
      <c r="G633" s="195">
        <f t="shared" si="48"/>
        <v>0.76842105263157889</v>
      </c>
      <c r="Q633" s="196">
        <f t="shared" si="49"/>
        <v>5.9099999999999184</v>
      </c>
      <c r="R633" s="201">
        <v>0.87017543859649127</v>
      </c>
      <c r="S633" s="201">
        <v>0.93641440488881367</v>
      </c>
      <c r="T633" s="201">
        <v>6.3585595111186277E-2</v>
      </c>
      <c r="U633" s="201">
        <v>2.9314876428990826</v>
      </c>
      <c r="V633" s="201">
        <v>0.76842105263157889</v>
      </c>
    </row>
    <row r="634" spans="1:22">
      <c r="A634" s="195">
        <f t="shared" si="45"/>
        <v>0.9365786746405671</v>
      </c>
      <c r="B634" s="195">
        <f t="shared" si="46"/>
        <v>0.9365786746405671</v>
      </c>
      <c r="C634" s="196">
        <f t="shared" si="47"/>
        <v>5.929999999999918</v>
      </c>
      <c r="D634" s="195">
        <f t="shared" si="47"/>
        <v>0.87017543859649127</v>
      </c>
      <c r="E634" s="195">
        <f t="shared" si="48"/>
        <v>6.3421325359433067E-2</v>
      </c>
      <c r="F634" s="195">
        <f t="shared" si="48"/>
        <v>2.9444868759387695</v>
      </c>
      <c r="G634" s="195">
        <f t="shared" si="48"/>
        <v>0.76842105263157889</v>
      </c>
      <c r="Q634" s="196">
        <f t="shared" si="49"/>
        <v>5.9199999999999182</v>
      </c>
      <c r="R634" s="201">
        <v>0.87017543859649127</v>
      </c>
      <c r="S634" s="201">
        <v>0.93649311616401387</v>
      </c>
      <c r="T634" s="201">
        <v>6.3506883835986086E-2</v>
      </c>
      <c r="U634" s="201">
        <v>2.9377646252868899</v>
      </c>
      <c r="V634" s="201">
        <v>0.76842105263157889</v>
      </c>
    </row>
    <row r="635" spans="1:22">
      <c r="A635" s="195">
        <f t="shared" si="45"/>
        <v>0.93665759618481748</v>
      </c>
      <c r="B635" s="195">
        <f t="shared" si="46"/>
        <v>0.93665759618481748</v>
      </c>
      <c r="C635" s="196">
        <f t="shared" si="47"/>
        <v>5.9399999999999178</v>
      </c>
      <c r="D635" s="195">
        <f t="shared" si="47"/>
        <v>0.87017543859649127</v>
      </c>
      <c r="E635" s="195">
        <f t="shared" si="48"/>
        <v>6.3342403815182607E-2</v>
      </c>
      <c r="F635" s="195">
        <f t="shared" si="48"/>
        <v>2.9510492321172932</v>
      </c>
      <c r="G635" s="195">
        <f t="shared" si="48"/>
        <v>0.76842105263157889</v>
      </c>
      <c r="Q635" s="196">
        <f t="shared" si="49"/>
        <v>5.929999999999918</v>
      </c>
      <c r="R635" s="201">
        <v>0.87017543859649127</v>
      </c>
      <c r="S635" s="201">
        <v>0.9365786746405671</v>
      </c>
      <c r="T635" s="201">
        <v>6.3421325359433067E-2</v>
      </c>
      <c r="U635" s="201">
        <v>2.9444868759387695</v>
      </c>
      <c r="V635" s="201">
        <v>0.76842105263157889</v>
      </c>
    </row>
    <row r="636" spans="1:22">
      <c r="A636" s="195">
        <f t="shared" si="45"/>
        <v>0.93673967176482187</v>
      </c>
      <c r="B636" s="195">
        <f t="shared" si="46"/>
        <v>0.93673967176482187</v>
      </c>
      <c r="C636" s="196">
        <f t="shared" si="47"/>
        <v>5.9499999999999176</v>
      </c>
      <c r="D636" s="195">
        <f t="shared" si="47"/>
        <v>0.87017543859649127</v>
      </c>
      <c r="E636" s="195">
        <f t="shared" si="48"/>
        <v>6.3260328235178159E-2</v>
      </c>
      <c r="F636" s="195">
        <f t="shared" si="48"/>
        <v>2.957672898629597</v>
      </c>
      <c r="G636" s="195">
        <f t="shared" si="48"/>
        <v>0.76842105263157889</v>
      </c>
      <c r="Q636" s="196">
        <f t="shared" si="49"/>
        <v>5.9399999999999178</v>
      </c>
      <c r="R636" s="201">
        <v>0.87017543859649127</v>
      </c>
      <c r="S636" s="201">
        <v>0.93665759618481748</v>
      </c>
      <c r="T636" s="201">
        <v>6.3342403815182607E-2</v>
      </c>
      <c r="U636" s="201">
        <v>2.9510492321172932</v>
      </c>
      <c r="V636" s="201">
        <v>0.76842105263157889</v>
      </c>
    </row>
    <row r="637" spans="1:22">
      <c r="A637" s="195">
        <f t="shared" si="45"/>
        <v>0.93682876192034314</v>
      </c>
      <c r="B637" s="195">
        <f t="shared" si="46"/>
        <v>0.93682876192034314</v>
      </c>
      <c r="C637" s="196">
        <f t="shared" si="47"/>
        <v>5.9599999999999174</v>
      </c>
      <c r="D637" s="195">
        <f t="shared" si="47"/>
        <v>0.87017543859649127</v>
      </c>
      <c r="E637" s="195">
        <f t="shared" si="48"/>
        <v>6.3171238079656897E-2</v>
      </c>
      <c r="F637" s="195">
        <f t="shared" si="48"/>
        <v>2.9645801795694218</v>
      </c>
      <c r="G637" s="195">
        <f t="shared" si="48"/>
        <v>0.76842105263157889</v>
      </c>
      <c r="Q637" s="196">
        <f t="shared" si="49"/>
        <v>5.9499999999999176</v>
      </c>
      <c r="R637" s="201">
        <v>0.87017543859649127</v>
      </c>
      <c r="S637" s="201">
        <v>0.93673967176482187</v>
      </c>
      <c r="T637" s="201">
        <v>6.3260328235178159E-2</v>
      </c>
      <c r="U637" s="201">
        <v>2.957672898629597</v>
      </c>
      <c r="V637" s="201">
        <v>0.76842105263157889</v>
      </c>
    </row>
    <row r="638" spans="1:22">
      <c r="A638" s="195">
        <f t="shared" si="45"/>
        <v>0.93690747319554324</v>
      </c>
      <c r="B638" s="195">
        <f t="shared" si="46"/>
        <v>0.93690747319554324</v>
      </c>
      <c r="C638" s="196">
        <f t="shared" si="47"/>
        <v>5.9699999999999172</v>
      </c>
      <c r="D638" s="195">
        <f t="shared" si="47"/>
        <v>0.87017543859649127</v>
      </c>
      <c r="E638" s="195">
        <f t="shared" si="48"/>
        <v>6.3092526804456664E-2</v>
      </c>
      <c r="F638" s="195">
        <f t="shared" si="48"/>
        <v>2.9708571619572282</v>
      </c>
      <c r="G638" s="195">
        <f t="shared" si="48"/>
        <v>0.76842105263157889</v>
      </c>
      <c r="Q638" s="196">
        <f t="shared" si="49"/>
        <v>5.9599999999999174</v>
      </c>
      <c r="R638" s="201">
        <v>0.87017543859649127</v>
      </c>
      <c r="S638" s="201">
        <v>0.93682876192034314</v>
      </c>
      <c r="T638" s="201">
        <v>6.3171238079656897E-2</v>
      </c>
      <c r="U638" s="201">
        <v>2.9645801795694218</v>
      </c>
      <c r="V638" s="201">
        <v>0.76842105263157889</v>
      </c>
    </row>
    <row r="639" spans="1:22">
      <c r="A639" s="195">
        <f t="shared" si="45"/>
        <v>0.93698618447074367</v>
      </c>
      <c r="B639" s="195">
        <f t="shared" si="46"/>
        <v>0.93698618447074367</v>
      </c>
      <c r="C639" s="196">
        <f t="shared" si="47"/>
        <v>5.9799999999999169</v>
      </c>
      <c r="D639" s="195">
        <f t="shared" si="47"/>
        <v>0.87017543859649127</v>
      </c>
      <c r="E639" s="195">
        <f t="shared" si="48"/>
        <v>6.3013815529256514E-2</v>
      </c>
      <c r="F639" s="195">
        <f t="shared" si="48"/>
        <v>2.9771341443450376</v>
      </c>
      <c r="G639" s="195">
        <f t="shared" si="48"/>
        <v>0.76842105263157889</v>
      </c>
      <c r="Q639" s="196">
        <f t="shared" si="49"/>
        <v>5.9699999999999172</v>
      </c>
      <c r="R639" s="201">
        <v>0.87017543859649127</v>
      </c>
      <c r="S639" s="201">
        <v>0.93690747319554324</v>
      </c>
      <c r="T639" s="201">
        <v>6.3092526804456664E-2</v>
      </c>
      <c r="U639" s="201">
        <v>2.9708571619572282</v>
      </c>
      <c r="V639" s="201">
        <v>0.76842105263157889</v>
      </c>
    </row>
    <row r="640" spans="1:22">
      <c r="A640" s="195">
        <f t="shared" si="45"/>
        <v>0.93706531628404421</v>
      </c>
      <c r="B640" s="195">
        <f t="shared" si="46"/>
        <v>0.93706531628404421</v>
      </c>
      <c r="C640" s="196">
        <f t="shared" si="47"/>
        <v>5.9899999999999167</v>
      </c>
      <c r="D640" s="195">
        <f t="shared" si="47"/>
        <v>0.87017543859649127</v>
      </c>
      <c r="E640" s="195">
        <f t="shared" si="48"/>
        <v>6.2934683715955786E-2</v>
      </c>
      <c r="F640" s="195">
        <f t="shared" si="48"/>
        <v>2.983456965385801</v>
      </c>
      <c r="G640" s="195">
        <f t="shared" si="48"/>
        <v>0.76842105263157889</v>
      </c>
      <c r="Q640" s="196">
        <f t="shared" si="49"/>
        <v>5.9799999999999169</v>
      </c>
      <c r="R640" s="201">
        <v>0.87017543859649127</v>
      </c>
      <c r="S640" s="201">
        <v>0.93698618447074367</v>
      </c>
      <c r="T640" s="201">
        <v>6.3013815529256514E-2</v>
      </c>
      <c r="U640" s="201">
        <v>2.9771341443450376</v>
      </c>
      <c r="V640" s="201">
        <v>0.76842105263157889</v>
      </c>
    </row>
    <row r="641" spans="1:22">
      <c r="A641" s="195">
        <f t="shared" si="45"/>
        <v>0.93715045422249665</v>
      </c>
      <c r="B641" s="195">
        <f t="shared" si="46"/>
        <v>0.93715045422249665</v>
      </c>
      <c r="C641" s="196">
        <f t="shared" si="47"/>
        <v>5.9999999999999165</v>
      </c>
      <c r="D641" s="195">
        <f t="shared" si="47"/>
        <v>0.87017543859649127</v>
      </c>
      <c r="E641" s="195">
        <f t="shared" si="48"/>
        <v>6.2849545777503263E-2</v>
      </c>
      <c r="F641" s="195">
        <f t="shared" si="48"/>
        <v>2.9901333773847214</v>
      </c>
      <c r="G641" s="195">
        <f t="shared" si="48"/>
        <v>0.76842105263157889</v>
      </c>
      <c r="Q641" s="196">
        <f t="shared" si="49"/>
        <v>5.9899999999999167</v>
      </c>
      <c r="R641" s="201">
        <v>0.87017543859649127</v>
      </c>
      <c r="S641" s="201">
        <v>0.93706531628404421</v>
      </c>
      <c r="T641" s="201">
        <v>6.2934683715955786E-2</v>
      </c>
      <c r="U641" s="201">
        <v>2.983456965385801</v>
      </c>
      <c r="V641" s="201">
        <v>0.76842105263157889</v>
      </c>
    </row>
    <row r="642" spans="1:22">
      <c r="A642" s="195">
        <f t="shared" si="45"/>
        <v>0.93723252980250116</v>
      </c>
      <c r="B642" s="195">
        <f t="shared" si="46"/>
        <v>0.93723252980250116</v>
      </c>
      <c r="C642" s="196">
        <f t="shared" si="47"/>
        <v>6.0099999999999163</v>
      </c>
      <c r="D642" s="195">
        <f t="shared" si="47"/>
        <v>0.87017543859649127</v>
      </c>
      <c r="E642" s="195">
        <f t="shared" si="48"/>
        <v>6.2767470197498842E-2</v>
      </c>
      <c r="F642" s="195">
        <f t="shared" si="48"/>
        <v>2.9967570438970292</v>
      </c>
      <c r="G642" s="195">
        <f t="shared" si="48"/>
        <v>0.76842105263157889</v>
      </c>
      <c r="Q642" s="196">
        <f t="shared" si="49"/>
        <v>5.9999999999999165</v>
      </c>
      <c r="R642" s="201">
        <v>0.87017543859649127</v>
      </c>
      <c r="S642" s="201">
        <v>0.93715045422249665</v>
      </c>
      <c r="T642" s="201">
        <v>6.2849545777503263E-2</v>
      </c>
      <c r="U642" s="201">
        <v>2.9901333773847214</v>
      </c>
      <c r="V642" s="201">
        <v>0.76842105263157889</v>
      </c>
    </row>
    <row r="643" spans="1:22">
      <c r="A643" s="195">
        <f t="shared" si="45"/>
        <v>0.93731166161580193</v>
      </c>
      <c r="B643" s="195">
        <f t="shared" si="46"/>
        <v>0.93731166161580193</v>
      </c>
      <c r="C643" s="196">
        <f t="shared" si="47"/>
        <v>6.0199999999999161</v>
      </c>
      <c r="D643" s="195">
        <f t="shared" si="47"/>
        <v>0.87017543859649127</v>
      </c>
      <c r="E643" s="195">
        <f t="shared" si="48"/>
        <v>6.2688338384198114E-2</v>
      </c>
      <c r="F643" s="195">
        <f t="shared" si="48"/>
        <v>3.0030798649377943</v>
      </c>
      <c r="G643" s="195">
        <f t="shared" si="48"/>
        <v>0.76842105263157889</v>
      </c>
      <c r="Q643" s="196">
        <f t="shared" si="49"/>
        <v>6.0099999999999163</v>
      </c>
      <c r="R643" s="201">
        <v>0.87017543859649127</v>
      </c>
      <c r="S643" s="201">
        <v>0.93723252980250116</v>
      </c>
      <c r="T643" s="201">
        <v>6.2767470197498842E-2</v>
      </c>
      <c r="U643" s="201">
        <v>2.9967570438970292</v>
      </c>
      <c r="V643" s="201">
        <v>0.76842105263157889</v>
      </c>
    </row>
    <row r="644" spans="1:22">
      <c r="A644" s="195">
        <f t="shared" si="45"/>
        <v>0.93739037289100202</v>
      </c>
      <c r="B644" s="195">
        <f t="shared" si="46"/>
        <v>0.93739037289100202</v>
      </c>
      <c r="C644" s="196">
        <f t="shared" si="47"/>
        <v>6.0299999999999159</v>
      </c>
      <c r="D644" s="195">
        <f t="shared" si="47"/>
        <v>0.87017543859649127</v>
      </c>
      <c r="E644" s="195">
        <f t="shared" si="48"/>
        <v>6.2609627108997964E-2</v>
      </c>
      <c r="F644" s="195">
        <f t="shared" si="48"/>
        <v>3.0093568473255998</v>
      </c>
      <c r="G644" s="195">
        <f t="shared" si="48"/>
        <v>0.76842105263157889</v>
      </c>
      <c r="Q644" s="196">
        <f t="shared" si="49"/>
        <v>6.0199999999999161</v>
      </c>
      <c r="R644" s="201">
        <v>0.87017543859649127</v>
      </c>
      <c r="S644" s="201">
        <v>0.93731166161580193</v>
      </c>
      <c r="T644" s="201">
        <v>6.2688338384198114E-2</v>
      </c>
      <c r="U644" s="201">
        <v>3.0030798649377943</v>
      </c>
      <c r="V644" s="201">
        <v>0.76842105263157889</v>
      </c>
    </row>
    <row r="645" spans="1:22">
      <c r="A645" s="195">
        <f t="shared" si="45"/>
        <v>0.93746929443525251</v>
      </c>
      <c r="B645" s="195">
        <f t="shared" si="46"/>
        <v>0.93746929443525251</v>
      </c>
      <c r="C645" s="196">
        <f t="shared" si="47"/>
        <v>6.0399999999999157</v>
      </c>
      <c r="D645" s="195">
        <f t="shared" si="47"/>
        <v>0.87017543859649127</v>
      </c>
      <c r="E645" s="195">
        <f t="shared" si="48"/>
        <v>6.2530705564747491E-2</v>
      </c>
      <c r="F645" s="195">
        <f t="shared" si="48"/>
        <v>3.0159192035041253</v>
      </c>
      <c r="G645" s="195">
        <f t="shared" si="48"/>
        <v>0.76842105263157889</v>
      </c>
      <c r="Q645" s="196">
        <f t="shared" si="49"/>
        <v>6.0299999999999159</v>
      </c>
      <c r="R645" s="201">
        <v>0.87017543859649127</v>
      </c>
      <c r="S645" s="201">
        <v>0.93739037289100202</v>
      </c>
      <c r="T645" s="201">
        <v>6.2609627108997964E-2</v>
      </c>
      <c r="U645" s="201">
        <v>3.0093568473255998</v>
      </c>
      <c r="V645" s="201">
        <v>0.76842105263157889</v>
      </c>
    </row>
    <row r="646" spans="1:22">
      <c r="A646" s="195">
        <f t="shared" si="45"/>
        <v>0.93754800571045271</v>
      </c>
      <c r="B646" s="195">
        <f t="shared" si="46"/>
        <v>0.93754800571045271</v>
      </c>
      <c r="C646" s="196">
        <f t="shared" si="47"/>
        <v>6.0499999999999154</v>
      </c>
      <c r="D646" s="195">
        <f t="shared" si="47"/>
        <v>0.87017543859649127</v>
      </c>
      <c r="E646" s="195">
        <f t="shared" si="48"/>
        <v>6.2451994289547313E-2</v>
      </c>
      <c r="F646" s="195">
        <f t="shared" si="48"/>
        <v>3.0221961858919295</v>
      </c>
      <c r="G646" s="195">
        <f t="shared" si="48"/>
        <v>0.76842105263157889</v>
      </c>
      <c r="Q646" s="196">
        <f t="shared" si="49"/>
        <v>6.0399999999999157</v>
      </c>
      <c r="R646" s="201">
        <v>0.87017543859649127</v>
      </c>
      <c r="S646" s="201">
        <v>0.93746929443525251</v>
      </c>
      <c r="T646" s="201">
        <v>6.2530705564747491E-2</v>
      </c>
      <c r="U646" s="201">
        <v>3.0159192035041253</v>
      </c>
      <c r="V646" s="201">
        <v>0.76842105263157889</v>
      </c>
    </row>
    <row r="647" spans="1:22">
      <c r="A647" s="195">
        <f t="shared" si="45"/>
        <v>0.93762713752375348</v>
      </c>
      <c r="B647" s="195">
        <f t="shared" si="46"/>
        <v>0.93762713752375348</v>
      </c>
      <c r="C647" s="196">
        <f t="shared" si="47"/>
        <v>6.0599999999999152</v>
      </c>
      <c r="D647" s="195">
        <f t="shared" si="47"/>
        <v>0.87017543859649127</v>
      </c>
      <c r="E647" s="195">
        <f t="shared" si="48"/>
        <v>6.2372862476246592E-2</v>
      </c>
      <c r="F647" s="195">
        <f t="shared" si="48"/>
        <v>3.0285190069326973</v>
      </c>
      <c r="G647" s="195">
        <f t="shared" si="48"/>
        <v>0.76842105263157889</v>
      </c>
      <c r="Q647" s="196">
        <f t="shared" si="49"/>
        <v>6.0499999999999154</v>
      </c>
      <c r="R647" s="201">
        <v>0.87017543859649127</v>
      </c>
      <c r="S647" s="201">
        <v>0.93754800571045271</v>
      </c>
      <c r="T647" s="201">
        <v>6.2451994289547313E-2</v>
      </c>
      <c r="U647" s="201">
        <v>3.0221961858919295</v>
      </c>
      <c r="V647" s="201">
        <v>0.76842105263157889</v>
      </c>
    </row>
    <row r="648" spans="1:22">
      <c r="A648" s="195">
        <f t="shared" si="45"/>
        <v>0.93771563976701</v>
      </c>
      <c r="B648" s="195">
        <f t="shared" si="46"/>
        <v>0.93771563976701</v>
      </c>
      <c r="C648" s="196">
        <f t="shared" si="47"/>
        <v>6.069999999999915</v>
      </c>
      <c r="D648" s="195">
        <f t="shared" si="47"/>
        <v>0.87017543859649127</v>
      </c>
      <c r="E648" s="195">
        <f t="shared" si="48"/>
        <v>6.2284360232989812E-2</v>
      </c>
      <c r="F648" s="195">
        <f t="shared" si="48"/>
        <v>3.0355421030561147</v>
      </c>
      <c r="G648" s="195">
        <f t="shared" si="48"/>
        <v>0.76842105263157889</v>
      </c>
      <c r="Q648" s="196">
        <f t="shared" si="49"/>
        <v>6.0599999999999152</v>
      </c>
      <c r="R648" s="201">
        <v>0.87017543859649127</v>
      </c>
      <c r="S648" s="201">
        <v>0.93762713752375348</v>
      </c>
      <c r="T648" s="201">
        <v>6.2372862476246592E-2</v>
      </c>
      <c r="U648" s="201">
        <v>3.0285190069326973</v>
      </c>
      <c r="V648" s="201">
        <v>0.76842105263157889</v>
      </c>
    </row>
    <row r="649" spans="1:22">
      <c r="A649" s="195">
        <f t="shared" si="45"/>
        <v>0.93779310548437955</v>
      </c>
      <c r="B649" s="195">
        <f t="shared" si="46"/>
        <v>0.93779310548437955</v>
      </c>
      <c r="C649" s="196">
        <f t="shared" si="47"/>
        <v>6.0799999999999148</v>
      </c>
      <c r="D649" s="195">
        <f t="shared" si="47"/>
        <v>0.87368421052631584</v>
      </c>
      <c r="E649" s="195">
        <f t="shared" si="48"/>
        <v>6.2206894515620323E-2</v>
      </c>
      <c r="F649" s="195">
        <f t="shared" si="48"/>
        <v>3.0418203310017513</v>
      </c>
      <c r="G649" s="195">
        <f t="shared" si="48"/>
        <v>0.76842105263157889</v>
      </c>
      <c r="Q649" s="196">
        <f t="shared" si="49"/>
        <v>6.069999999999915</v>
      </c>
      <c r="R649" s="201">
        <v>0.87017543859649127</v>
      </c>
      <c r="S649" s="201">
        <v>0.93771563976701</v>
      </c>
      <c r="T649" s="201">
        <v>6.2284360232989812E-2</v>
      </c>
      <c r="U649" s="201">
        <v>3.0355421030561147</v>
      </c>
      <c r="V649" s="201">
        <v>0.76842105263157889</v>
      </c>
    </row>
    <row r="650" spans="1:22">
      <c r="A650" s="195">
        <f t="shared" si="45"/>
        <v>0.93787055178097334</v>
      </c>
      <c r="B650" s="195">
        <f t="shared" si="46"/>
        <v>0.93787055178097334</v>
      </c>
      <c r="C650" s="196">
        <f t="shared" si="47"/>
        <v>6.0899999999999146</v>
      </c>
      <c r="D650" s="195">
        <f t="shared" si="47"/>
        <v>0.87368421052631584</v>
      </c>
      <c r="E650" s="195">
        <f t="shared" si="48"/>
        <v>6.2129448219026537E-2</v>
      </c>
      <c r="F650" s="195">
        <f t="shared" si="48"/>
        <v>3.0481448375592253</v>
      </c>
      <c r="G650" s="195">
        <f t="shared" si="48"/>
        <v>0.76842105263157889</v>
      </c>
      <c r="Q650" s="196">
        <f t="shared" si="49"/>
        <v>6.0799999999999148</v>
      </c>
      <c r="R650" s="201">
        <v>0.87368421052631584</v>
      </c>
      <c r="S650" s="201">
        <v>0.93779310548437955</v>
      </c>
      <c r="T650" s="201">
        <v>6.2206894515620323E-2</v>
      </c>
      <c r="U650" s="201">
        <v>3.0418203310017513</v>
      </c>
      <c r="V650" s="201">
        <v>0.76842105263157889</v>
      </c>
    </row>
    <row r="651" spans="1:22">
      <c r="A651" s="195">
        <f t="shared" si="45"/>
        <v>0.93794757753946667</v>
      </c>
      <c r="B651" s="195">
        <f t="shared" si="46"/>
        <v>0.93794757753946667</v>
      </c>
      <c r="C651" s="196">
        <f t="shared" si="47"/>
        <v>6.0999999999999144</v>
      </c>
      <c r="D651" s="195">
        <f t="shared" si="47"/>
        <v>0.87368421052631584</v>
      </c>
      <c r="E651" s="195">
        <f t="shared" si="48"/>
        <v>6.2052422460533295E-2</v>
      </c>
      <c r="F651" s="195">
        <f t="shared" si="48"/>
        <v>3.0544235054637388</v>
      </c>
      <c r="G651" s="195">
        <f t="shared" si="48"/>
        <v>0.76842105263157889</v>
      </c>
      <c r="Q651" s="196">
        <f t="shared" si="49"/>
        <v>6.0899999999999146</v>
      </c>
      <c r="R651" s="201">
        <v>0.87368421052631584</v>
      </c>
      <c r="S651" s="201">
        <v>0.93787055178097334</v>
      </c>
      <c r="T651" s="201">
        <v>6.2129448219026537E-2</v>
      </c>
      <c r="U651" s="201">
        <v>3.0481448375592253</v>
      </c>
      <c r="V651" s="201">
        <v>0.76842105263157889</v>
      </c>
    </row>
    <row r="652" spans="1:22">
      <c r="A652" s="195">
        <f t="shared" si="45"/>
        <v>0.93802460329796011</v>
      </c>
      <c r="B652" s="195">
        <f t="shared" si="46"/>
        <v>0.93802460329796011</v>
      </c>
      <c r="C652" s="196">
        <f t="shared" si="47"/>
        <v>6.1099999999999142</v>
      </c>
      <c r="D652" s="195">
        <f t="shared" si="47"/>
        <v>0.87368421052631584</v>
      </c>
      <c r="E652" s="195">
        <f t="shared" si="48"/>
        <v>6.1975396702040046E-2</v>
      </c>
      <c r="F652" s="195">
        <f t="shared" si="48"/>
        <v>3.060702173368254</v>
      </c>
      <c r="G652" s="195">
        <f t="shared" si="48"/>
        <v>0.76842105263157889</v>
      </c>
      <c r="Q652" s="196">
        <f t="shared" si="49"/>
        <v>6.0999999999999144</v>
      </c>
      <c r="R652" s="201">
        <v>0.87368421052631584</v>
      </c>
      <c r="S652" s="201">
        <v>0.93794757753946667</v>
      </c>
      <c r="T652" s="201">
        <v>6.2052422460533295E-2</v>
      </c>
      <c r="U652" s="201">
        <v>3.0544235054637388</v>
      </c>
      <c r="V652" s="201">
        <v>0.76842105263157889</v>
      </c>
    </row>
    <row r="653" spans="1:22">
      <c r="A653" s="195">
        <f t="shared" si="45"/>
        <v>0.93810204959455368</v>
      </c>
      <c r="B653" s="195">
        <f t="shared" si="46"/>
        <v>0.93810204959455368</v>
      </c>
      <c r="C653" s="196">
        <f t="shared" si="47"/>
        <v>6.119999999999914</v>
      </c>
      <c r="D653" s="195">
        <f t="shared" si="47"/>
        <v>0.87368421052631584</v>
      </c>
      <c r="E653" s="195">
        <f t="shared" si="48"/>
        <v>6.1897950405446232E-2</v>
      </c>
      <c r="F653" s="195">
        <f t="shared" si="48"/>
        <v>3.0670266799257258</v>
      </c>
      <c r="G653" s="195">
        <f t="shared" si="48"/>
        <v>0.76842105263157889</v>
      </c>
      <c r="Q653" s="196">
        <f t="shared" si="49"/>
        <v>6.1099999999999142</v>
      </c>
      <c r="R653" s="201">
        <v>0.87368421052631584</v>
      </c>
      <c r="S653" s="201">
        <v>0.93802460329796011</v>
      </c>
      <c r="T653" s="201">
        <v>6.1975396702040046E-2</v>
      </c>
      <c r="U653" s="201">
        <v>3.060702173368254</v>
      </c>
      <c r="V653" s="201">
        <v>0.76842105263157889</v>
      </c>
    </row>
    <row r="654" spans="1:22">
      <c r="A654" s="195">
        <f t="shared" si="45"/>
        <v>0.93818243965785131</v>
      </c>
      <c r="B654" s="195">
        <f t="shared" si="46"/>
        <v>0.93818243965785131</v>
      </c>
      <c r="C654" s="196">
        <f t="shared" si="47"/>
        <v>6.1299999999999137</v>
      </c>
      <c r="D654" s="195">
        <f t="shared" si="47"/>
        <v>0.87368421052631584</v>
      </c>
      <c r="E654" s="195">
        <f t="shared" si="48"/>
        <v>6.181756034214874E-2</v>
      </c>
      <c r="F654" s="195">
        <f t="shared" si="48"/>
        <v>3.0736520319547416</v>
      </c>
      <c r="G654" s="195">
        <f t="shared" si="48"/>
        <v>0.76842105263157889</v>
      </c>
      <c r="Q654" s="196">
        <f t="shared" si="49"/>
        <v>6.119999999999914</v>
      </c>
      <c r="R654" s="201">
        <v>0.87368421052631584</v>
      </c>
      <c r="S654" s="201">
        <v>0.93810204959455368</v>
      </c>
      <c r="T654" s="201">
        <v>6.1897950405446232E-2</v>
      </c>
      <c r="U654" s="201">
        <v>3.0670266799257258</v>
      </c>
      <c r="V654" s="201">
        <v>0.76842105263157889</v>
      </c>
    </row>
    <row r="655" spans="1:22">
      <c r="A655" s="195">
        <f t="shared" si="45"/>
        <v>0.93826568096947038</v>
      </c>
      <c r="B655" s="195">
        <f t="shared" si="46"/>
        <v>0.93826568096947038</v>
      </c>
      <c r="C655" s="196">
        <f t="shared" si="47"/>
        <v>6.1399999999999135</v>
      </c>
      <c r="D655" s="195">
        <f t="shared" si="47"/>
        <v>0.87368421052631584</v>
      </c>
      <c r="E655" s="195">
        <f t="shared" si="48"/>
        <v>6.1734319030529609E-2</v>
      </c>
      <c r="F655" s="195">
        <f t="shared" si="48"/>
        <v>3.0806159246402598</v>
      </c>
      <c r="G655" s="195">
        <f t="shared" si="48"/>
        <v>0.76842105263157889</v>
      </c>
      <c r="Q655" s="196">
        <f t="shared" si="49"/>
        <v>6.1299999999999137</v>
      </c>
      <c r="R655" s="201">
        <v>0.87368421052631584</v>
      </c>
      <c r="S655" s="201">
        <v>0.93818243965785131</v>
      </c>
      <c r="T655" s="201">
        <v>6.181756034214874E-2</v>
      </c>
      <c r="U655" s="201">
        <v>3.0736520319547416</v>
      </c>
      <c r="V655" s="201">
        <v>0.76842105263157889</v>
      </c>
    </row>
    <row r="656" spans="1:22">
      <c r="A656" s="195">
        <f t="shared" si="45"/>
        <v>0.93834270672796372</v>
      </c>
      <c r="B656" s="195">
        <f t="shared" si="46"/>
        <v>0.93834270672796372</v>
      </c>
      <c r="C656" s="196">
        <f t="shared" si="47"/>
        <v>6.1499999999999133</v>
      </c>
      <c r="D656" s="195">
        <f t="shared" si="47"/>
        <v>0.87368421052631584</v>
      </c>
      <c r="E656" s="195">
        <f t="shared" si="48"/>
        <v>6.1657293272036381E-2</v>
      </c>
      <c r="F656" s="195">
        <f t="shared" si="48"/>
        <v>3.0868945925447737</v>
      </c>
      <c r="G656" s="195">
        <f t="shared" si="48"/>
        <v>0.76842105263157889</v>
      </c>
      <c r="Q656" s="196">
        <f t="shared" si="49"/>
        <v>6.1399999999999135</v>
      </c>
      <c r="R656" s="201">
        <v>0.87368421052631584</v>
      </c>
      <c r="S656" s="201">
        <v>0.93826568096947038</v>
      </c>
      <c r="T656" s="201">
        <v>6.1734319030529609E-2</v>
      </c>
      <c r="U656" s="201">
        <v>3.0806159246402598</v>
      </c>
      <c r="V656" s="201">
        <v>0.76842105263157889</v>
      </c>
    </row>
    <row r="657" spans="1:22">
      <c r="A657" s="195">
        <f t="shared" si="45"/>
        <v>0.93843011136677801</v>
      </c>
      <c r="B657" s="195">
        <f t="shared" si="46"/>
        <v>0.93843011136677801</v>
      </c>
      <c r="C657" s="196">
        <f t="shared" si="47"/>
        <v>6.1599999999999131</v>
      </c>
      <c r="D657" s="195">
        <f t="shared" si="47"/>
        <v>0.87368421052631584</v>
      </c>
      <c r="E657" s="195">
        <f t="shared" si="48"/>
        <v>6.1569888633222013E-2</v>
      </c>
      <c r="F657" s="195">
        <f t="shared" si="48"/>
        <v>3.0938035590013051</v>
      </c>
      <c r="G657" s="195">
        <f t="shared" si="48"/>
        <v>0.76842105263157889</v>
      </c>
      <c r="Q657" s="196">
        <f t="shared" si="49"/>
        <v>6.1499999999999133</v>
      </c>
      <c r="R657" s="201">
        <v>0.87368421052631584</v>
      </c>
      <c r="S657" s="201">
        <v>0.93834270672796372</v>
      </c>
      <c r="T657" s="201">
        <v>6.1657293272036381E-2</v>
      </c>
      <c r="U657" s="201">
        <v>3.0868945925447737</v>
      </c>
      <c r="V657" s="201">
        <v>0.76842105263157889</v>
      </c>
    </row>
    <row r="658" spans="1:22">
      <c r="A658" s="195">
        <f t="shared" si="45"/>
        <v>0.93850713712527134</v>
      </c>
      <c r="B658" s="195">
        <f t="shared" si="46"/>
        <v>0.93850713712527134</v>
      </c>
      <c r="C658" s="196">
        <f t="shared" si="47"/>
        <v>6.1699999999999129</v>
      </c>
      <c r="D658" s="195">
        <f t="shared" si="47"/>
        <v>0.87368421052631584</v>
      </c>
      <c r="E658" s="195">
        <f t="shared" si="48"/>
        <v>6.149286287472875E-2</v>
      </c>
      <c r="F658" s="195">
        <f t="shared" si="48"/>
        <v>3.100082226905819</v>
      </c>
      <c r="G658" s="195">
        <f t="shared" si="48"/>
        <v>0.76842105263157889</v>
      </c>
      <c r="Q658" s="196">
        <f t="shared" si="49"/>
        <v>6.1599999999999131</v>
      </c>
      <c r="R658" s="201">
        <v>0.87368421052631584</v>
      </c>
      <c r="S658" s="201">
        <v>0.93843011136677801</v>
      </c>
      <c r="T658" s="201">
        <v>6.1569888633222013E-2</v>
      </c>
      <c r="U658" s="201">
        <v>3.0938035590013051</v>
      </c>
      <c r="V658" s="201">
        <v>0.76842105263157889</v>
      </c>
    </row>
    <row r="659" spans="1:22">
      <c r="A659" s="195">
        <f t="shared" si="45"/>
        <v>0.93858416288376445</v>
      </c>
      <c r="B659" s="195">
        <f t="shared" si="46"/>
        <v>0.93858416288376445</v>
      </c>
      <c r="C659" s="196">
        <f t="shared" si="47"/>
        <v>6.1799999999999127</v>
      </c>
      <c r="D659" s="195">
        <f t="shared" si="47"/>
        <v>0.87368421052631584</v>
      </c>
      <c r="E659" s="195">
        <f t="shared" si="48"/>
        <v>6.1415837116235474E-2</v>
      </c>
      <c r="F659" s="195">
        <f t="shared" si="48"/>
        <v>3.106360894810333</v>
      </c>
      <c r="G659" s="195">
        <f t="shared" si="48"/>
        <v>0.76842105263157889</v>
      </c>
      <c r="Q659" s="196">
        <f t="shared" si="49"/>
        <v>6.1699999999999129</v>
      </c>
      <c r="R659" s="201">
        <v>0.87368421052631584</v>
      </c>
      <c r="S659" s="201">
        <v>0.93850713712527134</v>
      </c>
      <c r="T659" s="201">
        <v>6.149286287472875E-2</v>
      </c>
      <c r="U659" s="201">
        <v>3.100082226905819</v>
      </c>
      <c r="V659" s="201">
        <v>0.76842105263157889</v>
      </c>
    </row>
    <row r="660" spans="1:22">
      <c r="A660" s="195">
        <f t="shared" si="45"/>
        <v>0.93866497348516242</v>
      </c>
      <c r="B660" s="195">
        <f t="shared" si="46"/>
        <v>0.93866497348516242</v>
      </c>
      <c r="C660" s="196">
        <f t="shared" si="47"/>
        <v>6.1899999999999125</v>
      </c>
      <c r="D660" s="195">
        <f t="shared" si="47"/>
        <v>0.87368421052631584</v>
      </c>
      <c r="E660" s="195">
        <f t="shared" si="48"/>
        <v>6.1335026514837458E-2</v>
      </c>
      <c r="F660" s="195">
        <f t="shared" si="48"/>
        <v>3.1130320854923057</v>
      </c>
      <c r="G660" s="195">
        <f t="shared" si="48"/>
        <v>0.76842105263157889</v>
      </c>
      <c r="Q660" s="196">
        <f t="shared" si="49"/>
        <v>6.1799999999999127</v>
      </c>
      <c r="R660" s="201">
        <v>0.87368421052631584</v>
      </c>
      <c r="S660" s="201">
        <v>0.93858416288376445</v>
      </c>
      <c r="T660" s="201">
        <v>6.1415837116235474E-2</v>
      </c>
      <c r="U660" s="201">
        <v>3.106360894810333</v>
      </c>
      <c r="V660" s="201">
        <v>0.76842105263157889</v>
      </c>
    </row>
    <row r="661" spans="1:22">
      <c r="A661" s="195">
        <f t="shared" si="45"/>
        <v>0.93874199924365598</v>
      </c>
      <c r="B661" s="195">
        <f t="shared" si="46"/>
        <v>0.93874199924365598</v>
      </c>
      <c r="C661" s="196">
        <f t="shared" si="47"/>
        <v>6.1999999999999122</v>
      </c>
      <c r="D661" s="195">
        <f t="shared" si="47"/>
        <v>0.87368421052631584</v>
      </c>
      <c r="E661" s="195">
        <f t="shared" si="48"/>
        <v>6.1258000756344202E-2</v>
      </c>
      <c r="F661" s="195">
        <f t="shared" si="48"/>
        <v>3.1193107533968183</v>
      </c>
      <c r="G661" s="195">
        <f t="shared" si="48"/>
        <v>0.76842105263157889</v>
      </c>
      <c r="Q661" s="196">
        <f t="shared" si="49"/>
        <v>6.1899999999999125</v>
      </c>
      <c r="R661" s="201">
        <v>0.87368421052631584</v>
      </c>
      <c r="S661" s="201">
        <v>0.93866497348516242</v>
      </c>
      <c r="T661" s="201">
        <v>6.1335026514837458E-2</v>
      </c>
      <c r="U661" s="201">
        <v>3.1130320854923057</v>
      </c>
      <c r="V661" s="201">
        <v>0.76842105263157889</v>
      </c>
    </row>
    <row r="662" spans="1:22">
      <c r="A662" s="195">
        <f t="shared" si="45"/>
        <v>0.93882503028622455</v>
      </c>
      <c r="B662" s="195">
        <f t="shared" si="46"/>
        <v>0.93882503028622455</v>
      </c>
      <c r="C662" s="196">
        <f t="shared" si="47"/>
        <v>6.209999999999912</v>
      </c>
      <c r="D662" s="195">
        <f t="shared" si="47"/>
        <v>0.87368421052631584</v>
      </c>
      <c r="E662" s="195">
        <f t="shared" si="48"/>
        <v>6.1174969713775312E-2</v>
      </c>
      <c r="F662" s="195">
        <f t="shared" si="48"/>
        <v>3.1259892722916223</v>
      </c>
      <c r="G662" s="195">
        <f t="shared" si="48"/>
        <v>0.76842105263157889</v>
      </c>
      <c r="Q662" s="196">
        <f t="shared" si="49"/>
        <v>6.1999999999999122</v>
      </c>
      <c r="R662" s="201">
        <v>0.87368421052631584</v>
      </c>
      <c r="S662" s="201">
        <v>0.93874199924365598</v>
      </c>
      <c r="T662" s="201">
        <v>6.1258000756344202E-2</v>
      </c>
      <c r="U662" s="201">
        <v>3.1193107533968183</v>
      </c>
      <c r="V662" s="201">
        <v>0.76842105263157889</v>
      </c>
    </row>
    <row r="663" spans="1:22">
      <c r="A663" s="195">
        <f t="shared" si="45"/>
        <v>0.93890247658281845</v>
      </c>
      <c r="B663" s="195">
        <f t="shared" si="46"/>
        <v>0.93890247658281845</v>
      </c>
      <c r="C663" s="196">
        <f t="shared" si="47"/>
        <v>6.2199999999999118</v>
      </c>
      <c r="D663" s="195">
        <f t="shared" si="47"/>
        <v>0.87368421052631584</v>
      </c>
      <c r="E663" s="195">
        <f t="shared" si="48"/>
        <v>6.1097523417181561E-2</v>
      </c>
      <c r="F663" s="195">
        <f t="shared" si="48"/>
        <v>3.1323137788490931</v>
      </c>
      <c r="G663" s="195">
        <f t="shared" si="48"/>
        <v>0.76842105263157889</v>
      </c>
      <c r="Q663" s="196">
        <f t="shared" si="49"/>
        <v>6.209999999999912</v>
      </c>
      <c r="R663" s="201">
        <v>0.87368421052631584</v>
      </c>
      <c r="S663" s="201">
        <v>0.93882503028622455</v>
      </c>
      <c r="T663" s="201">
        <v>6.1174969713775312E-2</v>
      </c>
      <c r="U663" s="201">
        <v>3.1259892722916223</v>
      </c>
      <c r="V663" s="201">
        <v>0.76842105263157889</v>
      </c>
    </row>
    <row r="664" spans="1:22">
      <c r="A664" s="195">
        <f t="shared" si="45"/>
        <v>0.93897950234131156</v>
      </c>
      <c r="B664" s="195">
        <f t="shared" si="46"/>
        <v>0.93897950234131156</v>
      </c>
      <c r="C664" s="196">
        <f t="shared" si="47"/>
        <v>6.2299999999999116</v>
      </c>
      <c r="D664" s="195">
        <f t="shared" si="47"/>
        <v>0.87368421052631584</v>
      </c>
      <c r="E664" s="195">
        <f t="shared" si="48"/>
        <v>6.1020497658688298E-2</v>
      </c>
      <c r="F664" s="195">
        <f t="shared" si="48"/>
        <v>3.1385924467536093</v>
      </c>
      <c r="G664" s="195">
        <f t="shared" si="48"/>
        <v>0.76842105263157889</v>
      </c>
      <c r="Q664" s="196">
        <f t="shared" si="49"/>
        <v>6.2199999999999118</v>
      </c>
      <c r="R664" s="201">
        <v>0.87368421052631584</v>
      </c>
      <c r="S664" s="201">
        <v>0.93890247658281845</v>
      </c>
      <c r="T664" s="201">
        <v>6.1097523417181561E-2</v>
      </c>
      <c r="U664" s="201">
        <v>3.1323137788490931</v>
      </c>
      <c r="V664" s="201">
        <v>0.76842105263157889</v>
      </c>
    </row>
    <row r="665" spans="1:22">
      <c r="A665" s="195">
        <f t="shared" si="45"/>
        <v>0.93905673836885517</v>
      </c>
      <c r="B665" s="195">
        <f t="shared" si="46"/>
        <v>0.93905673836885517</v>
      </c>
      <c r="C665" s="196">
        <f t="shared" si="47"/>
        <v>6.2399999999999114</v>
      </c>
      <c r="D665" s="195">
        <f t="shared" si="47"/>
        <v>0.87368421052631584</v>
      </c>
      <c r="E665" s="195">
        <f t="shared" si="48"/>
        <v>6.0943261631144774E-2</v>
      </c>
      <c r="F665" s="195">
        <f t="shared" si="48"/>
        <v>3.1451564884488361</v>
      </c>
      <c r="G665" s="195">
        <f t="shared" si="48"/>
        <v>0.76842105263157889</v>
      </c>
      <c r="Q665" s="196">
        <f t="shared" si="49"/>
        <v>6.2299999999999116</v>
      </c>
      <c r="R665" s="201">
        <v>0.87368421052631584</v>
      </c>
      <c r="S665" s="201">
        <v>0.93897950234131156</v>
      </c>
      <c r="T665" s="201">
        <v>6.1020497658688298E-2</v>
      </c>
      <c r="U665" s="201">
        <v>3.1385924467536093</v>
      </c>
      <c r="V665" s="201">
        <v>0.76842105263157889</v>
      </c>
    </row>
    <row r="666" spans="1:22">
      <c r="A666" s="195">
        <f t="shared" si="45"/>
        <v>0.93913754897025337</v>
      </c>
      <c r="B666" s="195">
        <f t="shared" si="46"/>
        <v>0.93913754897025337</v>
      </c>
      <c r="C666" s="196">
        <f t="shared" si="47"/>
        <v>6.2499999999999112</v>
      </c>
      <c r="D666" s="195">
        <f t="shared" si="47"/>
        <v>0.87368421052631584</v>
      </c>
      <c r="E666" s="195">
        <f t="shared" si="48"/>
        <v>6.0862451029746745E-2</v>
      </c>
      <c r="F666" s="195">
        <f t="shared" si="48"/>
        <v>3.1518276791308106</v>
      </c>
      <c r="G666" s="195">
        <f t="shared" si="48"/>
        <v>0.76842105263157889</v>
      </c>
      <c r="Q666" s="196">
        <f t="shared" si="49"/>
        <v>6.2399999999999114</v>
      </c>
      <c r="R666" s="201">
        <v>0.87368421052631584</v>
      </c>
      <c r="S666" s="201">
        <v>0.93905673836885517</v>
      </c>
      <c r="T666" s="201">
        <v>6.0943261631144774E-2</v>
      </c>
      <c r="U666" s="201">
        <v>3.1451564884488361</v>
      </c>
      <c r="V666" s="201">
        <v>0.76842105263157889</v>
      </c>
    </row>
    <row r="667" spans="1:22">
      <c r="A667" s="195">
        <f t="shared" si="45"/>
        <v>0.93921457472874648</v>
      </c>
      <c r="B667" s="195">
        <f t="shared" si="46"/>
        <v>0.93921457472874648</v>
      </c>
      <c r="C667" s="196">
        <f t="shared" si="47"/>
        <v>6.259999999999911</v>
      </c>
      <c r="D667" s="195">
        <f t="shared" si="47"/>
        <v>0.87368421052631584</v>
      </c>
      <c r="E667" s="195">
        <f t="shared" si="48"/>
        <v>6.0785425271253454E-2</v>
      </c>
      <c r="F667" s="195">
        <f t="shared" si="48"/>
        <v>3.1581063470353223</v>
      </c>
      <c r="G667" s="195">
        <f t="shared" si="48"/>
        <v>0.76842105263157889</v>
      </c>
      <c r="Q667" s="196">
        <f t="shared" si="49"/>
        <v>6.2499999999999112</v>
      </c>
      <c r="R667" s="201">
        <v>0.87368421052631584</v>
      </c>
      <c r="S667" s="201">
        <v>0.93913754897025337</v>
      </c>
      <c r="T667" s="201">
        <v>6.0862451029746745E-2</v>
      </c>
      <c r="U667" s="201">
        <v>3.1518276791308106</v>
      </c>
      <c r="V667" s="201">
        <v>0.76842105263157889</v>
      </c>
    </row>
    <row r="668" spans="1:22">
      <c r="A668" s="195">
        <f t="shared" si="45"/>
        <v>0.9392916004872397</v>
      </c>
      <c r="B668" s="195">
        <f t="shared" si="46"/>
        <v>0.9392916004872397</v>
      </c>
      <c r="C668" s="196">
        <f t="shared" si="47"/>
        <v>6.2699999999999108</v>
      </c>
      <c r="D668" s="195">
        <f t="shared" si="47"/>
        <v>0.87368421052631584</v>
      </c>
      <c r="E668" s="195">
        <f t="shared" si="48"/>
        <v>6.0708399512760199E-2</v>
      </c>
      <c r="F668" s="195">
        <f t="shared" si="48"/>
        <v>3.164385014939838</v>
      </c>
      <c r="G668" s="195">
        <f t="shared" si="48"/>
        <v>0.76842105263157889</v>
      </c>
      <c r="Q668" s="196">
        <f t="shared" si="49"/>
        <v>6.259999999999911</v>
      </c>
      <c r="R668" s="201">
        <v>0.87368421052631584</v>
      </c>
      <c r="S668" s="201">
        <v>0.93921457472874648</v>
      </c>
      <c r="T668" s="201">
        <v>6.0785425271253454E-2</v>
      </c>
      <c r="U668" s="201">
        <v>3.1581063470353223</v>
      </c>
      <c r="V668" s="201">
        <v>0.76842105263157889</v>
      </c>
    </row>
    <row r="669" spans="1:22">
      <c r="A669" s="195">
        <f t="shared" si="45"/>
        <v>0.9393746315298086</v>
      </c>
      <c r="B669" s="195">
        <f t="shared" si="46"/>
        <v>0.9393746315298086</v>
      </c>
      <c r="C669" s="196">
        <f t="shared" si="47"/>
        <v>6.2799999999999105</v>
      </c>
      <c r="D669" s="195">
        <f t="shared" si="47"/>
        <v>0.87368421052631584</v>
      </c>
      <c r="E669" s="195">
        <f t="shared" si="48"/>
        <v>6.0625368470191371E-2</v>
      </c>
      <c r="F669" s="195">
        <f t="shared" si="48"/>
        <v>3.1710635338346416</v>
      </c>
      <c r="G669" s="195">
        <f t="shared" si="48"/>
        <v>0.76842105263157889</v>
      </c>
      <c r="Q669" s="196">
        <f t="shared" si="49"/>
        <v>6.2699999999999108</v>
      </c>
      <c r="R669" s="201">
        <v>0.87368421052631584</v>
      </c>
      <c r="S669" s="201">
        <v>0.9392916004872397</v>
      </c>
      <c r="T669" s="201">
        <v>6.0708399512760199E-2</v>
      </c>
      <c r="U669" s="201">
        <v>3.164385014939838</v>
      </c>
      <c r="V669" s="201">
        <v>0.76842105263157889</v>
      </c>
    </row>
    <row r="670" spans="1:22">
      <c r="A670" s="195">
        <f t="shared" si="45"/>
        <v>0.93945207782640239</v>
      </c>
      <c r="B670" s="195">
        <f t="shared" si="46"/>
        <v>0.93945207782640239</v>
      </c>
      <c r="C670" s="196">
        <f t="shared" si="47"/>
        <v>6.2899999999999103</v>
      </c>
      <c r="D670" s="195">
        <f t="shared" si="47"/>
        <v>0.87368421052631584</v>
      </c>
      <c r="E670" s="195">
        <f t="shared" si="48"/>
        <v>6.0547922173597585E-2</v>
      </c>
      <c r="F670" s="195">
        <f t="shared" si="48"/>
        <v>3.1773880403921129</v>
      </c>
      <c r="G670" s="195">
        <f t="shared" si="48"/>
        <v>0.76842105263157889</v>
      </c>
      <c r="Q670" s="196">
        <f t="shared" si="49"/>
        <v>6.2799999999999105</v>
      </c>
      <c r="R670" s="201">
        <v>0.87368421052631584</v>
      </c>
      <c r="S670" s="201">
        <v>0.9393746315298086</v>
      </c>
      <c r="T670" s="201">
        <v>6.0625368470191371E-2</v>
      </c>
      <c r="U670" s="201">
        <v>3.1710635338346416</v>
      </c>
      <c r="V670" s="201">
        <v>0.76842105263157889</v>
      </c>
    </row>
    <row r="671" spans="1:22">
      <c r="A671" s="195">
        <f t="shared" si="45"/>
        <v>0.93952910358489572</v>
      </c>
      <c r="B671" s="195">
        <f t="shared" si="46"/>
        <v>0.93952910358489572</v>
      </c>
      <c r="C671" s="196">
        <f t="shared" si="47"/>
        <v>6.2999999999999101</v>
      </c>
      <c r="D671" s="195">
        <f t="shared" si="47"/>
        <v>0.87368421052631584</v>
      </c>
      <c r="E671" s="195">
        <f t="shared" si="48"/>
        <v>6.0470896415104308E-2</v>
      </c>
      <c r="F671" s="195">
        <f t="shared" si="48"/>
        <v>3.183666708296629</v>
      </c>
      <c r="G671" s="195">
        <f t="shared" si="48"/>
        <v>0.76842105263157889</v>
      </c>
      <c r="Q671" s="196">
        <f t="shared" si="49"/>
        <v>6.2899999999999103</v>
      </c>
      <c r="R671" s="201">
        <v>0.87368421052631584</v>
      </c>
      <c r="S671" s="201">
        <v>0.93945207782640239</v>
      </c>
      <c r="T671" s="201">
        <v>6.0547922173597585E-2</v>
      </c>
      <c r="U671" s="201">
        <v>3.1773880403921129</v>
      </c>
      <c r="V671" s="201">
        <v>0.76842105263157889</v>
      </c>
    </row>
    <row r="672" spans="1:22">
      <c r="A672" s="195">
        <f t="shared" si="45"/>
        <v>0.93960949364819313</v>
      </c>
      <c r="B672" s="195">
        <f t="shared" si="46"/>
        <v>0.93960949364819313</v>
      </c>
      <c r="C672" s="196">
        <f t="shared" si="47"/>
        <v>6.3099999999999099</v>
      </c>
      <c r="D672" s="195">
        <f t="shared" si="47"/>
        <v>0.87368421052631584</v>
      </c>
      <c r="E672" s="195">
        <f t="shared" si="48"/>
        <v>6.0390506351806809E-2</v>
      </c>
      <c r="F672" s="195">
        <f t="shared" si="48"/>
        <v>3.1902920603256417</v>
      </c>
      <c r="G672" s="195">
        <f t="shared" si="48"/>
        <v>0.77192982456140347</v>
      </c>
      <c r="Q672" s="196">
        <f t="shared" si="49"/>
        <v>6.2999999999999101</v>
      </c>
      <c r="R672" s="201">
        <v>0.87368421052631584</v>
      </c>
      <c r="S672" s="201">
        <v>0.93952910358489572</v>
      </c>
      <c r="T672" s="201">
        <v>6.0470896415104308E-2</v>
      </c>
      <c r="U672" s="201">
        <v>3.183666708296629</v>
      </c>
      <c r="V672" s="201">
        <v>0.76842105263157889</v>
      </c>
    </row>
    <row r="673" spans="1:22">
      <c r="A673" s="195">
        <f t="shared" si="45"/>
        <v>0.93968693994478691</v>
      </c>
      <c r="B673" s="195">
        <f t="shared" si="46"/>
        <v>0.93968693994478691</v>
      </c>
      <c r="C673" s="196">
        <f t="shared" si="47"/>
        <v>6.3199999999999097</v>
      </c>
      <c r="D673" s="195">
        <f t="shared" si="47"/>
        <v>0.87368421052631584</v>
      </c>
      <c r="E673" s="195">
        <f t="shared" si="48"/>
        <v>6.0313060055213003E-2</v>
      </c>
      <c r="F673" s="195">
        <f t="shared" si="48"/>
        <v>3.1966165668831121</v>
      </c>
      <c r="G673" s="195">
        <f t="shared" si="48"/>
        <v>0.77192982456140347</v>
      </c>
      <c r="Q673" s="196">
        <f t="shared" si="49"/>
        <v>6.3099999999999099</v>
      </c>
      <c r="R673" s="201">
        <v>0.87368421052631584</v>
      </c>
      <c r="S673" s="201">
        <v>0.93960949364819313</v>
      </c>
      <c r="T673" s="201">
        <v>6.0390506351806809E-2</v>
      </c>
      <c r="U673" s="201">
        <v>3.1902920603256417</v>
      </c>
      <c r="V673" s="201">
        <v>0.77192982456140347</v>
      </c>
    </row>
    <row r="674" spans="1:22">
      <c r="A674" s="195">
        <f t="shared" si="45"/>
        <v>0.93976396570328036</v>
      </c>
      <c r="B674" s="195">
        <f t="shared" si="46"/>
        <v>0.93976396570328036</v>
      </c>
      <c r="C674" s="196">
        <f t="shared" si="47"/>
        <v>6.3299999999999095</v>
      </c>
      <c r="D674" s="195">
        <f t="shared" si="47"/>
        <v>0.87368421052631584</v>
      </c>
      <c r="E674" s="195">
        <f t="shared" si="48"/>
        <v>6.0236034296719747E-2</v>
      </c>
      <c r="F674" s="195">
        <f t="shared" si="48"/>
        <v>3.2028952347876274</v>
      </c>
      <c r="G674" s="195">
        <f t="shared" si="48"/>
        <v>0.77192982456140347</v>
      </c>
      <c r="Q674" s="196">
        <f t="shared" si="49"/>
        <v>6.3199999999999097</v>
      </c>
      <c r="R674" s="201">
        <v>0.87368421052631584</v>
      </c>
      <c r="S674" s="201">
        <v>0.93968693994478691</v>
      </c>
      <c r="T674" s="201">
        <v>6.0313060055213003E-2</v>
      </c>
      <c r="U674" s="201">
        <v>3.1966165668831121</v>
      </c>
      <c r="V674" s="201">
        <v>0.77192982456140347</v>
      </c>
    </row>
    <row r="675" spans="1:22">
      <c r="A675" s="195">
        <f t="shared" si="45"/>
        <v>0.93984099146177358</v>
      </c>
      <c r="B675" s="195">
        <f t="shared" si="46"/>
        <v>0.93984099146177358</v>
      </c>
      <c r="C675" s="196">
        <f t="shared" si="47"/>
        <v>6.3399999999999093</v>
      </c>
      <c r="D675" s="195">
        <f t="shared" si="47"/>
        <v>0.87368421052631584</v>
      </c>
      <c r="E675" s="195">
        <f t="shared" si="48"/>
        <v>6.0159008538226491E-2</v>
      </c>
      <c r="F675" s="195">
        <f t="shared" si="48"/>
        <v>3.2091739026921422</v>
      </c>
      <c r="G675" s="195">
        <f t="shared" si="48"/>
        <v>0.77192982456140347</v>
      </c>
      <c r="Q675" s="196">
        <f t="shared" si="49"/>
        <v>6.3299999999999095</v>
      </c>
      <c r="R675" s="201">
        <v>0.87368421052631584</v>
      </c>
      <c r="S675" s="201">
        <v>0.93976396570328036</v>
      </c>
      <c r="T675" s="201">
        <v>6.0236034296719747E-2</v>
      </c>
      <c r="U675" s="201">
        <v>3.2028952347876274</v>
      </c>
      <c r="V675" s="201">
        <v>0.77192982456140347</v>
      </c>
    </row>
    <row r="676" spans="1:22">
      <c r="A676" s="195">
        <f t="shared" si="45"/>
        <v>0.93992465331149322</v>
      </c>
      <c r="B676" s="195">
        <f t="shared" si="46"/>
        <v>0.93992465331149322</v>
      </c>
      <c r="C676" s="196">
        <f t="shared" si="47"/>
        <v>6.3499999999999091</v>
      </c>
      <c r="D676" s="195">
        <f t="shared" si="47"/>
        <v>0.87368421052631584</v>
      </c>
      <c r="E676" s="195">
        <f t="shared" si="48"/>
        <v>6.0075346688506857E-2</v>
      </c>
      <c r="F676" s="195">
        <f t="shared" si="48"/>
        <v>3.2161836340306191</v>
      </c>
      <c r="G676" s="195">
        <f t="shared" si="48"/>
        <v>0.77192982456140347</v>
      </c>
      <c r="Q676" s="196">
        <f t="shared" si="49"/>
        <v>6.3399999999999093</v>
      </c>
      <c r="R676" s="201">
        <v>0.87368421052631584</v>
      </c>
      <c r="S676" s="201">
        <v>0.93984099146177358</v>
      </c>
      <c r="T676" s="201">
        <v>6.0159008538226491E-2</v>
      </c>
      <c r="U676" s="201">
        <v>3.2091739026921422</v>
      </c>
      <c r="V676" s="201">
        <v>0.77192982456140347</v>
      </c>
    </row>
    <row r="677" spans="1:22">
      <c r="A677" s="195">
        <f t="shared" si="45"/>
        <v>0.94001163741220695</v>
      </c>
      <c r="B677" s="195">
        <f t="shared" si="46"/>
        <v>0.94001163741220695</v>
      </c>
      <c r="C677" s="196">
        <f t="shared" si="47"/>
        <v>6.3599999999999088</v>
      </c>
      <c r="D677" s="195">
        <f t="shared" si="47"/>
        <v>0.87368421052631584</v>
      </c>
      <c r="E677" s="195">
        <f t="shared" si="48"/>
        <v>5.9988362587792998E-2</v>
      </c>
      <c r="F677" s="195">
        <f t="shared" si="48"/>
        <v>3.2230467618341931</v>
      </c>
      <c r="G677" s="195">
        <f t="shared" si="48"/>
        <v>0.77192982456140347</v>
      </c>
      <c r="Q677" s="196">
        <f t="shared" si="49"/>
        <v>6.3499999999999091</v>
      </c>
      <c r="R677" s="201">
        <v>0.87368421052631584</v>
      </c>
      <c r="S677" s="201">
        <v>0.93992465331149322</v>
      </c>
      <c r="T677" s="201">
        <v>6.0075346688506857E-2</v>
      </c>
      <c r="U677" s="201">
        <v>3.2161836340306191</v>
      </c>
      <c r="V677" s="201">
        <v>0.77192982456140347</v>
      </c>
    </row>
    <row r="678" spans="1:22">
      <c r="A678" s="195">
        <f t="shared" si="45"/>
        <v>0.94009202747550435</v>
      </c>
      <c r="B678" s="195">
        <f t="shared" si="46"/>
        <v>0.94009202747550435</v>
      </c>
      <c r="C678" s="196">
        <f t="shared" si="47"/>
        <v>6.3699999999999086</v>
      </c>
      <c r="D678" s="195">
        <f t="shared" si="47"/>
        <v>0.87368421052631584</v>
      </c>
      <c r="E678" s="195">
        <f t="shared" si="48"/>
        <v>5.9907972524495506E-2</v>
      </c>
      <c r="F678" s="195">
        <f t="shared" si="48"/>
        <v>3.2296721138632067</v>
      </c>
      <c r="G678" s="195">
        <f t="shared" si="48"/>
        <v>0.77192982456140347</v>
      </c>
      <c r="Q678" s="196">
        <f t="shared" si="49"/>
        <v>6.3599999999999088</v>
      </c>
      <c r="R678" s="201">
        <v>0.87368421052631584</v>
      </c>
      <c r="S678" s="201">
        <v>0.94001163741220695</v>
      </c>
      <c r="T678" s="201">
        <v>5.9988362587792998E-2</v>
      </c>
      <c r="U678" s="201">
        <v>3.2230467618341931</v>
      </c>
      <c r="V678" s="201">
        <v>0.77192982456140347</v>
      </c>
    </row>
    <row r="679" spans="1:22">
      <c r="A679" s="195">
        <f t="shared" si="45"/>
        <v>0.94016905323399769</v>
      </c>
      <c r="B679" s="195">
        <f t="shared" si="46"/>
        <v>0.94016905323399769</v>
      </c>
      <c r="C679" s="196">
        <f t="shared" si="47"/>
        <v>6.3799999999999084</v>
      </c>
      <c r="D679" s="195">
        <f t="shared" si="47"/>
        <v>0.87368421052631584</v>
      </c>
      <c r="E679" s="195">
        <f t="shared" si="48"/>
        <v>5.9830946766002251E-2</v>
      </c>
      <c r="F679" s="195">
        <f t="shared" si="48"/>
        <v>3.2359507817677202</v>
      </c>
      <c r="G679" s="195">
        <f t="shared" si="48"/>
        <v>0.77192982456140347</v>
      </c>
      <c r="Q679" s="196">
        <f t="shared" si="49"/>
        <v>6.3699999999999086</v>
      </c>
      <c r="R679" s="201">
        <v>0.87368421052631584</v>
      </c>
      <c r="S679" s="201">
        <v>0.94009202747550435</v>
      </c>
      <c r="T679" s="201">
        <v>5.9907972524495506E-2</v>
      </c>
      <c r="U679" s="201">
        <v>3.2296721138632067</v>
      </c>
      <c r="V679" s="201">
        <v>0.77192982456140347</v>
      </c>
    </row>
    <row r="680" spans="1:22">
      <c r="A680" s="195">
        <f t="shared" si="45"/>
        <v>0.94024649953059158</v>
      </c>
      <c r="B680" s="195">
        <f t="shared" si="46"/>
        <v>0.94024649953059158</v>
      </c>
      <c r="C680" s="196">
        <f t="shared" si="47"/>
        <v>6.3899999999999082</v>
      </c>
      <c r="D680" s="195">
        <f t="shared" si="47"/>
        <v>0.87368421052631584</v>
      </c>
      <c r="E680" s="195">
        <f t="shared" si="48"/>
        <v>5.9753500469408458E-2</v>
      </c>
      <c r="F680" s="195">
        <f t="shared" si="48"/>
        <v>3.2422752883251937</v>
      </c>
      <c r="G680" s="195">
        <f t="shared" si="48"/>
        <v>0.77192982456140347</v>
      </c>
      <c r="Q680" s="196">
        <f t="shared" si="49"/>
        <v>6.3799999999999084</v>
      </c>
      <c r="R680" s="201">
        <v>0.87368421052631584</v>
      </c>
      <c r="S680" s="201">
        <v>0.94016905323399769</v>
      </c>
      <c r="T680" s="201">
        <v>5.9830946766002251E-2</v>
      </c>
      <c r="U680" s="201">
        <v>3.2359507817677202</v>
      </c>
      <c r="V680" s="201">
        <v>0.77192982456140347</v>
      </c>
    </row>
    <row r="681" spans="1:22">
      <c r="A681" s="195">
        <f t="shared" ref="A681:A741" si="50">S682</f>
        <v>0.94032352528908481</v>
      </c>
      <c r="B681" s="195">
        <f t="shared" ref="B681:B741" si="51">S682</f>
        <v>0.94032352528908481</v>
      </c>
      <c r="C681" s="196">
        <f t="shared" ref="C681:D741" si="52">Q682</f>
        <v>6.399999999999908</v>
      </c>
      <c r="D681" s="195">
        <f t="shared" si="52"/>
        <v>0.87368421052631584</v>
      </c>
      <c r="E681" s="195">
        <f t="shared" ref="E681:G741" si="53">T682</f>
        <v>5.9676474710915216E-2</v>
      </c>
      <c r="F681" s="195">
        <f t="shared" si="53"/>
        <v>3.2485539562297068</v>
      </c>
      <c r="G681" s="195">
        <f t="shared" si="53"/>
        <v>0.77192982456140347</v>
      </c>
      <c r="Q681" s="196">
        <f t="shared" si="49"/>
        <v>6.3899999999999082</v>
      </c>
      <c r="R681" s="201">
        <v>0.87368421052631584</v>
      </c>
      <c r="S681" s="201">
        <v>0.94024649953059158</v>
      </c>
      <c r="T681" s="201">
        <v>5.9753500469408458E-2</v>
      </c>
      <c r="U681" s="201">
        <v>3.2422752883251937</v>
      </c>
      <c r="V681" s="201">
        <v>0.77192982456140347</v>
      </c>
    </row>
    <row r="682" spans="1:22">
      <c r="A682" s="195">
        <f t="shared" si="50"/>
        <v>0.9404065563316536</v>
      </c>
      <c r="B682" s="195">
        <f t="shared" si="51"/>
        <v>0.9404065563316536</v>
      </c>
      <c r="C682" s="196">
        <f t="shared" si="52"/>
        <v>6.4099999999999078</v>
      </c>
      <c r="D682" s="195">
        <f t="shared" si="52"/>
        <v>0.87368421052631584</v>
      </c>
      <c r="E682" s="195">
        <f t="shared" si="53"/>
        <v>5.9593443668346346E-2</v>
      </c>
      <c r="F682" s="195">
        <f t="shared" si="53"/>
        <v>3.2552324751245116</v>
      </c>
      <c r="G682" s="195">
        <f t="shared" si="53"/>
        <v>0.77192982456140347</v>
      </c>
      <c r="Q682" s="196">
        <f t="shared" si="49"/>
        <v>6.399999999999908</v>
      </c>
      <c r="R682" s="201">
        <v>0.87368421052631584</v>
      </c>
      <c r="S682" s="201">
        <v>0.94032352528908481</v>
      </c>
      <c r="T682" s="201">
        <v>5.9676474710915216E-2</v>
      </c>
      <c r="U682" s="201">
        <v>3.2485539562297068</v>
      </c>
      <c r="V682" s="201">
        <v>0.77192982456140347</v>
      </c>
    </row>
    <row r="683" spans="1:22">
      <c r="A683" s="195">
        <f t="shared" si="50"/>
        <v>0.9404840026282475</v>
      </c>
      <c r="B683" s="195">
        <f t="shared" si="51"/>
        <v>0.9404840026282475</v>
      </c>
      <c r="C683" s="196">
        <f t="shared" si="52"/>
        <v>6.4199999999999076</v>
      </c>
      <c r="D683" s="195">
        <f t="shared" si="52"/>
        <v>0.87368421052631584</v>
      </c>
      <c r="E683" s="195">
        <f t="shared" si="53"/>
        <v>5.951599737175256E-2</v>
      </c>
      <c r="F683" s="195">
        <f t="shared" si="53"/>
        <v>3.2615569816819825</v>
      </c>
      <c r="G683" s="195">
        <f t="shared" si="53"/>
        <v>0.77192982456140347</v>
      </c>
      <c r="Q683" s="196">
        <f t="shared" si="49"/>
        <v>6.4099999999999078</v>
      </c>
      <c r="R683" s="201">
        <v>0.87368421052631584</v>
      </c>
      <c r="S683" s="201">
        <v>0.9404065563316536</v>
      </c>
      <c r="T683" s="201">
        <v>5.9593443668346346E-2</v>
      </c>
      <c r="U683" s="201">
        <v>3.2552324751245116</v>
      </c>
      <c r="V683" s="201">
        <v>0.77192982456140347</v>
      </c>
    </row>
    <row r="684" spans="1:22">
      <c r="A684" s="195">
        <f t="shared" si="50"/>
        <v>0.94056439269154501</v>
      </c>
      <c r="B684" s="195">
        <f t="shared" si="51"/>
        <v>0.94056439269154501</v>
      </c>
      <c r="C684" s="196">
        <f t="shared" si="52"/>
        <v>6.4299999999999073</v>
      </c>
      <c r="D684" s="195">
        <f t="shared" si="52"/>
        <v>0.87368421052631584</v>
      </c>
      <c r="E684" s="195">
        <f t="shared" si="53"/>
        <v>5.9435607308455068E-2</v>
      </c>
      <c r="F684" s="195">
        <f t="shared" si="53"/>
        <v>3.2681823337109965</v>
      </c>
      <c r="G684" s="195">
        <f t="shared" si="53"/>
        <v>0.77192982456140347</v>
      </c>
      <c r="Q684" s="196">
        <f t="shared" ref="Q684:Q742" si="54">Q683+0.01</f>
        <v>6.4199999999999076</v>
      </c>
      <c r="R684" s="201">
        <v>0.87368421052631584</v>
      </c>
      <c r="S684" s="201">
        <v>0.9404840026282475</v>
      </c>
      <c r="T684" s="201">
        <v>5.951599737175256E-2</v>
      </c>
      <c r="U684" s="201">
        <v>3.2615569816819825</v>
      </c>
      <c r="V684" s="201">
        <v>0.77192982456140347</v>
      </c>
    </row>
    <row r="685" spans="1:22">
      <c r="A685" s="195">
        <f t="shared" si="50"/>
        <v>0.94064141845003824</v>
      </c>
      <c r="B685" s="195">
        <f t="shared" si="51"/>
        <v>0.94064141845003824</v>
      </c>
      <c r="C685" s="196">
        <f t="shared" si="52"/>
        <v>6.4399999999999071</v>
      </c>
      <c r="D685" s="195">
        <f t="shared" si="52"/>
        <v>0.87368421052631584</v>
      </c>
      <c r="E685" s="195">
        <f t="shared" si="53"/>
        <v>5.9358581549961827E-2</v>
      </c>
      <c r="F685" s="195">
        <f t="shared" si="53"/>
        <v>3.2744610016155109</v>
      </c>
      <c r="G685" s="195">
        <f t="shared" si="53"/>
        <v>0.77192982456140347</v>
      </c>
      <c r="Q685" s="196">
        <f t="shared" si="54"/>
        <v>6.4299999999999073</v>
      </c>
      <c r="R685" s="201">
        <v>0.87368421052631584</v>
      </c>
      <c r="S685" s="201">
        <v>0.94056439269154501</v>
      </c>
      <c r="T685" s="201">
        <v>5.9435607308455068E-2</v>
      </c>
      <c r="U685" s="201">
        <v>3.2681823337109965</v>
      </c>
      <c r="V685" s="201">
        <v>0.77192982456140347</v>
      </c>
    </row>
    <row r="686" spans="1:22">
      <c r="A686" s="195">
        <f t="shared" si="50"/>
        <v>0.94071907501568208</v>
      </c>
      <c r="B686" s="195">
        <f t="shared" si="51"/>
        <v>0.94071907501568208</v>
      </c>
      <c r="C686" s="196">
        <f t="shared" si="52"/>
        <v>6.4499999999999069</v>
      </c>
      <c r="D686" s="195">
        <f t="shared" si="52"/>
        <v>0.87368421052631584</v>
      </c>
      <c r="E686" s="195">
        <f t="shared" si="53"/>
        <v>5.9280924984317765E-2</v>
      </c>
      <c r="F686" s="195">
        <f t="shared" si="53"/>
        <v>3.2810708819636969</v>
      </c>
      <c r="G686" s="195">
        <f t="shared" si="53"/>
        <v>0.77192982456140347</v>
      </c>
      <c r="Q686" s="196">
        <f t="shared" si="54"/>
        <v>6.4399999999999071</v>
      </c>
      <c r="R686" s="201">
        <v>0.87368421052631584</v>
      </c>
      <c r="S686" s="201">
        <v>0.94064141845003824</v>
      </c>
      <c r="T686" s="201">
        <v>5.9358581549961827E-2</v>
      </c>
      <c r="U686" s="201">
        <v>3.2744610016155109</v>
      </c>
      <c r="V686" s="201">
        <v>0.77192982456140347</v>
      </c>
    </row>
    <row r="687" spans="1:22">
      <c r="A687" s="195">
        <f t="shared" si="50"/>
        <v>0.94078692064159231</v>
      </c>
      <c r="B687" s="195">
        <f t="shared" si="51"/>
        <v>0.94078692064159231</v>
      </c>
      <c r="C687" s="196">
        <f t="shared" si="52"/>
        <v>6.4599999999999067</v>
      </c>
      <c r="D687" s="195">
        <f t="shared" si="52"/>
        <v>0.8771929824561403</v>
      </c>
      <c r="E687" s="195">
        <f t="shared" si="53"/>
        <v>5.9213079358407597E-2</v>
      </c>
      <c r="F687" s="195">
        <f t="shared" si="53"/>
        <v>3.2873587300007929</v>
      </c>
      <c r="G687" s="195">
        <f t="shared" si="53"/>
        <v>0.77192982456140347</v>
      </c>
      <c r="Q687" s="196">
        <f t="shared" si="54"/>
        <v>6.4499999999999069</v>
      </c>
      <c r="R687" s="201">
        <v>0.87368421052631584</v>
      </c>
      <c r="S687" s="201">
        <v>0.94071907501568208</v>
      </c>
      <c r="T687" s="201">
        <v>5.9280924984317765E-2</v>
      </c>
      <c r="U687" s="201">
        <v>3.2810708819636969</v>
      </c>
      <c r="V687" s="201">
        <v>0.77192982456140347</v>
      </c>
    </row>
    <row r="688" spans="1:22">
      <c r="A688" s="195">
        <f t="shared" si="50"/>
        <v>0.94082954638346217</v>
      </c>
      <c r="B688" s="195">
        <f t="shared" si="51"/>
        <v>0.94082954638346217</v>
      </c>
      <c r="C688" s="196">
        <f t="shared" si="52"/>
        <v>6.4699999999999065</v>
      </c>
      <c r="D688" s="195">
        <f t="shared" si="52"/>
        <v>0.8771929824561403</v>
      </c>
      <c r="E688" s="195">
        <f t="shared" si="53"/>
        <v>5.9170453616537742E-2</v>
      </c>
      <c r="F688" s="195">
        <f t="shared" si="53"/>
        <v>3.2936717979219314</v>
      </c>
      <c r="G688" s="195">
        <f t="shared" si="53"/>
        <v>0.77192982456140347</v>
      </c>
      <c r="Q688" s="196">
        <f t="shared" si="54"/>
        <v>6.4599999999999067</v>
      </c>
      <c r="R688" s="201">
        <v>0.8771929824561403</v>
      </c>
      <c r="S688" s="201">
        <v>0.94078692064159231</v>
      </c>
      <c r="T688" s="201">
        <v>5.9213079358407597E-2</v>
      </c>
      <c r="U688" s="201">
        <v>3.2873587300007929</v>
      </c>
      <c r="V688" s="201">
        <v>0.77192982456140347</v>
      </c>
    </row>
    <row r="689" spans="1:22">
      <c r="A689" s="195">
        <f t="shared" si="50"/>
        <v>0.94087493926603349</v>
      </c>
      <c r="B689" s="195">
        <f t="shared" si="51"/>
        <v>0.94087493926603349</v>
      </c>
      <c r="C689" s="196">
        <f t="shared" si="52"/>
        <v>6.4799999999999063</v>
      </c>
      <c r="D689" s="195">
        <f t="shared" si="52"/>
        <v>0.8771929824561403</v>
      </c>
      <c r="E689" s="195">
        <f t="shared" si="53"/>
        <v>5.912506073396645E-2</v>
      </c>
      <c r="F689" s="195">
        <f t="shared" si="53"/>
        <v>3.3004342141677925</v>
      </c>
      <c r="G689" s="195">
        <f t="shared" si="53"/>
        <v>0.77192982456140347</v>
      </c>
      <c r="Q689" s="196">
        <f t="shared" si="54"/>
        <v>6.4699999999999065</v>
      </c>
      <c r="R689" s="201">
        <v>0.8771929824561403</v>
      </c>
      <c r="S689" s="201">
        <v>0.94082954638346217</v>
      </c>
      <c r="T689" s="201">
        <v>5.9170453616537742E-2</v>
      </c>
      <c r="U689" s="201">
        <v>3.2936717979219314</v>
      </c>
      <c r="V689" s="201">
        <v>0.77192982456140347</v>
      </c>
    </row>
    <row r="690" spans="1:22">
      <c r="A690" s="195">
        <f t="shared" si="50"/>
        <v>0.94091777527695364</v>
      </c>
      <c r="B690" s="195">
        <f t="shared" si="51"/>
        <v>0.94091777527695364</v>
      </c>
      <c r="C690" s="196">
        <f t="shared" si="52"/>
        <v>6.4899999999999061</v>
      </c>
      <c r="D690" s="195">
        <f t="shared" si="52"/>
        <v>0.8771929824561403</v>
      </c>
      <c r="E690" s="195">
        <f t="shared" si="53"/>
        <v>5.9082224723046368E-2</v>
      </c>
      <c r="F690" s="195">
        <f t="shared" si="53"/>
        <v>3.3070971202491837</v>
      </c>
      <c r="G690" s="195">
        <f t="shared" si="53"/>
        <v>0.77543859649122804</v>
      </c>
      <c r="Q690" s="196">
        <f t="shared" si="54"/>
        <v>6.4799999999999063</v>
      </c>
      <c r="R690" s="201">
        <v>0.8771929824561403</v>
      </c>
      <c r="S690" s="201">
        <v>0.94087493926603349</v>
      </c>
      <c r="T690" s="201">
        <v>5.912506073396645E-2</v>
      </c>
      <c r="U690" s="201">
        <v>3.3004342141677925</v>
      </c>
      <c r="V690" s="201">
        <v>0.77192982456140347</v>
      </c>
    </row>
    <row r="691" spans="1:22">
      <c r="A691" s="195">
        <f t="shared" si="50"/>
        <v>0.9409604010188235</v>
      </c>
      <c r="B691" s="195">
        <f t="shared" si="51"/>
        <v>0.9409604010188235</v>
      </c>
      <c r="C691" s="196">
        <f t="shared" si="52"/>
        <v>6.4999999999999059</v>
      </c>
      <c r="D691" s="195">
        <f t="shared" si="52"/>
        <v>0.8771929824561403</v>
      </c>
      <c r="E691" s="195">
        <f t="shared" si="53"/>
        <v>5.9039598981176569E-2</v>
      </c>
      <c r="F691" s="195">
        <f t="shared" si="53"/>
        <v>3.3134101881703213</v>
      </c>
      <c r="G691" s="195">
        <f t="shared" si="53"/>
        <v>0.77543859649122804</v>
      </c>
      <c r="Q691" s="196">
        <f t="shared" si="54"/>
        <v>6.4899999999999061</v>
      </c>
      <c r="R691" s="201">
        <v>0.8771929824561403</v>
      </c>
      <c r="S691" s="201">
        <v>0.94091777527695364</v>
      </c>
      <c r="T691" s="201">
        <v>5.9082224723046368E-2</v>
      </c>
      <c r="U691" s="201">
        <v>3.3070971202491837</v>
      </c>
      <c r="V691" s="201">
        <v>0.77543859649122804</v>
      </c>
    </row>
    <row r="692" spans="1:22">
      <c r="A692" s="195">
        <f t="shared" si="50"/>
        <v>0.94100302676069325</v>
      </c>
      <c r="B692" s="195">
        <f t="shared" si="51"/>
        <v>0.94100302676069325</v>
      </c>
      <c r="C692" s="196">
        <f t="shared" si="52"/>
        <v>6.5099999999999056</v>
      </c>
      <c r="D692" s="195">
        <f t="shared" si="52"/>
        <v>0.8771929824561403</v>
      </c>
      <c r="E692" s="195">
        <f t="shared" si="53"/>
        <v>5.8996973239306721E-2</v>
      </c>
      <c r="F692" s="195">
        <f t="shared" si="53"/>
        <v>3.3197232560914594</v>
      </c>
      <c r="G692" s="195">
        <f t="shared" si="53"/>
        <v>0.77543859649122804</v>
      </c>
      <c r="Q692" s="196">
        <f t="shared" si="54"/>
        <v>6.4999999999999059</v>
      </c>
      <c r="R692" s="201">
        <v>0.8771929824561403</v>
      </c>
      <c r="S692" s="201">
        <v>0.9409604010188235</v>
      </c>
      <c r="T692" s="201">
        <v>5.9039598981176569E-2</v>
      </c>
      <c r="U692" s="201">
        <v>3.3134101881703213</v>
      </c>
      <c r="V692" s="201">
        <v>0.77543859649122804</v>
      </c>
    </row>
    <row r="693" spans="1:22">
      <c r="A693" s="195">
        <f t="shared" si="50"/>
        <v>0.94104565250256311</v>
      </c>
      <c r="B693" s="195">
        <f t="shared" si="51"/>
        <v>0.94104565250256311</v>
      </c>
      <c r="C693" s="196">
        <f t="shared" si="52"/>
        <v>6.5199999999999054</v>
      </c>
      <c r="D693" s="195">
        <f t="shared" si="52"/>
        <v>0.8771929824561403</v>
      </c>
      <c r="E693" s="195">
        <f t="shared" si="53"/>
        <v>5.8954347497436901E-2</v>
      </c>
      <c r="F693" s="195">
        <f t="shared" si="53"/>
        <v>3.3260825832036542</v>
      </c>
      <c r="G693" s="195">
        <f t="shared" si="53"/>
        <v>0.77543859649122804</v>
      </c>
      <c r="Q693" s="196">
        <f t="shared" si="54"/>
        <v>6.5099999999999056</v>
      </c>
      <c r="R693" s="201">
        <v>0.8771929824561403</v>
      </c>
      <c r="S693" s="201">
        <v>0.94100302676069325</v>
      </c>
      <c r="T693" s="201">
        <v>5.8996973239306721E-2</v>
      </c>
      <c r="U693" s="201">
        <v>3.3197232560914594</v>
      </c>
      <c r="V693" s="201">
        <v>0.77543859649122804</v>
      </c>
    </row>
    <row r="694" spans="1:22">
      <c r="A694" s="195">
        <f t="shared" si="50"/>
        <v>0.94108827824443297</v>
      </c>
      <c r="B694" s="195">
        <f t="shared" si="51"/>
        <v>0.94108827824443297</v>
      </c>
      <c r="C694" s="196">
        <f t="shared" si="52"/>
        <v>6.5299999999999052</v>
      </c>
      <c r="D694" s="195">
        <f t="shared" si="52"/>
        <v>0.8771929824561403</v>
      </c>
      <c r="E694" s="195">
        <f t="shared" si="53"/>
        <v>5.8911721755567088E-2</v>
      </c>
      <c r="F694" s="195">
        <f t="shared" si="53"/>
        <v>3.3323956511247923</v>
      </c>
      <c r="G694" s="195">
        <f t="shared" si="53"/>
        <v>0.77543859649122804</v>
      </c>
      <c r="Q694" s="196">
        <f t="shared" si="54"/>
        <v>6.5199999999999054</v>
      </c>
      <c r="R694" s="201">
        <v>0.8771929824561403</v>
      </c>
      <c r="S694" s="201">
        <v>0.94104565250256311</v>
      </c>
      <c r="T694" s="201">
        <v>5.8954347497436901E-2</v>
      </c>
      <c r="U694" s="201">
        <v>3.3260825832036542</v>
      </c>
      <c r="V694" s="201">
        <v>0.77543859649122804</v>
      </c>
    </row>
    <row r="695" spans="1:22">
      <c r="A695" s="195">
        <f t="shared" si="50"/>
        <v>0.94113090398630284</v>
      </c>
      <c r="B695" s="195">
        <f t="shared" si="51"/>
        <v>0.94113090398630284</v>
      </c>
      <c r="C695" s="196">
        <f t="shared" si="52"/>
        <v>6.539999999999905</v>
      </c>
      <c r="D695" s="195">
        <f t="shared" si="52"/>
        <v>0.8771929824561403</v>
      </c>
      <c r="E695" s="195">
        <f t="shared" si="53"/>
        <v>5.8869096013697254E-2</v>
      </c>
      <c r="F695" s="195">
        <f t="shared" si="53"/>
        <v>3.3387087190459308</v>
      </c>
      <c r="G695" s="195">
        <f t="shared" si="53"/>
        <v>0.77543859649122804</v>
      </c>
      <c r="Q695" s="196">
        <f t="shared" si="54"/>
        <v>6.5299999999999052</v>
      </c>
      <c r="R695" s="201">
        <v>0.8771929824561403</v>
      </c>
      <c r="S695" s="201">
        <v>0.94108827824443297</v>
      </c>
      <c r="T695" s="201">
        <v>5.8911721755567088E-2</v>
      </c>
      <c r="U695" s="201">
        <v>3.3323956511247923</v>
      </c>
      <c r="V695" s="201">
        <v>0.77543859649122804</v>
      </c>
    </row>
    <row r="696" spans="1:22">
      <c r="A696" s="195">
        <f t="shared" si="50"/>
        <v>0.94117671740697451</v>
      </c>
      <c r="B696" s="195">
        <f t="shared" si="51"/>
        <v>0.94117671740697451</v>
      </c>
      <c r="C696" s="196">
        <f t="shared" si="52"/>
        <v>6.5499999999999048</v>
      </c>
      <c r="D696" s="195">
        <f t="shared" si="52"/>
        <v>0.8771929824561403</v>
      </c>
      <c r="E696" s="195">
        <f t="shared" si="53"/>
        <v>5.8823282593025411E-2</v>
      </c>
      <c r="F696" s="195">
        <f t="shared" si="53"/>
        <v>3.346106347242757</v>
      </c>
      <c r="G696" s="195">
        <f t="shared" si="53"/>
        <v>0.77543859649122804</v>
      </c>
      <c r="Q696" s="196">
        <f t="shared" si="54"/>
        <v>6.539999999999905</v>
      </c>
      <c r="R696" s="201">
        <v>0.8771929824561403</v>
      </c>
      <c r="S696" s="201">
        <v>0.94113090398630284</v>
      </c>
      <c r="T696" s="201">
        <v>5.8869096013697254E-2</v>
      </c>
      <c r="U696" s="201">
        <v>3.3387087190459308</v>
      </c>
      <c r="V696" s="201">
        <v>0.77543859649122804</v>
      </c>
    </row>
    <row r="697" spans="1:22">
      <c r="A697" s="195">
        <f t="shared" si="50"/>
        <v>0.94122930149106498</v>
      </c>
      <c r="B697" s="195">
        <f t="shared" si="51"/>
        <v>0.94122930149106498</v>
      </c>
      <c r="C697" s="196">
        <f t="shared" si="52"/>
        <v>6.5599999999999046</v>
      </c>
      <c r="D697" s="195">
        <f t="shared" si="52"/>
        <v>0.8771929824561403</v>
      </c>
      <c r="E697" s="195">
        <f t="shared" si="53"/>
        <v>5.8770698508935022E-2</v>
      </c>
      <c r="F697" s="195">
        <f t="shared" si="53"/>
        <v>3.3530038750629561</v>
      </c>
      <c r="G697" s="195">
        <f t="shared" si="53"/>
        <v>0.77543859649122804</v>
      </c>
      <c r="Q697" s="196">
        <f t="shared" si="54"/>
        <v>6.5499999999999048</v>
      </c>
      <c r="R697" s="201">
        <v>0.8771929824561403</v>
      </c>
      <c r="S697" s="201">
        <v>0.94117671740697451</v>
      </c>
      <c r="T697" s="201">
        <v>5.8823282593025411E-2</v>
      </c>
      <c r="U697" s="201">
        <v>3.346106347242757</v>
      </c>
      <c r="V697" s="201">
        <v>0.77543859649122804</v>
      </c>
    </row>
    <row r="698" spans="1:22">
      <c r="A698" s="195">
        <f t="shared" si="50"/>
        <v>0.94127192723293496</v>
      </c>
      <c r="B698" s="195">
        <f t="shared" si="51"/>
        <v>0.94127192723293496</v>
      </c>
      <c r="C698" s="196">
        <f t="shared" si="52"/>
        <v>6.5699999999999044</v>
      </c>
      <c r="D698" s="195">
        <f t="shared" si="52"/>
        <v>0.8771929824561403</v>
      </c>
      <c r="E698" s="195">
        <f t="shared" si="53"/>
        <v>5.8728072767065188E-2</v>
      </c>
      <c r="F698" s="195">
        <f t="shared" si="53"/>
        <v>3.3593169429840932</v>
      </c>
      <c r="G698" s="195">
        <f t="shared" si="53"/>
        <v>0.77543859649122804</v>
      </c>
      <c r="Q698" s="196">
        <f t="shared" si="54"/>
        <v>6.5599999999999046</v>
      </c>
      <c r="R698" s="201">
        <v>0.8771929824561403</v>
      </c>
      <c r="S698" s="201">
        <v>0.94122930149106498</v>
      </c>
      <c r="T698" s="201">
        <v>5.8770698508935022E-2</v>
      </c>
      <c r="U698" s="201">
        <v>3.3530038750629561</v>
      </c>
      <c r="V698" s="201">
        <v>0.77543859649122804</v>
      </c>
    </row>
    <row r="699" spans="1:22">
      <c r="A699" s="195">
        <f t="shared" si="50"/>
        <v>0.9413145529748046</v>
      </c>
      <c r="B699" s="195">
        <f t="shared" si="51"/>
        <v>0.9413145529748046</v>
      </c>
      <c r="C699" s="196">
        <f t="shared" si="52"/>
        <v>6.5799999999999041</v>
      </c>
      <c r="D699" s="195">
        <f t="shared" si="52"/>
        <v>0.8771929824561403</v>
      </c>
      <c r="E699" s="195">
        <f t="shared" si="53"/>
        <v>5.8685447025195354E-2</v>
      </c>
      <c r="F699" s="195">
        <f t="shared" si="53"/>
        <v>3.3656762700962859</v>
      </c>
      <c r="G699" s="195">
        <f t="shared" si="53"/>
        <v>0.77543859649122804</v>
      </c>
      <c r="Q699" s="196">
        <f t="shared" si="54"/>
        <v>6.5699999999999044</v>
      </c>
      <c r="R699" s="201">
        <v>0.8771929824561403</v>
      </c>
      <c r="S699" s="201">
        <v>0.94127192723293496</v>
      </c>
      <c r="T699" s="201">
        <v>5.8728072767065188E-2</v>
      </c>
      <c r="U699" s="201">
        <v>3.3593169429840932</v>
      </c>
      <c r="V699" s="201">
        <v>0.77543859649122804</v>
      </c>
    </row>
    <row r="700" spans="1:22">
      <c r="A700" s="195">
        <f t="shared" si="50"/>
        <v>0.94135717871667446</v>
      </c>
      <c r="B700" s="195">
        <f t="shared" si="51"/>
        <v>0.94135717871667446</v>
      </c>
      <c r="C700" s="196">
        <f t="shared" si="52"/>
        <v>6.5899999999999039</v>
      </c>
      <c r="D700" s="195">
        <f t="shared" si="52"/>
        <v>0.8771929824561403</v>
      </c>
      <c r="E700" s="195">
        <f t="shared" si="53"/>
        <v>5.8642821283325527E-2</v>
      </c>
      <c r="F700" s="195">
        <f t="shared" si="53"/>
        <v>3.3719893380174262</v>
      </c>
      <c r="G700" s="195">
        <f t="shared" si="53"/>
        <v>0.77543859649122804</v>
      </c>
      <c r="Q700" s="196">
        <f t="shared" si="54"/>
        <v>6.5799999999999041</v>
      </c>
      <c r="R700" s="201">
        <v>0.8771929824561403</v>
      </c>
      <c r="S700" s="201">
        <v>0.9413145529748046</v>
      </c>
      <c r="T700" s="201">
        <v>5.8685447025195354E-2</v>
      </c>
      <c r="U700" s="201">
        <v>3.3656762700962859</v>
      </c>
      <c r="V700" s="201">
        <v>0.77543859649122804</v>
      </c>
    </row>
    <row r="701" spans="1:22">
      <c r="A701" s="195">
        <f t="shared" si="50"/>
        <v>0.94139980445854432</v>
      </c>
      <c r="B701" s="195">
        <f t="shared" si="51"/>
        <v>0.94139980445854432</v>
      </c>
      <c r="C701" s="196">
        <f t="shared" si="52"/>
        <v>6.5999999999999037</v>
      </c>
      <c r="D701" s="195">
        <f t="shared" si="52"/>
        <v>0.8771929824561403</v>
      </c>
      <c r="E701" s="195">
        <f t="shared" si="53"/>
        <v>5.8600195541455714E-2</v>
      </c>
      <c r="F701" s="195">
        <f t="shared" si="53"/>
        <v>3.378302405938566</v>
      </c>
      <c r="G701" s="195">
        <f t="shared" si="53"/>
        <v>0.77543859649122804</v>
      </c>
      <c r="Q701" s="196">
        <f t="shared" si="54"/>
        <v>6.5899999999999039</v>
      </c>
      <c r="R701" s="201">
        <v>0.8771929824561403</v>
      </c>
      <c r="S701" s="201">
        <v>0.94135717871667446</v>
      </c>
      <c r="T701" s="201">
        <v>5.8642821283325527E-2</v>
      </c>
      <c r="U701" s="201">
        <v>3.3719893380174262</v>
      </c>
      <c r="V701" s="201">
        <v>0.77543859649122804</v>
      </c>
    </row>
    <row r="702" spans="1:22">
      <c r="A702" s="195">
        <f t="shared" si="50"/>
        <v>0.94144264046946435</v>
      </c>
      <c r="B702" s="195">
        <f t="shared" si="51"/>
        <v>0.94144264046946435</v>
      </c>
      <c r="C702" s="196">
        <f t="shared" si="52"/>
        <v>6.6099999999999035</v>
      </c>
      <c r="D702" s="195">
        <f t="shared" si="52"/>
        <v>0.8771929824561403</v>
      </c>
      <c r="E702" s="195">
        <f t="shared" si="53"/>
        <v>5.8557359530535612E-2</v>
      </c>
      <c r="F702" s="195">
        <f t="shared" si="53"/>
        <v>3.3850115712110136</v>
      </c>
      <c r="G702" s="195">
        <f t="shared" si="53"/>
        <v>0.77543859649122804</v>
      </c>
      <c r="Q702" s="196">
        <f t="shared" si="54"/>
        <v>6.5999999999999037</v>
      </c>
      <c r="R702" s="201">
        <v>0.8771929824561403</v>
      </c>
      <c r="S702" s="201">
        <v>0.94139980445854432</v>
      </c>
      <c r="T702" s="201">
        <v>5.8600195541455714E-2</v>
      </c>
      <c r="U702" s="201">
        <v>3.378302405938566</v>
      </c>
      <c r="V702" s="201">
        <v>0.77543859649122804</v>
      </c>
    </row>
    <row r="703" spans="1:22">
      <c r="A703" s="195">
        <f t="shared" si="50"/>
        <v>0.94148803335203579</v>
      </c>
      <c r="B703" s="195">
        <f t="shared" si="51"/>
        <v>0.94148803335203579</v>
      </c>
      <c r="C703" s="196">
        <f t="shared" si="52"/>
        <v>6.6199999999999033</v>
      </c>
      <c r="D703" s="195">
        <f t="shared" si="52"/>
        <v>0.8771929824561403</v>
      </c>
      <c r="E703" s="195">
        <f t="shared" si="53"/>
        <v>5.8511966647964313E-2</v>
      </c>
      <c r="F703" s="195">
        <f t="shared" si="53"/>
        <v>3.391727728265816</v>
      </c>
      <c r="G703" s="195">
        <f t="shared" si="53"/>
        <v>0.77543859649122804</v>
      </c>
      <c r="Q703" s="196">
        <f t="shared" si="54"/>
        <v>6.6099999999999035</v>
      </c>
      <c r="R703" s="201">
        <v>0.8771929824561403</v>
      </c>
      <c r="S703" s="201">
        <v>0.94144264046946435</v>
      </c>
      <c r="T703" s="201">
        <v>5.8557359530535612E-2</v>
      </c>
      <c r="U703" s="201">
        <v>3.3850115712110136</v>
      </c>
      <c r="V703" s="201">
        <v>0.77543859649122804</v>
      </c>
    </row>
    <row r="704" spans="1:22">
      <c r="A704" s="195">
        <f t="shared" si="50"/>
        <v>0.94153065909390543</v>
      </c>
      <c r="B704" s="195">
        <f t="shared" si="51"/>
        <v>0.94153065909390543</v>
      </c>
      <c r="C704" s="196">
        <f t="shared" si="52"/>
        <v>6.6299999999999031</v>
      </c>
      <c r="D704" s="195">
        <f t="shared" si="52"/>
        <v>0.8771929824561403</v>
      </c>
      <c r="E704" s="195">
        <f t="shared" si="53"/>
        <v>5.8469340906094493E-2</v>
      </c>
      <c r="F704" s="195">
        <f t="shared" si="53"/>
        <v>3.3980407961869528</v>
      </c>
      <c r="G704" s="195">
        <f t="shared" si="53"/>
        <v>0.77543859649122804</v>
      </c>
      <c r="Q704" s="196">
        <f t="shared" si="54"/>
        <v>6.6199999999999033</v>
      </c>
      <c r="R704" s="201">
        <v>0.8771929824561403</v>
      </c>
      <c r="S704" s="201">
        <v>0.94148803335203579</v>
      </c>
      <c r="T704" s="201">
        <v>5.8511966647964313E-2</v>
      </c>
      <c r="U704" s="201">
        <v>3.391727728265816</v>
      </c>
      <c r="V704" s="201">
        <v>0.77543859649122804</v>
      </c>
    </row>
    <row r="705" spans="1:22">
      <c r="A705" s="195">
        <f t="shared" si="50"/>
        <v>0.94157328483577529</v>
      </c>
      <c r="B705" s="195">
        <f t="shared" si="51"/>
        <v>0.94157328483577529</v>
      </c>
      <c r="C705" s="196">
        <f t="shared" si="52"/>
        <v>6.6399999999999029</v>
      </c>
      <c r="D705" s="195">
        <f t="shared" si="52"/>
        <v>0.8771929824561403</v>
      </c>
      <c r="E705" s="195">
        <f t="shared" si="53"/>
        <v>5.842671516422468E-2</v>
      </c>
      <c r="F705" s="195">
        <f t="shared" si="53"/>
        <v>3.4043538641080904</v>
      </c>
      <c r="G705" s="195">
        <f t="shared" si="53"/>
        <v>0.77543859649122804</v>
      </c>
      <c r="Q705" s="196">
        <f t="shared" si="54"/>
        <v>6.6299999999999031</v>
      </c>
      <c r="R705" s="201">
        <v>0.8771929824561403</v>
      </c>
      <c r="S705" s="201">
        <v>0.94153065909390543</v>
      </c>
      <c r="T705" s="201">
        <v>5.8469340906094493E-2</v>
      </c>
      <c r="U705" s="201">
        <v>3.3980407961869528</v>
      </c>
      <c r="V705" s="201">
        <v>0.77543859649122804</v>
      </c>
    </row>
    <row r="706" spans="1:22">
      <c r="A706" s="195">
        <f t="shared" si="50"/>
        <v>0.94161612084669555</v>
      </c>
      <c r="B706" s="195">
        <f t="shared" si="51"/>
        <v>0.94161612084669555</v>
      </c>
      <c r="C706" s="196">
        <f t="shared" si="52"/>
        <v>6.6499999999999027</v>
      </c>
      <c r="D706" s="195">
        <f t="shared" si="52"/>
        <v>0.8771929824561403</v>
      </c>
      <c r="E706" s="195">
        <f t="shared" si="53"/>
        <v>5.838387915330457E-2</v>
      </c>
      <c r="F706" s="195">
        <f t="shared" si="53"/>
        <v>3.4109985650110013</v>
      </c>
      <c r="G706" s="195">
        <f t="shared" si="53"/>
        <v>0.77894736842105261</v>
      </c>
      <c r="Q706" s="196">
        <f t="shared" si="54"/>
        <v>6.6399999999999029</v>
      </c>
      <c r="R706" s="201">
        <v>0.8771929824561403</v>
      </c>
      <c r="S706" s="201">
        <v>0.94157328483577529</v>
      </c>
      <c r="T706" s="201">
        <v>5.842671516422468E-2</v>
      </c>
      <c r="U706" s="201">
        <v>3.4043538641080904</v>
      </c>
      <c r="V706" s="201">
        <v>0.77543859649122804</v>
      </c>
    </row>
    <row r="707" spans="1:22">
      <c r="A707" s="195">
        <f t="shared" si="50"/>
        <v>0.94165874658856519</v>
      </c>
      <c r="B707" s="195">
        <f t="shared" si="51"/>
        <v>0.94165874658856519</v>
      </c>
      <c r="C707" s="196">
        <f t="shared" si="52"/>
        <v>6.6599999999999024</v>
      </c>
      <c r="D707" s="195">
        <f t="shared" si="52"/>
        <v>0.8771929824561403</v>
      </c>
      <c r="E707" s="195">
        <f t="shared" si="53"/>
        <v>5.8341253411434736E-2</v>
      </c>
      <c r="F707" s="195">
        <f t="shared" si="53"/>
        <v>3.4173116329321385</v>
      </c>
      <c r="G707" s="195">
        <f t="shared" si="53"/>
        <v>0.77894736842105261</v>
      </c>
      <c r="Q707" s="196">
        <f t="shared" si="54"/>
        <v>6.6499999999999027</v>
      </c>
      <c r="R707" s="201">
        <v>0.8771929824561403</v>
      </c>
      <c r="S707" s="201">
        <v>0.94161612084669555</v>
      </c>
      <c r="T707" s="201">
        <v>5.838387915330457E-2</v>
      </c>
      <c r="U707" s="201">
        <v>3.4109985650110013</v>
      </c>
      <c r="V707" s="201">
        <v>0.77894736842105261</v>
      </c>
    </row>
    <row r="708" spans="1:22">
      <c r="A708" s="195">
        <f t="shared" si="50"/>
        <v>0.94170158259948533</v>
      </c>
      <c r="B708" s="195">
        <f t="shared" si="51"/>
        <v>0.94170158259948533</v>
      </c>
      <c r="C708" s="196">
        <f t="shared" si="52"/>
        <v>6.6699999999999022</v>
      </c>
      <c r="D708" s="195">
        <f t="shared" si="52"/>
        <v>0.8771929824561403</v>
      </c>
      <c r="E708" s="195">
        <f t="shared" si="53"/>
        <v>5.8298417400514689E-2</v>
      </c>
      <c r="F708" s="195">
        <f t="shared" si="53"/>
        <v>3.4239745390135305</v>
      </c>
      <c r="G708" s="195">
        <f t="shared" si="53"/>
        <v>0.77894736842105261</v>
      </c>
      <c r="Q708" s="196">
        <f t="shared" si="54"/>
        <v>6.6599999999999024</v>
      </c>
      <c r="R708" s="201">
        <v>0.8771929824561403</v>
      </c>
      <c r="S708" s="201">
        <v>0.94165874658856519</v>
      </c>
      <c r="T708" s="201">
        <v>5.8341253411434736E-2</v>
      </c>
      <c r="U708" s="201">
        <v>3.4173116329321385</v>
      </c>
      <c r="V708" s="201">
        <v>0.77894736842105261</v>
      </c>
    </row>
    <row r="709" spans="1:22">
      <c r="A709" s="195">
        <f t="shared" si="50"/>
        <v>0.94174420834135519</v>
      </c>
      <c r="B709" s="195">
        <f t="shared" si="51"/>
        <v>0.94174420834135519</v>
      </c>
      <c r="C709" s="196">
        <f t="shared" si="52"/>
        <v>6.679999999999902</v>
      </c>
      <c r="D709" s="195">
        <f t="shared" si="52"/>
        <v>0.8771929824561403</v>
      </c>
      <c r="E709" s="195">
        <f t="shared" si="53"/>
        <v>5.8255791658644841E-2</v>
      </c>
      <c r="F709" s="195">
        <f t="shared" si="53"/>
        <v>3.4303338661257268</v>
      </c>
      <c r="G709" s="195">
        <f t="shared" si="53"/>
        <v>0.77894736842105261</v>
      </c>
      <c r="Q709" s="196">
        <f t="shared" si="54"/>
        <v>6.6699999999999022</v>
      </c>
      <c r="R709" s="201">
        <v>0.8771929824561403</v>
      </c>
      <c r="S709" s="201">
        <v>0.94170158259948533</v>
      </c>
      <c r="T709" s="201">
        <v>5.8298417400514689E-2</v>
      </c>
      <c r="U709" s="201">
        <v>3.4239745390135305</v>
      </c>
      <c r="V709" s="201">
        <v>0.77894736842105261</v>
      </c>
    </row>
    <row r="710" spans="1:22">
      <c r="A710" s="195">
        <f t="shared" si="50"/>
        <v>0.94178960122392652</v>
      </c>
      <c r="B710" s="195">
        <f t="shared" si="51"/>
        <v>0.94178960122392652</v>
      </c>
      <c r="C710" s="196">
        <f t="shared" si="52"/>
        <v>6.6899999999999018</v>
      </c>
      <c r="D710" s="195">
        <f t="shared" si="52"/>
        <v>0.8771929824561403</v>
      </c>
      <c r="E710" s="195">
        <f t="shared" si="53"/>
        <v>5.8210398776073542E-2</v>
      </c>
      <c r="F710" s="195">
        <f t="shared" si="53"/>
        <v>3.4370500231805274</v>
      </c>
      <c r="G710" s="195">
        <f t="shared" si="53"/>
        <v>0.77894736842105261</v>
      </c>
      <c r="Q710" s="196">
        <f t="shared" si="54"/>
        <v>6.679999999999902</v>
      </c>
      <c r="R710" s="201">
        <v>0.8771929824561403</v>
      </c>
      <c r="S710" s="201">
        <v>0.94174420834135519</v>
      </c>
      <c r="T710" s="201">
        <v>5.8255791658644841E-2</v>
      </c>
      <c r="U710" s="201">
        <v>3.4303338661257268</v>
      </c>
      <c r="V710" s="201">
        <v>0.77894736842105261</v>
      </c>
    </row>
    <row r="711" spans="1:22">
      <c r="A711" s="195">
        <f t="shared" si="50"/>
        <v>0.94183222696579638</v>
      </c>
      <c r="B711" s="195">
        <f t="shared" si="51"/>
        <v>0.94183222696579638</v>
      </c>
      <c r="C711" s="196">
        <f t="shared" si="52"/>
        <v>6.6999999999999016</v>
      </c>
      <c r="D711" s="195">
        <f t="shared" si="52"/>
        <v>0.8771929824561403</v>
      </c>
      <c r="E711" s="195">
        <f t="shared" si="53"/>
        <v>5.8167773034203694E-2</v>
      </c>
      <c r="F711" s="195">
        <f t="shared" si="53"/>
        <v>3.4433630911016651</v>
      </c>
      <c r="G711" s="195">
        <f t="shared" si="53"/>
        <v>0.77894736842105261</v>
      </c>
      <c r="Q711" s="196">
        <f t="shared" si="54"/>
        <v>6.6899999999999018</v>
      </c>
      <c r="R711" s="201">
        <v>0.8771929824561403</v>
      </c>
      <c r="S711" s="201">
        <v>0.94178960122392652</v>
      </c>
      <c r="T711" s="201">
        <v>5.8210398776073542E-2</v>
      </c>
      <c r="U711" s="201">
        <v>3.4370500231805274</v>
      </c>
      <c r="V711" s="201">
        <v>0.77894736842105261</v>
      </c>
    </row>
    <row r="712" spans="1:22">
      <c r="A712" s="195">
        <f t="shared" si="50"/>
        <v>0.94187485270766602</v>
      </c>
      <c r="B712" s="195">
        <f t="shared" si="51"/>
        <v>0.94187485270766602</v>
      </c>
      <c r="C712" s="196">
        <f t="shared" si="52"/>
        <v>6.7099999999999014</v>
      </c>
      <c r="D712" s="195">
        <f t="shared" si="52"/>
        <v>0.8771929824561403</v>
      </c>
      <c r="E712" s="195">
        <f t="shared" si="53"/>
        <v>5.8125147292333861E-2</v>
      </c>
      <c r="F712" s="195">
        <f t="shared" si="53"/>
        <v>3.4497224182138599</v>
      </c>
      <c r="G712" s="195">
        <f t="shared" si="53"/>
        <v>0.77894736842105261</v>
      </c>
      <c r="Q712" s="196">
        <f t="shared" si="54"/>
        <v>6.6999999999999016</v>
      </c>
      <c r="R712" s="201">
        <v>0.8771929824561403</v>
      </c>
      <c r="S712" s="201">
        <v>0.94183222696579638</v>
      </c>
      <c r="T712" s="201">
        <v>5.8167773034203694E-2</v>
      </c>
      <c r="U712" s="201">
        <v>3.4433630911016651</v>
      </c>
      <c r="V712" s="201">
        <v>0.77894736842105261</v>
      </c>
    </row>
    <row r="713" spans="1:22">
      <c r="A713" s="195">
        <f t="shared" si="50"/>
        <v>0.94191747844953588</v>
      </c>
      <c r="B713" s="195">
        <f t="shared" si="51"/>
        <v>0.94191747844953588</v>
      </c>
      <c r="C713" s="196">
        <f t="shared" si="52"/>
        <v>6.7199999999999012</v>
      </c>
      <c r="D713" s="195">
        <f t="shared" si="52"/>
        <v>0.8771929824561403</v>
      </c>
      <c r="E713" s="195">
        <f t="shared" si="53"/>
        <v>5.8082521550464054E-2</v>
      </c>
      <c r="F713" s="195">
        <f t="shared" si="53"/>
        <v>3.4560354861349976</v>
      </c>
      <c r="G713" s="195">
        <f t="shared" si="53"/>
        <v>0.77894736842105261</v>
      </c>
      <c r="Q713" s="196">
        <f t="shared" si="54"/>
        <v>6.7099999999999014</v>
      </c>
      <c r="R713" s="201">
        <v>0.8771929824561403</v>
      </c>
      <c r="S713" s="201">
        <v>0.94187485270766602</v>
      </c>
      <c r="T713" s="201">
        <v>5.8125147292333861E-2</v>
      </c>
      <c r="U713" s="201">
        <v>3.4497224182138599</v>
      </c>
      <c r="V713" s="201">
        <v>0.77894736842105261</v>
      </c>
    </row>
    <row r="714" spans="1:22">
      <c r="A714" s="195">
        <f t="shared" si="50"/>
        <v>0.94196031446045614</v>
      </c>
      <c r="B714" s="195">
        <f t="shared" si="51"/>
        <v>0.94196031446045614</v>
      </c>
      <c r="C714" s="196">
        <f t="shared" si="52"/>
        <v>6.729999999999901</v>
      </c>
      <c r="D714" s="195">
        <f t="shared" si="52"/>
        <v>0.8771929824561403</v>
      </c>
      <c r="E714" s="195">
        <f t="shared" si="53"/>
        <v>5.8039685539543966E-2</v>
      </c>
      <c r="F714" s="195">
        <f t="shared" si="53"/>
        <v>3.4626983922163919</v>
      </c>
      <c r="G714" s="195">
        <f t="shared" si="53"/>
        <v>0.77894736842105261</v>
      </c>
      <c r="Q714" s="196">
        <f t="shared" si="54"/>
        <v>6.7199999999999012</v>
      </c>
      <c r="R714" s="201">
        <v>0.8771929824561403</v>
      </c>
      <c r="S714" s="201">
        <v>0.94191747844953588</v>
      </c>
      <c r="T714" s="201">
        <v>5.8082521550464054E-2</v>
      </c>
      <c r="U714" s="201">
        <v>3.4560354861349976</v>
      </c>
      <c r="V714" s="201">
        <v>0.77894736842105261</v>
      </c>
    </row>
    <row r="715" spans="1:22">
      <c r="A715" s="195">
        <f t="shared" si="50"/>
        <v>0.94200294020232578</v>
      </c>
      <c r="B715" s="195">
        <f t="shared" si="51"/>
        <v>0.94200294020232578</v>
      </c>
      <c r="C715" s="196">
        <f t="shared" si="52"/>
        <v>6.7399999999999007</v>
      </c>
      <c r="D715" s="195">
        <f t="shared" si="52"/>
        <v>0.8771929824561403</v>
      </c>
      <c r="E715" s="195">
        <f t="shared" si="53"/>
        <v>5.7997059797674146E-2</v>
      </c>
      <c r="F715" s="195">
        <f t="shared" si="53"/>
        <v>3.4690114601375273</v>
      </c>
      <c r="G715" s="195">
        <f t="shared" si="53"/>
        <v>0.77894736842105261</v>
      </c>
      <c r="Q715" s="196">
        <f t="shared" si="54"/>
        <v>6.729999999999901</v>
      </c>
      <c r="R715" s="201">
        <v>0.8771929824561403</v>
      </c>
      <c r="S715" s="201">
        <v>0.94196031446045614</v>
      </c>
      <c r="T715" s="201">
        <v>5.8039685539543966E-2</v>
      </c>
      <c r="U715" s="201">
        <v>3.4626983922163919</v>
      </c>
      <c r="V715" s="201">
        <v>0.77894736842105261</v>
      </c>
    </row>
    <row r="716" spans="1:22">
      <c r="A716" s="195">
        <f t="shared" si="50"/>
        <v>0.94204577621324592</v>
      </c>
      <c r="B716" s="195">
        <f t="shared" si="51"/>
        <v>0.94204577621324592</v>
      </c>
      <c r="C716" s="196">
        <f t="shared" si="52"/>
        <v>6.7499999999999005</v>
      </c>
      <c r="D716" s="195">
        <f t="shared" si="52"/>
        <v>0.8771929824561403</v>
      </c>
      <c r="E716" s="195">
        <f t="shared" si="53"/>
        <v>5.795422378675405E-2</v>
      </c>
      <c r="F716" s="195">
        <f t="shared" si="53"/>
        <v>3.47565616104044</v>
      </c>
      <c r="G716" s="195">
        <f t="shared" si="53"/>
        <v>0.77894736842105261</v>
      </c>
      <c r="Q716" s="196">
        <f t="shared" si="54"/>
        <v>6.7399999999999007</v>
      </c>
      <c r="R716" s="201">
        <v>0.8771929824561403</v>
      </c>
      <c r="S716" s="201">
        <v>0.94200294020232578</v>
      </c>
      <c r="T716" s="201">
        <v>5.7997059797674146E-2</v>
      </c>
      <c r="U716" s="201">
        <v>3.4690114601375273</v>
      </c>
      <c r="V716" s="201">
        <v>0.77894736842105261</v>
      </c>
    </row>
    <row r="717" spans="1:22">
      <c r="A717" s="195">
        <f t="shared" si="50"/>
        <v>0.94210112743803787</v>
      </c>
      <c r="B717" s="195">
        <f t="shared" si="51"/>
        <v>0.94210112743803787</v>
      </c>
      <c r="C717" s="196">
        <f t="shared" si="52"/>
        <v>6.7599999999999003</v>
      </c>
      <c r="D717" s="195">
        <f t="shared" si="52"/>
        <v>0.8771929824561403</v>
      </c>
      <c r="E717" s="195">
        <f t="shared" si="53"/>
        <v>5.7898872561962161E-2</v>
      </c>
      <c r="F717" s="195">
        <f t="shared" si="53"/>
        <v>3.4829567779942989</v>
      </c>
      <c r="G717" s="195">
        <f t="shared" si="53"/>
        <v>0.77894736842105261</v>
      </c>
      <c r="Q717" s="196">
        <f t="shared" si="54"/>
        <v>6.7499999999999005</v>
      </c>
      <c r="R717" s="201">
        <v>0.8771929824561403</v>
      </c>
      <c r="S717" s="201">
        <v>0.94204577621324592</v>
      </c>
      <c r="T717" s="201">
        <v>5.795422378675405E-2</v>
      </c>
      <c r="U717" s="201">
        <v>3.47565616104044</v>
      </c>
      <c r="V717" s="201">
        <v>0.77894736842105261</v>
      </c>
    </row>
    <row r="718" spans="1:22">
      <c r="A718" s="195">
        <f t="shared" si="50"/>
        <v>0.94214375317990762</v>
      </c>
      <c r="B718" s="195">
        <f t="shared" si="51"/>
        <v>0.94214375317990762</v>
      </c>
      <c r="C718" s="196">
        <f t="shared" si="52"/>
        <v>6.7699999999999001</v>
      </c>
      <c r="D718" s="195">
        <f t="shared" si="52"/>
        <v>0.8771929824561403</v>
      </c>
      <c r="E718" s="195">
        <f t="shared" si="53"/>
        <v>5.7856246820092334E-2</v>
      </c>
      <c r="F718" s="195">
        <f t="shared" si="53"/>
        <v>3.4892698459154379</v>
      </c>
      <c r="G718" s="195">
        <f t="shared" si="53"/>
        <v>0.77894736842105261</v>
      </c>
      <c r="Q718" s="196">
        <f t="shared" si="54"/>
        <v>6.7599999999999003</v>
      </c>
      <c r="R718" s="201">
        <v>0.8771929824561403</v>
      </c>
      <c r="S718" s="201">
        <v>0.94210112743803787</v>
      </c>
      <c r="T718" s="201">
        <v>5.7898872561962161E-2</v>
      </c>
      <c r="U718" s="201">
        <v>3.4829567779942989</v>
      </c>
      <c r="V718" s="201">
        <v>0.77894736842105261</v>
      </c>
    </row>
    <row r="719" spans="1:22">
      <c r="A719" s="195">
        <f t="shared" si="50"/>
        <v>0.94218637892177748</v>
      </c>
      <c r="B719" s="195">
        <f t="shared" si="51"/>
        <v>0.94218637892177748</v>
      </c>
      <c r="C719" s="196">
        <f t="shared" si="52"/>
        <v>6.7799999999998999</v>
      </c>
      <c r="D719" s="195">
        <f t="shared" si="52"/>
        <v>0.8771929824561403</v>
      </c>
      <c r="E719" s="195">
        <f t="shared" si="53"/>
        <v>5.7813621078222535E-2</v>
      </c>
      <c r="F719" s="195">
        <f t="shared" si="53"/>
        <v>3.4956291730276337</v>
      </c>
      <c r="G719" s="195">
        <f t="shared" si="53"/>
        <v>0.77894736842105261</v>
      </c>
      <c r="Q719" s="196">
        <f t="shared" si="54"/>
        <v>6.7699999999999001</v>
      </c>
      <c r="R719" s="201">
        <v>0.8771929824561403</v>
      </c>
      <c r="S719" s="201">
        <v>0.94214375317990762</v>
      </c>
      <c r="T719" s="201">
        <v>5.7856246820092334E-2</v>
      </c>
      <c r="U719" s="201">
        <v>3.4892698459154379</v>
      </c>
      <c r="V719" s="201">
        <v>0.77894736842105261</v>
      </c>
    </row>
    <row r="720" spans="1:22">
      <c r="A720" s="195">
        <f t="shared" si="50"/>
        <v>0.94222921493269762</v>
      </c>
      <c r="B720" s="195">
        <f t="shared" si="51"/>
        <v>0.94222921493269762</v>
      </c>
      <c r="C720" s="196">
        <f t="shared" si="52"/>
        <v>6.7899999999998997</v>
      </c>
      <c r="D720" s="195">
        <f t="shared" si="52"/>
        <v>0.8771929824561403</v>
      </c>
      <c r="E720" s="195">
        <f t="shared" si="53"/>
        <v>5.777078506730244E-2</v>
      </c>
      <c r="F720" s="195">
        <f t="shared" si="53"/>
        <v>3.5022920791090248</v>
      </c>
      <c r="G720" s="195">
        <f t="shared" si="53"/>
        <v>0.77894736842105261</v>
      </c>
      <c r="Q720" s="196">
        <f t="shared" si="54"/>
        <v>6.7799999999998999</v>
      </c>
      <c r="R720" s="201">
        <v>0.8771929824561403</v>
      </c>
      <c r="S720" s="201">
        <v>0.94218637892177748</v>
      </c>
      <c r="T720" s="201">
        <v>5.7813621078222535E-2</v>
      </c>
      <c r="U720" s="201">
        <v>3.4956291730276337</v>
      </c>
      <c r="V720" s="201">
        <v>0.77894736842105261</v>
      </c>
    </row>
    <row r="721" spans="1:22">
      <c r="A721" s="195">
        <f t="shared" si="50"/>
        <v>0.94227184067456726</v>
      </c>
      <c r="B721" s="195">
        <f t="shared" si="51"/>
        <v>0.94227184067456726</v>
      </c>
      <c r="C721" s="196">
        <f t="shared" si="52"/>
        <v>6.7999999999998995</v>
      </c>
      <c r="D721" s="195">
        <f t="shared" si="52"/>
        <v>0.8771929824561403</v>
      </c>
      <c r="E721" s="195">
        <f t="shared" si="53"/>
        <v>5.7728159325432619E-2</v>
      </c>
      <c r="F721" s="195">
        <f t="shared" si="53"/>
        <v>3.5086051470301611</v>
      </c>
      <c r="G721" s="195">
        <f t="shared" si="53"/>
        <v>0.77894736842105261</v>
      </c>
      <c r="Q721" s="196">
        <f t="shared" si="54"/>
        <v>6.7899999999998997</v>
      </c>
      <c r="R721" s="201">
        <v>0.8771929824561403</v>
      </c>
      <c r="S721" s="201">
        <v>0.94222921493269762</v>
      </c>
      <c r="T721" s="201">
        <v>5.777078506730244E-2</v>
      </c>
      <c r="U721" s="201">
        <v>3.5022920791090248</v>
      </c>
      <c r="V721" s="201">
        <v>0.77894736842105261</v>
      </c>
    </row>
    <row r="722" spans="1:22">
      <c r="A722" s="195">
        <f t="shared" si="50"/>
        <v>0.94231446641643712</v>
      </c>
      <c r="B722" s="195">
        <f t="shared" si="51"/>
        <v>0.94231446641643712</v>
      </c>
      <c r="C722" s="196">
        <f t="shared" si="52"/>
        <v>6.8099999999998992</v>
      </c>
      <c r="D722" s="195">
        <f t="shared" si="52"/>
        <v>0.8771929824561403</v>
      </c>
      <c r="E722" s="195">
        <f t="shared" si="53"/>
        <v>5.7685533583562765E-2</v>
      </c>
      <c r="F722" s="195">
        <f t="shared" si="53"/>
        <v>3.5149644741423587</v>
      </c>
      <c r="G722" s="195">
        <f t="shared" si="53"/>
        <v>0.77894736842105261</v>
      </c>
      <c r="Q722" s="196">
        <f t="shared" si="54"/>
        <v>6.7999999999998995</v>
      </c>
      <c r="R722" s="201">
        <v>0.8771929824561403</v>
      </c>
      <c r="S722" s="201">
        <v>0.94227184067456726</v>
      </c>
      <c r="T722" s="201">
        <v>5.7728159325432619E-2</v>
      </c>
      <c r="U722" s="201">
        <v>3.5086051470301611</v>
      </c>
      <c r="V722" s="201">
        <v>0.77894736842105261</v>
      </c>
    </row>
    <row r="723" spans="1:22">
      <c r="A723" s="195">
        <f t="shared" si="50"/>
        <v>0.9423570921583071</v>
      </c>
      <c r="B723" s="195">
        <f t="shared" si="51"/>
        <v>0.9423570921583071</v>
      </c>
      <c r="C723" s="196">
        <f t="shared" si="52"/>
        <v>6.819999999999899</v>
      </c>
      <c r="D723" s="195">
        <f t="shared" si="52"/>
        <v>0.8771929824561403</v>
      </c>
      <c r="E723" s="195">
        <f t="shared" si="53"/>
        <v>5.7642907841692952E-2</v>
      </c>
      <c r="F723" s="195">
        <f t="shared" si="53"/>
        <v>3.5212775420634959</v>
      </c>
      <c r="G723" s="195">
        <f t="shared" si="53"/>
        <v>0.77894736842105261</v>
      </c>
      <c r="Q723" s="196">
        <f t="shared" si="54"/>
        <v>6.8099999999998992</v>
      </c>
      <c r="R723" s="201">
        <v>0.8771929824561403</v>
      </c>
      <c r="S723" s="201">
        <v>0.94231446641643712</v>
      </c>
      <c r="T723" s="201">
        <v>5.7685533583562765E-2</v>
      </c>
      <c r="U723" s="201">
        <v>3.5149644741423587</v>
      </c>
      <c r="V723" s="201">
        <v>0.77894736842105261</v>
      </c>
    </row>
    <row r="724" spans="1:22">
      <c r="A724" s="195">
        <f t="shared" si="50"/>
        <v>0.94240248504087831</v>
      </c>
      <c r="B724" s="195">
        <f t="shared" si="51"/>
        <v>0.94240248504087831</v>
      </c>
      <c r="C724" s="196">
        <f t="shared" si="52"/>
        <v>6.8299999999998988</v>
      </c>
      <c r="D724" s="195">
        <f t="shared" si="52"/>
        <v>0.8771929824561403</v>
      </c>
      <c r="E724" s="195">
        <f t="shared" si="53"/>
        <v>5.7597514959121653E-2</v>
      </c>
      <c r="F724" s="195">
        <f t="shared" si="53"/>
        <v>3.5279936991182987</v>
      </c>
      <c r="G724" s="195">
        <f t="shared" si="53"/>
        <v>0.77894736842105261</v>
      </c>
      <c r="Q724" s="196">
        <f t="shared" si="54"/>
        <v>6.819999999999899</v>
      </c>
      <c r="R724" s="201">
        <v>0.8771929824561403</v>
      </c>
      <c r="S724" s="201">
        <v>0.9423570921583071</v>
      </c>
      <c r="T724" s="201">
        <v>5.7642907841692952E-2</v>
      </c>
      <c r="U724" s="201">
        <v>3.5212775420634959</v>
      </c>
      <c r="V724" s="201">
        <v>0.77894736842105261</v>
      </c>
    </row>
    <row r="725" spans="1:22">
      <c r="A725" s="195">
        <f t="shared" si="50"/>
        <v>0.94244511078274817</v>
      </c>
      <c r="B725" s="195">
        <f t="shared" si="51"/>
        <v>0.94244511078274817</v>
      </c>
      <c r="C725" s="196">
        <f t="shared" si="52"/>
        <v>6.8399999999998986</v>
      </c>
      <c r="D725" s="195">
        <f t="shared" si="52"/>
        <v>0.8771929824561403</v>
      </c>
      <c r="E725" s="195">
        <f t="shared" si="53"/>
        <v>5.7554889217251833E-2</v>
      </c>
      <c r="F725" s="195">
        <f t="shared" si="53"/>
        <v>3.5343530262304936</v>
      </c>
      <c r="G725" s="195">
        <f t="shared" si="53"/>
        <v>0.77894736842105261</v>
      </c>
      <c r="Q725" s="196">
        <f t="shared" si="54"/>
        <v>6.8299999999998988</v>
      </c>
      <c r="R725" s="201">
        <v>0.8771929824561403</v>
      </c>
      <c r="S725" s="201">
        <v>0.94240248504087831</v>
      </c>
      <c r="T725" s="201">
        <v>5.7597514959121653E-2</v>
      </c>
      <c r="U725" s="201">
        <v>3.5279936991182987</v>
      </c>
      <c r="V725" s="201">
        <v>0.77894736842105261</v>
      </c>
    </row>
    <row r="726" spans="1:22">
      <c r="A726" s="195">
        <f t="shared" si="50"/>
        <v>0.94248815706271849</v>
      </c>
      <c r="B726" s="195">
        <f t="shared" si="51"/>
        <v>0.94248815706271849</v>
      </c>
      <c r="C726" s="196">
        <f t="shared" si="52"/>
        <v>6.8499999999998984</v>
      </c>
      <c r="D726" s="195">
        <f t="shared" si="52"/>
        <v>0.8771929824561403</v>
      </c>
      <c r="E726" s="195">
        <f t="shared" si="53"/>
        <v>5.7511842937281461E-2</v>
      </c>
      <c r="F726" s="195">
        <f t="shared" si="53"/>
        <v>3.5413013061025986</v>
      </c>
      <c r="G726" s="195">
        <f t="shared" si="53"/>
        <v>0.77894736842105261</v>
      </c>
      <c r="Q726" s="196">
        <f t="shared" si="54"/>
        <v>6.8399999999998986</v>
      </c>
      <c r="R726" s="201">
        <v>0.8771929824561403</v>
      </c>
      <c r="S726" s="201">
        <v>0.94244511078274817</v>
      </c>
      <c r="T726" s="201">
        <v>5.7554889217251833E-2</v>
      </c>
      <c r="U726" s="201">
        <v>3.5343530262304936</v>
      </c>
      <c r="V726" s="201">
        <v>0.77894736842105261</v>
      </c>
    </row>
    <row r="727" spans="1:22">
      <c r="A727" s="195">
        <f t="shared" si="50"/>
        <v>0.94253078280458835</v>
      </c>
      <c r="B727" s="195">
        <f t="shared" si="51"/>
        <v>0.94253078280458835</v>
      </c>
      <c r="C727" s="196">
        <f t="shared" si="52"/>
        <v>6.8599999999998982</v>
      </c>
      <c r="D727" s="195">
        <f t="shared" si="52"/>
        <v>0.8771929824561403</v>
      </c>
      <c r="E727" s="195">
        <f t="shared" si="53"/>
        <v>5.7469217195411627E-2</v>
      </c>
      <c r="F727" s="195">
        <f t="shared" si="53"/>
        <v>3.5476143740237389</v>
      </c>
      <c r="G727" s="195">
        <f t="shared" si="53"/>
        <v>0.77894736842105261</v>
      </c>
      <c r="Q727" s="196">
        <f t="shared" si="54"/>
        <v>6.8499999999998984</v>
      </c>
      <c r="R727" s="201">
        <v>0.8771929824561403</v>
      </c>
      <c r="S727" s="201">
        <v>0.94248815706271849</v>
      </c>
      <c r="T727" s="201">
        <v>5.7511842937281461E-2</v>
      </c>
      <c r="U727" s="201">
        <v>3.5413013061025986</v>
      </c>
      <c r="V727" s="201">
        <v>0.77894736842105261</v>
      </c>
    </row>
    <row r="728" spans="1:22">
      <c r="A728" s="195">
        <f t="shared" si="50"/>
        <v>0.94257340854645821</v>
      </c>
      <c r="B728" s="195">
        <f t="shared" si="51"/>
        <v>0.94257340854645821</v>
      </c>
      <c r="C728" s="196">
        <f t="shared" si="52"/>
        <v>6.869999999999898</v>
      </c>
      <c r="D728" s="195">
        <f t="shared" si="52"/>
        <v>0.8771929824561403</v>
      </c>
      <c r="E728" s="195">
        <f t="shared" si="53"/>
        <v>5.7426591453541828E-2</v>
      </c>
      <c r="F728" s="195">
        <f t="shared" si="53"/>
        <v>3.5539274419448765</v>
      </c>
      <c r="G728" s="195">
        <f t="shared" si="53"/>
        <v>0.77894736842105261</v>
      </c>
      <c r="Q728" s="196">
        <f t="shared" si="54"/>
        <v>6.8599999999998982</v>
      </c>
      <c r="R728" s="201">
        <v>0.8771929824561403</v>
      </c>
      <c r="S728" s="201">
        <v>0.94253078280458835</v>
      </c>
      <c r="T728" s="201">
        <v>5.7469217195411627E-2</v>
      </c>
      <c r="U728" s="201">
        <v>3.5476143740237389</v>
      </c>
      <c r="V728" s="201">
        <v>0.77894736842105261</v>
      </c>
    </row>
    <row r="729" spans="1:22">
      <c r="A729" s="195">
        <f t="shared" si="50"/>
        <v>0.9426155263904652</v>
      </c>
      <c r="B729" s="195">
        <f t="shared" si="51"/>
        <v>0.9426155263904652</v>
      </c>
      <c r="C729" s="196">
        <f t="shared" si="52"/>
        <v>6.8799999999998978</v>
      </c>
      <c r="D729" s="195">
        <f t="shared" si="52"/>
        <v>0.88070175438596487</v>
      </c>
      <c r="E729" s="195">
        <f t="shared" si="53"/>
        <v>5.7384473609534851E-2</v>
      </c>
      <c r="F729" s="195">
        <f t="shared" si="53"/>
        <v>3.5602872769549352</v>
      </c>
      <c r="G729" s="195">
        <f t="shared" si="53"/>
        <v>0.77894736842105261</v>
      </c>
      <c r="Q729" s="196">
        <f t="shared" si="54"/>
        <v>6.869999999999898</v>
      </c>
      <c r="R729" s="201">
        <v>0.8771929824561403</v>
      </c>
      <c r="S729" s="201">
        <v>0.94257340854645821</v>
      </c>
      <c r="T729" s="201">
        <v>5.7426591453541828E-2</v>
      </c>
      <c r="U729" s="201">
        <v>3.5539274419448765</v>
      </c>
      <c r="V729" s="201">
        <v>0.77894736842105261</v>
      </c>
    </row>
    <row r="730" spans="1:22">
      <c r="A730" s="195">
        <f t="shared" si="50"/>
        <v>0.94265755496823223</v>
      </c>
      <c r="B730" s="195">
        <f t="shared" si="51"/>
        <v>0.94265755496823223</v>
      </c>
      <c r="C730" s="196">
        <f t="shared" si="52"/>
        <v>6.8899999999998975</v>
      </c>
      <c r="D730" s="195">
        <f t="shared" si="52"/>
        <v>0.88070175438596487</v>
      </c>
      <c r="E730" s="195">
        <f t="shared" si="53"/>
        <v>5.7342445031767768E-2</v>
      </c>
      <c r="F730" s="195">
        <f t="shared" si="53"/>
        <v>3.5670067983145404</v>
      </c>
      <c r="G730" s="195">
        <f t="shared" si="53"/>
        <v>0.77894736842105261</v>
      </c>
      <c r="Q730" s="196">
        <f t="shared" si="54"/>
        <v>6.8799999999998978</v>
      </c>
      <c r="R730" s="201">
        <v>0.88070175438596487</v>
      </c>
      <c r="S730" s="201">
        <v>0.9426155263904652</v>
      </c>
      <c r="T730" s="201">
        <v>5.7384473609534851E-2</v>
      </c>
      <c r="U730" s="201">
        <v>3.5602872769549352</v>
      </c>
      <c r="V730" s="201">
        <v>0.77894736842105261</v>
      </c>
    </row>
    <row r="731" spans="1:22">
      <c r="A731" s="195">
        <f t="shared" si="50"/>
        <v>0.94269748926625863</v>
      </c>
      <c r="B731" s="195">
        <f t="shared" si="51"/>
        <v>0.94269748926625863</v>
      </c>
      <c r="C731" s="196">
        <f t="shared" si="52"/>
        <v>6.8999999999998973</v>
      </c>
      <c r="D731" s="195">
        <f t="shared" si="52"/>
        <v>0.88070175438596487</v>
      </c>
      <c r="E731" s="195">
        <f t="shared" si="53"/>
        <v>5.7302510733741353E-2</v>
      </c>
      <c r="F731" s="195">
        <f t="shared" si="53"/>
        <v>3.5733225576795196</v>
      </c>
      <c r="G731" s="195">
        <f t="shared" si="53"/>
        <v>0.77894736842105261</v>
      </c>
      <c r="Q731" s="196">
        <f t="shared" si="54"/>
        <v>6.8899999999998975</v>
      </c>
      <c r="R731" s="201">
        <v>0.88070175438596487</v>
      </c>
      <c r="S731" s="201">
        <v>0.94265755496823223</v>
      </c>
      <c r="T731" s="201">
        <v>5.7342445031767768E-2</v>
      </c>
      <c r="U731" s="201">
        <v>3.5670067983145404</v>
      </c>
      <c r="V731" s="201">
        <v>0.77894736842105261</v>
      </c>
    </row>
    <row r="732" spans="1:22">
      <c r="A732" s="195">
        <f t="shared" si="50"/>
        <v>0.94273763383333531</v>
      </c>
      <c r="B732" s="195">
        <f t="shared" si="51"/>
        <v>0.94273763383333531</v>
      </c>
      <c r="C732" s="196">
        <f t="shared" si="52"/>
        <v>6.9099999999998971</v>
      </c>
      <c r="D732" s="195">
        <f t="shared" si="52"/>
        <v>0.88070175438596487</v>
      </c>
      <c r="E732" s="195">
        <f t="shared" si="53"/>
        <v>5.7262366166664663E-2</v>
      </c>
      <c r="F732" s="195">
        <f t="shared" si="53"/>
        <v>3.5800344143958096</v>
      </c>
      <c r="G732" s="195">
        <f t="shared" si="53"/>
        <v>0.77894736842105261</v>
      </c>
      <c r="Q732" s="196">
        <f t="shared" si="54"/>
        <v>6.8999999999998973</v>
      </c>
      <c r="R732" s="201">
        <v>0.88070175438596487</v>
      </c>
      <c r="S732" s="201">
        <v>0.94269748926625863</v>
      </c>
      <c r="T732" s="201">
        <v>5.7302510733741353E-2</v>
      </c>
      <c r="U732" s="201">
        <v>3.5733225576795196</v>
      </c>
      <c r="V732" s="201">
        <v>0.77894736842105261</v>
      </c>
    </row>
    <row r="733" spans="1:22">
      <c r="A733" s="195">
        <f t="shared" si="50"/>
        <v>0.94277756813136171</v>
      </c>
      <c r="B733" s="195">
        <f t="shared" si="51"/>
        <v>0.94277756813136171</v>
      </c>
      <c r="C733" s="196">
        <f t="shared" si="52"/>
        <v>6.9199999999998969</v>
      </c>
      <c r="D733" s="195">
        <f t="shared" si="52"/>
        <v>0.88070175438596487</v>
      </c>
      <c r="E733" s="195">
        <f t="shared" si="53"/>
        <v>5.7222431868638221E-2</v>
      </c>
      <c r="F733" s="195">
        <f t="shared" si="53"/>
        <v>3.5863501737607923</v>
      </c>
      <c r="G733" s="195">
        <f t="shared" si="53"/>
        <v>0.78245614035087718</v>
      </c>
      <c r="Q733" s="196">
        <f t="shared" si="54"/>
        <v>6.9099999999998971</v>
      </c>
      <c r="R733" s="201">
        <v>0.88070175438596487</v>
      </c>
      <c r="S733" s="201">
        <v>0.94273763383333531</v>
      </c>
      <c r="T733" s="201">
        <v>5.7262366166664663E-2</v>
      </c>
      <c r="U733" s="201">
        <v>3.5800344143958096</v>
      </c>
      <c r="V733" s="201">
        <v>0.77894736842105261</v>
      </c>
    </row>
    <row r="734" spans="1:22">
      <c r="A734" s="195">
        <f t="shared" si="50"/>
        <v>0.94281750242938811</v>
      </c>
      <c r="B734" s="195">
        <f t="shared" si="51"/>
        <v>0.94281750242938811</v>
      </c>
      <c r="C734" s="196">
        <f t="shared" si="52"/>
        <v>6.9299999999998967</v>
      </c>
      <c r="D734" s="195">
        <f t="shared" si="52"/>
        <v>0.88070175438596487</v>
      </c>
      <c r="E734" s="195">
        <f t="shared" si="53"/>
        <v>5.7182497570611814E-2</v>
      </c>
      <c r="F734" s="195">
        <f t="shared" si="53"/>
        <v>3.5926659331257751</v>
      </c>
      <c r="G734" s="195">
        <f t="shared" si="53"/>
        <v>0.78245614035087718</v>
      </c>
      <c r="Q734" s="196">
        <f t="shared" si="54"/>
        <v>6.9199999999998969</v>
      </c>
      <c r="R734" s="201">
        <v>0.88070175438596487</v>
      </c>
      <c r="S734" s="201">
        <v>0.94277756813136171</v>
      </c>
      <c r="T734" s="201">
        <v>5.7222431868638221E-2</v>
      </c>
      <c r="U734" s="201">
        <v>3.5863501737607923</v>
      </c>
      <c r="V734" s="201">
        <v>0.78245614035087718</v>
      </c>
    </row>
    <row r="735" spans="1:22">
      <c r="A735" s="195">
        <f t="shared" si="50"/>
        <v>0.94285743672741462</v>
      </c>
      <c r="B735" s="195">
        <f t="shared" si="51"/>
        <v>0.94285743672741462</v>
      </c>
      <c r="C735" s="196">
        <f t="shared" si="52"/>
        <v>6.9399999999998965</v>
      </c>
      <c r="D735" s="195">
        <f t="shared" si="52"/>
        <v>0.88070175438596487</v>
      </c>
      <c r="E735" s="195">
        <f t="shared" si="53"/>
        <v>5.7142563272585378E-2</v>
      </c>
      <c r="F735" s="195">
        <f t="shared" si="53"/>
        <v>3.5990279516818142</v>
      </c>
      <c r="G735" s="195">
        <f t="shared" si="53"/>
        <v>0.78245614035087718</v>
      </c>
      <c r="Q735" s="196">
        <f t="shared" si="54"/>
        <v>6.9299999999998967</v>
      </c>
      <c r="R735" s="201">
        <v>0.88070175438596487</v>
      </c>
      <c r="S735" s="201">
        <v>0.94281750242938811</v>
      </c>
      <c r="T735" s="201">
        <v>5.7182497570611814E-2</v>
      </c>
      <c r="U735" s="201">
        <v>3.5926659331257751</v>
      </c>
      <c r="V735" s="201">
        <v>0.78245614035087718</v>
      </c>
    </row>
    <row r="736" spans="1:22">
      <c r="A736" s="195">
        <f t="shared" si="50"/>
        <v>0.9428975812944913</v>
      </c>
      <c r="B736" s="195">
        <f t="shared" si="51"/>
        <v>0.9428975812944913</v>
      </c>
      <c r="C736" s="196">
        <f t="shared" si="52"/>
        <v>6.9499999999998963</v>
      </c>
      <c r="D736" s="195">
        <f t="shared" si="52"/>
        <v>0.88070175438596487</v>
      </c>
      <c r="E736" s="195">
        <f t="shared" si="53"/>
        <v>5.7102418705508709E-2</v>
      </c>
      <c r="F736" s="195">
        <f t="shared" si="53"/>
        <v>3.6056290848375125</v>
      </c>
      <c r="G736" s="195">
        <f t="shared" si="53"/>
        <v>0.78245614035087718</v>
      </c>
      <c r="Q736" s="196">
        <f t="shared" si="54"/>
        <v>6.9399999999998965</v>
      </c>
      <c r="R736" s="201">
        <v>0.88070175438596487</v>
      </c>
      <c r="S736" s="201">
        <v>0.94285743672741462</v>
      </c>
      <c r="T736" s="201">
        <v>5.7142563272585378E-2</v>
      </c>
      <c r="U736" s="201">
        <v>3.5990279516818142</v>
      </c>
      <c r="V736" s="201">
        <v>0.78245614035087718</v>
      </c>
    </row>
    <row r="737" spans="1:22">
      <c r="A737" s="195">
        <f t="shared" si="50"/>
        <v>0.94294956821447895</v>
      </c>
      <c r="B737" s="195">
        <f t="shared" si="51"/>
        <v>0.94294956821447895</v>
      </c>
      <c r="C737" s="196">
        <f t="shared" si="52"/>
        <v>6.959999999999896</v>
      </c>
      <c r="D737" s="195">
        <f t="shared" si="52"/>
        <v>0.88070175438596487</v>
      </c>
      <c r="E737" s="195">
        <f t="shared" si="53"/>
        <v>5.7050431785521077E-2</v>
      </c>
      <c r="F737" s="195">
        <f t="shared" si="53"/>
        <v>3.6129330660961765</v>
      </c>
      <c r="G737" s="195">
        <f t="shared" si="53"/>
        <v>0.78245614035087718</v>
      </c>
      <c r="Q737" s="196">
        <f t="shared" si="54"/>
        <v>6.9499999999998963</v>
      </c>
      <c r="R737" s="201">
        <v>0.88070175438596487</v>
      </c>
      <c r="S737" s="201">
        <v>0.9428975812944913</v>
      </c>
      <c r="T737" s="201">
        <v>5.7102418705508709E-2</v>
      </c>
      <c r="U737" s="201">
        <v>3.6056290848375125</v>
      </c>
      <c r="V737" s="201">
        <v>0.78245614035087718</v>
      </c>
    </row>
    <row r="738" spans="1:22">
      <c r="A738" s="195">
        <f t="shared" si="50"/>
        <v>0.94298971278155563</v>
      </c>
      <c r="B738" s="195">
        <f t="shared" si="51"/>
        <v>0.94298971278155563</v>
      </c>
      <c r="C738" s="196">
        <f t="shared" si="52"/>
        <v>6.9699999999998958</v>
      </c>
      <c r="D738" s="195">
        <f t="shared" si="52"/>
        <v>0.88070175438596487</v>
      </c>
      <c r="E738" s="195">
        <f t="shared" si="53"/>
        <v>5.7010287218444373E-2</v>
      </c>
      <c r="F738" s="195">
        <f t="shared" si="53"/>
        <v>3.6195986636214097</v>
      </c>
      <c r="G738" s="195">
        <f t="shared" si="53"/>
        <v>0.78245614035087718</v>
      </c>
      <c r="Q738" s="196">
        <f t="shared" si="54"/>
        <v>6.959999999999896</v>
      </c>
      <c r="R738" s="201">
        <v>0.88070175438596487</v>
      </c>
      <c r="S738" s="201">
        <v>0.94294956821447895</v>
      </c>
      <c r="T738" s="201">
        <v>5.7050431785521077E-2</v>
      </c>
      <c r="U738" s="201">
        <v>3.6129330660961765</v>
      </c>
      <c r="V738" s="201">
        <v>0.78245614035087718</v>
      </c>
    </row>
    <row r="739" spans="1:22">
      <c r="A739" s="195">
        <f t="shared" si="50"/>
        <v>0.94302964707958203</v>
      </c>
      <c r="B739" s="195">
        <f t="shared" si="51"/>
        <v>0.94302964707958203</v>
      </c>
      <c r="C739" s="196">
        <f t="shared" si="52"/>
        <v>6.9799999999998956</v>
      </c>
      <c r="D739" s="195">
        <f t="shared" si="52"/>
        <v>0.88070175438596487</v>
      </c>
      <c r="E739" s="195">
        <f t="shared" si="53"/>
        <v>5.6970352920417931E-2</v>
      </c>
      <c r="F739" s="195">
        <f t="shared" si="53"/>
        <v>3.625960682177451</v>
      </c>
      <c r="G739" s="195">
        <f t="shared" si="53"/>
        <v>0.78245614035087718</v>
      </c>
      <c r="Q739" s="196">
        <f t="shared" si="54"/>
        <v>6.9699999999998958</v>
      </c>
      <c r="R739" s="201">
        <v>0.88070175438596487</v>
      </c>
      <c r="S739" s="201">
        <v>0.94298971278155563</v>
      </c>
      <c r="T739" s="201">
        <v>5.7010287218444373E-2</v>
      </c>
      <c r="U739" s="201">
        <v>3.6195986636214097</v>
      </c>
      <c r="V739" s="201">
        <v>0.78245614035087718</v>
      </c>
    </row>
    <row r="740" spans="1:22">
      <c r="A740" s="195">
        <f t="shared" si="50"/>
        <v>0.94306958137760855</v>
      </c>
      <c r="B740" s="195">
        <f t="shared" si="51"/>
        <v>0.94306958137760855</v>
      </c>
      <c r="C740" s="196">
        <f t="shared" si="52"/>
        <v>6.9899999999998954</v>
      </c>
      <c r="D740" s="195">
        <f t="shared" si="52"/>
        <v>0.88070175438596487</v>
      </c>
      <c r="E740" s="195">
        <f t="shared" si="53"/>
        <v>5.6930418622391496E-2</v>
      </c>
      <c r="F740" s="195">
        <f t="shared" si="53"/>
        <v>3.6322764415424311</v>
      </c>
      <c r="G740" s="195">
        <f t="shared" si="53"/>
        <v>0.78245614035087718</v>
      </c>
      <c r="Q740" s="196">
        <f t="shared" si="54"/>
        <v>6.9799999999998956</v>
      </c>
      <c r="R740" s="201">
        <v>0.88070175438596487</v>
      </c>
      <c r="S740" s="201">
        <v>0.94302964707958203</v>
      </c>
      <c r="T740" s="201">
        <v>5.6970352920417931E-2</v>
      </c>
      <c r="U740" s="201">
        <v>3.625960682177451</v>
      </c>
      <c r="V740" s="201">
        <v>0.78245614035087718</v>
      </c>
    </row>
    <row r="741" spans="1:22">
      <c r="A741" s="195">
        <f t="shared" si="50"/>
        <v>0.94310951567563495</v>
      </c>
      <c r="B741" s="195">
        <f t="shared" si="51"/>
        <v>0.94310951567563495</v>
      </c>
      <c r="C741" s="196">
        <f t="shared" si="52"/>
        <v>6.9999999999998952</v>
      </c>
      <c r="D741" s="195">
        <f t="shared" si="52"/>
        <v>0.88070175438596487</v>
      </c>
      <c r="E741" s="195">
        <f t="shared" si="53"/>
        <v>5.6890484324365102E-2</v>
      </c>
      <c r="F741" s="195">
        <f t="shared" si="53"/>
        <v>3.6385922009074108</v>
      </c>
      <c r="G741" s="195">
        <f t="shared" si="53"/>
        <v>0.78245614035087718</v>
      </c>
      <c r="Q741" s="196">
        <f t="shared" si="54"/>
        <v>6.9899999999998954</v>
      </c>
      <c r="R741" s="201">
        <v>0.88070175438596487</v>
      </c>
      <c r="S741" s="201">
        <v>0.94306958137760855</v>
      </c>
      <c r="T741" s="201">
        <v>5.6930418622391496E-2</v>
      </c>
      <c r="U741" s="201">
        <v>3.6322764415424311</v>
      </c>
      <c r="V741" s="201">
        <v>0.78245614035087718</v>
      </c>
    </row>
    <row r="742" spans="1:22">
      <c r="D742" s="195"/>
      <c r="E742" s="195"/>
      <c r="F742" s="196"/>
      <c r="G742" s="195"/>
      <c r="H742" s="195"/>
      <c r="I742" s="195"/>
      <c r="Q742" s="196">
        <f t="shared" si="54"/>
        <v>6.9999999999998952</v>
      </c>
      <c r="R742" s="201">
        <v>0.88070175438596487</v>
      </c>
      <c r="S742" s="201">
        <v>0.94310951567563495</v>
      </c>
      <c r="T742" s="201">
        <v>5.6890484324365102E-2</v>
      </c>
      <c r="U742" s="201">
        <v>3.6385922009074108</v>
      </c>
      <c r="V742" s="201">
        <v>0.78245614035087718</v>
      </c>
    </row>
    <row r="1042" spans="11:12">
      <c r="K1042" s="205"/>
      <c r="L1042" s="195"/>
    </row>
    <row r="1043" spans="11:12">
      <c r="K1043" s="205"/>
      <c r="L1043" s="195"/>
    </row>
    <row r="1044" spans="11:12">
      <c r="K1044" s="205"/>
      <c r="L1044" s="195"/>
    </row>
    <row r="1045" spans="11:12">
      <c r="K1045" s="205"/>
      <c r="L1045" s="195"/>
    </row>
    <row r="1046" spans="11:12">
      <c r="K1046" s="205"/>
      <c r="L1046" s="195"/>
    </row>
    <row r="1047" spans="11:12">
      <c r="K1047" s="205"/>
      <c r="L1047" s="195"/>
    </row>
    <row r="1048" spans="11:12">
      <c r="K1048" s="205"/>
      <c r="L1048" s="195"/>
    </row>
    <row r="1049" spans="11:12">
      <c r="K1049" s="195"/>
      <c r="L1049" s="195"/>
    </row>
    <row r="1050" spans="11:12">
      <c r="K1050" s="195"/>
      <c r="L1050" s="195"/>
    </row>
    <row r="1051" spans="11:12">
      <c r="K1051" s="195"/>
      <c r="L1051" s="195"/>
    </row>
    <row r="1052" spans="11:12">
      <c r="K1052" s="195"/>
      <c r="L1052" s="195"/>
    </row>
    <row r="1053" spans="11:12">
      <c r="K1053" s="195"/>
      <c r="L1053" s="195"/>
    </row>
    <row r="1054" spans="11:12">
      <c r="K1054" s="195"/>
      <c r="L1054" s="195"/>
    </row>
    <row r="1055" spans="11:12">
      <c r="K1055" s="195"/>
      <c r="L1055" s="195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O40" sqref="O40"/>
      <selection pane="bottomLeft" activeCell="A14" sqref="A14:K298"/>
    </sheetView>
  </sheetViews>
  <sheetFormatPr defaultColWidth="10.875" defaultRowHeight="13.8"/>
  <cols>
    <col min="1" max="1" width="10.875" style="206" customWidth="1"/>
    <col min="2" max="2" width="10.875" style="207" customWidth="1"/>
    <col min="3" max="3" width="10.875" style="208" customWidth="1"/>
    <col min="4" max="4" width="10.875" style="209" customWidth="1"/>
    <col min="5" max="5" width="10.875" style="241" customWidth="1"/>
    <col min="6" max="6" width="10.875" style="208" customWidth="1"/>
    <col min="7" max="7" width="10.875" style="209" customWidth="1"/>
    <col min="8" max="8" width="10.875" style="210" customWidth="1"/>
    <col min="9" max="9" width="10.875" style="208" customWidth="1"/>
    <col min="10" max="10" width="10.875" style="209" customWidth="1"/>
    <col min="11" max="11" width="10.875" style="210" customWidth="1"/>
    <col min="12" max="23" width="10.875" style="211"/>
    <col min="24" max="24" width="10.875" style="207"/>
    <col min="25" max="16384" width="10.875" style="211"/>
  </cols>
  <sheetData>
    <row r="1" spans="1:26" s="186" customFormat="1" ht="13.2">
      <c r="A1" s="186" t="str">
        <f>Applicant</f>
        <v>Alberta Electric System Operator</v>
      </c>
    </row>
    <row r="2" spans="1:26" s="186" customFormat="1" ht="13.2">
      <c r="A2" s="186" t="str">
        <f>Application</f>
        <v>2018 ISO Tariff Application</v>
      </c>
    </row>
    <row r="3" spans="1:26" s="186" customFormat="1" ht="13.2">
      <c r="A3" s="186" t="str">
        <f>TableGroup4</f>
        <v>Appendix V — Option 4 Analysis</v>
      </c>
    </row>
    <row r="4" spans="1:26" s="186" customFormat="1" ht="13.2">
      <c r="A4" s="186" t="s">
        <v>160</v>
      </c>
    </row>
    <row r="5" spans="1:26" s="186" customFormat="1" ht="13.2">
      <c r="A5" s="186" t="str">
        <f>TableDate</f>
        <v>September 13, 2017</v>
      </c>
    </row>
    <row r="6" spans="1:26">
      <c r="E6" s="210"/>
      <c r="X6" s="211"/>
    </row>
    <row r="7" spans="1:26">
      <c r="A7" s="212" t="s">
        <v>14</v>
      </c>
      <c r="C7" s="213" t="str">
        <f>"Costs = $"&amp;TEXT('Option 4 V-6'!$L$10*10^6,"#,###")&amp;" × MW^"&amp;'Option 4 V-6'!$O$10</f>
        <v>Costs = $1,289,300 × MW^0.6349</v>
      </c>
      <c r="E7" s="210"/>
      <c r="X7" s="211"/>
    </row>
    <row r="8" spans="1:26">
      <c r="A8" s="212" t="s">
        <v>19</v>
      </c>
      <c r="C8" s="214">
        <f>1.5*$H$8</f>
        <v>0.81824999999999992</v>
      </c>
      <c r="D8" s="214">
        <f>7.5*$H$8</f>
        <v>4.0912499999999996</v>
      </c>
      <c r="E8" s="214">
        <f>17*$H$8</f>
        <v>9.2735000000000003</v>
      </c>
      <c r="F8" s="214">
        <f>40*$H$8</f>
        <v>21.82</v>
      </c>
      <c r="G8" s="214">
        <f>122.8*$H$8</f>
        <v>66.987399999999994</v>
      </c>
      <c r="H8" s="260">
        <f>'Option 4 V-6'!$U$11</f>
        <v>0.54549999999999998</v>
      </c>
      <c r="X8" s="211"/>
    </row>
    <row r="9" spans="1:26">
      <c r="A9" s="212" t="s">
        <v>161</v>
      </c>
      <c r="C9" s="215">
        <f>('Option 4 V-6'!$L$10*1000000)*(C8^'Option 4 V-6'!$O$10)</f>
        <v>1135129.2453604797</v>
      </c>
      <c r="D9" s="215">
        <f>('Option 4 V-6'!$L$10*1000000)*(D8^'Option 4 V-6'!$O$10)</f>
        <v>3153707.193325202</v>
      </c>
      <c r="E9" s="215">
        <f>('Option 4 V-6'!$L$10*1000000)*(E8^'Option 4 V-6'!$O$10)</f>
        <v>5302210.8337217718</v>
      </c>
      <c r="F9" s="215">
        <f>('Option 4 V-6'!$L$10*1000000)*(F8^'Option 4 V-6'!$O$10)</f>
        <v>9128362.1398991439</v>
      </c>
      <c r="G9" s="215">
        <f>('Option 4 V-6'!$L$10*1000000)*(G8^'Option 4 V-6'!$O$10)</f>
        <v>18607028.192371063</v>
      </c>
      <c r="X9" s="211"/>
    </row>
    <row r="10" spans="1:26">
      <c r="A10" s="212" t="s">
        <v>162</v>
      </c>
      <c r="C10" s="215">
        <f>(D9-(D8*((D9-C9)/(D8-C8))))/20</f>
        <v>31524.237918464954</v>
      </c>
      <c r="D10" s="215">
        <f>((D9-C9)/(D8-C8))/20</f>
        <v>30836.815581495914</v>
      </c>
      <c r="E10" s="215">
        <f>((E9-D9)/(E8-D8))/20</f>
        <v>20729.448023508801</v>
      </c>
      <c r="F10" s="215">
        <f>((F9-E9)/(F8-E8))/20</f>
        <v>15247.883099579054</v>
      </c>
      <c r="G10" s="215">
        <f>((G9-F9)/(G8-F8))/20</f>
        <v>10492.817886874074</v>
      </c>
      <c r="X10" s="211"/>
    </row>
    <row r="11" spans="1:26">
      <c r="A11" s="212" t="s">
        <v>151</v>
      </c>
      <c r="B11" s="216">
        <f>'Option 4 Coverage Proposed'!O41</f>
        <v>1.0900000000000001</v>
      </c>
      <c r="C11" s="215">
        <f>MROUND(C10*$B11,50)</f>
        <v>34350</v>
      </c>
      <c r="D11" s="215">
        <f>MROUND(D10*$B11,50)</f>
        <v>33600</v>
      </c>
      <c r="E11" s="215">
        <f>MROUND(E10*$B11,50)</f>
        <v>22600</v>
      </c>
      <c r="F11" s="215">
        <f>MROUND(F10*$B11,50)</f>
        <v>16600</v>
      </c>
      <c r="G11" s="215">
        <f>MROUND(G10*$B11,50)</f>
        <v>11450</v>
      </c>
      <c r="X11" s="211"/>
    </row>
    <row r="12" spans="1:26">
      <c r="C12" s="215"/>
      <c r="D12" s="215"/>
      <c r="E12" s="215"/>
      <c r="F12" s="215"/>
      <c r="G12" s="215"/>
      <c r="X12" s="211"/>
    </row>
    <row r="13" spans="1:26" ht="27.6">
      <c r="A13" s="217" t="s">
        <v>163</v>
      </c>
      <c r="B13" s="218" t="s">
        <v>164</v>
      </c>
      <c r="C13" s="219" t="s">
        <v>165</v>
      </c>
      <c r="D13" s="220" t="s">
        <v>166</v>
      </c>
      <c r="E13" s="221" t="s">
        <v>167</v>
      </c>
      <c r="F13" s="219" t="s">
        <v>168</v>
      </c>
      <c r="G13" s="220" t="s">
        <v>169</v>
      </c>
      <c r="H13" s="221" t="s">
        <v>170</v>
      </c>
      <c r="I13" s="219" t="s">
        <v>171</v>
      </c>
      <c r="J13" s="220" t="s">
        <v>172</v>
      </c>
      <c r="K13" s="221" t="s">
        <v>173</v>
      </c>
      <c r="L13" s="222"/>
      <c r="M13" s="223" t="s">
        <v>174</v>
      </c>
      <c r="N13" s="223" t="s">
        <v>175</v>
      </c>
      <c r="O13" s="223" t="s">
        <v>176</v>
      </c>
      <c r="P13" s="223" t="s">
        <v>157</v>
      </c>
      <c r="Q13" s="224"/>
      <c r="R13" s="223" t="s">
        <v>177</v>
      </c>
      <c r="S13" s="223" t="s">
        <v>178</v>
      </c>
      <c r="T13" s="223" t="s">
        <v>179</v>
      </c>
      <c r="U13" s="223" t="s">
        <v>180</v>
      </c>
      <c r="V13" s="223" t="s">
        <v>181</v>
      </c>
      <c r="W13" s="223" t="s">
        <v>182</v>
      </c>
      <c r="X13" s="223" t="s">
        <v>183</v>
      </c>
      <c r="Y13" s="225" t="s">
        <v>184</v>
      </c>
      <c r="Z13" s="225" t="s">
        <v>185</v>
      </c>
    </row>
    <row r="14" spans="1:26">
      <c r="A14" s="226">
        <v>801</v>
      </c>
      <c r="B14" s="227" t="s">
        <v>186</v>
      </c>
      <c r="C14" s="228">
        <v>10</v>
      </c>
      <c r="D14" s="229">
        <v>9.1702642415128466</v>
      </c>
      <c r="E14" s="230">
        <v>2008</v>
      </c>
      <c r="F14" s="228">
        <v>0</v>
      </c>
      <c r="G14" s="229">
        <v>6.3106495854024782</v>
      </c>
      <c r="H14" s="231">
        <v>2009</v>
      </c>
      <c r="I14" s="228">
        <v>10</v>
      </c>
      <c r="J14" s="229">
        <v>15.480913826915325</v>
      </c>
      <c r="K14" s="231">
        <v>2009</v>
      </c>
      <c r="M14" s="232">
        <f t="shared" ref="M14:M77" si="0">IF($C14&gt;0,20*($C$11+(MIN(7.5,$C14)*$D$11)+(MAX(MIN(9.5,$C14-7.5),0)*$E$11)+(MAX(MIN(23,$C14-17),0)*$F$11)+(MAX($C14-40,0)*$G$11))/1000000,0)</f>
        <v>6.8570000000000002</v>
      </c>
      <c r="N14" s="232">
        <f t="shared" ref="N14:N77" si="1">O14-M14</f>
        <v>0</v>
      </c>
      <c r="O14" s="232">
        <f t="shared" ref="O14:O77" si="2">IF(I14&gt;0,20*($C$11+(MIN(7.5,I14)*$D$11)+(MAX(MIN(9.5,I14-7.5),0)*$E$11)+(MAX(MIN(23,I14-17),0)*$F$11)+(MAX(I14-40,0)*$G$11))/1000000,0)</f>
        <v>6.8570000000000002</v>
      </c>
      <c r="P14" s="232">
        <f t="shared" ref="P14:P77" si="3">IF(B14="GF",M14,N14)</f>
        <v>0</v>
      </c>
      <c r="Q14" s="209"/>
      <c r="R14" s="209">
        <f t="shared" ref="R14:R77" si="4">IF(B14="UG",MIN(G14,P14),"")</f>
        <v>0</v>
      </c>
      <c r="S14" s="209" t="str">
        <f t="shared" ref="S14:S77" si="5">IF(B14="GF",MIN(D14,P14),"")</f>
        <v/>
      </c>
      <c r="T14" s="209">
        <f t="shared" ref="T14:T77" si="6">IF(B14="UG",G14-R14,"")</f>
        <v>6.3106495854024782</v>
      </c>
      <c r="U14" s="209" t="str">
        <f t="shared" ref="U14:U77" si="7">IF(B14="GF",D14-S14,"")</f>
        <v/>
      </c>
      <c r="V14" s="209" t="str">
        <f t="shared" ref="V14:V77" si="8">IF(P14&gt;SUM(R14:S14),P14-SUM(R14:S14,W14),"")</f>
        <v/>
      </c>
      <c r="W14" s="209" t="str">
        <f t="shared" ref="W14:W77" si="9">IF((P14-SUM(R14:S14))&gt;0.1,0.1,"")</f>
        <v/>
      </c>
      <c r="X14" s="233">
        <f t="shared" ref="X14:X77" si="10">IF(OR(AND(B14="GF",P14&gt;=D14),AND(B14="UG",P14&gt;=G14)),1,0)</f>
        <v>0</v>
      </c>
      <c r="Y14" s="234">
        <f t="shared" ref="Y14:Y77" si="11">IF(OR(AND(B14="GF",P14&gt;D14),AND(B14="UG",P14&gt;G14)),1,0)</f>
        <v>0</v>
      </c>
      <c r="Z14" s="234">
        <f t="shared" ref="Z14:Z77" si="12">IF(OR(AND(B14="GF",(P14-D14)&gt;=5),AND(B14="UG",(P14-G14)&gt;=5)),1,0)</f>
        <v>0</v>
      </c>
    </row>
    <row r="15" spans="1:26">
      <c r="A15" s="235">
        <v>504</v>
      </c>
      <c r="B15" s="236" t="s">
        <v>186</v>
      </c>
      <c r="C15" s="237">
        <v>10.496</v>
      </c>
      <c r="D15" s="238">
        <v>9.4144867312721452</v>
      </c>
      <c r="E15" s="239">
        <v>2007</v>
      </c>
      <c r="F15" s="237">
        <v>0</v>
      </c>
      <c r="G15" s="238">
        <v>2.1923137026225539</v>
      </c>
      <c r="H15" s="240">
        <v>2006</v>
      </c>
      <c r="I15" s="237">
        <v>10.496</v>
      </c>
      <c r="J15" s="238">
        <v>11.6068004338947</v>
      </c>
      <c r="K15" s="240">
        <v>2007</v>
      </c>
      <c r="M15" s="209">
        <f t="shared" si="0"/>
        <v>7.0811919999999997</v>
      </c>
      <c r="N15" s="209">
        <f t="shared" si="1"/>
        <v>0</v>
      </c>
      <c r="O15" s="209">
        <f t="shared" si="2"/>
        <v>7.0811919999999997</v>
      </c>
      <c r="P15" s="209">
        <f t="shared" si="3"/>
        <v>0</v>
      </c>
      <c r="Q15" s="209"/>
      <c r="R15" s="209">
        <f t="shared" si="4"/>
        <v>0</v>
      </c>
      <c r="S15" s="209" t="str">
        <f t="shared" si="5"/>
        <v/>
      </c>
      <c r="T15" s="209">
        <f t="shared" si="6"/>
        <v>2.1923137026225539</v>
      </c>
      <c r="U15" s="209" t="str">
        <f t="shared" si="7"/>
        <v/>
      </c>
      <c r="V15" s="209" t="str">
        <f t="shared" si="8"/>
        <v/>
      </c>
      <c r="W15" s="209" t="str">
        <f t="shared" si="9"/>
        <v/>
      </c>
      <c r="X15" s="233">
        <f t="shared" si="10"/>
        <v>0</v>
      </c>
      <c r="Y15" s="234">
        <f t="shared" si="11"/>
        <v>0</v>
      </c>
      <c r="Z15" s="234">
        <f t="shared" si="12"/>
        <v>0</v>
      </c>
    </row>
    <row r="16" spans="1:26">
      <c r="A16" s="235">
        <v>495</v>
      </c>
      <c r="B16" s="236" t="s">
        <v>186</v>
      </c>
      <c r="C16" s="237">
        <v>12.974</v>
      </c>
      <c r="D16" s="238">
        <v>10.562697807958253</v>
      </c>
      <c r="E16" s="239">
        <v>1982</v>
      </c>
      <c r="F16" s="237">
        <v>0</v>
      </c>
      <c r="G16" s="238">
        <v>3.5907902166068872</v>
      </c>
      <c r="H16" s="240">
        <v>2006</v>
      </c>
      <c r="I16" s="237">
        <v>12.974</v>
      </c>
      <c r="J16" s="238">
        <v>14.15348802456514</v>
      </c>
      <c r="K16" s="240">
        <v>2006</v>
      </c>
      <c r="M16" s="209">
        <f t="shared" si="0"/>
        <v>8.2012479999999996</v>
      </c>
      <c r="N16" s="209">
        <f t="shared" si="1"/>
        <v>0</v>
      </c>
      <c r="O16" s="209">
        <f t="shared" si="2"/>
        <v>8.2012479999999996</v>
      </c>
      <c r="P16" s="209">
        <f t="shared" si="3"/>
        <v>0</v>
      </c>
      <c r="Q16" s="209"/>
      <c r="R16" s="209">
        <f t="shared" si="4"/>
        <v>0</v>
      </c>
      <c r="S16" s="209" t="str">
        <f t="shared" si="5"/>
        <v/>
      </c>
      <c r="T16" s="209">
        <f t="shared" si="6"/>
        <v>3.5907902166068872</v>
      </c>
      <c r="U16" s="209" t="str">
        <f t="shared" si="7"/>
        <v/>
      </c>
      <c r="V16" s="209" t="str">
        <f t="shared" si="8"/>
        <v/>
      </c>
      <c r="W16" s="209" t="str">
        <f t="shared" si="9"/>
        <v/>
      </c>
      <c r="X16" s="233">
        <f t="shared" si="10"/>
        <v>0</v>
      </c>
      <c r="Y16" s="234">
        <f t="shared" si="11"/>
        <v>0</v>
      </c>
      <c r="Z16" s="234">
        <f t="shared" si="12"/>
        <v>0</v>
      </c>
    </row>
    <row r="17" spans="1:26">
      <c r="A17" s="235">
        <v>892</v>
      </c>
      <c r="B17" s="236" t="s">
        <v>186</v>
      </c>
      <c r="C17" s="237">
        <v>13.05</v>
      </c>
      <c r="D17" s="238">
        <v>10.596247688411969</v>
      </c>
      <c r="E17" s="239">
        <v>1972</v>
      </c>
      <c r="F17" s="237">
        <v>0</v>
      </c>
      <c r="G17" s="238">
        <v>3.2490818561124843</v>
      </c>
      <c r="H17" s="240">
        <v>2011</v>
      </c>
      <c r="I17" s="237">
        <v>13.05</v>
      </c>
      <c r="J17" s="238">
        <v>13.845329544524454</v>
      </c>
      <c r="K17" s="240">
        <v>2011</v>
      </c>
      <c r="M17" s="209">
        <f t="shared" si="0"/>
        <v>8.2355999999999998</v>
      </c>
      <c r="N17" s="209">
        <f t="shared" si="1"/>
        <v>0</v>
      </c>
      <c r="O17" s="209">
        <f t="shared" si="2"/>
        <v>8.2355999999999998</v>
      </c>
      <c r="P17" s="209">
        <f t="shared" si="3"/>
        <v>0</v>
      </c>
      <c r="Q17" s="209"/>
      <c r="R17" s="209">
        <f t="shared" si="4"/>
        <v>0</v>
      </c>
      <c r="S17" s="209" t="str">
        <f t="shared" si="5"/>
        <v/>
      </c>
      <c r="T17" s="209">
        <f t="shared" si="6"/>
        <v>3.2490818561124843</v>
      </c>
      <c r="U17" s="209" t="str">
        <f t="shared" si="7"/>
        <v/>
      </c>
      <c r="V17" s="209" t="str">
        <f t="shared" si="8"/>
        <v/>
      </c>
      <c r="W17" s="209" t="str">
        <f t="shared" si="9"/>
        <v/>
      </c>
      <c r="X17" s="233">
        <f t="shared" si="10"/>
        <v>0</v>
      </c>
      <c r="Y17" s="234">
        <f t="shared" si="11"/>
        <v>0</v>
      </c>
      <c r="Z17" s="234">
        <f t="shared" si="12"/>
        <v>0</v>
      </c>
    </row>
    <row r="18" spans="1:26">
      <c r="A18" s="235">
        <v>1700</v>
      </c>
      <c r="B18" s="236" t="s">
        <v>186</v>
      </c>
      <c r="C18" s="237">
        <v>13.4</v>
      </c>
      <c r="D18" s="238">
        <v>10.749614180485576</v>
      </c>
      <c r="E18" s="239">
        <v>0</v>
      </c>
      <c r="F18" s="237">
        <v>0</v>
      </c>
      <c r="G18" s="238">
        <v>4.0238803148956235</v>
      </c>
      <c r="H18" s="240">
        <v>2016</v>
      </c>
      <c r="I18" s="237">
        <v>13.4</v>
      </c>
      <c r="J18" s="238">
        <v>14.7734944953812</v>
      </c>
      <c r="K18" s="240">
        <v>2016</v>
      </c>
      <c r="M18" s="209">
        <f t="shared" si="0"/>
        <v>8.3938000000000006</v>
      </c>
      <c r="N18" s="209">
        <f t="shared" si="1"/>
        <v>0</v>
      </c>
      <c r="O18" s="209">
        <f t="shared" si="2"/>
        <v>8.3938000000000006</v>
      </c>
      <c r="P18" s="209">
        <f t="shared" si="3"/>
        <v>0</v>
      </c>
      <c r="Q18" s="209"/>
      <c r="R18" s="209">
        <f t="shared" si="4"/>
        <v>0</v>
      </c>
      <c r="S18" s="209" t="str">
        <f t="shared" si="5"/>
        <v/>
      </c>
      <c r="T18" s="209">
        <f t="shared" si="6"/>
        <v>4.0238803148956235</v>
      </c>
      <c r="U18" s="209" t="str">
        <f t="shared" si="7"/>
        <v/>
      </c>
      <c r="V18" s="209" t="str">
        <f t="shared" si="8"/>
        <v/>
      </c>
      <c r="W18" s="209" t="str">
        <f t="shared" si="9"/>
        <v/>
      </c>
      <c r="X18" s="233">
        <f t="shared" si="10"/>
        <v>0</v>
      </c>
      <c r="Y18" s="234">
        <f t="shared" si="11"/>
        <v>0</v>
      </c>
      <c r="Z18" s="234">
        <f t="shared" si="12"/>
        <v>0</v>
      </c>
    </row>
    <row r="19" spans="1:26">
      <c r="A19" s="235">
        <v>1636</v>
      </c>
      <c r="B19" s="236" t="s">
        <v>186</v>
      </c>
      <c r="C19" s="237">
        <v>17.2</v>
      </c>
      <c r="D19" s="238">
        <v>12.310084970738863</v>
      </c>
      <c r="E19" s="239">
        <v>1981</v>
      </c>
      <c r="F19" s="237">
        <v>0</v>
      </c>
      <c r="G19" s="238">
        <v>6.6058972937468434</v>
      </c>
      <c r="H19" s="240">
        <v>2015</v>
      </c>
      <c r="I19" s="237">
        <v>17.2</v>
      </c>
      <c r="J19" s="238">
        <v>18.915982264485706</v>
      </c>
      <c r="K19" s="240">
        <v>2015</v>
      </c>
      <c r="M19" s="209">
        <f t="shared" si="0"/>
        <v>10.087400000000001</v>
      </c>
      <c r="N19" s="209">
        <f t="shared" si="1"/>
        <v>0</v>
      </c>
      <c r="O19" s="209">
        <f t="shared" si="2"/>
        <v>10.087400000000001</v>
      </c>
      <c r="P19" s="209">
        <f t="shared" si="3"/>
        <v>0</v>
      </c>
      <c r="Q19" s="209"/>
      <c r="R19" s="209">
        <f t="shared" si="4"/>
        <v>0</v>
      </c>
      <c r="S19" s="209" t="str">
        <f t="shared" si="5"/>
        <v/>
      </c>
      <c r="T19" s="209">
        <f t="shared" si="6"/>
        <v>6.6058972937468434</v>
      </c>
      <c r="U19" s="209" t="str">
        <f t="shared" si="7"/>
        <v/>
      </c>
      <c r="V19" s="209" t="str">
        <f t="shared" si="8"/>
        <v/>
      </c>
      <c r="W19" s="209" t="str">
        <f t="shared" si="9"/>
        <v/>
      </c>
      <c r="X19" s="233">
        <f t="shared" si="10"/>
        <v>0</v>
      </c>
      <c r="Y19" s="234">
        <f t="shared" si="11"/>
        <v>0</v>
      </c>
      <c r="Z19" s="234">
        <f t="shared" si="12"/>
        <v>0</v>
      </c>
    </row>
    <row r="20" spans="1:26">
      <c r="A20" s="235">
        <v>1569</v>
      </c>
      <c r="B20" s="236" t="s">
        <v>186</v>
      </c>
      <c r="C20" s="237">
        <v>17.7</v>
      </c>
      <c r="D20" s="238">
        <v>12.503106030682417</v>
      </c>
      <c r="E20" s="239">
        <v>1997</v>
      </c>
      <c r="F20" s="237">
        <v>0</v>
      </c>
      <c r="G20" s="238">
        <v>3.7372730134616279</v>
      </c>
      <c r="H20" s="240">
        <v>2015</v>
      </c>
      <c r="I20" s="237">
        <v>17.7</v>
      </c>
      <c r="J20" s="238">
        <v>16.240379044144046</v>
      </c>
      <c r="K20" s="240">
        <v>2015</v>
      </c>
      <c r="M20" s="209">
        <f t="shared" si="0"/>
        <v>10.253399999999999</v>
      </c>
      <c r="N20" s="209">
        <f t="shared" si="1"/>
        <v>0</v>
      </c>
      <c r="O20" s="209">
        <f t="shared" si="2"/>
        <v>10.253399999999999</v>
      </c>
      <c r="P20" s="209">
        <f t="shared" si="3"/>
        <v>0</v>
      </c>
      <c r="Q20" s="209"/>
      <c r="R20" s="209">
        <f t="shared" si="4"/>
        <v>0</v>
      </c>
      <c r="S20" s="209" t="str">
        <f t="shared" si="5"/>
        <v/>
      </c>
      <c r="T20" s="209">
        <f t="shared" si="6"/>
        <v>3.7372730134616279</v>
      </c>
      <c r="U20" s="209" t="str">
        <f t="shared" si="7"/>
        <v/>
      </c>
      <c r="V20" s="209" t="str">
        <f t="shared" si="8"/>
        <v/>
      </c>
      <c r="W20" s="209" t="str">
        <f t="shared" si="9"/>
        <v/>
      </c>
      <c r="X20" s="233">
        <f t="shared" si="10"/>
        <v>0</v>
      </c>
      <c r="Y20" s="234">
        <f t="shared" si="11"/>
        <v>0</v>
      </c>
      <c r="Z20" s="234">
        <f t="shared" si="12"/>
        <v>0</v>
      </c>
    </row>
    <row r="21" spans="1:26">
      <c r="A21" s="235">
        <v>650</v>
      </c>
      <c r="B21" s="236" t="s">
        <v>186</v>
      </c>
      <c r="C21" s="237">
        <v>23</v>
      </c>
      <c r="D21" s="238">
        <v>14.413866304209847</v>
      </c>
      <c r="E21" s="239">
        <v>1981</v>
      </c>
      <c r="F21" s="237">
        <v>0</v>
      </c>
      <c r="G21" s="238">
        <v>5.9476879309059552</v>
      </c>
      <c r="H21" s="240">
        <v>2007</v>
      </c>
      <c r="I21" s="237">
        <v>23</v>
      </c>
      <c r="J21" s="238">
        <v>20.361554235115804</v>
      </c>
      <c r="K21" s="240">
        <v>2007</v>
      </c>
      <c r="M21" s="209">
        <f t="shared" si="0"/>
        <v>12.013</v>
      </c>
      <c r="N21" s="209">
        <f t="shared" si="1"/>
        <v>0</v>
      </c>
      <c r="O21" s="209">
        <f t="shared" si="2"/>
        <v>12.013</v>
      </c>
      <c r="P21" s="209">
        <f t="shared" si="3"/>
        <v>0</v>
      </c>
      <c r="Q21" s="209"/>
      <c r="R21" s="209">
        <f t="shared" si="4"/>
        <v>0</v>
      </c>
      <c r="S21" s="209" t="str">
        <f t="shared" si="5"/>
        <v/>
      </c>
      <c r="T21" s="209">
        <f t="shared" si="6"/>
        <v>5.9476879309059552</v>
      </c>
      <c r="U21" s="209" t="str">
        <f t="shared" si="7"/>
        <v/>
      </c>
      <c r="V21" s="209" t="str">
        <f t="shared" si="8"/>
        <v/>
      </c>
      <c r="W21" s="209" t="str">
        <f t="shared" si="9"/>
        <v/>
      </c>
      <c r="X21" s="233">
        <f t="shared" si="10"/>
        <v>0</v>
      </c>
      <c r="Y21" s="234">
        <f t="shared" si="11"/>
        <v>0</v>
      </c>
      <c r="Z21" s="234">
        <f t="shared" si="12"/>
        <v>0</v>
      </c>
    </row>
    <row r="22" spans="1:26">
      <c r="A22" s="235">
        <v>1312</v>
      </c>
      <c r="B22" s="236" t="s">
        <v>186</v>
      </c>
      <c r="C22" s="237">
        <v>23.63</v>
      </c>
      <c r="D22" s="238">
        <v>14.626904983614766</v>
      </c>
      <c r="E22" s="239" t="s">
        <v>193</v>
      </c>
      <c r="F22" s="237">
        <v>0</v>
      </c>
      <c r="G22" s="238">
        <v>6.0245111186360631</v>
      </c>
      <c r="H22" s="240">
        <v>2013</v>
      </c>
      <c r="I22" s="237">
        <v>23.63</v>
      </c>
      <c r="J22" s="238">
        <v>20.651416102250828</v>
      </c>
      <c r="K22" s="240">
        <v>2013</v>
      </c>
      <c r="M22" s="209">
        <f t="shared" si="0"/>
        <v>12.222160000000001</v>
      </c>
      <c r="N22" s="209">
        <f t="shared" si="1"/>
        <v>0</v>
      </c>
      <c r="O22" s="209">
        <f t="shared" si="2"/>
        <v>12.222160000000001</v>
      </c>
      <c r="P22" s="209">
        <f t="shared" si="3"/>
        <v>0</v>
      </c>
      <c r="Q22" s="209"/>
      <c r="R22" s="209">
        <f t="shared" si="4"/>
        <v>0</v>
      </c>
      <c r="S22" s="209" t="str">
        <f t="shared" si="5"/>
        <v/>
      </c>
      <c r="T22" s="209">
        <f t="shared" si="6"/>
        <v>6.0245111186360631</v>
      </c>
      <c r="U22" s="209" t="str">
        <f t="shared" si="7"/>
        <v/>
      </c>
      <c r="V22" s="209" t="str">
        <f t="shared" si="8"/>
        <v/>
      </c>
      <c r="W22" s="209" t="str">
        <f t="shared" si="9"/>
        <v/>
      </c>
      <c r="X22" s="233">
        <f t="shared" si="10"/>
        <v>0</v>
      </c>
      <c r="Y22" s="234">
        <f t="shared" si="11"/>
        <v>0</v>
      </c>
      <c r="Z22" s="234">
        <f t="shared" si="12"/>
        <v>0</v>
      </c>
    </row>
    <row r="23" spans="1:26">
      <c r="A23" s="235">
        <v>1594</v>
      </c>
      <c r="B23" s="236" t="s">
        <v>186</v>
      </c>
      <c r="C23" s="237">
        <v>24.4</v>
      </c>
      <c r="D23" s="238">
        <v>14.883790947426281</v>
      </c>
      <c r="E23" s="239">
        <v>1974</v>
      </c>
      <c r="F23" s="237">
        <v>0</v>
      </c>
      <c r="G23" s="238">
        <v>17.2334453477478</v>
      </c>
      <c r="H23" s="240">
        <v>2017</v>
      </c>
      <c r="I23" s="237">
        <v>24.4</v>
      </c>
      <c r="J23" s="238">
        <v>32.117236295174081</v>
      </c>
      <c r="K23" s="240">
        <v>2017</v>
      </c>
      <c r="M23" s="209">
        <f t="shared" si="0"/>
        <v>12.4778</v>
      </c>
      <c r="N23" s="209">
        <f t="shared" si="1"/>
        <v>0</v>
      </c>
      <c r="O23" s="209">
        <f t="shared" si="2"/>
        <v>12.4778</v>
      </c>
      <c r="P23" s="209">
        <f t="shared" si="3"/>
        <v>0</v>
      </c>
      <c r="Q23" s="209"/>
      <c r="R23" s="209">
        <f t="shared" si="4"/>
        <v>0</v>
      </c>
      <c r="S23" s="209" t="str">
        <f t="shared" si="5"/>
        <v/>
      </c>
      <c r="T23" s="209">
        <f t="shared" si="6"/>
        <v>17.2334453477478</v>
      </c>
      <c r="U23" s="209" t="str">
        <f t="shared" si="7"/>
        <v/>
      </c>
      <c r="V23" s="209" t="str">
        <f t="shared" si="8"/>
        <v/>
      </c>
      <c r="W23" s="209" t="str">
        <f t="shared" si="9"/>
        <v/>
      </c>
      <c r="X23" s="233">
        <f t="shared" si="10"/>
        <v>0</v>
      </c>
      <c r="Y23" s="234">
        <f t="shared" si="11"/>
        <v>0</v>
      </c>
      <c r="Z23" s="234">
        <f t="shared" si="12"/>
        <v>0</v>
      </c>
    </row>
    <row r="24" spans="1:26">
      <c r="A24" s="235">
        <v>1574</v>
      </c>
      <c r="B24" s="236" t="s">
        <v>186</v>
      </c>
      <c r="C24" s="237">
        <v>28</v>
      </c>
      <c r="D24" s="238">
        <v>16.038526361267078</v>
      </c>
      <c r="E24" s="239">
        <v>2013</v>
      </c>
      <c r="F24" s="237">
        <v>0</v>
      </c>
      <c r="G24" s="238">
        <v>6.2662260340537754</v>
      </c>
      <c r="H24" s="240">
        <v>2015</v>
      </c>
      <c r="I24" s="237">
        <v>28</v>
      </c>
      <c r="J24" s="238">
        <v>22.304752395320854</v>
      </c>
      <c r="K24" s="240">
        <v>2015</v>
      </c>
      <c r="M24" s="209">
        <f t="shared" si="0"/>
        <v>13.673</v>
      </c>
      <c r="N24" s="209">
        <f t="shared" si="1"/>
        <v>0</v>
      </c>
      <c r="O24" s="209">
        <f t="shared" si="2"/>
        <v>13.673</v>
      </c>
      <c r="P24" s="209">
        <f t="shared" si="3"/>
        <v>0</v>
      </c>
      <c r="Q24" s="209"/>
      <c r="R24" s="209">
        <f t="shared" si="4"/>
        <v>0</v>
      </c>
      <c r="S24" s="209" t="str">
        <f t="shared" si="5"/>
        <v/>
      </c>
      <c r="T24" s="209">
        <f t="shared" si="6"/>
        <v>6.2662260340537754</v>
      </c>
      <c r="U24" s="209" t="str">
        <f t="shared" si="7"/>
        <v/>
      </c>
      <c r="V24" s="209" t="str">
        <f t="shared" si="8"/>
        <v/>
      </c>
      <c r="W24" s="209" t="str">
        <f t="shared" si="9"/>
        <v/>
      </c>
      <c r="X24" s="233">
        <f t="shared" si="10"/>
        <v>0</v>
      </c>
      <c r="Y24" s="234">
        <f t="shared" si="11"/>
        <v>0</v>
      </c>
      <c r="Z24" s="234">
        <f t="shared" si="12"/>
        <v>0</v>
      </c>
    </row>
    <row r="25" spans="1:26">
      <c r="A25" s="235">
        <v>1495</v>
      </c>
      <c r="B25" s="236" t="s">
        <v>186</v>
      </c>
      <c r="C25" s="237">
        <v>29.3</v>
      </c>
      <c r="D25" s="238">
        <v>16.438633104370755</v>
      </c>
      <c r="E25" s="239">
        <v>1996</v>
      </c>
      <c r="F25" s="237">
        <v>0</v>
      </c>
      <c r="G25" s="238">
        <v>5.142810508174632</v>
      </c>
      <c r="H25" s="240">
        <v>2014</v>
      </c>
      <c r="I25" s="237">
        <v>29.3</v>
      </c>
      <c r="J25" s="238">
        <v>21.581443612545385</v>
      </c>
      <c r="K25" s="240">
        <v>2014</v>
      </c>
      <c r="M25" s="209">
        <f t="shared" si="0"/>
        <v>14.1046</v>
      </c>
      <c r="N25" s="209">
        <f t="shared" si="1"/>
        <v>0</v>
      </c>
      <c r="O25" s="209">
        <f t="shared" si="2"/>
        <v>14.1046</v>
      </c>
      <c r="P25" s="209">
        <f t="shared" si="3"/>
        <v>0</v>
      </c>
      <c r="Q25" s="209"/>
      <c r="R25" s="209">
        <f t="shared" si="4"/>
        <v>0</v>
      </c>
      <c r="S25" s="209" t="str">
        <f t="shared" si="5"/>
        <v/>
      </c>
      <c r="T25" s="209">
        <f t="shared" si="6"/>
        <v>5.142810508174632</v>
      </c>
      <c r="U25" s="209" t="str">
        <f t="shared" si="7"/>
        <v/>
      </c>
      <c r="V25" s="209" t="str">
        <f t="shared" si="8"/>
        <v/>
      </c>
      <c r="W25" s="209" t="str">
        <f t="shared" si="9"/>
        <v/>
      </c>
      <c r="X25" s="233">
        <f t="shared" si="10"/>
        <v>0</v>
      </c>
      <c r="Y25" s="234">
        <f t="shared" si="11"/>
        <v>0</v>
      </c>
      <c r="Z25" s="234">
        <f t="shared" si="12"/>
        <v>0</v>
      </c>
    </row>
    <row r="26" spans="1:26">
      <c r="A26" s="235">
        <v>1510</v>
      </c>
      <c r="B26" s="236" t="s">
        <v>186</v>
      </c>
      <c r="C26" s="237">
        <v>35.130000000000003</v>
      </c>
      <c r="D26" s="238">
        <v>18.140763229229844</v>
      </c>
      <c r="E26" s="239">
        <v>1978</v>
      </c>
      <c r="F26" s="237">
        <v>0</v>
      </c>
      <c r="G26" s="238">
        <v>1.0378442790997116</v>
      </c>
      <c r="H26" s="240">
        <v>2014</v>
      </c>
      <c r="I26" s="237">
        <v>35.130000000000003</v>
      </c>
      <c r="J26" s="238">
        <v>19.178607508329556</v>
      </c>
      <c r="K26" s="240">
        <v>2014</v>
      </c>
      <c r="M26" s="209">
        <f t="shared" si="0"/>
        <v>16.04016</v>
      </c>
      <c r="N26" s="209">
        <f t="shared" si="1"/>
        <v>0</v>
      </c>
      <c r="O26" s="209">
        <f t="shared" si="2"/>
        <v>16.04016</v>
      </c>
      <c r="P26" s="209">
        <f t="shared" si="3"/>
        <v>0</v>
      </c>
      <c r="Q26" s="209"/>
      <c r="R26" s="209">
        <f t="shared" si="4"/>
        <v>0</v>
      </c>
      <c r="S26" s="209" t="str">
        <f t="shared" si="5"/>
        <v/>
      </c>
      <c r="T26" s="209">
        <f t="shared" si="6"/>
        <v>1.0378442790997116</v>
      </c>
      <c r="U26" s="209" t="str">
        <f t="shared" si="7"/>
        <v/>
      </c>
      <c r="V26" s="209" t="str">
        <f t="shared" si="8"/>
        <v/>
      </c>
      <c r="W26" s="209" t="str">
        <f t="shared" si="9"/>
        <v/>
      </c>
      <c r="X26" s="233">
        <f t="shared" si="10"/>
        <v>0</v>
      </c>
      <c r="Y26" s="234">
        <f t="shared" si="11"/>
        <v>0</v>
      </c>
      <c r="Z26" s="234">
        <f t="shared" si="12"/>
        <v>0</v>
      </c>
    </row>
    <row r="27" spans="1:26">
      <c r="A27" s="235">
        <v>1638</v>
      </c>
      <c r="B27" s="236" t="s">
        <v>186</v>
      </c>
      <c r="C27" s="237">
        <v>36.1</v>
      </c>
      <c r="D27" s="238">
        <v>18.411030190256209</v>
      </c>
      <c r="E27" s="239" t="s">
        <v>193</v>
      </c>
      <c r="F27" s="237">
        <v>0</v>
      </c>
      <c r="G27" s="238">
        <v>1.4307693737810239</v>
      </c>
      <c r="H27" s="240">
        <v>2015</v>
      </c>
      <c r="I27" s="237">
        <v>36.1</v>
      </c>
      <c r="J27" s="238">
        <v>19.841799564037235</v>
      </c>
      <c r="K27" s="240">
        <v>2015</v>
      </c>
      <c r="M27" s="209">
        <f t="shared" si="0"/>
        <v>16.362200000000001</v>
      </c>
      <c r="N27" s="209">
        <f t="shared" si="1"/>
        <v>0</v>
      </c>
      <c r="O27" s="209">
        <f t="shared" si="2"/>
        <v>16.362200000000001</v>
      </c>
      <c r="P27" s="209">
        <f t="shared" si="3"/>
        <v>0</v>
      </c>
      <c r="Q27" s="209"/>
      <c r="R27" s="209">
        <f t="shared" si="4"/>
        <v>0</v>
      </c>
      <c r="S27" s="209" t="str">
        <f t="shared" si="5"/>
        <v/>
      </c>
      <c r="T27" s="209">
        <f t="shared" si="6"/>
        <v>1.4307693737810239</v>
      </c>
      <c r="U27" s="209" t="str">
        <f t="shared" si="7"/>
        <v/>
      </c>
      <c r="V27" s="209" t="str">
        <f t="shared" si="8"/>
        <v/>
      </c>
      <c r="W27" s="209" t="str">
        <f t="shared" si="9"/>
        <v/>
      </c>
      <c r="X27" s="233">
        <f t="shared" si="10"/>
        <v>0</v>
      </c>
      <c r="Y27" s="234">
        <f t="shared" si="11"/>
        <v>0</v>
      </c>
      <c r="Z27" s="234">
        <f t="shared" si="12"/>
        <v>0</v>
      </c>
    </row>
    <row r="28" spans="1:26">
      <c r="A28" s="235">
        <v>589</v>
      </c>
      <c r="B28" s="236" t="s">
        <v>186</v>
      </c>
      <c r="C28" s="237">
        <v>36.963000000000001</v>
      </c>
      <c r="D28" s="238">
        <v>18.648706784791184</v>
      </c>
      <c r="E28" s="239">
        <v>1974</v>
      </c>
      <c r="F28" s="237">
        <v>0</v>
      </c>
      <c r="G28" s="238">
        <v>3.2007376892660457E-2</v>
      </c>
      <c r="H28" s="240">
        <v>2005</v>
      </c>
      <c r="I28" s="237">
        <v>36.963000000000001</v>
      </c>
      <c r="J28" s="238">
        <v>18.680714161683845</v>
      </c>
      <c r="K28" s="240">
        <v>2005</v>
      </c>
      <c r="M28" s="209">
        <f t="shared" si="0"/>
        <v>16.648716</v>
      </c>
      <c r="N28" s="209">
        <f t="shared" si="1"/>
        <v>0</v>
      </c>
      <c r="O28" s="209">
        <f t="shared" si="2"/>
        <v>16.648716</v>
      </c>
      <c r="P28" s="209">
        <f t="shared" si="3"/>
        <v>0</v>
      </c>
      <c r="Q28" s="209"/>
      <c r="R28" s="209">
        <f t="shared" si="4"/>
        <v>0</v>
      </c>
      <c r="S28" s="209" t="str">
        <f t="shared" si="5"/>
        <v/>
      </c>
      <c r="T28" s="209">
        <f t="shared" si="6"/>
        <v>3.2007376892660457E-2</v>
      </c>
      <c r="U28" s="209" t="str">
        <f t="shared" si="7"/>
        <v/>
      </c>
      <c r="V28" s="209" t="str">
        <f t="shared" si="8"/>
        <v/>
      </c>
      <c r="W28" s="209" t="str">
        <f t="shared" si="9"/>
        <v/>
      </c>
      <c r="X28" s="233">
        <f t="shared" si="10"/>
        <v>0</v>
      </c>
      <c r="Y28" s="234">
        <f t="shared" si="11"/>
        <v>0</v>
      </c>
      <c r="Z28" s="234">
        <f t="shared" si="12"/>
        <v>0</v>
      </c>
    </row>
    <row r="29" spans="1:26">
      <c r="A29" s="235">
        <v>1481</v>
      </c>
      <c r="B29" s="236" t="s">
        <v>186</v>
      </c>
      <c r="C29" s="237">
        <v>48.2</v>
      </c>
      <c r="D29" s="238">
        <v>21.539688950459237</v>
      </c>
      <c r="E29" s="239">
        <v>2013</v>
      </c>
      <c r="F29" s="237">
        <v>0</v>
      </c>
      <c r="G29" s="238">
        <v>1.1114331301697908</v>
      </c>
      <c r="H29" s="240">
        <v>2014</v>
      </c>
      <c r="I29" s="237">
        <v>48.2</v>
      </c>
      <c r="J29" s="238">
        <v>22.651122080629026</v>
      </c>
      <c r="K29" s="240">
        <v>2014</v>
      </c>
      <c r="M29" s="209">
        <f t="shared" si="0"/>
        <v>19.534800000000001</v>
      </c>
      <c r="N29" s="209">
        <f t="shared" si="1"/>
        <v>0</v>
      </c>
      <c r="O29" s="209">
        <f t="shared" si="2"/>
        <v>19.534800000000001</v>
      </c>
      <c r="P29" s="209">
        <f t="shared" si="3"/>
        <v>0</v>
      </c>
      <c r="Q29" s="209"/>
      <c r="R29" s="209">
        <f t="shared" si="4"/>
        <v>0</v>
      </c>
      <c r="S29" s="209" t="str">
        <f t="shared" si="5"/>
        <v/>
      </c>
      <c r="T29" s="209">
        <f t="shared" si="6"/>
        <v>1.1114331301697908</v>
      </c>
      <c r="U29" s="209" t="str">
        <f t="shared" si="7"/>
        <v/>
      </c>
      <c r="V29" s="209" t="str">
        <f t="shared" si="8"/>
        <v/>
      </c>
      <c r="W29" s="209" t="str">
        <f t="shared" si="9"/>
        <v/>
      </c>
      <c r="X29" s="233">
        <f t="shared" si="10"/>
        <v>0</v>
      </c>
      <c r="Y29" s="234">
        <f t="shared" si="11"/>
        <v>0</v>
      </c>
      <c r="Z29" s="234">
        <f t="shared" si="12"/>
        <v>0</v>
      </c>
    </row>
    <row r="30" spans="1:26">
      <c r="A30" s="235">
        <v>409</v>
      </c>
      <c r="B30" s="236" t="s">
        <v>186</v>
      </c>
      <c r="C30" s="237">
        <v>50.9</v>
      </c>
      <c r="D30" s="238">
        <v>22.186631006111668</v>
      </c>
      <c r="E30" s="239" t="s">
        <v>193</v>
      </c>
      <c r="F30" s="237">
        <v>0</v>
      </c>
      <c r="G30" s="238">
        <v>6.9500275644125207</v>
      </c>
      <c r="H30" s="240">
        <v>2004</v>
      </c>
      <c r="I30" s="237">
        <v>50.9</v>
      </c>
      <c r="J30" s="238">
        <v>29.13665857052419</v>
      </c>
      <c r="K30" s="240">
        <v>2004</v>
      </c>
      <c r="M30" s="209">
        <f t="shared" si="0"/>
        <v>20.153099999999998</v>
      </c>
      <c r="N30" s="209">
        <f t="shared" si="1"/>
        <v>0</v>
      </c>
      <c r="O30" s="209">
        <f t="shared" si="2"/>
        <v>20.153099999999998</v>
      </c>
      <c r="P30" s="209">
        <f t="shared" si="3"/>
        <v>0</v>
      </c>
      <c r="Q30" s="209"/>
      <c r="R30" s="209">
        <f t="shared" si="4"/>
        <v>0</v>
      </c>
      <c r="S30" s="209" t="str">
        <f t="shared" si="5"/>
        <v/>
      </c>
      <c r="T30" s="209">
        <f t="shared" si="6"/>
        <v>6.9500275644125207</v>
      </c>
      <c r="U30" s="209" t="str">
        <f t="shared" si="7"/>
        <v/>
      </c>
      <c r="V30" s="209" t="str">
        <f t="shared" si="8"/>
        <v/>
      </c>
      <c r="W30" s="209" t="str">
        <f t="shared" si="9"/>
        <v/>
      </c>
      <c r="X30" s="233">
        <f t="shared" si="10"/>
        <v>0</v>
      </c>
      <c r="Y30" s="234">
        <f t="shared" si="11"/>
        <v>0</v>
      </c>
      <c r="Z30" s="234">
        <f t="shared" si="12"/>
        <v>0</v>
      </c>
    </row>
    <row r="31" spans="1:26">
      <c r="A31" s="235">
        <v>1692</v>
      </c>
      <c r="B31" s="236" t="s">
        <v>186</v>
      </c>
      <c r="C31" s="237">
        <v>65.5</v>
      </c>
      <c r="D31" s="238">
        <v>25.442319583928231</v>
      </c>
      <c r="E31" s="239">
        <v>0</v>
      </c>
      <c r="F31" s="237">
        <v>0</v>
      </c>
      <c r="G31" s="238">
        <v>2.2188176481219593</v>
      </c>
      <c r="H31" s="240">
        <v>2016</v>
      </c>
      <c r="I31" s="237">
        <v>65.5</v>
      </c>
      <c r="J31" s="238">
        <v>27.661137232050191</v>
      </c>
      <c r="K31" s="240">
        <v>2016</v>
      </c>
      <c r="M31" s="209">
        <f t="shared" si="0"/>
        <v>23.496500000000001</v>
      </c>
      <c r="N31" s="209">
        <f t="shared" si="1"/>
        <v>0</v>
      </c>
      <c r="O31" s="209">
        <f t="shared" si="2"/>
        <v>23.496500000000001</v>
      </c>
      <c r="P31" s="209">
        <f t="shared" si="3"/>
        <v>0</v>
      </c>
      <c r="Q31" s="209"/>
      <c r="R31" s="209">
        <f t="shared" si="4"/>
        <v>0</v>
      </c>
      <c r="S31" s="209" t="str">
        <f t="shared" si="5"/>
        <v/>
      </c>
      <c r="T31" s="209">
        <f t="shared" si="6"/>
        <v>2.2188176481219593</v>
      </c>
      <c r="U31" s="209" t="str">
        <f t="shared" si="7"/>
        <v/>
      </c>
      <c r="V31" s="209" t="str">
        <f t="shared" si="8"/>
        <v/>
      </c>
      <c r="W31" s="209" t="str">
        <f t="shared" si="9"/>
        <v/>
      </c>
      <c r="X31" s="233">
        <f t="shared" si="10"/>
        <v>0</v>
      </c>
      <c r="Y31" s="234">
        <f t="shared" si="11"/>
        <v>0</v>
      </c>
      <c r="Z31" s="234">
        <f t="shared" si="12"/>
        <v>0</v>
      </c>
    </row>
    <row r="32" spans="1:26">
      <c r="A32" s="235">
        <v>1679</v>
      </c>
      <c r="B32" s="236" t="s">
        <v>186</v>
      </c>
      <c r="C32" s="237">
        <v>65.87</v>
      </c>
      <c r="D32" s="238">
        <v>25.520251294135782</v>
      </c>
      <c r="E32" s="239">
        <v>1977</v>
      </c>
      <c r="F32" s="237">
        <v>0</v>
      </c>
      <c r="G32" s="238">
        <v>3.0359489017822221</v>
      </c>
      <c r="H32" s="240">
        <v>2016</v>
      </c>
      <c r="I32" s="237">
        <v>65.87</v>
      </c>
      <c r="J32" s="238">
        <v>28.556200195918006</v>
      </c>
      <c r="K32" s="240">
        <v>2016</v>
      </c>
      <c r="M32" s="209">
        <f t="shared" si="0"/>
        <v>23.581230000000001</v>
      </c>
      <c r="N32" s="209">
        <f t="shared" si="1"/>
        <v>0</v>
      </c>
      <c r="O32" s="209">
        <f t="shared" si="2"/>
        <v>23.581230000000001</v>
      </c>
      <c r="P32" s="209">
        <f t="shared" si="3"/>
        <v>0</v>
      </c>
      <c r="Q32" s="209"/>
      <c r="R32" s="209">
        <f t="shared" si="4"/>
        <v>0</v>
      </c>
      <c r="S32" s="209" t="str">
        <f t="shared" si="5"/>
        <v/>
      </c>
      <c r="T32" s="209">
        <f t="shared" si="6"/>
        <v>3.0359489017822221</v>
      </c>
      <c r="U32" s="209" t="str">
        <f t="shared" si="7"/>
        <v/>
      </c>
      <c r="V32" s="209" t="str">
        <f t="shared" si="8"/>
        <v/>
      </c>
      <c r="W32" s="209" t="str">
        <f t="shared" si="9"/>
        <v/>
      </c>
      <c r="X32" s="233">
        <f t="shared" si="10"/>
        <v>0</v>
      </c>
      <c r="Y32" s="234">
        <f t="shared" si="11"/>
        <v>0</v>
      </c>
      <c r="Z32" s="234">
        <f t="shared" si="12"/>
        <v>0</v>
      </c>
    </row>
    <row r="33" spans="1:26">
      <c r="A33" s="235">
        <v>1601</v>
      </c>
      <c r="B33" s="236" t="s">
        <v>186</v>
      </c>
      <c r="C33" s="237">
        <v>77</v>
      </c>
      <c r="D33" s="238">
        <v>27.777831536916857</v>
      </c>
      <c r="E33" s="239">
        <v>0</v>
      </c>
      <c r="F33" s="237">
        <v>0</v>
      </c>
      <c r="G33" s="238">
        <v>4.0094648670350015</v>
      </c>
      <c r="H33" s="240">
        <v>2015</v>
      </c>
      <c r="I33" s="237">
        <v>77</v>
      </c>
      <c r="J33" s="238">
        <v>31.787296403951856</v>
      </c>
      <c r="K33" s="240">
        <v>2015</v>
      </c>
      <c r="M33" s="209">
        <f t="shared" si="0"/>
        <v>26.13</v>
      </c>
      <c r="N33" s="209">
        <f t="shared" si="1"/>
        <v>0</v>
      </c>
      <c r="O33" s="209">
        <f t="shared" si="2"/>
        <v>26.13</v>
      </c>
      <c r="P33" s="209">
        <f t="shared" si="3"/>
        <v>0</v>
      </c>
      <c r="Q33" s="209"/>
      <c r="R33" s="209">
        <f t="shared" si="4"/>
        <v>0</v>
      </c>
      <c r="S33" s="209" t="str">
        <f t="shared" si="5"/>
        <v/>
      </c>
      <c r="T33" s="209">
        <f t="shared" si="6"/>
        <v>4.0094648670350015</v>
      </c>
      <c r="U33" s="209" t="str">
        <f t="shared" si="7"/>
        <v/>
      </c>
      <c r="V33" s="209" t="str">
        <f t="shared" si="8"/>
        <v/>
      </c>
      <c r="W33" s="209" t="str">
        <f t="shared" si="9"/>
        <v/>
      </c>
      <c r="X33" s="233">
        <f t="shared" si="10"/>
        <v>0</v>
      </c>
      <c r="Y33" s="234">
        <f t="shared" si="11"/>
        <v>0</v>
      </c>
      <c r="Z33" s="234">
        <f t="shared" si="12"/>
        <v>0</v>
      </c>
    </row>
    <row r="34" spans="1:26">
      <c r="A34" s="235">
        <v>677</v>
      </c>
      <c r="B34" s="236" t="s">
        <v>186</v>
      </c>
      <c r="C34" s="237">
        <v>117</v>
      </c>
      <c r="D34" s="238">
        <v>34.861732497857112</v>
      </c>
      <c r="E34" s="239" t="s">
        <v>193</v>
      </c>
      <c r="F34" s="237">
        <v>0</v>
      </c>
      <c r="G34" s="238">
        <v>5.9672660834890454</v>
      </c>
      <c r="H34" s="240">
        <v>2009</v>
      </c>
      <c r="I34" s="237">
        <v>117</v>
      </c>
      <c r="J34" s="238">
        <v>40.828998581346156</v>
      </c>
      <c r="K34" s="240">
        <v>2009</v>
      </c>
      <c r="M34" s="209">
        <f t="shared" si="0"/>
        <v>35.29</v>
      </c>
      <c r="N34" s="209">
        <f t="shared" si="1"/>
        <v>0</v>
      </c>
      <c r="O34" s="209">
        <f t="shared" si="2"/>
        <v>35.29</v>
      </c>
      <c r="P34" s="209">
        <f t="shared" si="3"/>
        <v>0</v>
      </c>
      <c r="Q34" s="209"/>
      <c r="R34" s="209">
        <f t="shared" si="4"/>
        <v>0</v>
      </c>
      <c r="S34" s="209" t="str">
        <f t="shared" si="5"/>
        <v/>
      </c>
      <c r="T34" s="209">
        <f t="shared" si="6"/>
        <v>5.9672660834890454</v>
      </c>
      <c r="U34" s="209" t="str">
        <f t="shared" si="7"/>
        <v/>
      </c>
      <c r="V34" s="209" t="str">
        <f t="shared" si="8"/>
        <v/>
      </c>
      <c r="W34" s="209" t="str">
        <f t="shared" si="9"/>
        <v/>
      </c>
      <c r="X34" s="233">
        <f t="shared" si="10"/>
        <v>0</v>
      </c>
      <c r="Y34" s="234">
        <f t="shared" si="11"/>
        <v>0</v>
      </c>
      <c r="Z34" s="234">
        <f t="shared" si="12"/>
        <v>0</v>
      </c>
    </row>
    <row r="35" spans="1:26">
      <c r="A35" s="235">
        <v>643</v>
      </c>
      <c r="B35" s="236" t="s">
        <v>186</v>
      </c>
      <c r="C35" s="237">
        <v>53.37</v>
      </c>
      <c r="D35" s="238">
        <v>22.764854146304373</v>
      </c>
      <c r="E35" s="239" t="s">
        <v>193</v>
      </c>
      <c r="F35" s="237">
        <v>0.5</v>
      </c>
      <c r="G35" s="238">
        <v>4.4086715648995529</v>
      </c>
      <c r="H35" s="240">
        <v>2009</v>
      </c>
      <c r="I35" s="237">
        <v>53.87</v>
      </c>
      <c r="J35" s="238">
        <v>27.173525711203926</v>
      </c>
      <c r="K35" s="240">
        <v>2009</v>
      </c>
      <c r="M35" s="209">
        <f t="shared" si="0"/>
        <v>20.718730000000001</v>
      </c>
      <c r="N35" s="209">
        <f t="shared" si="1"/>
        <v>0.1144999999999996</v>
      </c>
      <c r="O35" s="209">
        <f t="shared" si="2"/>
        <v>20.83323</v>
      </c>
      <c r="P35" s="209">
        <f t="shared" si="3"/>
        <v>0.1144999999999996</v>
      </c>
      <c r="Q35" s="209"/>
      <c r="R35" s="209">
        <f t="shared" si="4"/>
        <v>0.1144999999999996</v>
      </c>
      <c r="S35" s="209" t="str">
        <f t="shared" si="5"/>
        <v/>
      </c>
      <c r="T35" s="209">
        <f t="shared" si="6"/>
        <v>4.2941715648995533</v>
      </c>
      <c r="U35" s="209" t="str">
        <f t="shared" si="7"/>
        <v/>
      </c>
      <c r="V35" s="209" t="str">
        <f t="shared" si="8"/>
        <v/>
      </c>
      <c r="W35" s="209" t="str">
        <f t="shared" si="9"/>
        <v/>
      </c>
      <c r="X35" s="233">
        <f t="shared" si="10"/>
        <v>0</v>
      </c>
      <c r="Y35" s="234">
        <f t="shared" si="11"/>
        <v>0</v>
      </c>
      <c r="Z35" s="234">
        <f t="shared" si="12"/>
        <v>0</v>
      </c>
    </row>
    <row r="36" spans="1:26">
      <c r="A36" s="235">
        <v>365</v>
      </c>
      <c r="B36" s="236" t="s">
        <v>186</v>
      </c>
      <c r="C36" s="237">
        <v>15.9</v>
      </c>
      <c r="D36" s="238">
        <v>11.795859460376622</v>
      </c>
      <c r="E36" s="239">
        <v>1982</v>
      </c>
      <c r="F36" s="237">
        <v>0.26900000000000013</v>
      </c>
      <c r="G36" s="238">
        <v>0.59607313292480213</v>
      </c>
      <c r="H36" s="240">
        <v>2003</v>
      </c>
      <c r="I36" s="237">
        <v>16.169</v>
      </c>
      <c r="J36" s="238">
        <v>12.391932593301425</v>
      </c>
      <c r="K36" s="240">
        <v>2003</v>
      </c>
      <c r="M36" s="209">
        <f t="shared" si="0"/>
        <v>9.5237999999999996</v>
      </c>
      <c r="N36" s="209">
        <f t="shared" si="1"/>
        <v>0.12158800000000092</v>
      </c>
      <c r="O36" s="209">
        <f t="shared" si="2"/>
        <v>9.6453880000000005</v>
      </c>
      <c r="P36" s="209">
        <f t="shared" si="3"/>
        <v>0.12158800000000092</v>
      </c>
      <c r="Q36" s="209"/>
      <c r="R36" s="209">
        <f t="shared" si="4"/>
        <v>0.12158800000000092</v>
      </c>
      <c r="S36" s="209" t="str">
        <f t="shared" si="5"/>
        <v/>
      </c>
      <c r="T36" s="209">
        <f t="shared" si="6"/>
        <v>0.47448513292480121</v>
      </c>
      <c r="U36" s="209" t="str">
        <f t="shared" si="7"/>
        <v/>
      </c>
      <c r="V36" s="209" t="str">
        <f t="shared" si="8"/>
        <v/>
      </c>
      <c r="W36" s="209" t="str">
        <f t="shared" si="9"/>
        <v/>
      </c>
      <c r="X36" s="233">
        <f t="shared" si="10"/>
        <v>0</v>
      </c>
      <c r="Y36" s="234">
        <f t="shared" si="11"/>
        <v>0</v>
      </c>
      <c r="Z36" s="234">
        <f t="shared" si="12"/>
        <v>0</v>
      </c>
    </row>
    <row r="37" spans="1:26">
      <c r="A37" s="235">
        <v>362</v>
      </c>
      <c r="B37" s="236" t="s">
        <v>186</v>
      </c>
      <c r="C37" s="237">
        <v>51.8</v>
      </c>
      <c r="D37" s="238">
        <v>22.398774232233432</v>
      </c>
      <c r="E37" s="239">
        <v>1971</v>
      </c>
      <c r="F37" s="237">
        <v>1</v>
      </c>
      <c r="G37" s="238">
        <v>0.78848028183233532</v>
      </c>
      <c r="H37" s="240">
        <v>2004</v>
      </c>
      <c r="I37" s="237">
        <v>52.8</v>
      </c>
      <c r="J37" s="238">
        <v>23.187254514065767</v>
      </c>
      <c r="K37" s="240">
        <v>2004</v>
      </c>
      <c r="M37" s="209">
        <f t="shared" si="0"/>
        <v>20.359200000000001</v>
      </c>
      <c r="N37" s="209">
        <f t="shared" si="1"/>
        <v>0.2289999999999992</v>
      </c>
      <c r="O37" s="209">
        <f t="shared" si="2"/>
        <v>20.588200000000001</v>
      </c>
      <c r="P37" s="209">
        <f t="shared" si="3"/>
        <v>0.2289999999999992</v>
      </c>
      <c r="Q37" s="209"/>
      <c r="R37" s="209">
        <f t="shared" si="4"/>
        <v>0.2289999999999992</v>
      </c>
      <c r="S37" s="209" t="str">
        <f t="shared" si="5"/>
        <v/>
      </c>
      <c r="T37" s="209">
        <f t="shared" si="6"/>
        <v>0.55948028183233611</v>
      </c>
      <c r="U37" s="209" t="str">
        <f t="shared" si="7"/>
        <v/>
      </c>
      <c r="V37" s="209" t="str">
        <f t="shared" si="8"/>
        <v/>
      </c>
      <c r="W37" s="209" t="str">
        <f t="shared" si="9"/>
        <v/>
      </c>
      <c r="X37" s="233">
        <f t="shared" si="10"/>
        <v>0</v>
      </c>
      <c r="Y37" s="234">
        <f t="shared" si="11"/>
        <v>0</v>
      </c>
      <c r="Z37" s="234">
        <f t="shared" si="12"/>
        <v>0</v>
      </c>
    </row>
    <row r="38" spans="1:26">
      <c r="A38" s="235">
        <v>620</v>
      </c>
      <c r="B38" s="236" t="s">
        <v>186</v>
      </c>
      <c r="C38" s="237">
        <v>66.040000000000006</v>
      </c>
      <c r="D38" s="238">
        <v>25.555990660680081</v>
      </c>
      <c r="E38" s="239" t="s">
        <v>193</v>
      </c>
      <c r="F38" s="237">
        <v>1</v>
      </c>
      <c r="G38" s="238">
        <v>5.2327101351069411E-2</v>
      </c>
      <c r="H38" s="240">
        <v>2006</v>
      </c>
      <c r="I38" s="237">
        <v>67.040000000000006</v>
      </c>
      <c r="J38" s="238">
        <v>25.608317762031149</v>
      </c>
      <c r="K38" s="240">
        <v>2006</v>
      </c>
      <c r="M38" s="209">
        <f t="shared" si="0"/>
        <v>23.620159999999998</v>
      </c>
      <c r="N38" s="209">
        <f t="shared" si="1"/>
        <v>0.22900000000000276</v>
      </c>
      <c r="O38" s="209">
        <f t="shared" si="2"/>
        <v>23.849160000000001</v>
      </c>
      <c r="P38" s="209">
        <f t="shared" si="3"/>
        <v>0.22900000000000276</v>
      </c>
      <c r="Q38" s="209"/>
      <c r="R38" s="209">
        <f t="shared" si="4"/>
        <v>5.2327101351069411E-2</v>
      </c>
      <c r="S38" s="209" t="str">
        <f t="shared" si="5"/>
        <v/>
      </c>
      <c r="T38" s="209">
        <f t="shared" si="6"/>
        <v>0</v>
      </c>
      <c r="U38" s="209" t="str">
        <f t="shared" si="7"/>
        <v/>
      </c>
      <c r="V38" s="209">
        <f t="shared" si="8"/>
        <v>7.6672898648933341E-2</v>
      </c>
      <c r="W38" s="209">
        <f t="shared" si="9"/>
        <v>0.1</v>
      </c>
      <c r="X38" s="233">
        <f t="shared" si="10"/>
        <v>1</v>
      </c>
      <c r="Y38" s="234">
        <f t="shared" si="11"/>
        <v>1</v>
      </c>
      <c r="Z38" s="234">
        <f t="shared" si="12"/>
        <v>0</v>
      </c>
    </row>
    <row r="39" spans="1:26">
      <c r="A39" s="235">
        <v>653</v>
      </c>
      <c r="B39" s="236" t="s">
        <v>186</v>
      </c>
      <c r="C39" s="237">
        <v>64.55</v>
      </c>
      <c r="D39" s="238">
        <v>25.241297928194172</v>
      </c>
      <c r="E39" s="239">
        <v>1977</v>
      </c>
      <c r="F39" s="237">
        <v>1.3200000000000074</v>
      </c>
      <c r="G39" s="238">
        <v>0.56894692945086811</v>
      </c>
      <c r="H39" s="240">
        <v>2007</v>
      </c>
      <c r="I39" s="237">
        <v>65.87</v>
      </c>
      <c r="J39" s="238">
        <v>25.810244857645039</v>
      </c>
      <c r="K39" s="240">
        <v>2007</v>
      </c>
      <c r="M39" s="209">
        <f t="shared" si="0"/>
        <v>23.278949999999998</v>
      </c>
      <c r="N39" s="209">
        <f t="shared" si="1"/>
        <v>0.30228000000000321</v>
      </c>
      <c r="O39" s="209">
        <f t="shared" si="2"/>
        <v>23.581230000000001</v>
      </c>
      <c r="P39" s="209">
        <f t="shared" si="3"/>
        <v>0.30228000000000321</v>
      </c>
      <c r="Q39" s="209"/>
      <c r="R39" s="209">
        <f t="shared" si="4"/>
        <v>0.30228000000000321</v>
      </c>
      <c r="S39" s="209" t="str">
        <f t="shared" si="5"/>
        <v/>
      </c>
      <c r="T39" s="209">
        <f t="shared" si="6"/>
        <v>0.2666669294508649</v>
      </c>
      <c r="U39" s="209" t="str">
        <f t="shared" si="7"/>
        <v/>
      </c>
      <c r="V39" s="209" t="str">
        <f t="shared" si="8"/>
        <v/>
      </c>
      <c r="W39" s="209" t="str">
        <f t="shared" si="9"/>
        <v/>
      </c>
      <c r="X39" s="233">
        <f t="shared" si="10"/>
        <v>0</v>
      </c>
      <c r="Y39" s="234">
        <f t="shared" si="11"/>
        <v>0</v>
      </c>
      <c r="Z39" s="234">
        <f t="shared" si="12"/>
        <v>0</v>
      </c>
    </row>
    <row r="40" spans="1:26">
      <c r="A40" s="235">
        <v>568</v>
      </c>
      <c r="B40" s="236" t="s">
        <v>186</v>
      </c>
      <c r="C40" s="237">
        <v>38.04</v>
      </c>
      <c r="D40" s="238">
        <v>18.941791212514801</v>
      </c>
      <c r="E40" s="239">
        <v>1978</v>
      </c>
      <c r="F40" s="237">
        <v>1</v>
      </c>
      <c r="G40" s="238">
        <v>2.8818936071529556E-2</v>
      </c>
      <c r="H40" s="240">
        <v>2006</v>
      </c>
      <c r="I40" s="237">
        <v>39.04</v>
      </c>
      <c r="J40" s="238">
        <v>18.970610148586331</v>
      </c>
      <c r="K40" s="240">
        <v>2006</v>
      </c>
      <c r="M40" s="209">
        <f t="shared" si="0"/>
        <v>17.00628</v>
      </c>
      <c r="N40" s="209">
        <f t="shared" si="1"/>
        <v>0.33200000000000074</v>
      </c>
      <c r="O40" s="209">
        <f t="shared" si="2"/>
        <v>17.338280000000001</v>
      </c>
      <c r="P40" s="209">
        <f t="shared" si="3"/>
        <v>0.33200000000000074</v>
      </c>
      <c r="Q40" s="209"/>
      <c r="R40" s="209">
        <f t="shared" si="4"/>
        <v>2.8818936071529556E-2</v>
      </c>
      <c r="S40" s="209" t="str">
        <f t="shared" si="5"/>
        <v/>
      </c>
      <c r="T40" s="209">
        <f t="shared" si="6"/>
        <v>0</v>
      </c>
      <c r="U40" s="209" t="str">
        <f t="shared" si="7"/>
        <v/>
      </c>
      <c r="V40" s="209">
        <f t="shared" si="8"/>
        <v>0.20318106392847118</v>
      </c>
      <c r="W40" s="209">
        <f t="shared" si="9"/>
        <v>0.1</v>
      </c>
      <c r="X40" s="233">
        <f t="shared" si="10"/>
        <v>1</v>
      </c>
      <c r="Y40" s="234">
        <f t="shared" si="11"/>
        <v>1</v>
      </c>
      <c r="Z40" s="234">
        <f t="shared" si="12"/>
        <v>0</v>
      </c>
    </row>
    <row r="41" spans="1:26">
      <c r="A41" s="235">
        <v>170</v>
      </c>
      <c r="B41" s="236" t="s">
        <v>186</v>
      </c>
      <c r="C41" s="237">
        <v>21.6</v>
      </c>
      <c r="D41" s="238">
        <v>13.930674262729566</v>
      </c>
      <c r="E41" s="239" t="s">
        <v>193</v>
      </c>
      <c r="F41" s="237">
        <v>1</v>
      </c>
      <c r="G41" s="238">
        <v>4.8829870198591019</v>
      </c>
      <c r="H41" s="240">
        <v>2001</v>
      </c>
      <c r="I41" s="237">
        <v>22.6</v>
      </c>
      <c r="J41" s="238">
        <v>18.813661282588669</v>
      </c>
      <c r="K41" s="240">
        <v>2001</v>
      </c>
      <c r="M41" s="209">
        <f t="shared" si="0"/>
        <v>11.5482</v>
      </c>
      <c r="N41" s="209">
        <f t="shared" si="1"/>
        <v>0.33200000000000074</v>
      </c>
      <c r="O41" s="209">
        <f t="shared" si="2"/>
        <v>11.8802</v>
      </c>
      <c r="P41" s="209">
        <f t="shared" si="3"/>
        <v>0.33200000000000074</v>
      </c>
      <c r="Q41" s="209"/>
      <c r="R41" s="209">
        <f t="shared" si="4"/>
        <v>0.33200000000000074</v>
      </c>
      <c r="S41" s="209" t="str">
        <f t="shared" si="5"/>
        <v/>
      </c>
      <c r="T41" s="209">
        <f t="shared" si="6"/>
        <v>4.5509870198591011</v>
      </c>
      <c r="U41" s="209" t="str">
        <f t="shared" si="7"/>
        <v/>
      </c>
      <c r="V41" s="209" t="str">
        <f t="shared" si="8"/>
        <v/>
      </c>
      <c r="W41" s="209" t="str">
        <f t="shared" si="9"/>
        <v/>
      </c>
      <c r="X41" s="233">
        <f t="shared" si="10"/>
        <v>0</v>
      </c>
      <c r="Y41" s="234">
        <f t="shared" si="11"/>
        <v>0</v>
      </c>
      <c r="Z41" s="234">
        <f t="shared" si="12"/>
        <v>0</v>
      </c>
    </row>
    <row r="42" spans="1:26">
      <c r="A42" s="235">
        <v>318</v>
      </c>
      <c r="B42" s="236" t="s">
        <v>186</v>
      </c>
      <c r="C42" s="237">
        <v>22.87</v>
      </c>
      <c r="D42" s="238">
        <v>14.369575384486863</v>
      </c>
      <c r="E42" s="239">
        <v>1996</v>
      </c>
      <c r="F42" s="237">
        <v>1</v>
      </c>
      <c r="G42" s="238">
        <v>0.76702040063252341</v>
      </c>
      <c r="H42" s="240">
        <v>2001</v>
      </c>
      <c r="I42" s="237">
        <v>23.87</v>
      </c>
      <c r="J42" s="238">
        <v>15.136595785119386</v>
      </c>
      <c r="K42" s="240">
        <v>2001</v>
      </c>
      <c r="M42" s="209">
        <f t="shared" si="0"/>
        <v>11.96984</v>
      </c>
      <c r="N42" s="209">
        <f t="shared" si="1"/>
        <v>0.33200000000000074</v>
      </c>
      <c r="O42" s="209">
        <f t="shared" si="2"/>
        <v>12.30184</v>
      </c>
      <c r="P42" s="209">
        <f t="shared" si="3"/>
        <v>0.33200000000000074</v>
      </c>
      <c r="Q42" s="209"/>
      <c r="R42" s="209">
        <f t="shared" si="4"/>
        <v>0.33200000000000074</v>
      </c>
      <c r="S42" s="209" t="str">
        <f t="shared" si="5"/>
        <v/>
      </c>
      <c r="T42" s="209">
        <f t="shared" si="6"/>
        <v>0.43502040063252267</v>
      </c>
      <c r="U42" s="209" t="str">
        <f t="shared" si="7"/>
        <v/>
      </c>
      <c r="V42" s="209" t="str">
        <f t="shared" si="8"/>
        <v/>
      </c>
      <c r="W42" s="209" t="str">
        <f t="shared" si="9"/>
        <v/>
      </c>
      <c r="X42" s="233">
        <f t="shared" si="10"/>
        <v>0</v>
      </c>
      <c r="Y42" s="234">
        <f t="shared" si="11"/>
        <v>0</v>
      </c>
      <c r="Z42" s="234">
        <f t="shared" si="12"/>
        <v>0</v>
      </c>
    </row>
    <row r="43" spans="1:26">
      <c r="A43" s="235">
        <v>645</v>
      </c>
      <c r="B43" s="236" t="s">
        <v>186</v>
      </c>
      <c r="C43" s="237">
        <v>25.22</v>
      </c>
      <c r="D43" s="238">
        <v>15.153316301398439</v>
      </c>
      <c r="E43" s="239">
        <v>1986</v>
      </c>
      <c r="F43" s="237">
        <v>1</v>
      </c>
      <c r="G43" s="238">
        <v>0.22667756309168191</v>
      </c>
      <c r="H43" s="240">
        <v>2006</v>
      </c>
      <c r="I43" s="237">
        <v>26.22</v>
      </c>
      <c r="J43" s="238">
        <v>15.379993864490121</v>
      </c>
      <c r="K43" s="240">
        <v>2006</v>
      </c>
      <c r="M43" s="209">
        <f t="shared" si="0"/>
        <v>12.75004</v>
      </c>
      <c r="N43" s="209">
        <f t="shared" si="1"/>
        <v>0.33199999999999896</v>
      </c>
      <c r="O43" s="209">
        <f t="shared" si="2"/>
        <v>13.082039999999999</v>
      </c>
      <c r="P43" s="209">
        <f t="shared" si="3"/>
        <v>0.33199999999999896</v>
      </c>
      <c r="Q43" s="209"/>
      <c r="R43" s="209">
        <f t="shared" si="4"/>
        <v>0.22667756309168191</v>
      </c>
      <c r="S43" s="209" t="str">
        <f t="shared" si="5"/>
        <v/>
      </c>
      <c r="T43" s="209">
        <f t="shared" si="6"/>
        <v>0</v>
      </c>
      <c r="U43" s="209" t="str">
        <f t="shared" si="7"/>
        <v/>
      </c>
      <c r="V43" s="209">
        <f t="shared" si="8"/>
        <v>5.3224369083170187E-3</v>
      </c>
      <c r="W43" s="209">
        <f t="shared" si="9"/>
        <v>0.1</v>
      </c>
      <c r="X43" s="233">
        <f t="shared" si="10"/>
        <v>1</v>
      </c>
      <c r="Y43" s="234">
        <f t="shared" si="11"/>
        <v>1</v>
      </c>
      <c r="Z43" s="234">
        <f t="shared" si="12"/>
        <v>0</v>
      </c>
    </row>
    <row r="44" spans="1:26">
      <c r="A44" s="235">
        <v>748</v>
      </c>
      <c r="B44" s="236" t="s">
        <v>186</v>
      </c>
      <c r="C44" s="237">
        <v>25.541</v>
      </c>
      <c r="D44" s="238">
        <v>15.257732261225632</v>
      </c>
      <c r="E44" s="239">
        <v>1995</v>
      </c>
      <c r="F44" s="237">
        <v>1</v>
      </c>
      <c r="G44" s="238">
        <v>0.38858476644316492</v>
      </c>
      <c r="H44" s="240">
        <v>2008</v>
      </c>
      <c r="I44" s="237">
        <v>26.541</v>
      </c>
      <c r="J44" s="238">
        <v>15.646317027668797</v>
      </c>
      <c r="K44" s="240">
        <v>2008</v>
      </c>
      <c r="M44" s="209">
        <f t="shared" si="0"/>
        <v>12.856612</v>
      </c>
      <c r="N44" s="209">
        <f t="shared" si="1"/>
        <v>0.33199999999999896</v>
      </c>
      <c r="O44" s="209">
        <f t="shared" si="2"/>
        <v>13.188611999999999</v>
      </c>
      <c r="P44" s="209">
        <f t="shared" si="3"/>
        <v>0.33199999999999896</v>
      </c>
      <c r="Q44" s="209"/>
      <c r="R44" s="209">
        <f t="shared" si="4"/>
        <v>0.33199999999999896</v>
      </c>
      <c r="S44" s="209" t="str">
        <f t="shared" si="5"/>
        <v/>
      </c>
      <c r="T44" s="209">
        <f t="shared" si="6"/>
        <v>5.6584766443165957E-2</v>
      </c>
      <c r="U44" s="209" t="str">
        <f t="shared" si="7"/>
        <v/>
      </c>
      <c r="V44" s="209" t="str">
        <f t="shared" si="8"/>
        <v/>
      </c>
      <c r="W44" s="209" t="str">
        <f t="shared" si="9"/>
        <v/>
      </c>
      <c r="X44" s="233">
        <f t="shared" si="10"/>
        <v>0</v>
      </c>
      <c r="Y44" s="234">
        <f t="shared" si="11"/>
        <v>0</v>
      </c>
      <c r="Z44" s="234">
        <f t="shared" si="12"/>
        <v>0</v>
      </c>
    </row>
    <row r="45" spans="1:26">
      <c r="A45" s="235">
        <v>491</v>
      </c>
      <c r="B45" s="236" t="s">
        <v>186</v>
      </c>
      <c r="C45" s="237">
        <v>27.9</v>
      </c>
      <c r="D45" s="238">
        <v>16.007400748950911</v>
      </c>
      <c r="E45" s="239">
        <v>1984</v>
      </c>
      <c r="F45" s="237">
        <v>1</v>
      </c>
      <c r="G45" s="238">
        <v>0.19252271805052243</v>
      </c>
      <c r="H45" s="240">
        <v>2006</v>
      </c>
      <c r="I45" s="237">
        <v>28.9</v>
      </c>
      <c r="J45" s="238">
        <v>16.199923467001433</v>
      </c>
      <c r="K45" s="240">
        <v>2006</v>
      </c>
      <c r="M45" s="209">
        <f t="shared" si="0"/>
        <v>13.639799999999999</v>
      </c>
      <c r="N45" s="209">
        <f t="shared" si="1"/>
        <v>0.33200000000000074</v>
      </c>
      <c r="O45" s="209">
        <f t="shared" si="2"/>
        <v>13.9718</v>
      </c>
      <c r="P45" s="209">
        <f t="shared" si="3"/>
        <v>0.33200000000000074</v>
      </c>
      <c r="Q45" s="209"/>
      <c r="R45" s="209">
        <f t="shared" si="4"/>
        <v>0.19252271805052243</v>
      </c>
      <c r="S45" s="209" t="str">
        <f t="shared" si="5"/>
        <v/>
      </c>
      <c r="T45" s="209">
        <f t="shared" si="6"/>
        <v>0</v>
      </c>
      <c r="U45" s="209" t="str">
        <f t="shared" si="7"/>
        <v/>
      </c>
      <c r="V45" s="209">
        <f t="shared" si="8"/>
        <v>3.9477281949478304E-2</v>
      </c>
      <c r="W45" s="209">
        <f t="shared" si="9"/>
        <v>0.1</v>
      </c>
      <c r="X45" s="233">
        <f t="shared" si="10"/>
        <v>1</v>
      </c>
      <c r="Y45" s="234">
        <f t="shared" si="11"/>
        <v>1</v>
      </c>
      <c r="Z45" s="234">
        <f t="shared" si="12"/>
        <v>0</v>
      </c>
    </row>
    <row r="46" spans="1:26">
      <c r="A46" s="235">
        <v>874</v>
      </c>
      <c r="B46" s="236" t="s">
        <v>186</v>
      </c>
      <c r="C46" s="237">
        <v>6.4</v>
      </c>
      <c r="D46" s="238">
        <v>7.196943029682342</v>
      </c>
      <c r="E46" s="239">
        <v>1997</v>
      </c>
      <c r="F46" s="237">
        <v>0.5</v>
      </c>
      <c r="G46" s="238">
        <v>3.6333602061432981</v>
      </c>
      <c r="H46" s="240">
        <v>2009</v>
      </c>
      <c r="I46" s="237">
        <v>6.9</v>
      </c>
      <c r="J46" s="238">
        <v>10.830303235825641</v>
      </c>
      <c r="K46" s="240">
        <v>2009</v>
      </c>
      <c r="M46" s="209">
        <f t="shared" si="0"/>
        <v>4.9878</v>
      </c>
      <c r="N46" s="209">
        <f t="shared" si="1"/>
        <v>0.3360000000000003</v>
      </c>
      <c r="O46" s="209">
        <f t="shared" si="2"/>
        <v>5.3238000000000003</v>
      </c>
      <c r="P46" s="209">
        <f t="shared" si="3"/>
        <v>0.3360000000000003</v>
      </c>
      <c r="Q46" s="209"/>
      <c r="R46" s="209">
        <f t="shared" si="4"/>
        <v>0.3360000000000003</v>
      </c>
      <c r="S46" s="209" t="str">
        <f t="shared" si="5"/>
        <v/>
      </c>
      <c r="T46" s="209">
        <f t="shared" si="6"/>
        <v>3.2973602061432978</v>
      </c>
      <c r="U46" s="209" t="str">
        <f t="shared" si="7"/>
        <v/>
      </c>
      <c r="V46" s="209" t="str">
        <f t="shared" si="8"/>
        <v/>
      </c>
      <c r="W46" s="209" t="str">
        <f t="shared" si="9"/>
        <v/>
      </c>
      <c r="X46" s="233">
        <f t="shared" si="10"/>
        <v>0</v>
      </c>
      <c r="Y46" s="234">
        <f t="shared" si="11"/>
        <v>0</v>
      </c>
      <c r="Z46" s="234">
        <f t="shared" si="12"/>
        <v>0</v>
      </c>
    </row>
    <row r="47" spans="1:26">
      <c r="A47" s="235">
        <v>1085</v>
      </c>
      <c r="B47" s="236" t="s">
        <v>186</v>
      </c>
      <c r="C47" s="237">
        <v>67.040000000000006</v>
      </c>
      <c r="D47" s="238">
        <v>25.765376706589766</v>
      </c>
      <c r="E47" s="239" t="s">
        <v>193</v>
      </c>
      <c r="F47" s="237">
        <v>2</v>
      </c>
      <c r="G47" s="238">
        <v>7.9312358901564406E-2</v>
      </c>
      <c r="H47" s="240">
        <v>2010</v>
      </c>
      <c r="I47" s="237">
        <v>69.040000000000006</v>
      </c>
      <c r="J47" s="238">
        <v>25.84468906549133</v>
      </c>
      <c r="K47" s="240">
        <v>2010</v>
      </c>
      <c r="M47" s="209">
        <f t="shared" si="0"/>
        <v>23.849160000000001</v>
      </c>
      <c r="N47" s="209">
        <f t="shared" si="1"/>
        <v>0.45799999999999841</v>
      </c>
      <c r="O47" s="209">
        <f t="shared" si="2"/>
        <v>24.30716</v>
      </c>
      <c r="P47" s="209">
        <f t="shared" si="3"/>
        <v>0.45799999999999841</v>
      </c>
      <c r="Q47" s="209"/>
      <c r="R47" s="209">
        <f t="shared" si="4"/>
        <v>7.9312358901564406E-2</v>
      </c>
      <c r="S47" s="209" t="str">
        <f t="shared" si="5"/>
        <v/>
      </c>
      <c r="T47" s="209">
        <f t="shared" si="6"/>
        <v>0</v>
      </c>
      <c r="U47" s="209" t="str">
        <f t="shared" si="7"/>
        <v/>
      </c>
      <c r="V47" s="209">
        <f t="shared" si="8"/>
        <v>0.27868764109843402</v>
      </c>
      <c r="W47" s="209">
        <f t="shared" si="9"/>
        <v>0.1</v>
      </c>
      <c r="X47" s="233">
        <f t="shared" si="10"/>
        <v>1</v>
      </c>
      <c r="Y47" s="234">
        <f t="shared" si="11"/>
        <v>1</v>
      </c>
      <c r="Z47" s="234">
        <f t="shared" si="12"/>
        <v>0</v>
      </c>
    </row>
    <row r="48" spans="1:26">
      <c r="A48" s="235">
        <v>364</v>
      </c>
      <c r="B48" s="236" t="s">
        <v>186</v>
      </c>
      <c r="C48" s="237">
        <v>44.904000000000003</v>
      </c>
      <c r="D48" s="238">
        <v>20.727041707594395</v>
      </c>
      <c r="E48" s="239">
        <v>1975</v>
      </c>
      <c r="F48" s="237">
        <v>2</v>
      </c>
      <c r="G48" s="238">
        <v>1.3174901179839253</v>
      </c>
      <c r="H48" s="240">
        <v>2004</v>
      </c>
      <c r="I48" s="237">
        <v>46.904000000000003</v>
      </c>
      <c r="J48" s="238">
        <v>22.044531825578321</v>
      </c>
      <c r="K48" s="240">
        <v>2004</v>
      </c>
      <c r="M48" s="209">
        <f t="shared" si="0"/>
        <v>18.780016</v>
      </c>
      <c r="N48" s="209">
        <f t="shared" si="1"/>
        <v>0.45799999999999841</v>
      </c>
      <c r="O48" s="209">
        <f t="shared" si="2"/>
        <v>19.238015999999998</v>
      </c>
      <c r="P48" s="209">
        <f t="shared" si="3"/>
        <v>0.45799999999999841</v>
      </c>
      <c r="Q48" s="209"/>
      <c r="R48" s="209">
        <f t="shared" si="4"/>
        <v>0.45799999999999841</v>
      </c>
      <c r="S48" s="209" t="str">
        <f t="shared" si="5"/>
        <v/>
      </c>
      <c r="T48" s="209">
        <f t="shared" si="6"/>
        <v>0.85949011798392694</v>
      </c>
      <c r="U48" s="209" t="str">
        <f t="shared" si="7"/>
        <v/>
      </c>
      <c r="V48" s="209" t="str">
        <f t="shared" si="8"/>
        <v/>
      </c>
      <c r="W48" s="209" t="str">
        <f t="shared" si="9"/>
        <v/>
      </c>
      <c r="X48" s="233">
        <f t="shared" si="10"/>
        <v>0</v>
      </c>
      <c r="Y48" s="234">
        <f t="shared" si="11"/>
        <v>0</v>
      </c>
      <c r="Z48" s="234">
        <f t="shared" si="12"/>
        <v>0</v>
      </c>
    </row>
    <row r="49" spans="1:26">
      <c r="A49" s="235">
        <v>1575</v>
      </c>
      <c r="B49" s="236" t="s">
        <v>186</v>
      </c>
      <c r="C49" s="237">
        <v>107.8</v>
      </c>
      <c r="D49" s="238">
        <v>33.345555380023704</v>
      </c>
      <c r="E49" s="239">
        <v>0</v>
      </c>
      <c r="F49" s="237">
        <v>2.2000000000000028</v>
      </c>
      <c r="G49" s="238">
        <v>8.4606138058298655E-2</v>
      </c>
      <c r="H49" s="240">
        <v>2014</v>
      </c>
      <c r="I49" s="237">
        <v>110</v>
      </c>
      <c r="J49" s="238">
        <v>33.430161518082002</v>
      </c>
      <c r="K49" s="240">
        <v>2014</v>
      </c>
      <c r="M49" s="209">
        <f t="shared" si="0"/>
        <v>33.183199999999999</v>
      </c>
      <c r="N49" s="209">
        <f t="shared" si="1"/>
        <v>0.50379999999999825</v>
      </c>
      <c r="O49" s="209">
        <f t="shared" si="2"/>
        <v>33.686999999999998</v>
      </c>
      <c r="P49" s="209">
        <f t="shared" si="3"/>
        <v>0.50379999999999825</v>
      </c>
      <c r="Q49" s="209"/>
      <c r="R49" s="209">
        <f t="shared" si="4"/>
        <v>8.4606138058298655E-2</v>
      </c>
      <c r="S49" s="209" t="str">
        <f t="shared" si="5"/>
        <v/>
      </c>
      <c r="T49" s="209">
        <f t="shared" si="6"/>
        <v>0</v>
      </c>
      <c r="U49" s="209" t="str">
        <f t="shared" si="7"/>
        <v/>
      </c>
      <c r="V49" s="209">
        <f t="shared" si="8"/>
        <v>0.31919386194169957</v>
      </c>
      <c r="W49" s="209">
        <f t="shared" si="9"/>
        <v>0.1</v>
      </c>
      <c r="X49" s="233">
        <f t="shared" si="10"/>
        <v>1</v>
      </c>
      <c r="Y49" s="234">
        <f t="shared" si="11"/>
        <v>1</v>
      </c>
      <c r="Z49" s="234">
        <f t="shared" si="12"/>
        <v>0</v>
      </c>
    </row>
    <row r="50" spans="1:26">
      <c r="A50" s="235">
        <v>367</v>
      </c>
      <c r="B50" s="236" t="s">
        <v>186</v>
      </c>
      <c r="C50" s="237">
        <v>11.211</v>
      </c>
      <c r="D50" s="238">
        <v>9.7574435384483067</v>
      </c>
      <c r="E50" s="239">
        <v>1988</v>
      </c>
      <c r="F50" s="237">
        <v>1</v>
      </c>
      <c r="G50" s="238">
        <v>0.55588557988620213</v>
      </c>
      <c r="H50" s="240">
        <v>2004</v>
      </c>
      <c r="I50" s="237">
        <v>12.211</v>
      </c>
      <c r="J50" s="238">
        <v>10.313329118334508</v>
      </c>
      <c r="K50" s="240">
        <v>2004</v>
      </c>
      <c r="M50" s="209">
        <f t="shared" si="0"/>
        <v>7.4043720000000004</v>
      </c>
      <c r="N50" s="209">
        <f t="shared" si="1"/>
        <v>0.45199999999999996</v>
      </c>
      <c r="O50" s="209">
        <f t="shared" si="2"/>
        <v>7.8563720000000004</v>
      </c>
      <c r="P50" s="209">
        <f t="shared" si="3"/>
        <v>0.45199999999999996</v>
      </c>
      <c r="Q50" s="209"/>
      <c r="R50" s="209">
        <f t="shared" si="4"/>
        <v>0.45199999999999996</v>
      </c>
      <c r="S50" s="209" t="str">
        <f t="shared" si="5"/>
        <v/>
      </c>
      <c r="T50" s="209">
        <f t="shared" si="6"/>
        <v>0.10388557988620217</v>
      </c>
      <c r="U50" s="209" t="str">
        <f t="shared" si="7"/>
        <v/>
      </c>
      <c r="V50" s="209" t="str">
        <f t="shared" si="8"/>
        <v/>
      </c>
      <c r="W50" s="209" t="str">
        <f t="shared" si="9"/>
        <v/>
      </c>
      <c r="X50" s="233">
        <f t="shared" si="10"/>
        <v>0</v>
      </c>
      <c r="Y50" s="234">
        <f t="shared" si="11"/>
        <v>0</v>
      </c>
      <c r="Z50" s="234">
        <f t="shared" si="12"/>
        <v>0</v>
      </c>
    </row>
    <row r="51" spans="1:26">
      <c r="A51" s="235">
        <v>712</v>
      </c>
      <c r="B51" s="236" t="s">
        <v>186</v>
      </c>
      <c r="C51" s="237">
        <v>7.5</v>
      </c>
      <c r="D51" s="238">
        <v>7.8441678359196425</v>
      </c>
      <c r="E51" s="239">
        <v>1980</v>
      </c>
      <c r="F51" s="237">
        <v>1</v>
      </c>
      <c r="G51" s="238">
        <v>7.8904141673966368</v>
      </c>
      <c r="H51" s="240">
        <v>2011</v>
      </c>
      <c r="I51" s="237">
        <v>8.5</v>
      </c>
      <c r="J51" s="238">
        <v>15.73458200331628</v>
      </c>
      <c r="K51" s="240">
        <v>2011</v>
      </c>
      <c r="M51" s="209">
        <f t="shared" si="0"/>
        <v>5.7270000000000003</v>
      </c>
      <c r="N51" s="209">
        <f t="shared" si="1"/>
        <v>0.45199999999999996</v>
      </c>
      <c r="O51" s="209">
        <f t="shared" si="2"/>
        <v>6.1790000000000003</v>
      </c>
      <c r="P51" s="209">
        <f t="shared" si="3"/>
        <v>0.45199999999999996</v>
      </c>
      <c r="Q51" s="209"/>
      <c r="R51" s="209">
        <f t="shared" si="4"/>
        <v>0.45199999999999996</v>
      </c>
      <c r="S51" s="209" t="str">
        <f t="shared" si="5"/>
        <v/>
      </c>
      <c r="T51" s="209">
        <f t="shared" si="6"/>
        <v>7.4384141673966369</v>
      </c>
      <c r="U51" s="209" t="str">
        <f t="shared" si="7"/>
        <v/>
      </c>
      <c r="V51" s="209" t="str">
        <f t="shared" si="8"/>
        <v/>
      </c>
      <c r="W51" s="209" t="str">
        <f t="shared" si="9"/>
        <v/>
      </c>
      <c r="X51" s="233">
        <f t="shared" si="10"/>
        <v>0</v>
      </c>
      <c r="Y51" s="234">
        <f t="shared" si="11"/>
        <v>0</v>
      </c>
      <c r="Z51" s="234">
        <f t="shared" si="12"/>
        <v>0</v>
      </c>
    </row>
    <row r="52" spans="1:26">
      <c r="A52" s="235">
        <v>438</v>
      </c>
      <c r="B52" s="236" t="s">
        <v>186</v>
      </c>
      <c r="C52" s="237">
        <v>8.2460000000000004</v>
      </c>
      <c r="D52" s="238">
        <v>8.2586015080888906</v>
      </c>
      <c r="E52" s="239">
        <v>1978</v>
      </c>
      <c r="F52" s="237">
        <v>1</v>
      </c>
      <c r="G52" s="238">
        <v>0.18095315250984781</v>
      </c>
      <c r="H52" s="240">
        <v>2004</v>
      </c>
      <c r="I52" s="237">
        <v>9.2460000000000004</v>
      </c>
      <c r="J52" s="238">
        <v>8.4395546605987377</v>
      </c>
      <c r="K52" s="240">
        <v>2004</v>
      </c>
      <c r="M52" s="209">
        <f t="shared" si="0"/>
        <v>6.0641920000000011</v>
      </c>
      <c r="N52" s="209">
        <f t="shared" si="1"/>
        <v>0.45199999999999996</v>
      </c>
      <c r="O52" s="209">
        <f t="shared" si="2"/>
        <v>6.5161920000000011</v>
      </c>
      <c r="P52" s="209">
        <f t="shared" si="3"/>
        <v>0.45199999999999996</v>
      </c>
      <c r="Q52" s="209"/>
      <c r="R52" s="209">
        <f t="shared" si="4"/>
        <v>0.18095315250984781</v>
      </c>
      <c r="S52" s="209" t="str">
        <f t="shared" si="5"/>
        <v/>
      </c>
      <c r="T52" s="209">
        <f t="shared" si="6"/>
        <v>0</v>
      </c>
      <c r="U52" s="209" t="str">
        <f t="shared" si="7"/>
        <v/>
      </c>
      <c r="V52" s="209">
        <f t="shared" si="8"/>
        <v>0.17104684749015214</v>
      </c>
      <c r="W52" s="209">
        <f t="shared" si="9"/>
        <v>0.1</v>
      </c>
      <c r="X52" s="233">
        <f t="shared" si="10"/>
        <v>1</v>
      </c>
      <c r="Y52" s="234">
        <f t="shared" si="11"/>
        <v>1</v>
      </c>
      <c r="Z52" s="234">
        <f t="shared" si="12"/>
        <v>0</v>
      </c>
    </row>
    <row r="53" spans="1:26">
      <c r="A53" s="235">
        <v>307</v>
      </c>
      <c r="B53" s="236" t="s">
        <v>186</v>
      </c>
      <c r="C53" s="237">
        <v>9.07</v>
      </c>
      <c r="D53" s="238">
        <v>8.6969085040333542</v>
      </c>
      <c r="E53" s="239">
        <v>1985</v>
      </c>
      <c r="F53" s="237">
        <v>1.0019999999999989</v>
      </c>
      <c r="G53" s="238">
        <v>2.5230801807757093</v>
      </c>
      <c r="H53" s="240">
        <v>2003</v>
      </c>
      <c r="I53" s="237">
        <v>10.071999999999999</v>
      </c>
      <c r="J53" s="238">
        <v>11.219988684809064</v>
      </c>
      <c r="K53" s="240">
        <v>2003</v>
      </c>
      <c r="M53" s="209">
        <f t="shared" si="0"/>
        <v>6.4366399999999997</v>
      </c>
      <c r="N53" s="209">
        <f t="shared" si="1"/>
        <v>0.45290399999999931</v>
      </c>
      <c r="O53" s="209">
        <f t="shared" si="2"/>
        <v>6.889543999999999</v>
      </c>
      <c r="P53" s="209">
        <f t="shared" si="3"/>
        <v>0.45290399999999931</v>
      </c>
      <c r="Q53" s="209"/>
      <c r="R53" s="209">
        <f t="shared" si="4"/>
        <v>0.45290399999999931</v>
      </c>
      <c r="S53" s="209" t="str">
        <f t="shared" si="5"/>
        <v/>
      </c>
      <c r="T53" s="209">
        <f t="shared" si="6"/>
        <v>2.07017618077571</v>
      </c>
      <c r="U53" s="209" t="str">
        <f t="shared" si="7"/>
        <v/>
      </c>
      <c r="V53" s="209" t="str">
        <f t="shared" si="8"/>
        <v/>
      </c>
      <c r="W53" s="209" t="str">
        <f t="shared" si="9"/>
        <v/>
      </c>
      <c r="X53" s="233">
        <f t="shared" si="10"/>
        <v>0</v>
      </c>
      <c r="Y53" s="234">
        <f t="shared" si="11"/>
        <v>0</v>
      </c>
      <c r="Z53" s="234">
        <f t="shared" si="12"/>
        <v>0</v>
      </c>
    </row>
    <row r="54" spans="1:26">
      <c r="A54" s="235">
        <v>1202</v>
      </c>
      <c r="B54" s="236" t="s">
        <v>186</v>
      </c>
      <c r="C54" s="237">
        <v>19.399999999999999</v>
      </c>
      <c r="D54" s="238">
        <v>13.141429649997781</v>
      </c>
      <c r="E54" s="239">
        <v>1989</v>
      </c>
      <c r="F54" s="237">
        <v>1.6000000000000014</v>
      </c>
      <c r="G54" s="238">
        <v>10.745042225505973</v>
      </c>
      <c r="H54" s="240">
        <v>2012</v>
      </c>
      <c r="I54" s="237">
        <v>21</v>
      </c>
      <c r="J54" s="238">
        <v>23.886471875503752</v>
      </c>
      <c r="K54" s="240">
        <v>2012</v>
      </c>
      <c r="M54" s="209">
        <f t="shared" si="0"/>
        <v>10.8178</v>
      </c>
      <c r="N54" s="209">
        <f t="shared" si="1"/>
        <v>0.53120000000000012</v>
      </c>
      <c r="O54" s="209">
        <f t="shared" si="2"/>
        <v>11.349</v>
      </c>
      <c r="P54" s="209">
        <f t="shared" si="3"/>
        <v>0.53120000000000012</v>
      </c>
      <c r="Q54" s="209"/>
      <c r="R54" s="209">
        <f t="shared" si="4"/>
        <v>0.53120000000000012</v>
      </c>
      <c r="S54" s="209" t="str">
        <f t="shared" si="5"/>
        <v/>
      </c>
      <c r="T54" s="209">
        <f t="shared" si="6"/>
        <v>10.213842225505973</v>
      </c>
      <c r="U54" s="209" t="str">
        <f t="shared" si="7"/>
        <v/>
      </c>
      <c r="V54" s="209" t="str">
        <f t="shared" si="8"/>
        <v/>
      </c>
      <c r="W54" s="209" t="str">
        <f t="shared" si="9"/>
        <v/>
      </c>
      <c r="X54" s="233">
        <f t="shared" si="10"/>
        <v>0</v>
      </c>
      <c r="Y54" s="234">
        <f t="shared" si="11"/>
        <v>0</v>
      </c>
      <c r="Z54" s="234">
        <f t="shared" si="12"/>
        <v>0</v>
      </c>
    </row>
    <row r="55" spans="1:26">
      <c r="A55" s="235">
        <v>1417</v>
      </c>
      <c r="B55" s="236" t="s">
        <v>186</v>
      </c>
      <c r="C55" s="237">
        <v>53.176000000000002</v>
      </c>
      <c r="D55" s="238">
        <v>22.719887841657162</v>
      </c>
      <c r="E55" s="239">
        <v>0</v>
      </c>
      <c r="F55" s="237">
        <v>2.8239999999999981</v>
      </c>
      <c r="G55" s="238">
        <v>0.36631755287404399</v>
      </c>
      <c r="H55" s="240">
        <v>2013</v>
      </c>
      <c r="I55" s="237">
        <v>56</v>
      </c>
      <c r="J55" s="238">
        <v>23.086205394531206</v>
      </c>
      <c r="K55" s="240">
        <v>2013</v>
      </c>
      <c r="M55" s="209">
        <f t="shared" si="0"/>
        <v>20.674303999999999</v>
      </c>
      <c r="N55" s="209">
        <f t="shared" si="1"/>
        <v>0.64669600000000216</v>
      </c>
      <c r="O55" s="209">
        <f t="shared" si="2"/>
        <v>21.321000000000002</v>
      </c>
      <c r="P55" s="209">
        <f t="shared" si="3"/>
        <v>0.64669600000000216</v>
      </c>
      <c r="Q55" s="209"/>
      <c r="R55" s="209">
        <f t="shared" si="4"/>
        <v>0.36631755287404399</v>
      </c>
      <c r="S55" s="209" t="str">
        <f t="shared" si="5"/>
        <v/>
      </c>
      <c r="T55" s="209">
        <f t="shared" si="6"/>
        <v>0</v>
      </c>
      <c r="U55" s="209" t="str">
        <f t="shared" si="7"/>
        <v/>
      </c>
      <c r="V55" s="209">
        <f t="shared" si="8"/>
        <v>0.18037844712595819</v>
      </c>
      <c r="W55" s="209">
        <f t="shared" si="9"/>
        <v>0.1</v>
      </c>
      <c r="X55" s="233">
        <f t="shared" si="10"/>
        <v>1</v>
      </c>
      <c r="Y55" s="234">
        <f t="shared" si="11"/>
        <v>1</v>
      </c>
      <c r="Z55" s="234">
        <f t="shared" si="12"/>
        <v>0</v>
      </c>
    </row>
    <row r="56" spans="1:26">
      <c r="A56" s="235">
        <v>522</v>
      </c>
      <c r="B56" s="236" t="s">
        <v>186</v>
      </c>
      <c r="C56" s="237">
        <v>38.700000000000003</v>
      </c>
      <c r="D56" s="238">
        <v>19.119525017955965</v>
      </c>
      <c r="E56" s="239">
        <v>1981</v>
      </c>
      <c r="F56" s="237">
        <v>2.2999999999999972</v>
      </c>
      <c r="G56" s="238">
        <v>0.49326793696611254</v>
      </c>
      <c r="H56" s="240">
        <v>2006</v>
      </c>
      <c r="I56" s="237">
        <v>41</v>
      </c>
      <c r="J56" s="238">
        <v>19.612792954922078</v>
      </c>
      <c r="K56" s="240">
        <v>2006</v>
      </c>
      <c r="M56" s="209">
        <f t="shared" si="0"/>
        <v>17.2254</v>
      </c>
      <c r="N56" s="209">
        <f t="shared" si="1"/>
        <v>0.66059999999999874</v>
      </c>
      <c r="O56" s="209">
        <f t="shared" si="2"/>
        <v>17.885999999999999</v>
      </c>
      <c r="P56" s="209">
        <f t="shared" si="3"/>
        <v>0.66059999999999874</v>
      </c>
      <c r="Q56" s="209"/>
      <c r="R56" s="209">
        <f t="shared" si="4"/>
        <v>0.49326793696611254</v>
      </c>
      <c r="S56" s="209" t="str">
        <f t="shared" si="5"/>
        <v/>
      </c>
      <c r="T56" s="209">
        <f t="shared" si="6"/>
        <v>0</v>
      </c>
      <c r="U56" s="209" t="str">
        <f t="shared" si="7"/>
        <v/>
      </c>
      <c r="V56" s="209">
        <f t="shared" si="8"/>
        <v>6.7332063033886169E-2</v>
      </c>
      <c r="W56" s="209">
        <f t="shared" si="9"/>
        <v>0.1</v>
      </c>
      <c r="X56" s="233">
        <f t="shared" si="10"/>
        <v>1</v>
      </c>
      <c r="Y56" s="234">
        <f t="shared" si="11"/>
        <v>1</v>
      </c>
      <c r="Z56" s="234">
        <f t="shared" si="12"/>
        <v>0</v>
      </c>
    </row>
    <row r="57" spans="1:26">
      <c r="A57" s="235">
        <v>407</v>
      </c>
      <c r="B57" s="236" t="s">
        <v>186</v>
      </c>
      <c r="C57" s="237">
        <v>25.4</v>
      </c>
      <c r="D57" s="238">
        <v>15.211941614326257</v>
      </c>
      <c r="E57" s="239">
        <v>1982</v>
      </c>
      <c r="F57" s="237">
        <v>2</v>
      </c>
      <c r="G57" s="238">
        <v>0.60106525862386018</v>
      </c>
      <c r="H57" s="240">
        <v>2004</v>
      </c>
      <c r="I57" s="237">
        <v>27.4</v>
      </c>
      <c r="J57" s="238">
        <v>15.813006872950117</v>
      </c>
      <c r="K57" s="240">
        <v>2004</v>
      </c>
      <c r="M57" s="209">
        <f t="shared" si="0"/>
        <v>12.809799999999999</v>
      </c>
      <c r="N57" s="209">
        <f t="shared" si="1"/>
        <v>0.66400000000000148</v>
      </c>
      <c r="O57" s="209">
        <f t="shared" si="2"/>
        <v>13.473800000000001</v>
      </c>
      <c r="P57" s="209">
        <f t="shared" si="3"/>
        <v>0.66400000000000148</v>
      </c>
      <c r="Q57" s="209"/>
      <c r="R57" s="209">
        <f t="shared" si="4"/>
        <v>0.60106525862386018</v>
      </c>
      <c r="S57" s="209" t="str">
        <f t="shared" si="5"/>
        <v/>
      </c>
      <c r="T57" s="209">
        <f t="shared" si="6"/>
        <v>0</v>
      </c>
      <c r="U57" s="209" t="str">
        <f t="shared" si="7"/>
        <v/>
      </c>
      <c r="V57" s="209">
        <f t="shared" si="8"/>
        <v>6.2934741376141301E-2</v>
      </c>
      <c r="W57" s="209" t="str">
        <f t="shared" si="9"/>
        <v/>
      </c>
      <c r="X57" s="233">
        <f t="shared" si="10"/>
        <v>1</v>
      </c>
      <c r="Y57" s="234">
        <f t="shared" si="11"/>
        <v>1</v>
      </c>
      <c r="Z57" s="234">
        <f t="shared" si="12"/>
        <v>0</v>
      </c>
    </row>
    <row r="58" spans="1:26">
      <c r="A58" s="235">
        <v>398</v>
      </c>
      <c r="B58" s="236" t="s">
        <v>186</v>
      </c>
      <c r="C58" s="237">
        <v>27.329000000000001</v>
      </c>
      <c r="D58" s="238">
        <v>15.828687771962027</v>
      </c>
      <c r="E58" s="239">
        <v>1981</v>
      </c>
      <c r="F58" s="237">
        <v>2</v>
      </c>
      <c r="G58" s="238">
        <v>1.454685054931611</v>
      </c>
      <c r="H58" s="240">
        <v>2004</v>
      </c>
      <c r="I58" s="237">
        <v>29.329000000000001</v>
      </c>
      <c r="J58" s="238">
        <v>17.28337282689364</v>
      </c>
      <c r="K58" s="240">
        <v>2004</v>
      </c>
      <c r="M58" s="209">
        <f t="shared" si="0"/>
        <v>13.450227999999999</v>
      </c>
      <c r="N58" s="209">
        <f t="shared" si="1"/>
        <v>0.66400000000000148</v>
      </c>
      <c r="O58" s="209">
        <f t="shared" si="2"/>
        <v>14.114228000000001</v>
      </c>
      <c r="P58" s="209">
        <f t="shared" si="3"/>
        <v>0.66400000000000148</v>
      </c>
      <c r="Q58" s="209"/>
      <c r="R58" s="209">
        <f t="shared" si="4"/>
        <v>0.66400000000000148</v>
      </c>
      <c r="S58" s="209" t="str">
        <f t="shared" si="5"/>
        <v/>
      </c>
      <c r="T58" s="209">
        <f t="shared" si="6"/>
        <v>0.79068505493160957</v>
      </c>
      <c r="U58" s="209" t="str">
        <f t="shared" si="7"/>
        <v/>
      </c>
      <c r="V58" s="209" t="str">
        <f t="shared" si="8"/>
        <v/>
      </c>
      <c r="W58" s="209" t="str">
        <f t="shared" si="9"/>
        <v/>
      </c>
      <c r="X58" s="233">
        <f t="shared" si="10"/>
        <v>0</v>
      </c>
      <c r="Y58" s="234">
        <f t="shared" si="11"/>
        <v>0</v>
      </c>
      <c r="Z58" s="234">
        <f t="shared" si="12"/>
        <v>0</v>
      </c>
    </row>
    <row r="59" spans="1:26">
      <c r="A59" s="235">
        <v>408</v>
      </c>
      <c r="B59" s="236" t="s">
        <v>186</v>
      </c>
      <c r="C59" s="237">
        <v>37.700000000000003</v>
      </c>
      <c r="D59" s="238">
        <v>18.849681371441687</v>
      </c>
      <c r="E59" s="239">
        <v>1976</v>
      </c>
      <c r="F59" s="237">
        <v>2.0419999999999945</v>
      </c>
      <c r="G59" s="238">
        <v>0.58015876995711901</v>
      </c>
      <c r="H59" s="240">
        <v>2004</v>
      </c>
      <c r="I59" s="237">
        <v>39.741999999999997</v>
      </c>
      <c r="J59" s="238">
        <v>19.429840141398806</v>
      </c>
      <c r="K59" s="240">
        <v>2004</v>
      </c>
      <c r="M59" s="209">
        <f t="shared" si="0"/>
        <v>16.8934</v>
      </c>
      <c r="N59" s="209">
        <f t="shared" si="1"/>
        <v>0.6779440000000001</v>
      </c>
      <c r="O59" s="209">
        <f t="shared" si="2"/>
        <v>17.571344</v>
      </c>
      <c r="P59" s="209">
        <f t="shared" si="3"/>
        <v>0.6779440000000001</v>
      </c>
      <c r="Q59" s="209"/>
      <c r="R59" s="209">
        <f t="shared" si="4"/>
        <v>0.58015876995711901</v>
      </c>
      <c r="S59" s="209" t="str">
        <f t="shared" si="5"/>
        <v/>
      </c>
      <c r="T59" s="209">
        <f t="shared" si="6"/>
        <v>0</v>
      </c>
      <c r="U59" s="209" t="str">
        <f t="shared" si="7"/>
        <v/>
      </c>
      <c r="V59" s="209">
        <f t="shared" si="8"/>
        <v>9.7785230042881088E-2</v>
      </c>
      <c r="W59" s="209" t="str">
        <f t="shared" si="9"/>
        <v/>
      </c>
      <c r="X59" s="233">
        <f t="shared" si="10"/>
        <v>1</v>
      </c>
      <c r="Y59" s="234">
        <f t="shared" si="11"/>
        <v>1</v>
      </c>
      <c r="Z59" s="234">
        <f t="shared" si="12"/>
        <v>0</v>
      </c>
    </row>
    <row r="60" spans="1:26">
      <c r="A60" s="235">
        <v>1306</v>
      </c>
      <c r="B60" s="236" t="s">
        <v>186</v>
      </c>
      <c r="C60" s="237">
        <v>23.1</v>
      </c>
      <c r="D60" s="238">
        <v>14.447858434275073</v>
      </c>
      <c r="E60" s="239">
        <v>1985</v>
      </c>
      <c r="F60" s="237">
        <v>2.0999999999999979</v>
      </c>
      <c r="G60" s="238">
        <v>5.9848606370399509</v>
      </c>
      <c r="H60" s="240">
        <v>2013</v>
      </c>
      <c r="I60" s="237">
        <v>25.2</v>
      </c>
      <c r="J60" s="238">
        <v>20.432719071315024</v>
      </c>
      <c r="K60" s="240">
        <v>2013</v>
      </c>
      <c r="M60" s="209">
        <f t="shared" si="0"/>
        <v>12.046200000000001</v>
      </c>
      <c r="N60" s="209">
        <f t="shared" si="1"/>
        <v>0.69719999999999871</v>
      </c>
      <c r="O60" s="209">
        <f t="shared" si="2"/>
        <v>12.743399999999999</v>
      </c>
      <c r="P60" s="209">
        <f t="shared" si="3"/>
        <v>0.69719999999999871</v>
      </c>
      <c r="Q60" s="209"/>
      <c r="R60" s="209">
        <f t="shared" si="4"/>
        <v>0.69719999999999871</v>
      </c>
      <c r="S60" s="209" t="str">
        <f t="shared" si="5"/>
        <v/>
      </c>
      <c r="T60" s="209">
        <f t="shared" si="6"/>
        <v>5.2876606370399521</v>
      </c>
      <c r="U60" s="209" t="str">
        <f t="shared" si="7"/>
        <v/>
      </c>
      <c r="V60" s="209" t="str">
        <f t="shared" si="8"/>
        <v/>
      </c>
      <c r="W60" s="209" t="str">
        <f t="shared" si="9"/>
        <v/>
      </c>
      <c r="X60" s="233">
        <f t="shared" si="10"/>
        <v>0</v>
      </c>
      <c r="Y60" s="234">
        <f t="shared" si="11"/>
        <v>0</v>
      </c>
      <c r="Z60" s="234">
        <f t="shared" si="12"/>
        <v>0</v>
      </c>
    </row>
    <row r="61" spans="1:26">
      <c r="A61" s="235">
        <v>1294</v>
      </c>
      <c r="B61" s="236" t="s">
        <v>186</v>
      </c>
      <c r="C61" s="237">
        <v>8.5</v>
      </c>
      <c r="D61" s="238">
        <v>8.3957625314013331</v>
      </c>
      <c r="E61" s="239">
        <v>0</v>
      </c>
      <c r="F61" s="237">
        <v>1.5999999999999996</v>
      </c>
      <c r="G61" s="238">
        <v>4.5619922667121129</v>
      </c>
      <c r="H61" s="240">
        <v>2014</v>
      </c>
      <c r="I61" s="237">
        <v>10.1</v>
      </c>
      <c r="J61" s="238">
        <v>12.957754798113445</v>
      </c>
      <c r="K61" s="240">
        <v>2014</v>
      </c>
      <c r="M61" s="209">
        <f t="shared" si="0"/>
        <v>6.1790000000000003</v>
      </c>
      <c r="N61" s="209">
        <f t="shared" si="1"/>
        <v>0.7231999999999994</v>
      </c>
      <c r="O61" s="209">
        <f t="shared" si="2"/>
        <v>6.9021999999999997</v>
      </c>
      <c r="P61" s="209">
        <f t="shared" si="3"/>
        <v>0.7231999999999994</v>
      </c>
      <c r="Q61" s="209"/>
      <c r="R61" s="209">
        <f t="shared" si="4"/>
        <v>0.7231999999999994</v>
      </c>
      <c r="S61" s="209" t="str">
        <f t="shared" si="5"/>
        <v/>
      </c>
      <c r="T61" s="209">
        <f t="shared" si="6"/>
        <v>3.8387922667121135</v>
      </c>
      <c r="U61" s="209" t="str">
        <f t="shared" si="7"/>
        <v/>
      </c>
      <c r="V61" s="209" t="str">
        <f t="shared" si="8"/>
        <v/>
      </c>
      <c r="W61" s="209" t="str">
        <f t="shared" si="9"/>
        <v/>
      </c>
      <c r="X61" s="233">
        <f t="shared" si="10"/>
        <v>0</v>
      </c>
      <c r="Y61" s="234">
        <f t="shared" si="11"/>
        <v>0</v>
      </c>
      <c r="Z61" s="234">
        <f t="shared" si="12"/>
        <v>0</v>
      </c>
    </row>
    <row r="62" spans="1:26">
      <c r="A62" s="235">
        <v>1678</v>
      </c>
      <c r="B62" s="236" t="s">
        <v>186</v>
      </c>
      <c r="C62" s="237">
        <v>71.19</v>
      </c>
      <c r="D62" s="238">
        <v>26.619459498448784</v>
      </c>
      <c r="E62" s="239">
        <v>0</v>
      </c>
      <c r="F62" s="237">
        <v>3.8100000000000023</v>
      </c>
      <c r="G62" s="238">
        <v>0.1876880715541229</v>
      </c>
      <c r="H62" s="240">
        <v>2015</v>
      </c>
      <c r="I62" s="237">
        <v>75</v>
      </c>
      <c r="J62" s="238">
        <v>26.807147570002908</v>
      </c>
      <c r="K62" s="240">
        <v>2015</v>
      </c>
      <c r="M62" s="209">
        <f t="shared" si="0"/>
        <v>24.799510000000001</v>
      </c>
      <c r="N62" s="209">
        <f t="shared" si="1"/>
        <v>0.8724899999999991</v>
      </c>
      <c r="O62" s="209">
        <f t="shared" si="2"/>
        <v>25.672000000000001</v>
      </c>
      <c r="P62" s="209">
        <f t="shared" si="3"/>
        <v>0.8724899999999991</v>
      </c>
      <c r="Q62" s="209"/>
      <c r="R62" s="209">
        <f t="shared" si="4"/>
        <v>0.1876880715541229</v>
      </c>
      <c r="S62" s="209" t="str">
        <f t="shared" si="5"/>
        <v/>
      </c>
      <c r="T62" s="209">
        <f t="shared" si="6"/>
        <v>0</v>
      </c>
      <c r="U62" s="209" t="str">
        <f t="shared" si="7"/>
        <v/>
      </c>
      <c r="V62" s="209">
        <f t="shared" si="8"/>
        <v>0.5848019284458762</v>
      </c>
      <c r="W62" s="209">
        <f t="shared" si="9"/>
        <v>0.1</v>
      </c>
      <c r="X62" s="233">
        <f t="shared" si="10"/>
        <v>1</v>
      </c>
      <c r="Y62" s="234">
        <f t="shared" si="11"/>
        <v>1</v>
      </c>
      <c r="Z62" s="234">
        <f t="shared" si="12"/>
        <v>0</v>
      </c>
    </row>
    <row r="63" spans="1:26">
      <c r="A63" s="235">
        <v>1292</v>
      </c>
      <c r="B63" s="236" t="s">
        <v>186</v>
      </c>
      <c r="C63" s="237">
        <v>30.3</v>
      </c>
      <c r="D63" s="238">
        <v>16.740913143857401</v>
      </c>
      <c r="E63" s="239" t="s">
        <v>193</v>
      </c>
      <c r="F63" s="237">
        <v>2.4999999999999964</v>
      </c>
      <c r="G63" s="238">
        <v>4.47116983018676</v>
      </c>
      <c r="H63" s="240">
        <v>2013</v>
      </c>
      <c r="I63" s="237">
        <v>32.799999999999997</v>
      </c>
      <c r="J63" s="238">
        <v>21.212082974044161</v>
      </c>
      <c r="K63" s="240">
        <v>2013</v>
      </c>
      <c r="M63" s="209">
        <f t="shared" si="0"/>
        <v>14.4366</v>
      </c>
      <c r="N63" s="209">
        <f t="shared" si="1"/>
        <v>0.83000000000000007</v>
      </c>
      <c r="O63" s="209">
        <f t="shared" si="2"/>
        <v>15.2666</v>
      </c>
      <c r="P63" s="209">
        <f t="shared" si="3"/>
        <v>0.83000000000000007</v>
      </c>
      <c r="Q63" s="209"/>
      <c r="R63" s="209">
        <f t="shared" si="4"/>
        <v>0.83000000000000007</v>
      </c>
      <c r="S63" s="209" t="str">
        <f t="shared" si="5"/>
        <v/>
      </c>
      <c r="T63" s="209">
        <f t="shared" si="6"/>
        <v>3.6411698301867599</v>
      </c>
      <c r="U63" s="209" t="str">
        <f t="shared" si="7"/>
        <v/>
      </c>
      <c r="V63" s="209" t="str">
        <f t="shared" si="8"/>
        <v/>
      </c>
      <c r="W63" s="209" t="str">
        <f t="shared" si="9"/>
        <v/>
      </c>
      <c r="X63" s="233">
        <f t="shared" si="10"/>
        <v>0</v>
      </c>
      <c r="Y63" s="234">
        <f t="shared" si="11"/>
        <v>0</v>
      </c>
      <c r="Z63" s="234">
        <f t="shared" si="12"/>
        <v>0</v>
      </c>
    </row>
    <row r="64" spans="1:26">
      <c r="A64" s="235">
        <v>1185</v>
      </c>
      <c r="B64" s="236" t="s">
        <v>186</v>
      </c>
      <c r="C64" s="237">
        <v>32.4</v>
      </c>
      <c r="D64" s="238">
        <v>17.361216843813608</v>
      </c>
      <c r="E64" s="239">
        <v>1988</v>
      </c>
      <c r="F64" s="237">
        <v>2.5</v>
      </c>
      <c r="G64" s="238">
        <v>2.8087836612562955</v>
      </c>
      <c r="H64" s="240">
        <v>2011</v>
      </c>
      <c r="I64" s="237">
        <v>34.9</v>
      </c>
      <c r="J64" s="238">
        <v>20.170000505069904</v>
      </c>
      <c r="K64" s="240">
        <v>2011</v>
      </c>
      <c r="M64" s="209">
        <f t="shared" si="0"/>
        <v>15.133800000000001</v>
      </c>
      <c r="N64" s="209">
        <f t="shared" si="1"/>
        <v>0.83000000000000007</v>
      </c>
      <c r="O64" s="209">
        <f t="shared" si="2"/>
        <v>15.963800000000001</v>
      </c>
      <c r="P64" s="209">
        <f t="shared" si="3"/>
        <v>0.83000000000000007</v>
      </c>
      <c r="Q64" s="209"/>
      <c r="R64" s="209">
        <f t="shared" si="4"/>
        <v>0.83000000000000007</v>
      </c>
      <c r="S64" s="209" t="str">
        <f t="shared" si="5"/>
        <v/>
      </c>
      <c r="T64" s="209">
        <f t="shared" si="6"/>
        <v>1.9787836612562955</v>
      </c>
      <c r="U64" s="209" t="str">
        <f t="shared" si="7"/>
        <v/>
      </c>
      <c r="V64" s="209" t="str">
        <f t="shared" si="8"/>
        <v/>
      </c>
      <c r="W64" s="209" t="str">
        <f t="shared" si="9"/>
        <v/>
      </c>
      <c r="X64" s="233">
        <f t="shared" si="10"/>
        <v>0</v>
      </c>
      <c r="Y64" s="234">
        <f t="shared" si="11"/>
        <v>0</v>
      </c>
      <c r="Z64" s="234">
        <f t="shared" si="12"/>
        <v>0</v>
      </c>
    </row>
    <row r="65" spans="1:26">
      <c r="A65" s="235">
        <v>1338</v>
      </c>
      <c r="B65" s="236" t="s">
        <v>186</v>
      </c>
      <c r="C65" s="237">
        <v>7.5</v>
      </c>
      <c r="D65" s="238">
        <v>7.8441678359196425</v>
      </c>
      <c r="E65" s="239" t="s">
        <v>193</v>
      </c>
      <c r="F65" s="237">
        <v>2</v>
      </c>
      <c r="G65" s="238">
        <v>6.6635813355623759</v>
      </c>
      <c r="H65" s="240">
        <v>2013</v>
      </c>
      <c r="I65" s="237">
        <v>9.5</v>
      </c>
      <c r="J65" s="238">
        <v>14.507749171482018</v>
      </c>
      <c r="K65" s="240">
        <v>2013</v>
      </c>
      <c r="M65" s="209">
        <f t="shared" si="0"/>
        <v>5.7270000000000003</v>
      </c>
      <c r="N65" s="209">
        <f t="shared" si="1"/>
        <v>0.90399999999999991</v>
      </c>
      <c r="O65" s="209">
        <f t="shared" si="2"/>
        <v>6.6310000000000002</v>
      </c>
      <c r="P65" s="209">
        <f t="shared" si="3"/>
        <v>0.90399999999999991</v>
      </c>
      <c r="Q65" s="209"/>
      <c r="R65" s="209">
        <f t="shared" si="4"/>
        <v>0.90399999999999991</v>
      </c>
      <c r="S65" s="209" t="str">
        <f t="shared" si="5"/>
        <v/>
      </c>
      <c r="T65" s="209">
        <f t="shared" si="6"/>
        <v>5.7595813355623759</v>
      </c>
      <c r="U65" s="209" t="str">
        <f t="shared" si="7"/>
        <v/>
      </c>
      <c r="V65" s="209" t="str">
        <f t="shared" si="8"/>
        <v/>
      </c>
      <c r="W65" s="209" t="str">
        <f t="shared" si="9"/>
        <v/>
      </c>
      <c r="X65" s="233">
        <f t="shared" si="10"/>
        <v>0</v>
      </c>
      <c r="Y65" s="234">
        <f t="shared" si="11"/>
        <v>0</v>
      </c>
      <c r="Z65" s="234">
        <f t="shared" si="12"/>
        <v>0</v>
      </c>
    </row>
    <row r="66" spans="1:26">
      <c r="A66" s="235">
        <v>880</v>
      </c>
      <c r="B66" s="236" t="s">
        <v>186</v>
      </c>
      <c r="C66" s="237">
        <v>8.9499999999999993</v>
      </c>
      <c r="D66" s="238">
        <v>8.634244953440982</v>
      </c>
      <c r="E66" s="239">
        <v>1966</v>
      </c>
      <c r="F66" s="237">
        <v>2.0500000000000007</v>
      </c>
      <c r="G66" s="238">
        <v>4.5763928166345611</v>
      </c>
      <c r="H66" s="240">
        <v>2010</v>
      </c>
      <c r="I66" s="237">
        <v>11</v>
      </c>
      <c r="J66" s="238">
        <v>13.210637770075543</v>
      </c>
      <c r="K66" s="240">
        <v>2010</v>
      </c>
      <c r="M66" s="209">
        <f t="shared" si="0"/>
        <v>6.3823999999999996</v>
      </c>
      <c r="N66" s="209">
        <f t="shared" si="1"/>
        <v>0.92660000000000053</v>
      </c>
      <c r="O66" s="209">
        <f t="shared" si="2"/>
        <v>7.3090000000000002</v>
      </c>
      <c r="P66" s="209">
        <f t="shared" si="3"/>
        <v>0.92660000000000053</v>
      </c>
      <c r="Q66" s="209"/>
      <c r="R66" s="209">
        <f t="shared" si="4"/>
        <v>0.92660000000000053</v>
      </c>
      <c r="S66" s="209" t="str">
        <f t="shared" si="5"/>
        <v/>
      </c>
      <c r="T66" s="209">
        <f t="shared" si="6"/>
        <v>3.6497928166345606</v>
      </c>
      <c r="U66" s="209" t="str">
        <f t="shared" si="7"/>
        <v/>
      </c>
      <c r="V66" s="209" t="str">
        <f t="shared" si="8"/>
        <v/>
      </c>
      <c r="W66" s="209" t="str">
        <f t="shared" si="9"/>
        <v/>
      </c>
      <c r="X66" s="233">
        <f t="shared" si="10"/>
        <v>0</v>
      </c>
      <c r="Y66" s="234">
        <f t="shared" si="11"/>
        <v>0</v>
      </c>
      <c r="Z66" s="234">
        <f t="shared" si="12"/>
        <v>0</v>
      </c>
    </row>
    <row r="67" spans="1:26">
      <c r="A67" s="235">
        <v>1640</v>
      </c>
      <c r="B67" s="236" t="s">
        <v>186</v>
      </c>
      <c r="C67" s="237">
        <v>15.9</v>
      </c>
      <c r="D67" s="238">
        <v>11.795859460376622</v>
      </c>
      <c r="E67" s="239">
        <v>1981</v>
      </c>
      <c r="F67" s="237">
        <v>2.4999999999999982</v>
      </c>
      <c r="G67" s="238">
        <v>8.3244002844443177</v>
      </c>
      <c r="H67" s="240">
        <v>2015</v>
      </c>
      <c r="I67" s="237">
        <v>18.399999999999999</v>
      </c>
      <c r="J67" s="238">
        <v>20.120259744820942</v>
      </c>
      <c r="K67" s="240">
        <v>2015</v>
      </c>
      <c r="M67" s="209">
        <f t="shared" si="0"/>
        <v>9.5237999999999996</v>
      </c>
      <c r="N67" s="209">
        <f t="shared" si="1"/>
        <v>0.96199999999999974</v>
      </c>
      <c r="O67" s="209">
        <f t="shared" si="2"/>
        <v>10.485799999999999</v>
      </c>
      <c r="P67" s="209">
        <f t="shared" si="3"/>
        <v>0.96199999999999974</v>
      </c>
      <c r="Q67" s="209"/>
      <c r="R67" s="209">
        <f t="shared" si="4"/>
        <v>0.96199999999999974</v>
      </c>
      <c r="S67" s="209" t="str">
        <f t="shared" si="5"/>
        <v/>
      </c>
      <c r="T67" s="209">
        <f t="shared" si="6"/>
        <v>7.3624002844443179</v>
      </c>
      <c r="U67" s="209" t="str">
        <f t="shared" si="7"/>
        <v/>
      </c>
      <c r="V67" s="209" t="str">
        <f t="shared" si="8"/>
        <v/>
      </c>
      <c r="W67" s="209" t="str">
        <f t="shared" si="9"/>
        <v/>
      </c>
      <c r="X67" s="233">
        <f t="shared" si="10"/>
        <v>0</v>
      </c>
      <c r="Y67" s="234">
        <f t="shared" si="11"/>
        <v>0</v>
      </c>
      <c r="Z67" s="234">
        <f t="shared" si="12"/>
        <v>0</v>
      </c>
    </row>
    <row r="68" spans="1:26">
      <c r="A68" s="235">
        <v>1642</v>
      </c>
      <c r="B68" s="236" t="s">
        <v>186</v>
      </c>
      <c r="C68" s="237">
        <v>16.12</v>
      </c>
      <c r="D68" s="238">
        <v>11.884197030930961</v>
      </c>
      <c r="E68" s="239" t="s">
        <v>193</v>
      </c>
      <c r="F68" s="237">
        <v>2.7799999999999976</v>
      </c>
      <c r="G68" s="238">
        <v>10.134123990225088</v>
      </c>
      <c r="H68" s="240">
        <v>2015</v>
      </c>
      <c r="I68" s="237">
        <v>18.899999999999999</v>
      </c>
      <c r="J68" s="238">
        <v>22.018321021156048</v>
      </c>
      <c r="K68" s="240">
        <v>2015</v>
      </c>
      <c r="M68" s="209">
        <f t="shared" si="0"/>
        <v>9.6232399999999991</v>
      </c>
      <c r="N68" s="209">
        <f t="shared" si="1"/>
        <v>1.0285600000000006</v>
      </c>
      <c r="O68" s="209">
        <f t="shared" si="2"/>
        <v>10.6518</v>
      </c>
      <c r="P68" s="209">
        <f t="shared" si="3"/>
        <v>1.0285600000000006</v>
      </c>
      <c r="Q68" s="209"/>
      <c r="R68" s="209">
        <f t="shared" si="4"/>
        <v>1.0285600000000006</v>
      </c>
      <c r="S68" s="209" t="str">
        <f t="shared" si="5"/>
        <v/>
      </c>
      <c r="T68" s="209">
        <f t="shared" si="6"/>
        <v>9.1055639902250878</v>
      </c>
      <c r="U68" s="209" t="str">
        <f t="shared" si="7"/>
        <v/>
      </c>
      <c r="V68" s="209" t="str">
        <f t="shared" si="8"/>
        <v/>
      </c>
      <c r="W68" s="209" t="str">
        <f t="shared" si="9"/>
        <v/>
      </c>
      <c r="X68" s="233">
        <f t="shared" si="10"/>
        <v>0</v>
      </c>
      <c r="Y68" s="234">
        <f t="shared" si="11"/>
        <v>0</v>
      </c>
      <c r="Z68" s="234">
        <f t="shared" si="12"/>
        <v>0</v>
      </c>
    </row>
    <row r="69" spans="1:26">
      <c r="A69" s="235">
        <v>493</v>
      </c>
      <c r="B69" s="236" t="s">
        <v>186</v>
      </c>
      <c r="C69" s="237">
        <v>25.4</v>
      </c>
      <c r="D69" s="238">
        <v>15.211941614326257</v>
      </c>
      <c r="E69" s="239">
        <v>1975</v>
      </c>
      <c r="F69" s="237">
        <v>3.3000000000000007</v>
      </c>
      <c r="G69" s="238">
        <v>3.4002692913337142</v>
      </c>
      <c r="H69" s="240">
        <v>2006</v>
      </c>
      <c r="I69" s="237">
        <v>28.7</v>
      </c>
      <c r="J69" s="238">
        <v>18.612210905659971</v>
      </c>
      <c r="K69" s="240">
        <v>2006</v>
      </c>
      <c r="M69" s="209">
        <f t="shared" si="0"/>
        <v>12.809799999999999</v>
      </c>
      <c r="N69" s="209">
        <f t="shared" si="1"/>
        <v>1.095600000000001</v>
      </c>
      <c r="O69" s="209">
        <f t="shared" si="2"/>
        <v>13.9054</v>
      </c>
      <c r="P69" s="209">
        <f t="shared" si="3"/>
        <v>1.095600000000001</v>
      </c>
      <c r="Q69" s="209"/>
      <c r="R69" s="209">
        <f t="shared" si="4"/>
        <v>1.095600000000001</v>
      </c>
      <c r="S69" s="209" t="str">
        <f t="shared" si="5"/>
        <v/>
      </c>
      <c r="T69" s="209">
        <f t="shared" si="6"/>
        <v>2.3046692913337132</v>
      </c>
      <c r="U69" s="209" t="str">
        <f t="shared" si="7"/>
        <v/>
      </c>
      <c r="V69" s="209" t="str">
        <f t="shared" si="8"/>
        <v/>
      </c>
      <c r="W69" s="209" t="str">
        <f t="shared" si="9"/>
        <v/>
      </c>
      <c r="X69" s="233">
        <f t="shared" si="10"/>
        <v>0</v>
      </c>
      <c r="Y69" s="234">
        <f t="shared" si="11"/>
        <v>0</v>
      </c>
      <c r="Z69" s="234">
        <f t="shared" si="12"/>
        <v>0</v>
      </c>
    </row>
    <row r="70" spans="1:26">
      <c r="A70" s="235">
        <v>655</v>
      </c>
      <c r="B70" s="236" t="s">
        <v>186</v>
      </c>
      <c r="C70" s="237">
        <v>12.052999999999999</v>
      </c>
      <c r="D70" s="238">
        <v>10.148740116269378</v>
      </c>
      <c r="E70" s="239">
        <v>1974</v>
      </c>
      <c r="F70" s="237">
        <v>2.3390000000000004</v>
      </c>
      <c r="G70" s="238">
        <v>0.59464786373478107</v>
      </c>
      <c r="H70" s="240">
        <v>2007</v>
      </c>
      <c r="I70" s="237">
        <v>14.391999999999999</v>
      </c>
      <c r="J70" s="238">
        <v>10.74338798000416</v>
      </c>
      <c r="K70" s="240">
        <v>2007</v>
      </c>
      <c r="M70" s="209">
        <f t="shared" si="0"/>
        <v>7.7849560000000002</v>
      </c>
      <c r="N70" s="209">
        <f t="shared" si="1"/>
        <v>1.0572279999999994</v>
      </c>
      <c r="O70" s="209">
        <f t="shared" si="2"/>
        <v>8.8421839999999996</v>
      </c>
      <c r="P70" s="209">
        <f t="shared" si="3"/>
        <v>1.0572279999999994</v>
      </c>
      <c r="Q70" s="209"/>
      <c r="R70" s="209">
        <f t="shared" si="4"/>
        <v>0.59464786373478107</v>
      </c>
      <c r="S70" s="209" t="str">
        <f t="shared" si="5"/>
        <v/>
      </c>
      <c r="T70" s="209">
        <f t="shared" si="6"/>
        <v>0</v>
      </c>
      <c r="U70" s="209" t="str">
        <f t="shared" si="7"/>
        <v/>
      </c>
      <c r="V70" s="209">
        <f t="shared" si="8"/>
        <v>0.36258013626521834</v>
      </c>
      <c r="W70" s="209">
        <f t="shared" si="9"/>
        <v>0.1</v>
      </c>
      <c r="X70" s="233">
        <f t="shared" si="10"/>
        <v>1</v>
      </c>
      <c r="Y70" s="234">
        <f t="shared" si="11"/>
        <v>1</v>
      </c>
      <c r="Z70" s="234">
        <f t="shared" si="12"/>
        <v>0</v>
      </c>
    </row>
    <row r="71" spans="1:26">
      <c r="A71" s="235">
        <v>401</v>
      </c>
      <c r="B71" s="236" t="s">
        <v>186</v>
      </c>
      <c r="C71" s="237">
        <v>2</v>
      </c>
      <c r="D71" s="238">
        <v>3.8271806637538481</v>
      </c>
      <c r="E71" s="239">
        <v>1986</v>
      </c>
      <c r="F71" s="237">
        <v>1.5</v>
      </c>
      <c r="G71" s="238">
        <v>0.36204281296556784</v>
      </c>
      <c r="H71" s="240">
        <v>2004</v>
      </c>
      <c r="I71" s="237">
        <v>3.5</v>
      </c>
      <c r="J71" s="238">
        <v>4.1892234767194161</v>
      </c>
      <c r="K71" s="240">
        <v>2004</v>
      </c>
      <c r="M71" s="209">
        <f t="shared" si="0"/>
        <v>2.0310000000000001</v>
      </c>
      <c r="N71" s="209">
        <f t="shared" si="1"/>
        <v>1.008</v>
      </c>
      <c r="O71" s="209">
        <f t="shared" si="2"/>
        <v>3.0390000000000001</v>
      </c>
      <c r="P71" s="209">
        <f t="shared" si="3"/>
        <v>1.008</v>
      </c>
      <c r="Q71" s="209"/>
      <c r="R71" s="209">
        <f t="shared" si="4"/>
        <v>0.36204281296556784</v>
      </c>
      <c r="S71" s="209" t="str">
        <f t="shared" si="5"/>
        <v/>
      </c>
      <c r="T71" s="209">
        <f t="shared" si="6"/>
        <v>0</v>
      </c>
      <c r="U71" s="209" t="str">
        <f t="shared" si="7"/>
        <v/>
      </c>
      <c r="V71" s="209">
        <f t="shared" si="8"/>
        <v>0.54595718703443219</v>
      </c>
      <c r="W71" s="209">
        <f t="shared" si="9"/>
        <v>0.1</v>
      </c>
      <c r="X71" s="233">
        <f t="shared" si="10"/>
        <v>1</v>
      </c>
      <c r="Y71" s="234">
        <f t="shared" si="11"/>
        <v>1</v>
      </c>
      <c r="Z71" s="234">
        <f t="shared" si="12"/>
        <v>0</v>
      </c>
    </row>
    <row r="72" spans="1:26">
      <c r="A72" s="235">
        <v>928</v>
      </c>
      <c r="B72" s="236" t="s">
        <v>186</v>
      </c>
      <c r="C72" s="237">
        <v>18.02</v>
      </c>
      <c r="D72" s="238">
        <v>12.62533349039378</v>
      </c>
      <c r="E72" s="239">
        <v>1992</v>
      </c>
      <c r="F72" s="237">
        <v>3.4800000000000004</v>
      </c>
      <c r="G72" s="238">
        <v>10.364367944955573</v>
      </c>
      <c r="H72" s="240">
        <v>2010</v>
      </c>
      <c r="I72" s="237">
        <v>21.5</v>
      </c>
      <c r="J72" s="238">
        <v>22.989701435349353</v>
      </c>
      <c r="K72" s="240">
        <v>2010</v>
      </c>
      <c r="M72" s="209">
        <f t="shared" si="0"/>
        <v>10.359640000000001</v>
      </c>
      <c r="N72" s="209">
        <f t="shared" si="1"/>
        <v>1.1553599999999999</v>
      </c>
      <c r="O72" s="209">
        <f t="shared" si="2"/>
        <v>11.515000000000001</v>
      </c>
      <c r="P72" s="209">
        <f t="shared" si="3"/>
        <v>1.1553599999999999</v>
      </c>
      <c r="Q72" s="209"/>
      <c r="R72" s="209">
        <f t="shared" si="4"/>
        <v>1.1553599999999999</v>
      </c>
      <c r="S72" s="209" t="str">
        <f t="shared" si="5"/>
        <v/>
      </c>
      <c r="T72" s="209">
        <f t="shared" si="6"/>
        <v>9.2090079449555731</v>
      </c>
      <c r="U72" s="209" t="str">
        <f t="shared" si="7"/>
        <v/>
      </c>
      <c r="V72" s="209" t="str">
        <f t="shared" si="8"/>
        <v/>
      </c>
      <c r="W72" s="209" t="str">
        <f t="shared" si="9"/>
        <v/>
      </c>
      <c r="X72" s="233">
        <f t="shared" si="10"/>
        <v>0</v>
      </c>
      <c r="Y72" s="234">
        <f t="shared" si="11"/>
        <v>0</v>
      </c>
      <c r="Z72" s="234">
        <f t="shared" si="12"/>
        <v>0</v>
      </c>
    </row>
    <row r="73" spans="1:26">
      <c r="A73" s="235">
        <v>630</v>
      </c>
      <c r="B73" s="236" t="s">
        <v>186</v>
      </c>
      <c r="C73" s="237">
        <v>36.4</v>
      </c>
      <c r="D73" s="238">
        <v>18.493943918851937</v>
      </c>
      <c r="E73" s="239" t="s">
        <v>193</v>
      </c>
      <c r="F73" s="237">
        <v>3.6000000000000014</v>
      </c>
      <c r="G73" s="238">
        <v>0.76181860016629799</v>
      </c>
      <c r="H73" s="240">
        <v>2007</v>
      </c>
      <c r="I73" s="237">
        <v>40</v>
      </c>
      <c r="J73" s="238">
        <v>19.255762519018234</v>
      </c>
      <c r="K73" s="240">
        <v>2007</v>
      </c>
      <c r="M73" s="209">
        <f t="shared" si="0"/>
        <v>16.4618</v>
      </c>
      <c r="N73" s="209">
        <f t="shared" si="1"/>
        <v>1.1951999999999998</v>
      </c>
      <c r="O73" s="209">
        <f t="shared" si="2"/>
        <v>17.657</v>
      </c>
      <c r="P73" s="209">
        <f t="shared" si="3"/>
        <v>1.1951999999999998</v>
      </c>
      <c r="Q73" s="209"/>
      <c r="R73" s="209">
        <f t="shared" si="4"/>
        <v>0.76181860016629799</v>
      </c>
      <c r="S73" s="209" t="str">
        <f t="shared" si="5"/>
        <v/>
      </c>
      <c r="T73" s="209">
        <f t="shared" si="6"/>
        <v>0</v>
      </c>
      <c r="U73" s="209" t="str">
        <f t="shared" si="7"/>
        <v/>
      </c>
      <c r="V73" s="209">
        <f t="shared" si="8"/>
        <v>0.33338139983370185</v>
      </c>
      <c r="W73" s="209">
        <f t="shared" si="9"/>
        <v>0.1</v>
      </c>
      <c r="X73" s="233">
        <f t="shared" si="10"/>
        <v>1</v>
      </c>
      <c r="Y73" s="234">
        <f t="shared" si="11"/>
        <v>1</v>
      </c>
      <c r="Z73" s="234">
        <f t="shared" si="12"/>
        <v>0</v>
      </c>
    </row>
    <row r="74" spans="1:26">
      <c r="A74" s="235">
        <v>1454</v>
      </c>
      <c r="B74" s="236" t="s">
        <v>186</v>
      </c>
      <c r="C74" s="237">
        <v>41.7</v>
      </c>
      <c r="D74" s="238">
        <v>19.910500080879803</v>
      </c>
      <c r="E74" s="239">
        <v>2009</v>
      </c>
      <c r="F74" s="237">
        <v>5.6999999999999957</v>
      </c>
      <c r="G74" s="238">
        <v>0.45762240995573644</v>
      </c>
      <c r="H74" s="240">
        <v>2013</v>
      </c>
      <c r="I74" s="237">
        <v>47.4</v>
      </c>
      <c r="J74" s="238">
        <v>20.368122490835539</v>
      </c>
      <c r="K74" s="240">
        <v>2013</v>
      </c>
      <c r="M74" s="209">
        <f t="shared" si="0"/>
        <v>18.046299999999999</v>
      </c>
      <c r="N74" s="209">
        <f t="shared" si="1"/>
        <v>1.3053000000000026</v>
      </c>
      <c r="O74" s="209">
        <f t="shared" si="2"/>
        <v>19.351600000000001</v>
      </c>
      <c r="P74" s="209">
        <f t="shared" si="3"/>
        <v>1.3053000000000026</v>
      </c>
      <c r="Q74" s="209"/>
      <c r="R74" s="209">
        <f t="shared" si="4"/>
        <v>0.45762240995573644</v>
      </c>
      <c r="S74" s="209" t="str">
        <f t="shared" si="5"/>
        <v/>
      </c>
      <c r="T74" s="209">
        <f t="shared" si="6"/>
        <v>0</v>
      </c>
      <c r="U74" s="209" t="str">
        <f t="shared" si="7"/>
        <v/>
      </c>
      <c r="V74" s="209">
        <f t="shared" si="8"/>
        <v>0.74767759004426615</v>
      </c>
      <c r="W74" s="209">
        <f t="shared" si="9"/>
        <v>0.1</v>
      </c>
      <c r="X74" s="233">
        <f t="shared" si="10"/>
        <v>1</v>
      </c>
      <c r="Y74" s="234">
        <f t="shared" si="11"/>
        <v>1</v>
      </c>
      <c r="Z74" s="234">
        <f t="shared" si="12"/>
        <v>0</v>
      </c>
    </row>
    <row r="75" spans="1:26">
      <c r="A75" s="235">
        <v>1674</v>
      </c>
      <c r="B75" s="236" t="s">
        <v>186</v>
      </c>
      <c r="C75" s="237">
        <v>17.399999999999999</v>
      </c>
      <c r="D75" s="238">
        <v>12.387597168217049</v>
      </c>
      <c r="E75" s="239">
        <v>0</v>
      </c>
      <c r="F75" s="237">
        <v>3.7000000000000028</v>
      </c>
      <c r="G75" s="238">
        <v>10.327278566796926</v>
      </c>
      <c r="H75" s="240">
        <v>2016</v>
      </c>
      <c r="I75" s="237">
        <v>21.1</v>
      </c>
      <c r="J75" s="238">
        <v>22.714875735013976</v>
      </c>
      <c r="K75" s="240">
        <v>2016</v>
      </c>
      <c r="M75" s="209">
        <f t="shared" si="0"/>
        <v>10.1538</v>
      </c>
      <c r="N75" s="209">
        <f t="shared" si="1"/>
        <v>1.2283999999999988</v>
      </c>
      <c r="O75" s="209">
        <f t="shared" si="2"/>
        <v>11.382199999999999</v>
      </c>
      <c r="P75" s="209">
        <f t="shared" si="3"/>
        <v>1.2283999999999988</v>
      </c>
      <c r="Q75" s="209"/>
      <c r="R75" s="209">
        <f t="shared" si="4"/>
        <v>1.2283999999999988</v>
      </c>
      <c r="S75" s="209" t="str">
        <f t="shared" si="5"/>
        <v/>
      </c>
      <c r="T75" s="209">
        <f t="shared" si="6"/>
        <v>9.0988785667969267</v>
      </c>
      <c r="U75" s="209" t="str">
        <f t="shared" si="7"/>
        <v/>
      </c>
      <c r="V75" s="209" t="str">
        <f t="shared" si="8"/>
        <v/>
      </c>
      <c r="W75" s="209" t="str">
        <f t="shared" si="9"/>
        <v/>
      </c>
      <c r="X75" s="233">
        <f t="shared" si="10"/>
        <v>0</v>
      </c>
      <c r="Y75" s="234">
        <f t="shared" si="11"/>
        <v>0</v>
      </c>
      <c r="Z75" s="234">
        <f t="shared" si="12"/>
        <v>0</v>
      </c>
    </row>
    <row r="76" spans="1:26">
      <c r="A76" s="235">
        <v>924</v>
      </c>
      <c r="B76" s="236" t="s">
        <v>186</v>
      </c>
      <c r="C76" s="237">
        <v>45.94</v>
      </c>
      <c r="D76" s="238">
        <v>20.985326105396148</v>
      </c>
      <c r="E76" s="239">
        <v>1982</v>
      </c>
      <c r="F76" s="237">
        <v>6.0600000000000023</v>
      </c>
      <c r="G76" s="238">
        <v>1.4264307906682692</v>
      </c>
      <c r="H76" s="240">
        <v>2010</v>
      </c>
      <c r="I76" s="237">
        <v>52</v>
      </c>
      <c r="J76" s="238">
        <v>22.411756896064418</v>
      </c>
      <c r="K76" s="240">
        <v>2010</v>
      </c>
      <c r="L76" s="208"/>
      <c r="M76" s="209">
        <f t="shared" si="0"/>
        <v>19.01726</v>
      </c>
      <c r="N76" s="209">
        <f t="shared" si="1"/>
        <v>1.3877400000000009</v>
      </c>
      <c r="O76" s="209">
        <f t="shared" si="2"/>
        <v>20.405000000000001</v>
      </c>
      <c r="P76" s="209">
        <f t="shared" si="3"/>
        <v>1.3877400000000009</v>
      </c>
      <c r="Q76" s="209"/>
      <c r="R76" s="209">
        <f t="shared" si="4"/>
        <v>1.3877400000000009</v>
      </c>
      <c r="S76" s="209" t="str">
        <f t="shared" si="5"/>
        <v/>
      </c>
      <c r="T76" s="209">
        <f t="shared" si="6"/>
        <v>3.8690790668268304E-2</v>
      </c>
      <c r="U76" s="209" t="str">
        <f t="shared" si="7"/>
        <v/>
      </c>
      <c r="V76" s="209" t="str">
        <f t="shared" si="8"/>
        <v/>
      </c>
      <c r="W76" s="209" t="str">
        <f t="shared" si="9"/>
        <v/>
      </c>
      <c r="X76" s="233">
        <f t="shared" si="10"/>
        <v>0</v>
      </c>
      <c r="Y76" s="234">
        <f t="shared" si="11"/>
        <v>0</v>
      </c>
      <c r="Z76" s="234">
        <f t="shared" si="12"/>
        <v>0</v>
      </c>
    </row>
    <row r="77" spans="1:26">
      <c r="A77" s="235">
        <v>897</v>
      </c>
      <c r="B77" s="236" t="s">
        <v>186</v>
      </c>
      <c r="C77" s="237">
        <v>14.8</v>
      </c>
      <c r="D77" s="238">
        <v>11.345528928306386</v>
      </c>
      <c r="E77" s="239">
        <v>1996</v>
      </c>
      <c r="F77" s="237">
        <v>3</v>
      </c>
      <c r="G77" s="238">
        <v>6.2372112776035529</v>
      </c>
      <c r="H77" s="240">
        <v>2010</v>
      </c>
      <c r="I77" s="237">
        <v>17.8</v>
      </c>
      <c r="J77" s="238">
        <v>17.582740205909939</v>
      </c>
      <c r="K77" s="240">
        <v>2010</v>
      </c>
      <c r="M77" s="209">
        <f t="shared" si="0"/>
        <v>9.0266000000000002</v>
      </c>
      <c r="N77" s="209">
        <f t="shared" si="1"/>
        <v>1.2599999999999998</v>
      </c>
      <c r="O77" s="209">
        <f t="shared" si="2"/>
        <v>10.2866</v>
      </c>
      <c r="P77" s="209">
        <f t="shared" si="3"/>
        <v>1.2599999999999998</v>
      </c>
      <c r="Q77" s="209"/>
      <c r="R77" s="209">
        <f t="shared" si="4"/>
        <v>1.2599999999999998</v>
      </c>
      <c r="S77" s="209" t="str">
        <f t="shared" si="5"/>
        <v/>
      </c>
      <c r="T77" s="209">
        <f t="shared" si="6"/>
        <v>4.9772112776035531</v>
      </c>
      <c r="U77" s="209" t="str">
        <f t="shared" si="7"/>
        <v/>
      </c>
      <c r="V77" s="209" t="str">
        <f t="shared" si="8"/>
        <v/>
      </c>
      <c r="W77" s="209" t="str">
        <f t="shared" si="9"/>
        <v/>
      </c>
      <c r="X77" s="233">
        <f t="shared" si="10"/>
        <v>0</v>
      </c>
      <c r="Y77" s="234">
        <f t="shared" si="11"/>
        <v>0</v>
      </c>
      <c r="Z77" s="234">
        <f t="shared" si="12"/>
        <v>0</v>
      </c>
    </row>
    <row r="78" spans="1:26">
      <c r="A78" s="235">
        <v>1276</v>
      </c>
      <c r="B78" s="236" t="s">
        <v>186</v>
      </c>
      <c r="C78" s="237">
        <v>34</v>
      </c>
      <c r="D78" s="238">
        <v>17.821577356557565</v>
      </c>
      <c r="E78" s="239" t="s">
        <v>193</v>
      </c>
      <c r="F78" s="237">
        <v>4</v>
      </c>
      <c r="G78" s="238">
        <v>0.69755192087391271</v>
      </c>
      <c r="H78" s="240">
        <v>2012</v>
      </c>
      <c r="I78" s="237">
        <v>38</v>
      </c>
      <c r="J78" s="238">
        <v>18.519129277431478</v>
      </c>
      <c r="K78" s="240">
        <v>2012</v>
      </c>
      <c r="M78" s="209">
        <f t="shared" ref="M78:M141" si="13">IF($C78&gt;0,20*($C$11+(MIN(7.5,$C78)*$D$11)+(MAX(MIN(9.5,$C78-7.5),0)*$E$11)+(MAX(MIN(23,$C78-17),0)*$F$11)+(MAX($C78-40,0)*$G$11))/1000000,0)</f>
        <v>15.664999999999999</v>
      </c>
      <c r="N78" s="209">
        <f t="shared" ref="N78:N141" si="14">O78-M78</f>
        <v>1.3279999999999994</v>
      </c>
      <c r="O78" s="209">
        <f t="shared" ref="O78:O141" si="15">IF(I78&gt;0,20*($C$11+(MIN(7.5,I78)*$D$11)+(MAX(MIN(9.5,I78-7.5),0)*$E$11)+(MAX(MIN(23,I78-17),0)*$F$11)+(MAX(I78-40,0)*$G$11))/1000000,0)</f>
        <v>16.992999999999999</v>
      </c>
      <c r="P78" s="209">
        <f t="shared" ref="P78:P141" si="16">IF(B78="GF",M78,N78)</f>
        <v>1.3279999999999994</v>
      </c>
      <c r="Q78" s="209"/>
      <c r="R78" s="209">
        <f t="shared" ref="R78:R141" si="17">IF(B78="UG",MIN(G78,P78),"")</f>
        <v>0.69755192087391271</v>
      </c>
      <c r="S78" s="209" t="str">
        <f t="shared" ref="S78:S141" si="18">IF(B78="GF",MIN(D78,P78),"")</f>
        <v/>
      </c>
      <c r="T78" s="209">
        <f t="shared" ref="T78:T141" si="19">IF(B78="UG",G78-R78,"")</f>
        <v>0</v>
      </c>
      <c r="U78" s="209" t="str">
        <f t="shared" ref="U78:U141" si="20">IF(B78="GF",D78-S78,"")</f>
        <v/>
      </c>
      <c r="V78" s="209">
        <f t="shared" ref="V78:V141" si="21">IF(P78&gt;SUM(R78:S78),P78-SUM(R78:S78,W78),"")</f>
        <v>0.53044807912608671</v>
      </c>
      <c r="W78" s="209">
        <f t="shared" ref="W78:W141" si="22">IF((P78-SUM(R78:S78))&gt;0.1,0.1,"")</f>
        <v>0.1</v>
      </c>
      <c r="X78" s="233">
        <f t="shared" ref="X78:X141" si="23">IF(OR(AND(B78="GF",P78&gt;=D78),AND(B78="UG",P78&gt;=G78)),1,0)</f>
        <v>1</v>
      </c>
      <c r="Y78" s="234">
        <f t="shared" ref="Y78:Y141" si="24">IF(OR(AND(B78="GF",P78&gt;D78),AND(B78="UG",P78&gt;G78)),1,0)</f>
        <v>1</v>
      </c>
      <c r="Z78" s="234">
        <f t="shared" ref="Z78:Z141" si="25">IF(OR(AND(B78="GF",(P78-D78)&gt;=5),AND(B78="UG",(P78-G78)&gt;=5)),1,0)</f>
        <v>0</v>
      </c>
    </row>
    <row r="79" spans="1:26">
      <c r="A79" s="235">
        <v>1203</v>
      </c>
      <c r="B79" s="236" t="s">
        <v>186</v>
      </c>
      <c r="C79" s="237">
        <v>20.5</v>
      </c>
      <c r="D79" s="238">
        <v>13.540893597465583</v>
      </c>
      <c r="E79" s="239">
        <v>1977</v>
      </c>
      <c r="F79" s="237">
        <v>4.1000000000000014</v>
      </c>
      <c r="G79" s="238">
        <v>12.443615523285567</v>
      </c>
      <c r="H79" s="240">
        <v>2012</v>
      </c>
      <c r="I79" s="237">
        <v>24.6</v>
      </c>
      <c r="J79" s="238">
        <v>25.984509120751149</v>
      </c>
      <c r="K79" s="240">
        <v>2012</v>
      </c>
      <c r="L79" s="208"/>
      <c r="M79" s="209">
        <f t="shared" si="13"/>
        <v>11.183</v>
      </c>
      <c r="N79" s="209">
        <f t="shared" si="14"/>
        <v>1.3612000000000002</v>
      </c>
      <c r="O79" s="209">
        <f t="shared" si="15"/>
        <v>12.5442</v>
      </c>
      <c r="P79" s="209">
        <f t="shared" si="16"/>
        <v>1.3612000000000002</v>
      </c>
      <c r="Q79" s="209"/>
      <c r="R79" s="209">
        <f t="shared" si="17"/>
        <v>1.3612000000000002</v>
      </c>
      <c r="S79" s="209" t="str">
        <f t="shared" si="18"/>
        <v/>
      </c>
      <c r="T79" s="209">
        <f t="shared" si="19"/>
        <v>11.082415523285567</v>
      </c>
      <c r="U79" s="209" t="str">
        <f t="shared" si="20"/>
        <v/>
      </c>
      <c r="V79" s="209" t="str">
        <f t="shared" si="21"/>
        <v/>
      </c>
      <c r="W79" s="209" t="str">
        <f t="shared" si="22"/>
        <v/>
      </c>
      <c r="X79" s="233">
        <f t="shared" si="23"/>
        <v>0</v>
      </c>
      <c r="Y79" s="234">
        <f t="shared" si="24"/>
        <v>0</v>
      </c>
      <c r="Z79" s="234">
        <f t="shared" si="25"/>
        <v>0</v>
      </c>
    </row>
    <row r="80" spans="1:26">
      <c r="A80" s="235">
        <v>363</v>
      </c>
      <c r="B80" s="236" t="s">
        <v>186</v>
      </c>
      <c r="C80" s="237">
        <v>21.225999999999999</v>
      </c>
      <c r="D80" s="238">
        <v>13.799189280329706</v>
      </c>
      <c r="E80" s="239">
        <v>1975</v>
      </c>
      <c r="F80" s="237">
        <v>4.1999999999999993</v>
      </c>
      <c r="G80" s="238">
        <v>0.82194253395528394</v>
      </c>
      <c r="H80" s="240">
        <v>2004</v>
      </c>
      <c r="I80" s="237">
        <v>25.425999999999998</v>
      </c>
      <c r="J80" s="238">
        <v>14.62113181428499</v>
      </c>
      <c r="K80" s="240">
        <v>2004</v>
      </c>
      <c r="M80" s="209">
        <f t="shared" si="13"/>
        <v>11.424032</v>
      </c>
      <c r="N80" s="209">
        <f t="shared" si="14"/>
        <v>1.3943999999999992</v>
      </c>
      <c r="O80" s="209">
        <f t="shared" si="15"/>
        <v>12.818432</v>
      </c>
      <c r="P80" s="209">
        <f t="shared" si="16"/>
        <v>1.3943999999999992</v>
      </c>
      <c r="Q80" s="209"/>
      <c r="R80" s="209">
        <f t="shared" si="17"/>
        <v>0.82194253395528394</v>
      </c>
      <c r="S80" s="209" t="str">
        <f t="shared" si="18"/>
        <v/>
      </c>
      <c r="T80" s="209">
        <f t="shared" si="19"/>
        <v>0</v>
      </c>
      <c r="U80" s="209" t="str">
        <f t="shared" si="20"/>
        <v/>
      </c>
      <c r="V80" s="209">
        <f t="shared" si="21"/>
        <v>0.47245746604471528</v>
      </c>
      <c r="W80" s="209">
        <f t="shared" si="22"/>
        <v>0.1</v>
      </c>
      <c r="X80" s="233">
        <f t="shared" si="23"/>
        <v>1</v>
      </c>
      <c r="Y80" s="234">
        <f t="shared" si="24"/>
        <v>1</v>
      </c>
      <c r="Z80" s="234">
        <f t="shared" si="25"/>
        <v>0</v>
      </c>
    </row>
    <row r="81" spans="1:27">
      <c r="A81" s="235">
        <v>685</v>
      </c>
      <c r="B81" s="236" t="s">
        <v>186</v>
      </c>
      <c r="C81" s="237">
        <v>28.7</v>
      </c>
      <c r="D81" s="238">
        <v>16.254998765804071</v>
      </c>
      <c r="E81" s="239">
        <v>1975</v>
      </c>
      <c r="F81" s="237">
        <v>4.1999999999999993</v>
      </c>
      <c r="G81" s="238">
        <v>0.94606982488538283</v>
      </c>
      <c r="H81" s="240">
        <v>2007</v>
      </c>
      <c r="I81" s="237">
        <v>32.9</v>
      </c>
      <c r="J81" s="238">
        <v>17.201068590689456</v>
      </c>
      <c r="K81" s="240">
        <v>2007</v>
      </c>
      <c r="M81" s="209">
        <f t="shared" si="13"/>
        <v>13.9054</v>
      </c>
      <c r="N81" s="209">
        <f t="shared" si="14"/>
        <v>1.3943999999999992</v>
      </c>
      <c r="O81" s="209">
        <f t="shared" si="15"/>
        <v>15.299799999999999</v>
      </c>
      <c r="P81" s="209">
        <f t="shared" si="16"/>
        <v>1.3943999999999992</v>
      </c>
      <c r="Q81" s="209"/>
      <c r="R81" s="209">
        <f t="shared" si="17"/>
        <v>0.94606982488538283</v>
      </c>
      <c r="S81" s="209" t="str">
        <f t="shared" si="18"/>
        <v/>
      </c>
      <c r="T81" s="209">
        <f t="shared" si="19"/>
        <v>0</v>
      </c>
      <c r="U81" s="209" t="str">
        <f t="shared" si="20"/>
        <v/>
      </c>
      <c r="V81" s="209">
        <f t="shared" si="21"/>
        <v>0.34833017511461639</v>
      </c>
      <c r="W81" s="209">
        <f t="shared" si="22"/>
        <v>0.1</v>
      </c>
      <c r="X81" s="233">
        <f t="shared" si="23"/>
        <v>1</v>
      </c>
      <c r="Y81" s="234">
        <f t="shared" si="24"/>
        <v>1</v>
      </c>
      <c r="Z81" s="234">
        <f t="shared" si="25"/>
        <v>0</v>
      </c>
    </row>
    <row r="82" spans="1:27">
      <c r="A82" s="235">
        <v>613</v>
      </c>
      <c r="B82" s="236" t="s">
        <v>186</v>
      </c>
      <c r="C82" s="237">
        <v>6.2</v>
      </c>
      <c r="D82" s="238">
        <v>7.0739465265894887</v>
      </c>
      <c r="E82" s="239">
        <v>1999</v>
      </c>
      <c r="F82" s="237">
        <v>2.2000000000000002</v>
      </c>
      <c r="G82" s="238">
        <v>0.43131820582676678</v>
      </c>
      <c r="H82" s="240">
        <v>2006</v>
      </c>
      <c r="I82" s="237">
        <v>8.4</v>
      </c>
      <c r="J82" s="238">
        <v>7.5052647324162551</v>
      </c>
      <c r="K82" s="240">
        <v>2006</v>
      </c>
      <c r="M82" s="209">
        <f t="shared" si="13"/>
        <v>4.8533999999999997</v>
      </c>
      <c r="N82" s="209">
        <f t="shared" si="14"/>
        <v>1.2804000000000002</v>
      </c>
      <c r="O82" s="209">
        <f t="shared" si="15"/>
        <v>6.1337999999999999</v>
      </c>
      <c r="P82" s="209">
        <f t="shared" si="16"/>
        <v>1.2804000000000002</v>
      </c>
      <c r="Q82" s="209"/>
      <c r="R82" s="209">
        <f t="shared" si="17"/>
        <v>0.43131820582676678</v>
      </c>
      <c r="S82" s="209" t="str">
        <f t="shared" si="18"/>
        <v/>
      </c>
      <c r="T82" s="209">
        <f t="shared" si="19"/>
        <v>0</v>
      </c>
      <c r="U82" s="209" t="str">
        <f t="shared" si="20"/>
        <v/>
      </c>
      <c r="V82" s="209">
        <f t="shared" si="21"/>
        <v>0.7490817941732334</v>
      </c>
      <c r="W82" s="209">
        <f t="shared" si="22"/>
        <v>0.1</v>
      </c>
      <c r="X82" s="233">
        <f t="shared" si="23"/>
        <v>1</v>
      </c>
      <c r="Y82" s="234">
        <f t="shared" si="24"/>
        <v>1</v>
      </c>
      <c r="Z82" s="234">
        <f t="shared" si="25"/>
        <v>0</v>
      </c>
    </row>
    <row r="83" spans="1:27">
      <c r="A83" s="235">
        <v>778</v>
      </c>
      <c r="B83" s="236" t="s">
        <v>186</v>
      </c>
      <c r="C83" s="237">
        <v>0.1</v>
      </c>
      <c r="D83" s="238">
        <v>0.75247154885099177</v>
      </c>
      <c r="E83" s="239">
        <v>1988</v>
      </c>
      <c r="F83" s="237">
        <v>1.9</v>
      </c>
      <c r="G83" s="238">
        <v>0.48701021540648831</v>
      </c>
      <c r="H83" s="240">
        <v>2008</v>
      </c>
      <c r="I83" s="237">
        <v>2</v>
      </c>
      <c r="J83" s="238">
        <v>1.23948176425748</v>
      </c>
      <c r="K83" s="240">
        <v>2008</v>
      </c>
      <c r="M83" s="209">
        <f t="shared" si="13"/>
        <v>0.75419999999999998</v>
      </c>
      <c r="N83" s="209">
        <f t="shared" si="14"/>
        <v>1.2768000000000002</v>
      </c>
      <c r="O83" s="209">
        <f t="shared" si="15"/>
        <v>2.0310000000000001</v>
      </c>
      <c r="P83" s="209">
        <f t="shared" si="16"/>
        <v>1.2768000000000002</v>
      </c>
      <c r="Q83" s="209"/>
      <c r="R83" s="209">
        <f t="shared" si="17"/>
        <v>0.48701021540648831</v>
      </c>
      <c r="S83" s="209" t="str">
        <f t="shared" si="18"/>
        <v/>
      </c>
      <c r="T83" s="209">
        <f t="shared" si="19"/>
        <v>0</v>
      </c>
      <c r="U83" s="209" t="str">
        <f t="shared" si="20"/>
        <v/>
      </c>
      <c r="V83" s="209">
        <f t="shared" si="21"/>
        <v>0.68978978459351181</v>
      </c>
      <c r="W83" s="209">
        <f t="shared" si="22"/>
        <v>0.1</v>
      </c>
      <c r="X83" s="233">
        <f t="shared" si="23"/>
        <v>1</v>
      </c>
      <c r="Y83" s="234">
        <f t="shared" si="24"/>
        <v>1</v>
      </c>
      <c r="Z83" s="234">
        <f t="shared" si="25"/>
        <v>0</v>
      </c>
    </row>
    <row r="84" spans="1:27">
      <c r="A84" s="235">
        <v>734</v>
      </c>
      <c r="B84" s="236" t="s">
        <v>186</v>
      </c>
      <c r="C84" s="237">
        <v>20</v>
      </c>
      <c r="D84" s="238">
        <v>13.360565697177488</v>
      </c>
      <c r="E84" s="239">
        <v>1974</v>
      </c>
      <c r="F84" s="237">
        <v>4.3999999999999986</v>
      </c>
      <c r="G84" s="238">
        <v>11.261124599264825</v>
      </c>
      <c r="H84" s="240">
        <v>2011</v>
      </c>
      <c r="I84" s="237">
        <v>24.4</v>
      </c>
      <c r="J84" s="238">
        <v>24.621690296442313</v>
      </c>
      <c r="K84" s="240">
        <v>2011</v>
      </c>
      <c r="M84" s="209">
        <f t="shared" si="13"/>
        <v>11.016999999999999</v>
      </c>
      <c r="N84" s="209">
        <f t="shared" si="14"/>
        <v>1.4608000000000008</v>
      </c>
      <c r="O84" s="209">
        <f t="shared" si="15"/>
        <v>12.4778</v>
      </c>
      <c r="P84" s="209">
        <f t="shared" si="16"/>
        <v>1.4608000000000008</v>
      </c>
      <c r="Q84" s="209"/>
      <c r="R84" s="209">
        <f t="shared" si="17"/>
        <v>1.4608000000000008</v>
      </c>
      <c r="S84" s="209" t="str">
        <f t="shared" si="18"/>
        <v/>
      </c>
      <c r="T84" s="209">
        <f t="shared" si="19"/>
        <v>9.8003245992648242</v>
      </c>
      <c r="U84" s="209" t="str">
        <f t="shared" si="20"/>
        <v/>
      </c>
      <c r="V84" s="209" t="str">
        <f t="shared" si="21"/>
        <v/>
      </c>
      <c r="W84" s="209" t="str">
        <f t="shared" si="22"/>
        <v/>
      </c>
      <c r="X84" s="233">
        <f t="shared" si="23"/>
        <v>0</v>
      </c>
      <c r="Y84" s="234">
        <f t="shared" si="24"/>
        <v>0</v>
      </c>
      <c r="Z84" s="234">
        <f t="shared" si="25"/>
        <v>0</v>
      </c>
    </row>
    <row r="85" spans="1:27" s="208" customFormat="1">
      <c r="A85" s="235">
        <v>486</v>
      </c>
      <c r="B85" s="236" t="s">
        <v>186</v>
      </c>
      <c r="C85" s="237">
        <v>10.81</v>
      </c>
      <c r="D85" s="238">
        <v>9.5663743438371007</v>
      </c>
      <c r="E85" s="239">
        <v>1993</v>
      </c>
      <c r="F85" s="237">
        <v>3.1399999999999988</v>
      </c>
      <c r="G85" s="238">
        <v>0.34692120274319505</v>
      </c>
      <c r="H85" s="240">
        <v>2005</v>
      </c>
      <c r="I85" s="237">
        <v>13.95</v>
      </c>
      <c r="J85" s="238">
        <v>9.9132955465802954</v>
      </c>
      <c r="K85" s="240">
        <v>2005</v>
      </c>
      <c r="L85" s="211"/>
      <c r="M85" s="209">
        <f t="shared" si="13"/>
        <v>7.2231199999999998</v>
      </c>
      <c r="N85" s="209">
        <f t="shared" si="14"/>
        <v>1.4192800000000005</v>
      </c>
      <c r="O85" s="209">
        <f t="shared" si="15"/>
        <v>8.6424000000000003</v>
      </c>
      <c r="P85" s="209">
        <f t="shared" si="16"/>
        <v>1.4192800000000005</v>
      </c>
      <c r="Q85" s="209"/>
      <c r="R85" s="209">
        <f t="shared" si="17"/>
        <v>0.34692120274319505</v>
      </c>
      <c r="S85" s="209" t="str">
        <f t="shared" si="18"/>
        <v/>
      </c>
      <c r="T85" s="209">
        <f t="shared" si="19"/>
        <v>0</v>
      </c>
      <c r="U85" s="209" t="str">
        <f t="shared" si="20"/>
        <v/>
      </c>
      <c r="V85" s="209">
        <f t="shared" si="21"/>
        <v>0.97235879725680552</v>
      </c>
      <c r="W85" s="209">
        <f t="shared" si="22"/>
        <v>0.1</v>
      </c>
      <c r="X85" s="233">
        <f t="shared" si="23"/>
        <v>1</v>
      </c>
      <c r="Y85" s="234">
        <f t="shared" si="24"/>
        <v>1</v>
      </c>
      <c r="Z85" s="234">
        <f t="shared" si="25"/>
        <v>0</v>
      </c>
      <c r="AA85" s="211"/>
    </row>
    <row r="86" spans="1:27" s="208" customFormat="1">
      <c r="A86" s="235">
        <v>659</v>
      </c>
      <c r="B86" s="236" t="s">
        <v>186</v>
      </c>
      <c r="C86" s="237">
        <v>51</v>
      </c>
      <c r="D86" s="238">
        <v>22.210286677492807</v>
      </c>
      <c r="E86" s="239">
        <v>1974</v>
      </c>
      <c r="F86" s="237">
        <v>7</v>
      </c>
      <c r="G86" s="238">
        <v>0.19038861907506671</v>
      </c>
      <c r="H86" s="240">
        <v>2006</v>
      </c>
      <c r="I86" s="237">
        <v>58</v>
      </c>
      <c r="J86" s="238">
        <v>22.400675296567872</v>
      </c>
      <c r="K86" s="240">
        <v>2006</v>
      </c>
      <c r="L86" s="211"/>
      <c r="M86" s="209">
        <f t="shared" si="13"/>
        <v>20.175999999999998</v>
      </c>
      <c r="N86" s="209">
        <f t="shared" si="14"/>
        <v>1.6030000000000015</v>
      </c>
      <c r="O86" s="209">
        <f t="shared" si="15"/>
        <v>21.779</v>
      </c>
      <c r="P86" s="209">
        <f t="shared" si="16"/>
        <v>1.6030000000000015</v>
      </c>
      <c r="Q86" s="209"/>
      <c r="R86" s="209">
        <f t="shared" si="17"/>
        <v>0.19038861907506671</v>
      </c>
      <c r="S86" s="209" t="str">
        <f t="shared" si="18"/>
        <v/>
      </c>
      <c r="T86" s="209">
        <f t="shared" si="19"/>
        <v>0</v>
      </c>
      <c r="U86" s="209" t="str">
        <f t="shared" si="20"/>
        <v/>
      </c>
      <c r="V86" s="209">
        <f t="shared" si="21"/>
        <v>1.3126113809249347</v>
      </c>
      <c r="W86" s="209">
        <f t="shared" si="22"/>
        <v>0.1</v>
      </c>
      <c r="X86" s="233">
        <f t="shared" si="23"/>
        <v>1</v>
      </c>
      <c r="Y86" s="234">
        <f t="shared" si="24"/>
        <v>1</v>
      </c>
      <c r="Z86" s="234">
        <f t="shared" si="25"/>
        <v>0</v>
      </c>
      <c r="AA86" s="211"/>
    </row>
    <row r="87" spans="1:27">
      <c r="A87" s="235">
        <v>755</v>
      </c>
      <c r="B87" s="236" t="s">
        <v>186</v>
      </c>
      <c r="C87" s="237">
        <v>8.6980000000000004</v>
      </c>
      <c r="D87" s="238">
        <v>8.5013885254569477</v>
      </c>
      <c r="E87" s="239">
        <v>1983</v>
      </c>
      <c r="F87" s="237">
        <v>3.3019999999999996</v>
      </c>
      <c r="G87" s="238">
        <v>0.74649134624932623</v>
      </c>
      <c r="H87" s="240">
        <v>2008</v>
      </c>
      <c r="I87" s="237">
        <v>12</v>
      </c>
      <c r="J87" s="238">
        <v>9.2478798717062745</v>
      </c>
      <c r="K87" s="240">
        <v>2008</v>
      </c>
      <c r="M87" s="209">
        <f t="shared" si="13"/>
        <v>6.2684959999999998</v>
      </c>
      <c r="N87" s="209">
        <f t="shared" si="14"/>
        <v>1.4925040000000003</v>
      </c>
      <c r="O87" s="209">
        <f t="shared" si="15"/>
        <v>7.7610000000000001</v>
      </c>
      <c r="P87" s="209">
        <f t="shared" si="16"/>
        <v>1.4925040000000003</v>
      </c>
      <c r="Q87" s="209"/>
      <c r="R87" s="209">
        <f t="shared" si="17"/>
        <v>0.74649134624932623</v>
      </c>
      <c r="S87" s="209" t="str">
        <f t="shared" si="18"/>
        <v/>
      </c>
      <c r="T87" s="209">
        <f t="shared" si="19"/>
        <v>0</v>
      </c>
      <c r="U87" s="209" t="str">
        <f t="shared" si="20"/>
        <v/>
      </c>
      <c r="V87" s="209">
        <f t="shared" si="21"/>
        <v>0.64601265375067407</v>
      </c>
      <c r="W87" s="209">
        <f t="shared" si="22"/>
        <v>0.1</v>
      </c>
      <c r="X87" s="233">
        <f t="shared" si="23"/>
        <v>1</v>
      </c>
      <c r="Y87" s="234">
        <f t="shared" si="24"/>
        <v>1</v>
      </c>
      <c r="Z87" s="234">
        <f t="shared" si="25"/>
        <v>0</v>
      </c>
    </row>
    <row r="88" spans="1:27">
      <c r="A88" s="235">
        <v>1319</v>
      </c>
      <c r="B88" s="236" t="s">
        <v>186</v>
      </c>
      <c r="C88" s="237">
        <v>15.71</v>
      </c>
      <c r="D88" s="238">
        <v>11.71911732272034</v>
      </c>
      <c r="E88" s="239">
        <v>0</v>
      </c>
      <c r="F88" s="237">
        <v>4.2899999999999991</v>
      </c>
      <c r="G88" s="238">
        <v>3.2376779482440865</v>
      </c>
      <c r="H88" s="240">
        <v>2014</v>
      </c>
      <c r="I88" s="237">
        <v>20</v>
      </c>
      <c r="J88" s="238">
        <v>14.956795270964427</v>
      </c>
      <c r="K88" s="240">
        <v>2014</v>
      </c>
      <c r="M88" s="209">
        <f t="shared" si="13"/>
        <v>9.4379200000000001</v>
      </c>
      <c r="N88" s="209">
        <f t="shared" si="14"/>
        <v>1.5790799999999994</v>
      </c>
      <c r="O88" s="209">
        <f t="shared" si="15"/>
        <v>11.016999999999999</v>
      </c>
      <c r="P88" s="209">
        <f t="shared" si="16"/>
        <v>1.5790799999999994</v>
      </c>
      <c r="Q88" s="209"/>
      <c r="R88" s="209">
        <f t="shared" si="17"/>
        <v>1.5790799999999994</v>
      </c>
      <c r="S88" s="209" t="str">
        <f t="shared" si="18"/>
        <v/>
      </c>
      <c r="T88" s="209">
        <f t="shared" si="19"/>
        <v>1.6585979482440871</v>
      </c>
      <c r="U88" s="209" t="str">
        <f t="shared" si="20"/>
        <v/>
      </c>
      <c r="V88" s="209" t="str">
        <f t="shared" si="21"/>
        <v/>
      </c>
      <c r="W88" s="209" t="str">
        <f t="shared" si="22"/>
        <v/>
      </c>
      <c r="X88" s="233">
        <f t="shared" si="23"/>
        <v>0</v>
      </c>
      <c r="Y88" s="234">
        <f t="shared" si="24"/>
        <v>0</v>
      </c>
      <c r="Z88" s="234">
        <f t="shared" si="25"/>
        <v>0</v>
      </c>
    </row>
    <row r="89" spans="1:27">
      <c r="A89" s="235">
        <v>652</v>
      </c>
      <c r="B89" s="236" t="s">
        <v>186</v>
      </c>
      <c r="C89" s="237">
        <v>10.195</v>
      </c>
      <c r="D89" s="238">
        <v>9.2669252979568419</v>
      </c>
      <c r="E89" s="239">
        <v>1986</v>
      </c>
      <c r="F89" s="237">
        <v>3.4049999999999994</v>
      </c>
      <c r="G89" s="238">
        <v>4.380227937072533</v>
      </c>
      <c r="H89" s="240">
        <v>2007</v>
      </c>
      <c r="I89" s="237">
        <v>13.6</v>
      </c>
      <c r="J89" s="238">
        <v>13.647153235029375</v>
      </c>
      <c r="K89" s="240">
        <v>2007</v>
      </c>
      <c r="M89" s="209">
        <f t="shared" si="13"/>
        <v>6.9451400000000003</v>
      </c>
      <c r="N89" s="209">
        <f t="shared" si="14"/>
        <v>1.5390599999999992</v>
      </c>
      <c r="O89" s="209">
        <f t="shared" si="15"/>
        <v>8.4841999999999995</v>
      </c>
      <c r="P89" s="209">
        <f t="shared" si="16"/>
        <v>1.5390599999999992</v>
      </c>
      <c r="Q89" s="209"/>
      <c r="R89" s="209">
        <f t="shared" si="17"/>
        <v>1.5390599999999992</v>
      </c>
      <c r="S89" s="209" t="str">
        <f t="shared" si="18"/>
        <v/>
      </c>
      <c r="T89" s="209">
        <f t="shared" si="19"/>
        <v>2.8411679370725338</v>
      </c>
      <c r="U89" s="209" t="str">
        <f t="shared" si="20"/>
        <v/>
      </c>
      <c r="V89" s="209" t="str">
        <f t="shared" si="21"/>
        <v/>
      </c>
      <c r="W89" s="209" t="str">
        <f t="shared" si="22"/>
        <v/>
      </c>
      <c r="X89" s="233">
        <f t="shared" si="23"/>
        <v>0</v>
      </c>
      <c r="Y89" s="234">
        <f t="shared" si="24"/>
        <v>0</v>
      </c>
      <c r="Z89" s="234">
        <f t="shared" si="25"/>
        <v>0</v>
      </c>
    </row>
    <row r="90" spans="1:27">
      <c r="A90" s="235">
        <v>1070</v>
      </c>
      <c r="B90" s="236" t="s">
        <v>186</v>
      </c>
      <c r="C90" s="237">
        <v>34</v>
      </c>
      <c r="D90" s="238">
        <v>17.821577356557565</v>
      </c>
      <c r="E90" s="239">
        <v>1984</v>
      </c>
      <c r="F90" s="237">
        <v>4.8999999999999986</v>
      </c>
      <c r="G90" s="238">
        <v>0.83607952853202894</v>
      </c>
      <c r="H90" s="240">
        <v>2011</v>
      </c>
      <c r="I90" s="237">
        <v>38.9</v>
      </c>
      <c r="J90" s="238">
        <v>18.657656885089594</v>
      </c>
      <c r="K90" s="240">
        <v>2011</v>
      </c>
      <c r="M90" s="209">
        <f t="shared" si="13"/>
        <v>15.664999999999999</v>
      </c>
      <c r="N90" s="209">
        <f t="shared" si="14"/>
        <v>1.6267999999999994</v>
      </c>
      <c r="O90" s="209">
        <f t="shared" si="15"/>
        <v>17.291799999999999</v>
      </c>
      <c r="P90" s="209">
        <f t="shared" si="16"/>
        <v>1.6267999999999994</v>
      </c>
      <c r="Q90" s="209"/>
      <c r="R90" s="209">
        <f t="shared" si="17"/>
        <v>0.83607952853202894</v>
      </c>
      <c r="S90" s="209" t="str">
        <f t="shared" si="18"/>
        <v/>
      </c>
      <c r="T90" s="209">
        <f t="shared" si="19"/>
        <v>0</v>
      </c>
      <c r="U90" s="209" t="str">
        <f t="shared" si="20"/>
        <v/>
      </c>
      <c r="V90" s="209">
        <f t="shared" si="21"/>
        <v>0.69072047146797044</v>
      </c>
      <c r="W90" s="209">
        <f t="shared" si="22"/>
        <v>0.1</v>
      </c>
      <c r="X90" s="233">
        <f t="shared" si="23"/>
        <v>1</v>
      </c>
      <c r="Y90" s="234">
        <f t="shared" si="24"/>
        <v>1</v>
      </c>
      <c r="Z90" s="234">
        <f t="shared" si="25"/>
        <v>0</v>
      </c>
    </row>
    <row r="91" spans="1:27">
      <c r="A91" s="235">
        <v>1264</v>
      </c>
      <c r="B91" s="236" t="s">
        <v>186</v>
      </c>
      <c r="C91" s="237">
        <v>38.9</v>
      </c>
      <c r="D91" s="238">
        <v>19.173109710855098</v>
      </c>
      <c r="E91" s="239">
        <v>1984</v>
      </c>
      <c r="F91" s="237">
        <v>7.2000000000000028</v>
      </c>
      <c r="G91" s="238">
        <v>8.0578720930203094</v>
      </c>
      <c r="H91" s="240">
        <v>2013</v>
      </c>
      <c r="I91" s="237">
        <v>46.1</v>
      </c>
      <c r="J91" s="238">
        <v>27.230981803875409</v>
      </c>
      <c r="K91" s="240">
        <v>2013</v>
      </c>
      <c r="M91" s="209">
        <f t="shared" si="13"/>
        <v>17.291799999999999</v>
      </c>
      <c r="N91" s="209">
        <f t="shared" si="14"/>
        <v>1.7621000000000002</v>
      </c>
      <c r="O91" s="209">
        <f t="shared" si="15"/>
        <v>19.053899999999999</v>
      </c>
      <c r="P91" s="209">
        <f t="shared" si="16"/>
        <v>1.7621000000000002</v>
      </c>
      <c r="Q91" s="209"/>
      <c r="R91" s="209">
        <f t="shared" si="17"/>
        <v>1.7621000000000002</v>
      </c>
      <c r="S91" s="209" t="str">
        <f t="shared" si="18"/>
        <v/>
      </c>
      <c r="T91" s="209">
        <f t="shared" si="19"/>
        <v>6.2957720930203092</v>
      </c>
      <c r="U91" s="209" t="str">
        <f t="shared" si="20"/>
        <v/>
      </c>
      <c r="V91" s="209" t="str">
        <f t="shared" si="21"/>
        <v/>
      </c>
      <c r="W91" s="209" t="str">
        <f t="shared" si="22"/>
        <v/>
      </c>
      <c r="X91" s="233">
        <f t="shared" si="23"/>
        <v>0</v>
      </c>
      <c r="Y91" s="234">
        <f t="shared" si="24"/>
        <v>0</v>
      </c>
      <c r="Z91" s="234">
        <f t="shared" si="25"/>
        <v>0</v>
      </c>
    </row>
    <row r="92" spans="1:27">
      <c r="A92" s="235">
        <v>452</v>
      </c>
      <c r="B92" s="236" t="s">
        <v>186</v>
      </c>
      <c r="C92" s="237">
        <v>10.781000000000001</v>
      </c>
      <c r="D92" s="238">
        <v>9.5524317768970981</v>
      </c>
      <c r="E92" s="239">
        <v>1986</v>
      </c>
      <c r="F92" s="237">
        <v>3.6189999999999998</v>
      </c>
      <c r="G92" s="238">
        <v>3.4437072461958511</v>
      </c>
      <c r="H92" s="240">
        <v>2005</v>
      </c>
      <c r="I92" s="237">
        <v>14.4</v>
      </c>
      <c r="J92" s="238">
        <v>12.996139023092949</v>
      </c>
      <c r="K92" s="240">
        <v>2005</v>
      </c>
      <c r="M92" s="209">
        <f t="shared" si="13"/>
        <v>7.2100120000000008</v>
      </c>
      <c r="N92" s="209">
        <f t="shared" si="14"/>
        <v>1.6357879999999998</v>
      </c>
      <c r="O92" s="209">
        <f t="shared" si="15"/>
        <v>8.8458000000000006</v>
      </c>
      <c r="P92" s="209">
        <f t="shared" si="16"/>
        <v>1.6357879999999998</v>
      </c>
      <c r="Q92" s="209"/>
      <c r="R92" s="209">
        <f t="shared" si="17"/>
        <v>1.6357879999999998</v>
      </c>
      <c r="S92" s="209" t="str">
        <f t="shared" si="18"/>
        <v/>
      </c>
      <c r="T92" s="209">
        <f t="shared" si="19"/>
        <v>1.8079192461958513</v>
      </c>
      <c r="U92" s="209" t="str">
        <f t="shared" si="20"/>
        <v/>
      </c>
      <c r="V92" s="209" t="str">
        <f t="shared" si="21"/>
        <v/>
      </c>
      <c r="W92" s="209" t="str">
        <f t="shared" si="22"/>
        <v/>
      </c>
      <c r="X92" s="233">
        <f t="shared" si="23"/>
        <v>0</v>
      </c>
      <c r="Y92" s="234">
        <f t="shared" si="24"/>
        <v>0</v>
      </c>
      <c r="Z92" s="234">
        <f t="shared" si="25"/>
        <v>0</v>
      </c>
    </row>
    <row r="93" spans="1:27">
      <c r="A93" s="235">
        <v>726</v>
      </c>
      <c r="B93" s="236" t="s">
        <v>186</v>
      </c>
      <c r="C93" s="237">
        <v>25.635400000000001</v>
      </c>
      <c r="D93" s="238">
        <v>15.288324714923615</v>
      </c>
      <c r="E93" s="239">
        <v>1982</v>
      </c>
      <c r="F93" s="237">
        <v>5.3645999999999994</v>
      </c>
      <c r="G93" s="238">
        <v>1.031633192087684</v>
      </c>
      <c r="H93" s="240">
        <v>2008</v>
      </c>
      <c r="I93" s="237">
        <v>31</v>
      </c>
      <c r="J93" s="238">
        <v>16.3199579070113</v>
      </c>
      <c r="K93" s="240">
        <v>2008</v>
      </c>
      <c r="M93" s="209">
        <f t="shared" si="13"/>
        <v>12.887952800000001</v>
      </c>
      <c r="N93" s="209">
        <f t="shared" si="14"/>
        <v>1.7810471999999997</v>
      </c>
      <c r="O93" s="209">
        <f t="shared" si="15"/>
        <v>14.669</v>
      </c>
      <c r="P93" s="209">
        <f t="shared" si="16"/>
        <v>1.7810471999999997</v>
      </c>
      <c r="Q93" s="209"/>
      <c r="R93" s="209">
        <f t="shared" si="17"/>
        <v>1.031633192087684</v>
      </c>
      <c r="S93" s="209" t="str">
        <f t="shared" si="18"/>
        <v/>
      </c>
      <c r="T93" s="209">
        <f t="shared" si="19"/>
        <v>0</v>
      </c>
      <c r="U93" s="209" t="str">
        <f t="shared" si="20"/>
        <v/>
      </c>
      <c r="V93" s="209">
        <f t="shared" si="21"/>
        <v>0.64941400791231563</v>
      </c>
      <c r="W93" s="209">
        <f t="shared" si="22"/>
        <v>0.1</v>
      </c>
      <c r="X93" s="233">
        <f t="shared" si="23"/>
        <v>1</v>
      </c>
      <c r="Y93" s="234">
        <f t="shared" si="24"/>
        <v>1</v>
      </c>
      <c r="Z93" s="234">
        <f t="shared" si="25"/>
        <v>0</v>
      </c>
    </row>
    <row r="94" spans="1:27">
      <c r="A94" s="235">
        <v>779</v>
      </c>
      <c r="B94" s="236" t="s">
        <v>186</v>
      </c>
      <c r="C94" s="237">
        <v>13.95</v>
      </c>
      <c r="D94" s="238">
        <v>10.986967020317207</v>
      </c>
      <c r="E94" s="239">
        <v>1993</v>
      </c>
      <c r="F94" s="237">
        <v>4.0500000000000007</v>
      </c>
      <c r="G94" s="238">
        <v>0.91575874480529229</v>
      </c>
      <c r="H94" s="240">
        <v>2008</v>
      </c>
      <c r="I94" s="237">
        <v>18</v>
      </c>
      <c r="J94" s="238">
        <v>11.902725765122499</v>
      </c>
      <c r="K94" s="240">
        <v>2008</v>
      </c>
      <c r="M94" s="209">
        <f t="shared" si="13"/>
        <v>8.6424000000000003</v>
      </c>
      <c r="N94" s="209">
        <f t="shared" si="14"/>
        <v>1.7105999999999995</v>
      </c>
      <c r="O94" s="209">
        <f t="shared" si="15"/>
        <v>10.353</v>
      </c>
      <c r="P94" s="209">
        <f t="shared" si="16"/>
        <v>1.7105999999999995</v>
      </c>
      <c r="Q94" s="209"/>
      <c r="R94" s="209">
        <f t="shared" si="17"/>
        <v>0.91575874480529229</v>
      </c>
      <c r="S94" s="209" t="str">
        <f t="shared" si="18"/>
        <v/>
      </c>
      <c r="T94" s="209">
        <f t="shared" si="19"/>
        <v>0</v>
      </c>
      <c r="U94" s="209" t="str">
        <f t="shared" si="20"/>
        <v/>
      </c>
      <c r="V94" s="209">
        <f t="shared" si="21"/>
        <v>0.69484125519470719</v>
      </c>
      <c r="W94" s="209">
        <f t="shared" si="22"/>
        <v>0.1</v>
      </c>
      <c r="X94" s="233">
        <f t="shared" si="23"/>
        <v>1</v>
      </c>
      <c r="Y94" s="234">
        <f t="shared" si="24"/>
        <v>1</v>
      </c>
      <c r="Z94" s="234">
        <f t="shared" si="25"/>
        <v>0</v>
      </c>
    </row>
    <row r="95" spans="1:27">
      <c r="A95" s="235">
        <v>511</v>
      </c>
      <c r="B95" s="236" t="s">
        <v>186</v>
      </c>
      <c r="C95" s="237">
        <v>13.95</v>
      </c>
      <c r="D95" s="238">
        <v>10.986967020317207</v>
      </c>
      <c r="E95" s="239">
        <v>2004</v>
      </c>
      <c r="F95" s="237">
        <v>4.0500000000000007</v>
      </c>
      <c r="G95" s="238">
        <v>0.42903557118440139</v>
      </c>
      <c r="H95" s="240">
        <v>2004</v>
      </c>
      <c r="I95" s="237">
        <v>18</v>
      </c>
      <c r="J95" s="238">
        <v>11.416002591501609</v>
      </c>
      <c r="K95" s="240">
        <v>2004</v>
      </c>
      <c r="M95" s="209">
        <f t="shared" si="13"/>
        <v>8.6424000000000003</v>
      </c>
      <c r="N95" s="209">
        <f t="shared" si="14"/>
        <v>1.7105999999999995</v>
      </c>
      <c r="O95" s="209">
        <f t="shared" si="15"/>
        <v>10.353</v>
      </c>
      <c r="P95" s="209">
        <f t="shared" si="16"/>
        <v>1.7105999999999995</v>
      </c>
      <c r="Q95" s="209"/>
      <c r="R95" s="209">
        <f t="shared" si="17"/>
        <v>0.42903557118440139</v>
      </c>
      <c r="S95" s="209" t="str">
        <f t="shared" si="18"/>
        <v/>
      </c>
      <c r="T95" s="209">
        <f t="shared" si="19"/>
        <v>0</v>
      </c>
      <c r="U95" s="209" t="str">
        <f t="shared" si="20"/>
        <v/>
      </c>
      <c r="V95" s="209">
        <f t="shared" si="21"/>
        <v>1.181564428815598</v>
      </c>
      <c r="W95" s="209">
        <f t="shared" si="22"/>
        <v>0.1</v>
      </c>
      <c r="X95" s="233">
        <f t="shared" si="23"/>
        <v>1</v>
      </c>
      <c r="Y95" s="234">
        <f t="shared" si="24"/>
        <v>1</v>
      </c>
      <c r="Z95" s="234">
        <f t="shared" si="25"/>
        <v>0</v>
      </c>
    </row>
    <row r="96" spans="1:27">
      <c r="A96" s="235">
        <v>1396</v>
      </c>
      <c r="B96" s="236" t="s">
        <v>186</v>
      </c>
      <c r="C96" s="237">
        <v>20.6</v>
      </c>
      <c r="D96" s="238">
        <v>13.576716992890539</v>
      </c>
      <c r="E96" s="239">
        <v>2009</v>
      </c>
      <c r="F96" s="237">
        <v>5.3999999999999986</v>
      </c>
      <c r="G96" s="238">
        <v>0.37351117224616898</v>
      </c>
      <c r="H96" s="240">
        <v>2013</v>
      </c>
      <c r="I96" s="237">
        <v>26</v>
      </c>
      <c r="J96" s="238">
        <v>13.950228165136707</v>
      </c>
      <c r="K96" s="240">
        <v>2013</v>
      </c>
      <c r="M96" s="209">
        <f t="shared" si="13"/>
        <v>11.216200000000001</v>
      </c>
      <c r="N96" s="209">
        <f t="shared" si="14"/>
        <v>1.7927999999999997</v>
      </c>
      <c r="O96" s="209">
        <f t="shared" si="15"/>
        <v>13.009</v>
      </c>
      <c r="P96" s="209">
        <f t="shared" si="16"/>
        <v>1.7927999999999997</v>
      </c>
      <c r="Q96" s="209"/>
      <c r="R96" s="209">
        <f t="shared" si="17"/>
        <v>0.37351117224616898</v>
      </c>
      <c r="S96" s="209" t="str">
        <f t="shared" si="18"/>
        <v/>
      </c>
      <c r="T96" s="209">
        <f t="shared" si="19"/>
        <v>0</v>
      </c>
      <c r="U96" s="209" t="str">
        <f t="shared" si="20"/>
        <v/>
      </c>
      <c r="V96" s="209">
        <f t="shared" si="21"/>
        <v>1.3192888277538306</v>
      </c>
      <c r="W96" s="209">
        <f t="shared" si="22"/>
        <v>0.1</v>
      </c>
      <c r="X96" s="233">
        <f t="shared" si="23"/>
        <v>1</v>
      </c>
      <c r="Y96" s="234">
        <f t="shared" si="24"/>
        <v>1</v>
      </c>
      <c r="Z96" s="234">
        <f t="shared" si="25"/>
        <v>0</v>
      </c>
    </row>
    <row r="97" spans="1:26">
      <c r="A97" s="235">
        <v>806</v>
      </c>
      <c r="B97" s="236" t="s">
        <v>186</v>
      </c>
      <c r="C97" s="237">
        <v>23.867000000000001</v>
      </c>
      <c r="D97" s="238">
        <v>14.706374739028803</v>
      </c>
      <c r="E97" s="239">
        <v>1996</v>
      </c>
      <c r="F97" s="237">
        <v>5.4329999999999998</v>
      </c>
      <c r="G97" s="238">
        <v>0.68947713107767894</v>
      </c>
      <c r="H97" s="240">
        <v>2008</v>
      </c>
      <c r="I97" s="237">
        <v>29.3</v>
      </c>
      <c r="J97" s="238">
        <v>15.395851870106481</v>
      </c>
      <c r="K97" s="240">
        <v>2008</v>
      </c>
      <c r="M97" s="209">
        <f t="shared" si="13"/>
        <v>12.300844</v>
      </c>
      <c r="N97" s="209">
        <f t="shared" si="14"/>
        <v>1.8037559999999999</v>
      </c>
      <c r="O97" s="209">
        <f t="shared" si="15"/>
        <v>14.1046</v>
      </c>
      <c r="P97" s="209">
        <f t="shared" si="16"/>
        <v>1.8037559999999999</v>
      </c>
      <c r="Q97" s="209"/>
      <c r="R97" s="209">
        <f t="shared" si="17"/>
        <v>0.68947713107767894</v>
      </c>
      <c r="S97" s="209" t="str">
        <f t="shared" si="18"/>
        <v/>
      </c>
      <c r="T97" s="209">
        <f t="shared" si="19"/>
        <v>0</v>
      </c>
      <c r="U97" s="209" t="str">
        <f t="shared" si="20"/>
        <v/>
      </c>
      <c r="V97" s="209">
        <f t="shared" si="21"/>
        <v>1.014278868922321</v>
      </c>
      <c r="W97" s="209">
        <f t="shared" si="22"/>
        <v>0.1</v>
      </c>
      <c r="X97" s="233">
        <f t="shared" si="23"/>
        <v>1</v>
      </c>
      <c r="Y97" s="234">
        <f t="shared" si="24"/>
        <v>1</v>
      </c>
      <c r="Z97" s="234">
        <f t="shared" si="25"/>
        <v>0</v>
      </c>
    </row>
    <row r="98" spans="1:26">
      <c r="A98" s="235">
        <v>170</v>
      </c>
      <c r="B98" s="236" t="s">
        <v>186</v>
      </c>
      <c r="C98" s="237">
        <v>20.399999999999999</v>
      </c>
      <c r="D98" s="238">
        <v>13.504990243132301</v>
      </c>
      <c r="E98" s="239" t="s">
        <v>193</v>
      </c>
      <c r="F98" s="237">
        <v>5.6000000000000014</v>
      </c>
      <c r="G98" s="238">
        <v>4.433742547698083</v>
      </c>
      <c r="H98" s="240">
        <v>2001</v>
      </c>
      <c r="I98" s="237">
        <v>26</v>
      </c>
      <c r="J98" s="238">
        <v>17.938732790830386</v>
      </c>
      <c r="K98" s="240">
        <v>2001</v>
      </c>
      <c r="M98" s="209">
        <f t="shared" si="13"/>
        <v>11.149800000000001</v>
      </c>
      <c r="N98" s="209">
        <f t="shared" si="14"/>
        <v>1.8591999999999995</v>
      </c>
      <c r="O98" s="209">
        <f t="shared" si="15"/>
        <v>13.009</v>
      </c>
      <c r="P98" s="209">
        <f t="shared" si="16"/>
        <v>1.8591999999999995</v>
      </c>
      <c r="Q98" s="209"/>
      <c r="R98" s="209">
        <f t="shared" si="17"/>
        <v>1.8591999999999995</v>
      </c>
      <c r="S98" s="209" t="str">
        <f t="shared" si="18"/>
        <v/>
      </c>
      <c r="T98" s="209">
        <f t="shared" si="19"/>
        <v>2.5745425476980834</v>
      </c>
      <c r="U98" s="209" t="str">
        <f t="shared" si="20"/>
        <v/>
      </c>
      <c r="V98" s="209" t="str">
        <f t="shared" si="21"/>
        <v/>
      </c>
      <c r="W98" s="209" t="str">
        <f t="shared" si="22"/>
        <v/>
      </c>
      <c r="X98" s="233">
        <f t="shared" si="23"/>
        <v>0</v>
      </c>
      <c r="Y98" s="234">
        <f t="shared" si="24"/>
        <v>0</v>
      </c>
      <c r="Z98" s="234">
        <f t="shared" si="25"/>
        <v>0</v>
      </c>
    </row>
    <row r="99" spans="1:26">
      <c r="A99" s="235">
        <v>1081</v>
      </c>
      <c r="B99" s="236" t="s">
        <v>186</v>
      </c>
      <c r="C99" s="237">
        <v>12</v>
      </c>
      <c r="D99" s="238">
        <v>10.124485940450056</v>
      </c>
      <c r="E99" s="239">
        <v>1983</v>
      </c>
      <c r="F99" s="237">
        <v>4</v>
      </c>
      <c r="G99" s="238">
        <v>0.74615854172219498</v>
      </c>
      <c r="H99" s="240">
        <v>2010</v>
      </c>
      <c r="I99" s="237">
        <v>16</v>
      </c>
      <c r="J99" s="238">
        <v>10.870644482172251</v>
      </c>
      <c r="K99" s="240">
        <v>2010</v>
      </c>
      <c r="M99" s="209">
        <f t="shared" si="13"/>
        <v>7.7610000000000001</v>
      </c>
      <c r="N99" s="209">
        <f t="shared" si="14"/>
        <v>1.8080000000000007</v>
      </c>
      <c r="O99" s="209">
        <f t="shared" si="15"/>
        <v>9.5690000000000008</v>
      </c>
      <c r="P99" s="209">
        <f t="shared" si="16"/>
        <v>1.8080000000000007</v>
      </c>
      <c r="Q99" s="209"/>
      <c r="R99" s="209">
        <f t="shared" si="17"/>
        <v>0.74615854172219498</v>
      </c>
      <c r="S99" s="209" t="str">
        <f t="shared" si="18"/>
        <v/>
      </c>
      <c r="T99" s="209">
        <f t="shared" si="19"/>
        <v>0</v>
      </c>
      <c r="U99" s="209" t="str">
        <f t="shared" si="20"/>
        <v/>
      </c>
      <c r="V99" s="209">
        <f t="shared" si="21"/>
        <v>0.96184145827780576</v>
      </c>
      <c r="W99" s="209">
        <f t="shared" si="22"/>
        <v>0.1</v>
      </c>
      <c r="X99" s="233">
        <f t="shared" si="23"/>
        <v>1</v>
      </c>
      <c r="Y99" s="234">
        <f t="shared" si="24"/>
        <v>1</v>
      </c>
      <c r="Z99" s="234">
        <f t="shared" si="25"/>
        <v>0</v>
      </c>
    </row>
    <row r="100" spans="1:26">
      <c r="A100" s="235">
        <v>925</v>
      </c>
      <c r="B100" s="236" t="s">
        <v>186</v>
      </c>
      <c r="C100" s="237">
        <v>47</v>
      </c>
      <c r="D100" s="238">
        <v>21.246853094370444</v>
      </c>
      <c r="E100" s="239">
        <v>1972</v>
      </c>
      <c r="F100" s="237">
        <v>9</v>
      </c>
      <c r="G100" s="238">
        <v>3.3164697860941139</v>
      </c>
      <c r="H100" s="240">
        <v>2011</v>
      </c>
      <c r="I100" s="237">
        <v>56</v>
      </c>
      <c r="J100" s="238">
        <v>24.563322880464558</v>
      </c>
      <c r="K100" s="240">
        <v>2011</v>
      </c>
      <c r="M100" s="209">
        <f t="shared" si="13"/>
        <v>19.260000000000002</v>
      </c>
      <c r="N100" s="209">
        <f t="shared" si="14"/>
        <v>2.0609999999999999</v>
      </c>
      <c r="O100" s="209">
        <f t="shared" si="15"/>
        <v>21.321000000000002</v>
      </c>
      <c r="P100" s="209">
        <f t="shared" si="16"/>
        <v>2.0609999999999999</v>
      </c>
      <c r="Q100" s="209"/>
      <c r="R100" s="209">
        <f t="shared" si="17"/>
        <v>2.0609999999999999</v>
      </c>
      <c r="S100" s="209" t="str">
        <f t="shared" si="18"/>
        <v/>
      </c>
      <c r="T100" s="209">
        <f t="shared" si="19"/>
        <v>1.255469786094114</v>
      </c>
      <c r="U100" s="209" t="str">
        <f t="shared" si="20"/>
        <v/>
      </c>
      <c r="V100" s="209" t="str">
        <f t="shared" si="21"/>
        <v/>
      </c>
      <c r="W100" s="209" t="str">
        <f t="shared" si="22"/>
        <v/>
      </c>
      <c r="X100" s="233">
        <f t="shared" si="23"/>
        <v>0</v>
      </c>
      <c r="Y100" s="234">
        <f t="shared" si="24"/>
        <v>0</v>
      </c>
      <c r="Z100" s="234">
        <f t="shared" si="25"/>
        <v>0</v>
      </c>
    </row>
    <row r="101" spans="1:26">
      <c r="A101" s="235">
        <v>1480</v>
      </c>
      <c r="B101" s="236" t="s">
        <v>186</v>
      </c>
      <c r="C101" s="237">
        <v>92</v>
      </c>
      <c r="D101" s="238">
        <v>30.596128986115918</v>
      </c>
      <c r="E101" s="239">
        <v>0</v>
      </c>
      <c r="F101" s="237">
        <v>9</v>
      </c>
      <c r="G101" s="238">
        <v>1.4186292000498641</v>
      </c>
      <c r="H101" s="240">
        <v>2015</v>
      </c>
      <c r="I101" s="237">
        <v>101</v>
      </c>
      <c r="J101" s="238">
        <v>32.014758186165786</v>
      </c>
      <c r="K101" s="240">
        <v>2015</v>
      </c>
      <c r="M101" s="209">
        <f t="shared" si="13"/>
        <v>29.565000000000001</v>
      </c>
      <c r="N101" s="209">
        <f t="shared" si="14"/>
        <v>2.0609999999999999</v>
      </c>
      <c r="O101" s="209">
        <f t="shared" si="15"/>
        <v>31.626000000000001</v>
      </c>
      <c r="P101" s="209">
        <f t="shared" si="16"/>
        <v>2.0609999999999999</v>
      </c>
      <c r="Q101" s="209"/>
      <c r="R101" s="209">
        <f t="shared" si="17"/>
        <v>1.4186292000498641</v>
      </c>
      <c r="S101" s="209" t="str">
        <f t="shared" si="18"/>
        <v/>
      </c>
      <c r="T101" s="209">
        <f t="shared" si="19"/>
        <v>0</v>
      </c>
      <c r="U101" s="209" t="str">
        <f t="shared" si="20"/>
        <v/>
      </c>
      <c r="V101" s="209">
        <f t="shared" si="21"/>
        <v>0.54237079995013571</v>
      </c>
      <c r="W101" s="209">
        <f t="shared" si="22"/>
        <v>0.1</v>
      </c>
      <c r="X101" s="233">
        <f t="shared" si="23"/>
        <v>1</v>
      </c>
      <c r="Y101" s="234">
        <f t="shared" si="24"/>
        <v>1</v>
      </c>
      <c r="Z101" s="234">
        <f t="shared" si="25"/>
        <v>0</v>
      </c>
    </row>
    <row r="102" spans="1:26">
      <c r="A102" s="235">
        <v>1416</v>
      </c>
      <c r="B102" s="236" t="s">
        <v>186</v>
      </c>
      <c r="C102" s="237">
        <v>18</v>
      </c>
      <c r="D102" s="238">
        <v>12.617723487696756</v>
      </c>
      <c r="E102" s="239">
        <v>1993</v>
      </c>
      <c r="F102" s="237">
        <v>6</v>
      </c>
      <c r="G102" s="238">
        <v>1.4181567457767223</v>
      </c>
      <c r="H102" s="240">
        <v>2014</v>
      </c>
      <c r="I102" s="237">
        <v>24</v>
      </c>
      <c r="J102" s="238">
        <v>14.035880233473478</v>
      </c>
      <c r="K102" s="240">
        <v>2014</v>
      </c>
      <c r="M102" s="209">
        <f t="shared" si="13"/>
        <v>10.353</v>
      </c>
      <c r="N102" s="209">
        <f t="shared" si="14"/>
        <v>1.9920000000000009</v>
      </c>
      <c r="O102" s="209">
        <f t="shared" si="15"/>
        <v>12.345000000000001</v>
      </c>
      <c r="P102" s="209">
        <f t="shared" si="16"/>
        <v>1.9920000000000009</v>
      </c>
      <c r="Q102" s="209"/>
      <c r="R102" s="209">
        <f t="shared" si="17"/>
        <v>1.4181567457767223</v>
      </c>
      <c r="S102" s="209" t="str">
        <f t="shared" si="18"/>
        <v/>
      </c>
      <c r="T102" s="209">
        <f t="shared" si="19"/>
        <v>0</v>
      </c>
      <c r="U102" s="209" t="str">
        <f t="shared" si="20"/>
        <v/>
      </c>
      <c r="V102" s="209">
        <f t="shared" si="21"/>
        <v>0.47384325422327844</v>
      </c>
      <c r="W102" s="209">
        <f t="shared" si="22"/>
        <v>0.1</v>
      </c>
      <c r="X102" s="233">
        <f t="shared" si="23"/>
        <v>1</v>
      </c>
      <c r="Y102" s="234">
        <f t="shared" si="24"/>
        <v>1</v>
      </c>
      <c r="Z102" s="234">
        <f t="shared" si="25"/>
        <v>0</v>
      </c>
    </row>
    <row r="103" spans="1:26">
      <c r="A103" s="235">
        <v>1094</v>
      </c>
      <c r="B103" s="236" t="s">
        <v>186</v>
      </c>
      <c r="C103" s="237">
        <v>18</v>
      </c>
      <c r="D103" s="238">
        <v>12.617723487696756</v>
      </c>
      <c r="E103" s="239">
        <v>2004</v>
      </c>
      <c r="F103" s="237">
        <v>6</v>
      </c>
      <c r="G103" s="238">
        <v>1.0646458657975095</v>
      </c>
      <c r="H103" s="240">
        <v>2011</v>
      </c>
      <c r="I103" s="237">
        <v>24</v>
      </c>
      <c r="J103" s="238">
        <v>13.682369353494265</v>
      </c>
      <c r="K103" s="240">
        <v>2011</v>
      </c>
      <c r="M103" s="209">
        <f t="shared" si="13"/>
        <v>10.353</v>
      </c>
      <c r="N103" s="209">
        <f t="shared" si="14"/>
        <v>1.9920000000000009</v>
      </c>
      <c r="O103" s="209">
        <f t="shared" si="15"/>
        <v>12.345000000000001</v>
      </c>
      <c r="P103" s="209">
        <f t="shared" si="16"/>
        <v>1.9920000000000009</v>
      </c>
      <c r="Q103" s="209"/>
      <c r="R103" s="209">
        <f t="shared" si="17"/>
        <v>1.0646458657975095</v>
      </c>
      <c r="S103" s="209" t="str">
        <f t="shared" si="18"/>
        <v/>
      </c>
      <c r="T103" s="209">
        <f t="shared" si="19"/>
        <v>0</v>
      </c>
      <c r="U103" s="209" t="str">
        <f t="shared" si="20"/>
        <v/>
      </c>
      <c r="V103" s="209">
        <f t="shared" si="21"/>
        <v>0.82735413420249126</v>
      </c>
      <c r="W103" s="209">
        <f t="shared" si="22"/>
        <v>0.1</v>
      </c>
      <c r="X103" s="233">
        <f t="shared" si="23"/>
        <v>1</v>
      </c>
      <c r="Y103" s="234">
        <f t="shared" si="24"/>
        <v>1</v>
      </c>
      <c r="Z103" s="234">
        <f t="shared" si="25"/>
        <v>0</v>
      </c>
    </row>
    <row r="104" spans="1:26">
      <c r="A104" s="235">
        <v>1241</v>
      </c>
      <c r="B104" s="236" t="s">
        <v>186</v>
      </c>
      <c r="C104" s="237">
        <v>20.29</v>
      </c>
      <c r="D104" s="238">
        <v>13.465403518242724</v>
      </c>
      <c r="E104" s="239" t="s">
        <v>193</v>
      </c>
      <c r="F104" s="237">
        <v>6</v>
      </c>
      <c r="G104" s="238">
        <v>2.625007735639064</v>
      </c>
      <c r="H104" s="240">
        <v>2012</v>
      </c>
      <c r="I104" s="237">
        <v>26.29</v>
      </c>
      <c r="J104" s="238">
        <v>16.090411253881786</v>
      </c>
      <c r="K104" s="240">
        <v>2012</v>
      </c>
      <c r="M104" s="209">
        <f t="shared" si="13"/>
        <v>11.11328</v>
      </c>
      <c r="N104" s="209">
        <f t="shared" si="14"/>
        <v>1.9920000000000009</v>
      </c>
      <c r="O104" s="209">
        <f t="shared" si="15"/>
        <v>13.10528</v>
      </c>
      <c r="P104" s="209">
        <f t="shared" si="16"/>
        <v>1.9920000000000009</v>
      </c>
      <c r="Q104" s="209"/>
      <c r="R104" s="209">
        <f t="shared" si="17"/>
        <v>1.9920000000000009</v>
      </c>
      <c r="S104" s="209" t="str">
        <f t="shared" si="18"/>
        <v/>
      </c>
      <c r="T104" s="209">
        <f t="shared" si="19"/>
        <v>0.6330077356390631</v>
      </c>
      <c r="U104" s="209" t="str">
        <f t="shared" si="20"/>
        <v/>
      </c>
      <c r="V104" s="209" t="str">
        <f t="shared" si="21"/>
        <v/>
      </c>
      <c r="W104" s="209" t="str">
        <f t="shared" si="22"/>
        <v/>
      </c>
      <c r="X104" s="233">
        <f t="shared" si="23"/>
        <v>0</v>
      </c>
      <c r="Y104" s="234">
        <f t="shared" si="24"/>
        <v>0</v>
      </c>
      <c r="Z104" s="234">
        <f t="shared" si="25"/>
        <v>0</v>
      </c>
    </row>
    <row r="105" spans="1:26">
      <c r="A105" s="235">
        <v>556</v>
      </c>
      <c r="B105" s="236" t="s">
        <v>186</v>
      </c>
      <c r="C105" s="237">
        <v>8.6560000000000006</v>
      </c>
      <c r="D105" s="238">
        <v>8.4790756060665089</v>
      </c>
      <c r="E105" s="239">
        <v>1985</v>
      </c>
      <c r="F105" s="237">
        <v>4.3439999999999994</v>
      </c>
      <c r="G105" s="238">
        <v>3.2483692675760008</v>
      </c>
      <c r="H105" s="240">
        <v>2007</v>
      </c>
      <c r="I105" s="237">
        <v>13</v>
      </c>
      <c r="J105" s="238">
        <v>11.72744487364251</v>
      </c>
      <c r="K105" s="240">
        <v>2007</v>
      </c>
      <c r="M105" s="209">
        <f t="shared" si="13"/>
        <v>6.2495120000000011</v>
      </c>
      <c r="N105" s="209">
        <f t="shared" si="14"/>
        <v>1.9634879999999981</v>
      </c>
      <c r="O105" s="209">
        <f t="shared" si="15"/>
        <v>8.2129999999999992</v>
      </c>
      <c r="P105" s="209">
        <f t="shared" si="16"/>
        <v>1.9634879999999981</v>
      </c>
      <c r="Q105" s="209"/>
      <c r="R105" s="209">
        <f t="shared" si="17"/>
        <v>1.9634879999999981</v>
      </c>
      <c r="S105" s="209" t="str">
        <f t="shared" si="18"/>
        <v/>
      </c>
      <c r="T105" s="209">
        <f t="shared" si="19"/>
        <v>1.2848812675760026</v>
      </c>
      <c r="U105" s="209" t="str">
        <f t="shared" si="20"/>
        <v/>
      </c>
      <c r="V105" s="209" t="str">
        <f t="shared" si="21"/>
        <v/>
      </c>
      <c r="W105" s="209" t="str">
        <f t="shared" si="22"/>
        <v/>
      </c>
      <c r="X105" s="233">
        <f t="shared" si="23"/>
        <v>0</v>
      </c>
      <c r="Y105" s="234">
        <f t="shared" si="24"/>
        <v>0</v>
      </c>
      <c r="Z105" s="234">
        <f t="shared" si="25"/>
        <v>0</v>
      </c>
    </row>
    <row r="106" spans="1:26">
      <c r="A106" s="235">
        <v>1233</v>
      </c>
      <c r="B106" s="236" t="s">
        <v>186</v>
      </c>
      <c r="C106" s="237">
        <v>40</v>
      </c>
      <c r="D106" s="238">
        <v>19.46560219502981</v>
      </c>
      <c r="E106" s="239">
        <v>2001</v>
      </c>
      <c r="F106" s="237">
        <v>10</v>
      </c>
      <c r="G106" s="238">
        <v>3.8904117673360803</v>
      </c>
      <c r="H106" s="240">
        <v>2011</v>
      </c>
      <c r="I106" s="237">
        <v>50</v>
      </c>
      <c r="J106" s="238">
        <v>23.356013962365889</v>
      </c>
      <c r="K106" s="240">
        <v>2011</v>
      </c>
      <c r="M106" s="209">
        <f t="shared" si="13"/>
        <v>17.657</v>
      </c>
      <c r="N106" s="209">
        <f t="shared" si="14"/>
        <v>2.2899999999999991</v>
      </c>
      <c r="O106" s="209">
        <f t="shared" si="15"/>
        <v>19.946999999999999</v>
      </c>
      <c r="P106" s="209">
        <f t="shared" si="16"/>
        <v>2.2899999999999991</v>
      </c>
      <c r="Q106" s="209"/>
      <c r="R106" s="209">
        <f t="shared" si="17"/>
        <v>2.2899999999999991</v>
      </c>
      <c r="S106" s="209" t="str">
        <f t="shared" si="18"/>
        <v/>
      </c>
      <c r="T106" s="209">
        <f t="shared" si="19"/>
        <v>1.6004117673360811</v>
      </c>
      <c r="U106" s="209" t="str">
        <f t="shared" si="20"/>
        <v/>
      </c>
      <c r="V106" s="209" t="str">
        <f t="shared" si="21"/>
        <v/>
      </c>
      <c r="W106" s="209" t="str">
        <f t="shared" si="22"/>
        <v/>
      </c>
      <c r="X106" s="233">
        <f t="shared" si="23"/>
        <v>0</v>
      </c>
      <c r="Y106" s="234">
        <f t="shared" si="24"/>
        <v>0</v>
      </c>
      <c r="Z106" s="234">
        <f t="shared" si="25"/>
        <v>0</v>
      </c>
    </row>
    <row r="107" spans="1:26">
      <c r="A107" s="235">
        <v>654</v>
      </c>
      <c r="B107" s="236" t="s">
        <v>186</v>
      </c>
      <c r="C107" s="237">
        <v>7.29</v>
      </c>
      <c r="D107" s="238">
        <v>7.7241433780050741</v>
      </c>
      <c r="E107" s="239">
        <v>1976</v>
      </c>
      <c r="F107" s="237">
        <v>4.4099999999999993</v>
      </c>
      <c r="G107" s="238">
        <v>0.73672544554632269</v>
      </c>
      <c r="H107" s="240">
        <v>2007</v>
      </c>
      <c r="I107" s="237">
        <v>11.7</v>
      </c>
      <c r="J107" s="238">
        <v>8.4608688235513974</v>
      </c>
      <c r="K107" s="240">
        <v>2007</v>
      </c>
      <c r="M107" s="209">
        <f t="shared" si="13"/>
        <v>5.5858800000000004</v>
      </c>
      <c r="N107" s="209">
        <f t="shared" si="14"/>
        <v>2.0395199999999996</v>
      </c>
      <c r="O107" s="209">
        <f t="shared" si="15"/>
        <v>7.6254</v>
      </c>
      <c r="P107" s="209">
        <f t="shared" si="16"/>
        <v>2.0395199999999996</v>
      </c>
      <c r="Q107" s="209"/>
      <c r="R107" s="209">
        <f t="shared" si="17"/>
        <v>0.73672544554632269</v>
      </c>
      <c r="S107" s="209" t="str">
        <f t="shared" si="18"/>
        <v/>
      </c>
      <c r="T107" s="209">
        <f t="shared" si="19"/>
        <v>0</v>
      </c>
      <c r="U107" s="209" t="str">
        <f t="shared" si="20"/>
        <v/>
      </c>
      <c r="V107" s="209">
        <f t="shared" si="21"/>
        <v>1.2027945544536769</v>
      </c>
      <c r="W107" s="209">
        <f t="shared" si="22"/>
        <v>0.1</v>
      </c>
      <c r="X107" s="233">
        <f t="shared" si="23"/>
        <v>1</v>
      </c>
      <c r="Y107" s="234">
        <f t="shared" si="24"/>
        <v>1</v>
      </c>
      <c r="Z107" s="234">
        <f t="shared" si="25"/>
        <v>0</v>
      </c>
    </row>
    <row r="108" spans="1:26">
      <c r="A108" s="235">
        <v>366</v>
      </c>
      <c r="B108" s="236" t="s">
        <v>186</v>
      </c>
      <c r="C108" s="237">
        <v>11.1</v>
      </c>
      <c r="D108" s="238">
        <v>9.7048711745993099</v>
      </c>
      <c r="E108" s="239">
        <v>1981</v>
      </c>
      <c r="F108" s="237">
        <v>4.8000000000000007</v>
      </c>
      <c r="G108" s="238">
        <v>0.60207988766843201</v>
      </c>
      <c r="H108" s="240">
        <v>2003</v>
      </c>
      <c r="I108" s="237">
        <v>15.9</v>
      </c>
      <c r="J108" s="238">
        <v>10.306951062267743</v>
      </c>
      <c r="K108" s="240">
        <v>2003</v>
      </c>
      <c r="M108" s="209">
        <f t="shared" si="13"/>
        <v>7.3541999999999996</v>
      </c>
      <c r="N108" s="209">
        <f t="shared" si="14"/>
        <v>2.1696</v>
      </c>
      <c r="O108" s="209">
        <f t="shared" si="15"/>
        <v>9.5237999999999996</v>
      </c>
      <c r="P108" s="209">
        <f t="shared" si="16"/>
        <v>2.1696</v>
      </c>
      <c r="Q108" s="209"/>
      <c r="R108" s="209">
        <f t="shared" si="17"/>
        <v>0.60207988766843201</v>
      </c>
      <c r="S108" s="209" t="str">
        <f t="shared" si="18"/>
        <v/>
      </c>
      <c r="T108" s="209">
        <f t="shared" si="19"/>
        <v>0</v>
      </c>
      <c r="U108" s="209" t="str">
        <f t="shared" si="20"/>
        <v/>
      </c>
      <c r="V108" s="209">
        <f t="shared" si="21"/>
        <v>1.467520112331568</v>
      </c>
      <c r="W108" s="209">
        <f t="shared" si="22"/>
        <v>0.1</v>
      </c>
      <c r="X108" s="233">
        <f t="shared" si="23"/>
        <v>1</v>
      </c>
      <c r="Y108" s="234">
        <f t="shared" si="24"/>
        <v>1</v>
      </c>
      <c r="Z108" s="234">
        <f t="shared" si="25"/>
        <v>0</v>
      </c>
    </row>
    <row r="109" spans="1:26">
      <c r="A109" s="235">
        <v>1466</v>
      </c>
      <c r="B109" s="236" t="s">
        <v>186</v>
      </c>
      <c r="C109" s="237">
        <v>10.07</v>
      </c>
      <c r="D109" s="238">
        <v>9.2050613772766834</v>
      </c>
      <c r="E109" s="239">
        <v>1985</v>
      </c>
      <c r="F109" s="237">
        <v>4.93</v>
      </c>
      <c r="G109" s="238">
        <v>4.634839878669343</v>
      </c>
      <c r="H109" s="240">
        <v>2015</v>
      </c>
      <c r="I109" s="237">
        <v>15</v>
      </c>
      <c r="J109" s="238">
        <v>13.839901255946026</v>
      </c>
      <c r="K109" s="240">
        <v>2015</v>
      </c>
      <c r="M109" s="209">
        <f t="shared" si="13"/>
        <v>6.8886399999999997</v>
      </c>
      <c r="N109" s="209">
        <f t="shared" si="14"/>
        <v>2.2283600000000012</v>
      </c>
      <c r="O109" s="209">
        <f t="shared" si="15"/>
        <v>9.1170000000000009</v>
      </c>
      <c r="P109" s="209">
        <f t="shared" si="16"/>
        <v>2.2283600000000012</v>
      </c>
      <c r="Q109" s="209"/>
      <c r="R109" s="209">
        <f t="shared" si="17"/>
        <v>2.2283600000000012</v>
      </c>
      <c r="S109" s="209" t="str">
        <f t="shared" si="18"/>
        <v/>
      </c>
      <c r="T109" s="209">
        <f t="shared" si="19"/>
        <v>2.4064798786693418</v>
      </c>
      <c r="U109" s="209" t="str">
        <f t="shared" si="20"/>
        <v/>
      </c>
      <c r="V109" s="209" t="str">
        <f t="shared" si="21"/>
        <v/>
      </c>
      <c r="W109" s="209" t="str">
        <f t="shared" si="22"/>
        <v/>
      </c>
      <c r="X109" s="233">
        <f t="shared" si="23"/>
        <v>0</v>
      </c>
      <c r="Y109" s="234">
        <f t="shared" si="24"/>
        <v>0</v>
      </c>
      <c r="Z109" s="234">
        <f t="shared" si="25"/>
        <v>0</v>
      </c>
    </row>
    <row r="110" spans="1:26">
      <c r="A110" s="235">
        <v>873</v>
      </c>
      <c r="B110" s="236" t="s">
        <v>186</v>
      </c>
      <c r="C110" s="237">
        <v>38</v>
      </c>
      <c r="D110" s="238">
        <v>18.930974345875899</v>
      </c>
      <c r="E110" s="239" t="s">
        <v>193</v>
      </c>
      <c r="F110" s="237">
        <v>10</v>
      </c>
      <c r="G110" s="238">
        <v>10.835025062169574</v>
      </c>
      <c r="H110" s="240">
        <v>2011</v>
      </c>
      <c r="I110" s="237">
        <v>48</v>
      </c>
      <c r="J110" s="238">
        <v>29.765999408045474</v>
      </c>
      <c r="K110" s="240">
        <v>2011</v>
      </c>
      <c r="M110" s="209">
        <f t="shared" si="13"/>
        <v>16.992999999999999</v>
      </c>
      <c r="N110" s="209">
        <f t="shared" si="14"/>
        <v>2.4960000000000022</v>
      </c>
      <c r="O110" s="209">
        <f t="shared" si="15"/>
        <v>19.489000000000001</v>
      </c>
      <c r="P110" s="209">
        <f t="shared" si="16"/>
        <v>2.4960000000000022</v>
      </c>
      <c r="Q110" s="209"/>
      <c r="R110" s="209">
        <f t="shared" si="17"/>
        <v>2.4960000000000022</v>
      </c>
      <c r="S110" s="209" t="str">
        <f t="shared" si="18"/>
        <v/>
      </c>
      <c r="T110" s="209">
        <f t="shared" si="19"/>
        <v>8.3390250621695721</v>
      </c>
      <c r="U110" s="209" t="str">
        <f t="shared" si="20"/>
        <v/>
      </c>
      <c r="V110" s="209" t="str">
        <f t="shared" si="21"/>
        <v/>
      </c>
      <c r="W110" s="209" t="str">
        <f t="shared" si="22"/>
        <v/>
      </c>
      <c r="X110" s="233">
        <f t="shared" si="23"/>
        <v>0</v>
      </c>
      <c r="Y110" s="234">
        <f t="shared" si="24"/>
        <v>0</v>
      </c>
      <c r="Z110" s="234">
        <f t="shared" si="25"/>
        <v>0</v>
      </c>
    </row>
    <row r="111" spans="1:26">
      <c r="A111" s="235">
        <v>1047</v>
      </c>
      <c r="B111" s="236" t="s">
        <v>186</v>
      </c>
      <c r="C111" s="237">
        <v>10</v>
      </c>
      <c r="D111" s="238">
        <v>9.1702642415128466</v>
      </c>
      <c r="E111" s="239">
        <v>1965</v>
      </c>
      <c r="F111" s="237">
        <v>5</v>
      </c>
      <c r="G111" s="238">
        <v>6.2586429220605622</v>
      </c>
      <c r="H111" s="240">
        <v>2012</v>
      </c>
      <c r="I111" s="237">
        <v>15</v>
      </c>
      <c r="J111" s="238">
        <v>15.42890716357341</v>
      </c>
      <c r="K111" s="240">
        <v>2012</v>
      </c>
      <c r="M111" s="209">
        <f t="shared" si="13"/>
        <v>6.8570000000000002</v>
      </c>
      <c r="N111" s="209">
        <f t="shared" si="14"/>
        <v>2.2600000000000007</v>
      </c>
      <c r="O111" s="209">
        <f t="shared" si="15"/>
        <v>9.1170000000000009</v>
      </c>
      <c r="P111" s="209">
        <f t="shared" si="16"/>
        <v>2.2600000000000007</v>
      </c>
      <c r="Q111" s="209"/>
      <c r="R111" s="209">
        <f t="shared" si="17"/>
        <v>2.2600000000000007</v>
      </c>
      <c r="S111" s="209" t="str">
        <f t="shared" si="18"/>
        <v/>
      </c>
      <c r="T111" s="209">
        <f t="shared" si="19"/>
        <v>3.9986429220605615</v>
      </c>
      <c r="U111" s="209" t="str">
        <f t="shared" si="20"/>
        <v/>
      </c>
      <c r="V111" s="209" t="str">
        <f t="shared" si="21"/>
        <v/>
      </c>
      <c r="W111" s="209" t="str">
        <f t="shared" si="22"/>
        <v/>
      </c>
      <c r="X111" s="233">
        <f t="shared" si="23"/>
        <v>0</v>
      </c>
      <c r="Y111" s="234">
        <f t="shared" si="24"/>
        <v>0</v>
      </c>
      <c r="Z111" s="234">
        <f t="shared" si="25"/>
        <v>0</v>
      </c>
    </row>
    <row r="112" spans="1:26">
      <c r="A112" s="235">
        <v>1078</v>
      </c>
      <c r="B112" s="236" t="s">
        <v>186</v>
      </c>
      <c r="C112" s="237">
        <v>17.66</v>
      </c>
      <c r="D112" s="238">
        <v>12.487756833635077</v>
      </c>
      <c r="E112" s="239">
        <v>1957</v>
      </c>
      <c r="F112" s="237">
        <v>7.34</v>
      </c>
      <c r="G112" s="238">
        <v>1.0936387702296273</v>
      </c>
      <c r="H112" s="240">
        <v>2011</v>
      </c>
      <c r="I112" s="237">
        <v>25</v>
      </c>
      <c r="J112" s="238">
        <v>13.581395603864705</v>
      </c>
      <c r="K112" s="240">
        <v>2011</v>
      </c>
      <c r="M112" s="209">
        <f t="shared" si="13"/>
        <v>10.240119999999999</v>
      </c>
      <c r="N112" s="209">
        <f t="shared" si="14"/>
        <v>2.4368800000000004</v>
      </c>
      <c r="O112" s="209">
        <f t="shared" si="15"/>
        <v>12.677</v>
      </c>
      <c r="P112" s="209">
        <f t="shared" si="16"/>
        <v>2.4368800000000004</v>
      </c>
      <c r="Q112" s="209"/>
      <c r="R112" s="209">
        <f t="shared" si="17"/>
        <v>1.0936387702296273</v>
      </c>
      <c r="S112" s="209" t="str">
        <f t="shared" si="18"/>
        <v/>
      </c>
      <c r="T112" s="209">
        <f t="shared" si="19"/>
        <v>0</v>
      </c>
      <c r="U112" s="209" t="str">
        <f t="shared" si="20"/>
        <v/>
      </c>
      <c r="V112" s="209">
        <f t="shared" si="21"/>
        <v>1.243241229770373</v>
      </c>
      <c r="W112" s="209">
        <f t="shared" si="22"/>
        <v>0.1</v>
      </c>
      <c r="X112" s="233">
        <f t="shared" si="23"/>
        <v>1</v>
      </c>
      <c r="Y112" s="234">
        <f t="shared" si="24"/>
        <v>1</v>
      </c>
      <c r="Z112" s="234">
        <f t="shared" si="25"/>
        <v>0</v>
      </c>
    </row>
    <row r="113" spans="1:27">
      <c r="A113" s="235">
        <v>720</v>
      </c>
      <c r="B113" s="236" t="s">
        <v>186</v>
      </c>
      <c r="C113" s="237">
        <v>5.29</v>
      </c>
      <c r="D113" s="238">
        <v>6.4898288793941932</v>
      </c>
      <c r="E113" s="239">
        <v>1974</v>
      </c>
      <c r="F113" s="237">
        <v>3.9099999999999993</v>
      </c>
      <c r="G113" s="238">
        <v>3.214674226156069</v>
      </c>
      <c r="H113" s="240">
        <v>2009</v>
      </c>
      <c r="I113" s="237">
        <v>9.1999999999999993</v>
      </c>
      <c r="J113" s="238">
        <v>9.7045031055502626</v>
      </c>
      <c r="K113" s="240">
        <v>2009</v>
      </c>
      <c r="M113" s="209">
        <f t="shared" si="13"/>
        <v>4.2418800000000001</v>
      </c>
      <c r="N113" s="209">
        <f t="shared" si="14"/>
        <v>2.25352</v>
      </c>
      <c r="O113" s="209">
        <f t="shared" si="15"/>
        <v>6.4954000000000001</v>
      </c>
      <c r="P113" s="209">
        <f t="shared" si="16"/>
        <v>2.25352</v>
      </c>
      <c r="Q113" s="209"/>
      <c r="R113" s="209">
        <f t="shared" si="17"/>
        <v>2.25352</v>
      </c>
      <c r="S113" s="209" t="str">
        <f t="shared" si="18"/>
        <v/>
      </c>
      <c r="T113" s="209">
        <f t="shared" si="19"/>
        <v>0.96115422615606905</v>
      </c>
      <c r="U113" s="209" t="str">
        <f t="shared" si="20"/>
        <v/>
      </c>
      <c r="V113" s="209" t="str">
        <f t="shared" si="21"/>
        <v/>
      </c>
      <c r="W113" s="209" t="str">
        <f t="shared" si="22"/>
        <v/>
      </c>
      <c r="X113" s="233">
        <f t="shared" si="23"/>
        <v>0</v>
      </c>
      <c r="Y113" s="234">
        <f t="shared" si="24"/>
        <v>0</v>
      </c>
      <c r="Z113" s="234">
        <f t="shared" si="25"/>
        <v>0</v>
      </c>
      <c r="AA113" s="208"/>
    </row>
    <row r="114" spans="1:27">
      <c r="A114" s="235">
        <v>1494</v>
      </c>
      <c r="B114" s="236" t="s">
        <v>186</v>
      </c>
      <c r="C114" s="237">
        <v>13.3</v>
      </c>
      <c r="D114" s="238">
        <v>10.705983966639414</v>
      </c>
      <c r="E114" s="239">
        <v>0</v>
      </c>
      <c r="F114" s="237">
        <v>6</v>
      </c>
      <c r="G114" s="238">
        <v>6.4297485673579153</v>
      </c>
      <c r="H114" s="240">
        <v>2014</v>
      </c>
      <c r="I114" s="237">
        <v>19.3</v>
      </c>
      <c r="J114" s="238">
        <v>17.135732533997327</v>
      </c>
      <c r="K114" s="240">
        <v>2014</v>
      </c>
      <c r="M114" s="209">
        <f t="shared" si="13"/>
        <v>8.3485999999999994</v>
      </c>
      <c r="N114" s="209">
        <f t="shared" si="14"/>
        <v>2.4359999999999999</v>
      </c>
      <c r="O114" s="209">
        <f t="shared" si="15"/>
        <v>10.784599999999999</v>
      </c>
      <c r="P114" s="209">
        <f t="shared" si="16"/>
        <v>2.4359999999999999</v>
      </c>
      <c r="Q114" s="209"/>
      <c r="R114" s="209">
        <f t="shared" si="17"/>
        <v>2.4359999999999999</v>
      </c>
      <c r="S114" s="209" t="str">
        <f t="shared" si="18"/>
        <v/>
      </c>
      <c r="T114" s="209">
        <f t="shared" si="19"/>
        <v>3.9937485673579154</v>
      </c>
      <c r="U114" s="209" t="str">
        <f t="shared" si="20"/>
        <v/>
      </c>
      <c r="V114" s="209" t="str">
        <f t="shared" si="21"/>
        <v/>
      </c>
      <c r="W114" s="209" t="str">
        <f t="shared" si="22"/>
        <v/>
      </c>
      <c r="X114" s="233">
        <f t="shared" si="23"/>
        <v>0</v>
      </c>
      <c r="Y114" s="234">
        <f t="shared" si="24"/>
        <v>0</v>
      </c>
      <c r="Z114" s="234">
        <f t="shared" si="25"/>
        <v>0</v>
      </c>
    </row>
    <row r="115" spans="1:27">
      <c r="A115" s="235">
        <v>1045</v>
      </c>
      <c r="B115" s="236" t="s">
        <v>186</v>
      </c>
      <c r="C115" s="237">
        <v>24.065999999999999</v>
      </c>
      <c r="D115" s="238">
        <v>14.772824351032877</v>
      </c>
      <c r="E115" s="239">
        <v>1971</v>
      </c>
      <c r="F115" s="237">
        <v>7.9340000000000011</v>
      </c>
      <c r="G115" s="238">
        <v>3.8009199870921253</v>
      </c>
      <c r="H115" s="240">
        <v>2011</v>
      </c>
      <c r="I115" s="237">
        <v>32</v>
      </c>
      <c r="J115" s="238">
        <v>18.573744338125003</v>
      </c>
      <c r="K115" s="240">
        <v>2011</v>
      </c>
      <c r="M115" s="209">
        <f t="shared" si="13"/>
        <v>12.366911999999999</v>
      </c>
      <c r="N115" s="209">
        <f t="shared" si="14"/>
        <v>2.6340880000000002</v>
      </c>
      <c r="O115" s="209">
        <f t="shared" si="15"/>
        <v>15.000999999999999</v>
      </c>
      <c r="P115" s="209">
        <f t="shared" si="16"/>
        <v>2.6340880000000002</v>
      </c>
      <c r="Q115" s="209"/>
      <c r="R115" s="209">
        <f t="shared" si="17"/>
        <v>2.6340880000000002</v>
      </c>
      <c r="S115" s="209" t="str">
        <f t="shared" si="18"/>
        <v/>
      </c>
      <c r="T115" s="209">
        <f t="shared" si="19"/>
        <v>1.1668319870921251</v>
      </c>
      <c r="U115" s="209" t="str">
        <f t="shared" si="20"/>
        <v/>
      </c>
      <c r="V115" s="209" t="str">
        <f t="shared" si="21"/>
        <v/>
      </c>
      <c r="W115" s="209" t="str">
        <f t="shared" si="22"/>
        <v/>
      </c>
      <c r="X115" s="233">
        <f t="shared" si="23"/>
        <v>0</v>
      </c>
      <c r="Y115" s="234">
        <f t="shared" si="24"/>
        <v>0</v>
      </c>
      <c r="Z115" s="234">
        <f t="shared" si="25"/>
        <v>0</v>
      </c>
    </row>
    <row r="116" spans="1:27">
      <c r="A116" s="235">
        <v>1646</v>
      </c>
      <c r="B116" s="236" t="s">
        <v>186</v>
      </c>
      <c r="C116" s="237">
        <v>2.88</v>
      </c>
      <c r="D116" s="238">
        <v>4.6651028925488243</v>
      </c>
      <c r="E116" s="239" t="s">
        <v>193</v>
      </c>
      <c r="F116" s="237">
        <v>3.5200000000000005</v>
      </c>
      <c r="G116" s="238">
        <v>6.6895680450065891</v>
      </c>
      <c r="H116" s="240">
        <v>2016</v>
      </c>
      <c r="I116" s="237">
        <v>6.4</v>
      </c>
      <c r="J116" s="238">
        <v>11.354670937555413</v>
      </c>
      <c r="K116" s="240">
        <v>2016</v>
      </c>
      <c r="M116" s="209">
        <f t="shared" si="13"/>
        <v>2.62236</v>
      </c>
      <c r="N116" s="209">
        <f t="shared" si="14"/>
        <v>2.36544</v>
      </c>
      <c r="O116" s="209">
        <f t="shared" si="15"/>
        <v>4.9878</v>
      </c>
      <c r="P116" s="209">
        <f t="shared" si="16"/>
        <v>2.36544</v>
      </c>
      <c r="Q116" s="209"/>
      <c r="R116" s="209">
        <f t="shared" si="17"/>
        <v>2.36544</v>
      </c>
      <c r="S116" s="209" t="str">
        <f t="shared" si="18"/>
        <v/>
      </c>
      <c r="T116" s="209">
        <f t="shared" si="19"/>
        <v>4.3241280450065886</v>
      </c>
      <c r="U116" s="209" t="str">
        <f t="shared" si="20"/>
        <v/>
      </c>
      <c r="V116" s="209" t="str">
        <f t="shared" si="21"/>
        <v/>
      </c>
      <c r="W116" s="209" t="str">
        <f t="shared" si="22"/>
        <v/>
      </c>
      <c r="X116" s="233">
        <f t="shared" si="23"/>
        <v>0</v>
      </c>
      <c r="Y116" s="234">
        <f t="shared" si="24"/>
        <v>0</v>
      </c>
      <c r="Z116" s="234">
        <f t="shared" si="25"/>
        <v>0</v>
      </c>
    </row>
    <row r="117" spans="1:27">
      <c r="A117" s="235">
        <v>1568</v>
      </c>
      <c r="B117" s="236" t="s">
        <v>186</v>
      </c>
      <c r="C117" s="237">
        <v>27.7</v>
      </c>
      <c r="D117" s="238">
        <v>15.944996162162351</v>
      </c>
      <c r="E117" s="239">
        <v>1997</v>
      </c>
      <c r="F117" s="237">
        <v>8.0999999999999979</v>
      </c>
      <c r="G117" s="238">
        <v>3.5848996641236104</v>
      </c>
      <c r="H117" s="240">
        <v>2015</v>
      </c>
      <c r="I117" s="237">
        <v>35.799999999999997</v>
      </c>
      <c r="J117" s="238">
        <v>19.529895826285962</v>
      </c>
      <c r="K117" s="240">
        <v>2015</v>
      </c>
      <c r="M117" s="209">
        <f t="shared" si="13"/>
        <v>13.573399999999999</v>
      </c>
      <c r="N117" s="209">
        <f t="shared" si="14"/>
        <v>2.6891999999999996</v>
      </c>
      <c r="O117" s="209">
        <f t="shared" si="15"/>
        <v>16.262599999999999</v>
      </c>
      <c r="P117" s="209">
        <f t="shared" si="16"/>
        <v>2.6891999999999996</v>
      </c>
      <c r="Q117" s="209"/>
      <c r="R117" s="209">
        <f t="shared" si="17"/>
        <v>2.6891999999999996</v>
      </c>
      <c r="S117" s="209" t="str">
        <f t="shared" si="18"/>
        <v/>
      </c>
      <c r="T117" s="209">
        <f t="shared" si="19"/>
        <v>0.89569966412361079</v>
      </c>
      <c r="U117" s="209" t="str">
        <f t="shared" si="20"/>
        <v/>
      </c>
      <c r="V117" s="209" t="str">
        <f t="shared" si="21"/>
        <v/>
      </c>
      <c r="W117" s="209" t="str">
        <f t="shared" si="22"/>
        <v/>
      </c>
      <c r="X117" s="233">
        <f t="shared" si="23"/>
        <v>0</v>
      </c>
      <c r="Y117" s="234">
        <f t="shared" si="24"/>
        <v>0</v>
      </c>
      <c r="Z117" s="234">
        <f t="shared" si="25"/>
        <v>0</v>
      </c>
    </row>
    <row r="118" spans="1:27">
      <c r="A118" s="235">
        <v>554</v>
      </c>
      <c r="B118" s="236" t="s">
        <v>186</v>
      </c>
      <c r="C118" s="237">
        <v>23</v>
      </c>
      <c r="D118" s="238">
        <v>14.413866304209847</v>
      </c>
      <c r="E118" s="239">
        <v>1968</v>
      </c>
      <c r="F118" s="237">
        <v>8.2600000000000016</v>
      </c>
      <c r="G118" s="238">
        <v>1.061095708813089</v>
      </c>
      <c r="H118" s="240">
        <v>2006</v>
      </c>
      <c r="I118" s="237">
        <v>31.26</v>
      </c>
      <c r="J118" s="238">
        <v>15.474962013022935</v>
      </c>
      <c r="K118" s="240">
        <v>2006</v>
      </c>
      <c r="M118" s="209">
        <f t="shared" si="13"/>
        <v>12.013</v>
      </c>
      <c r="N118" s="209">
        <f t="shared" si="14"/>
        <v>2.7423199999999994</v>
      </c>
      <c r="O118" s="209">
        <f t="shared" si="15"/>
        <v>14.755319999999999</v>
      </c>
      <c r="P118" s="209">
        <f t="shared" si="16"/>
        <v>2.7423199999999994</v>
      </c>
      <c r="Q118" s="209"/>
      <c r="R118" s="209">
        <f t="shared" si="17"/>
        <v>1.061095708813089</v>
      </c>
      <c r="S118" s="209" t="str">
        <f t="shared" si="18"/>
        <v/>
      </c>
      <c r="T118" s="209">
        <f t="shared" si="19"/>
        <v>0</v>
      </c>
      <c r="U118" s="209" t="str">
        <f t="shared" si="20"/>
        <v/>
      </c>
      <c r="V118" s="209">
        <f t="shared" si="21"/>
        <v>1.5812242911869103</v>
      </c>
      <c r="W118" s="209">
        <f t="shared" si="22"/>
        <v>0.1</v>
      </c>
      <c r="X118" s="233">
        <f t="shared" si="23"/>
        <v>1</v>
      </c>
      <c r="Y118" s="234">
        <f t="shared" si="24"/>
        <v>1</v>
      </c>
      <c r="Z118" s="234">
        <f t="shared" si="25"/>
        <v>0</v>
      </c>
    </row>
    <row r="119" spans="1:27">
      <c r="A119" s="235">
        <v>1083</v>
      </c>
      <c r="B119" s="236" t="s">
        <v>186</v>
      </c>
      <c r="C119" s="237">
        <v>7.53</v>
      </c>
      <c r="D119" s="238">
        <v>7.8611881280350051</v>
      </c>
      <c r="E119" s="239">
        <v>1981</v>
      </c>
      <c r="F119" s="237">
        <v>5.87</v>
      </c>
      <c r="G119" s="238">
        <v>7.4125108979310461</v>
      </c>
      <c r="H119" s="240">
        <v>2011</v>
      </c>
      <c r="I119" s="237">
        <v>13.4</v>
      </c>
      <c r="J119" s="238">
        <v>15.273699025966051</v>
      </c>
      <c r="K119" s="240">
        <v>2011</v>
      </c>
      <c r="M119" s="209">
        <f t="shared" si="13"/>
        <v>5.7405600000000003</v>
      </c>
      <c r="N119" s="209">
        <f t="shared" si="14"/>
        <v>2.6532400000000003</v>
      </c>
      <c r="O119" s="209">
        <f t="shared" si="15"/>
        <v>8.3938000000000006</v>
      </c>
      <c r="P119" s="209">
        <f t="shared" si="16"/>
        <v>2.6532400000000003</v>
      </c>
      <c r="Q119" s="209"/>
      <c r="R119" s="209">
        <f t="shared" si="17"/>
        <v>2.6532400000000003</v>
      </c>
      <c r="S119" s="209" t="str">
        <f t="shared" si="18"/>
        <v/>
      </c>
      <c r="T119" s="209">
        <f t="shared" si="19"/>
        <v>4.7592708979310459</v>
      </c>
      <c r="U119" s="209" t="str">
        <f t="shared" si="20"/>
        <v/>
      </c>
      <c r="V119" s="209" t="str">
        <f t="shared" si="21"/>
        <v/>
      </c>
      <c r="W119" s="209" t="str">
        <f t="shared" si="22"/>
        <v/>
      </c>
      <c r="X119" s="233">
        <f t="shared" si="23"/>
        <v>0</v>
      </c>
      <c r="Y119" s="234">
        <f t="shared" si="24"/>
        <v>0</v>
      </c>
      <c r="Z119" s="234">
        <f t="shared" si="25"/>
        <v>0</v>
      </c>
    </row>
    <row r="120" spans="1:27">
      <c r="A120" s="235">
        <v>317</v>
      </c>
      <c r="B120" s="236" t="s">
        <v>186</v>
      </c>
      <c r="C120" s="237">
        <v>26.67</v>
      </c>
      <c r="D120" s="238">
        <v>15.620297193443895</v>
      </c>
      <c r="E120" s="239">
        <v>1978</v>
      </c>
      <c r="F120" s="237">
        <v>8.4600000000000009</v>
      </c>
      <c r="G120" s="238">
        <v>3.7336154837609361</v>
      </c>
      <c r="H120" s="240">
        <v>2002</v>
      </c>
      <c r="I120" s="237">
        <v>35.130000000000003</v>
      </c>
      <c r="J120" s="238">
        <v>19.353912677204832</v>
      </c>
      <c r="K120" s="240">
        <v>2002</v>
      </c>
      <c r="M120" s="209">
        <f t="shared" si="13"/>
        <v>13.231439999999999</v>
      </c>
      <c r="N120" s="209">
        <f t="shared" si="14"/>
        <v>2.808720000000001</v>
      </c>
      <c r="O120" s="209">
        <f t="shared" si="15"/>
        <v>16.04016</v>
      </c>
      <c r="P120" s="209">
        <f t="shared" si="16"/>
        <v>2.808720000000001</v>
      </c>
      <c r="Q120" s="209"/>
      <c r="R120" s="209">
        <f t="shared" si="17"/>
        <v>2.808720000000001</v>
      </c>
      <c r="S120" s="209" t="str">
        <f t="shared" si="18"/>
        <v/>
      </c>
      <c r="T120" s="209">
        <f t="shared" si="19"/>
        <v>0.92489548376093511</v>
      </c>
      <c r="U120" s="209" t="str">
        <f t="shared" si="20"/>
        <v/>
      </c>
      <c r="V120" s="209" t="str">
        <f t="shared" si="21"/>
        <v/>
      </c>
      <c r="W120" s="209" t="str">
        <f t="shared" si="22"/>
        <v/>
      </c>
      <c r="X120" s="233">
        <f t="shared" si="23"/>
        <v>0</v>
      </c>
      <c r="Y120" s="234">
        <f t="shared" si="24"/>
        <v>0</v>
      </c>
      <c r="Z120" s="234">
        <f t="shared" si="25"/>
        <v>0</v>
      </c>
    </row>
    <row r="121" spans="1:27">
      <c r="A121" s="235">
        <v>836</v>
      </c>
      <c r="B121" s="236" t="s">
        <v>186</v>
      </c>
      <c r="C121" s="237">
        <v>33.963000000000001</v>
      </c>
      <c r="D121" s="238">
        <v>17.811044806292045</v>
      </c>
      <c r="E121" s="239">
        <v>1974</v>
      </c>
      <c r="F121" s="237">
        <v>10.036999999999999</v>
      </c>
      <c r="G121" s="238">
        <v>0.20824846319974696</v>
      </c>
      <c r="H121" s="240">
        <v>2008</v>
      </c>
      <c r="I121" s="237">
        <v>44</v>
      </c>
      <c r="J121" s="238">
        <v>18.019293269491794</v>
      </c>
      <c r="K121" s="240">
        <v>2008</v>
      </c>
      <c r="M121" s="209">
        <f t="shared" si="13"/>
        <v>15.652716</v>
      </c>
      <c r="N121" s="209">
        <f t="shared" si="14"/>
        <v>2.9202840000000005</v>
      </c>
      <c r="O121" s="209">
        <f t="shared" si="15"/>
        <v>18.573</v>
      </c>
      <c r="P121" s="209">
        <f t="shared" si="16"/>
        <v>2.9202840000000005</v>
      </c>
      <c r="Q121" s="209"/>
      <c r="R121" s="209">
        <f t="shared" si="17"/>
        <v>0.20824846319974696</v>
      </c>
      <c r="S121" s="209" t="str">
        <f t="shared" si="18"/>
        <v/>
      </c>
      <c r="T121" s="209">
        <f t="shared" si="19"/>
        <v>0</v>
      </c>
      <c r="U121" s="209" t="str">
        <f t="shared" si="20"/>
        <v/>
      </c>
      <c r="V121" s="209">
        <f t="shared" si="21"/>
        <v>2.6120355368002537</v>
      </c>
      <c r="W121" s="209">
        <f t="shared" si="22"/>
        <v>0.1</v>
      </c>
      <c r="X121" s="233">
        <f t="shared" si="23"/>
        <v>1</v>
      </c>
      <c r="Y121" s="234">
        <f t="shared" si="24"/>
        <v>1</v>
      </c>
      <c r="Z121" s="234">
        <f t="shared" si="25"/>
        <v>0</v>
      </c>
    </row>
    <row r="122" spans="1:27">
      <c r="A122" s="235">
        <v>170</v>
      </c>
      <c r="B122" s="236" t="s">
        <v>186</v>
      </c>
      <c r="C122" s="237">
        <v>7.9</v>
      </c>
      <c r="D122" s="238">
        <v>8.068613280706769</v>
      </c>
      <c r="E122" s="239">
        <v>1972</v>
      </c>
      <c r="F122" s="237">
        <v>6.1</v>
      </c>
      <c r="G122" s="238">
        <v>2.9004939377112939</v>
      </c>
      <c r="H122" s="240">
        <v>2001</v>
      </c>
      <c r="I122" s="237">
        <v>14</v>
      </c>
      <c r="J122" s="238">
        <v>10.969107218418063</v>
      </c>
      <c r="K122" s="240">
        <v>2001</v>
      </c>
      <c r="M122" s="209">
        <f t="shared" si="13"/>
        <v>5.9077999999999999</v>
      </c>
      <c r="N122" s="209">
        <f t="shared" si="14"/>
        <v>2.7571999999999992</v>
      </c>
      <c r="O122" s="209">
        <f t="shared" si="15"/>
        <v>8.6649999999999991</v>
      </c>
      <c r="P122" s="209">
        <f t="shared" si="16"/>
        <v>2.7571999999999992</v>
      </c>
      <c r="Q122" s="209"/>
      <c r="R122" s="209">
        <f t="shared" si="17"/>
        <v>2.7571999999999992</v>
      </c>
      <c r="S122" s="209" t="str">
        <f t="shared" si="18"/>
        <v/>
      </c>
      <c r="T122" s="209">
        <f t="shared" si="19"/>
        <v>0.14329393771129473</v>
      </c>
      <c r="U122" s="209" t="str">
        <f t="shared" si="20"/>
        <v/>
      </c>
      <c r="V122" s="209" t="str">
        <f t="shared" si="21"/>
        <v/>
      </c>
      <c r="W122" s="209" t="str">
        <f t="shared" si="22"/>
        <v/>
      </c>
      <c r="X122" s="233">
        <f t="shared" si="23"/>
        <v>0</v>
      </c>
      <c r="Y122" s="234">
        <f t="shared" si="24"/>
        <v>0</v>
      </c>
      <c r="Z122" s="234">
        <f t="shared" si="25"/>
        <v>0</v>
      </c>
    </row>
    <row r="123" spans="1:27">
      <c r="A123" s="235">
        <v>170</v>
      </c>
      <c r="B123" s="236" t="s">
        <v>186</v>
      </c>
      <c r="C123" s="237">
        <v>17.7</v>
      </c>
      <c r="D123" s="238">
        <v>12.503106030682417</v>
      </c>
      <c r="E123" s="239" t="s">
        <v>193</v>
      </c>
      <c r="F123" s="237">
        <v>8.8000000000000007</v>
      </c>
      <c r="G123" s="238">
        <v>1.1342290648673055</v>
      </c>
      <c r="H123" s="240">
        <v>2001</v>
      </c>
      <c r="I123" s="237">
        <v>26.5</v>
      </c>
      <c r="J123" s="238">
        <v>13.637335095549723</v>
      </c>
      <c r="K123" s="240">
        <v>2001</v>
      </c>
      <c r="M123" s="209">
        <f t="shared" si="13"/>
        <v>10.253399999999999</v>
      </c>
      <c r="N123" s="209">
        <f t="shared" si="14"/>
        <v>2.9216000000000015</v>
      </c>
      <c r="O123" s="209">
        <f t="shared" si="15"/>
        <v>13.175000000000001</v>
      </c>
      <c r="P123" s="209">
        <f t="shared" si="16"/>
        <v>2.9216000000000015</v>
      </c>
      <c r="Q123" s="209"/>
      <c r="R123" s="209">
        <f t="shared" si="17"/>
        <v>1.1342290648673055</v>
      </c>
      <c r="S123" s="209" t="str">
        <f t="shared" si="18"/>
        <v/>
      </c>
      <c r="T123" s="209">
        <f t="shared" si="19"/>
        <v>0</v>
      </c>
      <c r="U123" s="209" t="str">
        <f t="shared" si="20"/>
        <v/>
      </c>
      <c r="V123" s="209">
        <f t="shared" si="21"/>
        <v>1.687370935132696</v>
      </c>
      <c r="W123" s="209">
        <f t="shared" si="22"/>
        <v>0.1</v>
      </c>
      <c r="X123" s="233">
        <f t="shared" si="23"/>
        <v>1</v>
      </c>
      <c r="Y123" s="234">
        <f t="shared" si="24"/>
        <v>1</v>
      </c>
      <c r="Z123" s="234">
        <f t="shared" si="25"/>
        <v>0</v>
      </c>
    </row>
    <row r="124" spans="1:27">
      <c r="A124" s="235" t="s">
        <v>194</v>
      </c>
      <c r="B124" s="236" t="s">
        <v>187</v>
      </c>
      <c r="C124" s="237">
        <v>1.464</v>
      </c>
      <c r="D124" s="238">
        <v>1.4940223849019025</v>
      </c>
      <c r="E124" s="239">
        <v>1987</v>
      </c>
      <c r="F124" s="237">
        <v>0</v>
      </c>
      <c r="G124" s="238">
        <v>0</v>
      </c>
      <c r="H124" s="240">
        <v>0</v>
      </c>
      <c r="I124" s="237">
        <v>1.464</v>
      </c>
      <c r="J124" s="238">
        <v>1.4940223849019025</v>
      </c>
      <c r="K124" s="240">
        <v>1987</v>
      </c>
      <c r="M124" s="209">
        <f t="shared" si="13"/>
        <v>1.6708080000000001</v>
      </c>
      <c r="N124" s="209">
        <f t="shared" si="14"/>
        <v>0</v>
      </c>
      <c r="O124" s="209">
        <f t="shared" si="15"/>
        <v>1.6708080000000001</v>
      </c>
      <c r="P124" s="209">
        <f t="shared" si="16"/>
        <v>1.6708080000000001</v>
      </c>
      <c r="Q124" s="209"/>
      <c r="R124" s="209" t="str">
        <f t="shared" si="17"/>
        <v/>
      </c>
      <c r="S124" s="209">
        <f t="shared" si="18"/>
        <v>1.4940223849019025</v>
      </c>
      <c r="T124" s="209" t="str">
        <f t="shared" si="19"/>
        <v/>
      </c>
      <c r="U124" s="209">
        <f t="shared" si="20"/>
        <v>0</v>
      </c>
      <c r="V124" s="209">
        <f t="shared" si="21"/>
        <v>7.6785615098097448E-2</v>
      </c>
      <c r="W124" s="209">
        <f t="shared" si="22"/>
        <v>0.1</v>
      </c>
      <c r="X124" s="233">
        <f t="shared" si="23"/>
        <v>1</v>
      </c>
      <c r="Y124" s="234">
        <f t="shared" si="24"/>
        <v>1</v>
      </c>
      <c r="Z124" s="234">
        <f t="shared" si="25"/>
        <v>0</v>
      </c>
    </row>
    <row r="125" spans="1:27">
      <c r="A125" s="235">
        <v>637</v>
      </c>
      <c r="B125" s="236" t="s">
        <v>186</v>
      </c>
      <c r="C125" s="237">
        <v>15.499999999999998</v>
      </c>
      <c r="D125" s="238">
        <v>11.63380183682135</v>
      </c>
      <c r="E125" s="239">
        <v>1989</v>
      </c>
      <c r="F125" s="237">
        <v>8.4</v>
      </c>
      <c r="G125" s="238">
        <v>5.068859840469166</v>
      </c>
      <c r="H125" s="240">
        <v>2007</v>
      </c>
      <c r="I125" s="237">
        <v>23.9</v>
      </c>
      <c r="J125" s="238">
        <v>16.702661677290514</v>
      </c>
      <c r="K125" s="240">
        <v>2007</v>
      </c>
      <c r="M125" s="209">
        <f t="shared" si="13"/>
        <v>9.343</v>
      </c>
      <c r="N125" s="209">
        <f t="shared" si="14"/>
        <v>2.9687999999999999</v>
      </c>
      <c r="O125" s="209">
        <f t="shared" si="15"/>
        <v>12.3118</v>
      </c>
      <c r="P125" s="209">
        <f t="shared" si="16"/>
        <v>2.9687999999999999</v>
      </c>
      <c r="Q125" s="209"/>
      <c r="R125" s="209">
        <f t="shared" si="17"/>
        <v>2.9687999999999999</v>
      </c>
      <c r="S125" s="209" t="str">
        <f t="shared" si="18"/>
        <v/>
      </c>
      <c r="T125" s="209">
        <f t="shared" si="19"/>
        <v>2.1000598404691662</v>
      </c>
      <c r="U125" s="209" t="str">
        <f t="shared" si="20"/>
        <v/>
      </c>
      <c r="V125" s="209" t="str">
        <f t="shared" si="21"/>
        <v/>
      </c>
      <c r="W125" s="209" t="str">
        <f t="shared" si="22"/>
        <v/>
      </c>
      <c r="X125" s="233">
        <f t="shared" si="23"/>
        <v>0</v>
      </c>
      <c r="Y125" s="234">
        <f t="shared" si="24"/>
        <v>0</v>
      </c>
      <c r="Z125" s="234">
        <f t="shared" si="25"/>
        <v>0</v>
      </c>
    </row>
    <row r="126" spans="1:27">
      <c r="A126" s="235">
        <v>1570</v>
      </c>
      <c r="B126" s="236" t="s">
        <v>186</v>
      </c>
      <c r="C126" s="237">
        <v>12</v>
      </c>
      <c r="D126" s="238">
        <v>10.124485940450056</v>
      </c>
      <c r="E126" s="239">
        <v>0</v>
      </c>
      <c r="F126" s="237">
        <v>7</v>
      </c>
      <c r="G126" s="238">
        <v>5.7128729653456798</v>
      </c>
      <c r="H126" s="240">
        <v>2016</v>
      </c>
      <c r="I126" s="237">
        <v>19</v>
      </c>
      <c r="J126" s="238">
        <v>15.837358905795735</v>
      </c>
      <c r="K126" s="240">
        <v>2016</v>
      </c>
      <c r="M126" s="209">
        <f t="shared" si="13"/>
        <v>7.7610000000000001</v>
      </c>
      <c r="N126" s="209">
        <f t="shared" si="14"/>
        <v>2.9240000000000004</v>
      </c>
      <c r="O126" s="209">
        <f t="shared" si="15"/>
        <v>10.685</v>
      </c>
      <c r="P126" s="209">
        <f t="shared" si="16"/>
        <v>2.9240000000000004</v>
      </c>
      <c r="Q126" s="209"/>
      <c r="R126" s="209">
        <f t="shared" si="17"/>
        <v>2.9240000000000004</v>
      </c>
      <c r="S126" s="209" t="str">
        <f t="shared" si="18"/>
        <v/>
      </c>
      <c r="T126" s="209">
        <f t="shared" si="19"/>
        <v>2.7888729653456794</v>
      </c>
      <c r="U126" s="209" t="str">
        <f t="shared" si="20"/>
        <v/>
      </c>
      <c r="V126" s="209" t="str">
        <f t="shared" si="21"/>
        <v/>
      </c>
      <c r="W126" s="209" t="str">
        <f t="shared" si="22"/>
        <v/>
      </c>
      <c r="X126" s="233">
        <f t="shared" si="23"/>
        <v>0</v>
      </c>
      <c r="Y126" s="234">
        <f t="shared" si="24"/>
        <v>0</v>
      </c>
      <c r="Z126" s="234">
        <f t="shared" si="25"/>
        <v>0</v>
      </c>
    </row>
    <row r="127" spans="1:27">
      <c r="A127" s="235">
        <v>775</v>
      </c>
      <c r="B127" s="236" t="s">
        <v>186</v>
      </c>
      <c r="C127" s="237">
        <v>8</v>
      </c>
      <c r="D127" s="238">
        <v>8.1239072688762928</v>
      </c>
      <c r="E127" s="239">
        <v>2002</v>
      </c>
      <c r="F127" s="237">
        <v>7</v>
      </c>
      <c r="G127" s="238">
        <v>1.4058744428987999</v>
      </c>
      <c r="H127" s="240">
        <v>2008</v>
      </c>
      <c r="I127" s="237">
        <v>15</v>
      </c>
      <c r="J127" s="238">
        <v>9.529781711775092</v>
      </c>
      <c r="K127" s="240">
        <v>2008</v>
      </c>
      <c r="M127" s="209">
        <f t="shared" si="13"/>
        <v>5.9530000000000003</v>
      </c>
      <c r="N127" s="209">
        <f t="shared" si="14"/>
        <v>3.1640000000000006</v>
      </c>
      <c r="O127" s="209">
        <f t="shared" si="15"/>
        <v>9.1170000000000009</v>
      </c>
      <c r="P127" s="209">
        <f t="shared" si="16"/>
        <v>3.1640000000000006</v>
      </c>
      <c r="Q127" s="209"/>
      <c r="R127" s="209">
        <f t="shared" si="17"/>
        <v>1.4058744428987999</v>
      </c>
      <c r="S127" s="209" t="str">
        <f t="shared" si="18"/>
        <v/>
      </c>
      <c r="T127" s="209">
        <f t="shared" si="19"/>
        <v>0</v>
      </c>
      <c r="U127" s="209" t="str">
        <f t="shared" si="20"/>
        <v/>
      </c>
      <c r="V127" s="209">
        <f t="shared" si="21"/>
        <v>1.6581255571012006</v>
      </c>
      <c r="W127" s="209">
        <f t="shared" si="22"/>
        <v>0.1</v>
      </c>
      <c r="X127" s="233">
        <f t="shared" si="23"/>
        <v>1</v>
      </c>
      <c r="Y127" s="234">
        <f t="shared" si="24"/>
        <v>1</v>
      </c>
      <c r="Z127" s="234">
        <f t="shared" si="25"/>
        <v>0</v>
      </c>
    </row>
    <row r="128" spans="1:27">
      <c r="A128" s="235">
        <v>552</v>
      </c>
      <c r="B128" s="236" t="s">
        <v>186</v>
      </c>
      <c r="C128" s="237">
        <v>20.229999999999997</v>
      </c>
      <c r="D128" s="238">
        <v>13.443769413318384</v>
      </c>
      <c r="E128" s="239">
        <v>1991</v>
      </c>
      <c r="F128" s="237">
        <v>10.470000000000002</v>
      </c>
      <c r="G128" s="238">
        <v>1.1457716756011658</v>
      </c>
      <c r="H128" s="240">
        <v>2006</v>
      </c>
      <c r="I128" s="237">
        <v>30.7</v>
      </c>
      <c r="J128" s="238">
        <v>14.58954108891955</v>
      </c>
      <c r="K128" s="240">
        <v>2006</v>
      </c>
      <c r="M128" s="209">
        <f t="shared" si="13"/>
        <v>11.093360000000001</v>
      </c>
      <c r="N128" s="209">
        <f t="shared" si="14"/>
        <v>3.4760399999999994</v>
      </c>
      <c r="O128" s="209">
        <f t="shared" si="15"/>
        <v>14.5694</v>
      </c>
      <c r="P128" s="209">
        <f t="shared" si="16"/>
        <v>3.4760399999999994</v>
      </c>
      <c r="Q128" s="209"/>
      <c r="R128" s="209">
        <f t="shared" si="17"/>
        <v>1.1457716756011658</v>
      </c>
      <c r="S128" s="209" t="str">
        <f t="shared" si="18"/>
        <v/>
      </c>
      <c r="T128" s="209">
        <f t="shared" si="19"/>
        <v>0</v>
      </c>
      <c r="U128" s="209" t="str">
        <f t="shared" si="20"/>
        <v/>
      </c>
      <c r="V128" s="209">
        <f t="shared" si="21"/>
        <v>2.2302683243988337</v>
      </c>
      <c r="W128" s="209">
        <f t="shared" si="22"/>
        <v>0.1</v>
      </c>
      <c r="X128" s="233">
        <f t="shared" si="23"/>
        <v>1</v>
      </c>
      <c r="Y128" s="234">
        <f t="shared" si="24"/>
        <v>1</v>
      </c>
      <c r="Z128" s="234">
        <f t="shared" si="25"/>
        <v>0</v>
      </c>
    </row>
    <row r="129" spans="1:26">
      <c r="A129" s="235" t="s">
        <v>195</v>
      </c>
      <c r="B129" s="236" t="s">
        <v>187</v>
      </c>
      <c r="C129" s="237">
        <v>2.2000000000000002</v>
      </c>
      <c r="D129" s="238">
        <v>2.4933711786255444</v>
      </c>
      <c r="E129" s="239">
        <v>1990</v>
      </c>
      <c r="F129" s="237">
        <v>0</v>
      </c>
      <c r="G129" s="238">
        <v>0</v>
      </c>
      <c r="H129" s="240">
        <v>0</v>
      </c>
      <c r="I129" s="237">
        <v>2.2000000000000002</v>
      </c>
      <c r="J129" s="238">
        <v>2.4933711786255444</v>
      </c>
      <c r="K129" s="240">
        <v>1990</v>
      </c>
      <c r="M129" s="209">
        <f t="shared" si="13"/>
        <v>2.1654</v>
      </c>
      <c r="N129" s="209">
        <f t="shared" si="14"/>
        <v>0</v>
      </c>
      <c r="O129" s="209">
        <f t="shared" si="15"/>
        <v>2.1654</v>
      </c>
      <c r="P129" s="209">
        <f t="shared" si="16"/>
        <v>2.1654</v>
      </c>
      <c r="Q129" s="209"/>
      <c r="R129" s="209" t="str">
        <f t="shared" si="17"/>
        <v/>
      </c>
      <c r="S129" s="209">
        <f t="shared" si="18"/>
        <v>2.1654</v>
      </c>
      <c r="T129" s="209" t="str">
        <f t="shared" si="19"/>
        <v/>
      </c>
      <c r="U129" s="209">
        <f t="shared" si="20"/>
        <v>0.32797117862554437</v>
      </c>
      <c r="V129" s="209" t="str">
        <f t="shared" si="21"/>
        <v/>
      </c>
      <c r="W129" s="209" t="str">
        <f t="shared" si="22"/>
        <v/>
      </c>
      <c r="X129" s="233">
        <f t="shared" si="23"/>
        <v>0</v>
      </c>
      <c r="Y129" s="234">
        <f t="shared" si="24"/>
        <v>0</v>
      </c>
      <c r="Z129" s="234">
        <f t="shared" si="25"/>
        <v>0</v>
      </c>
    </row>
    <row r="130" spans="1:26">
      <c r="A130" s="235">
        <v>1020</v>
      </c>
      <c r="B130" s="236" t="s">
        <v>186</v>
      </c>
      <c r="C130" s="237">
        <v>13</v>
      </c>
      <c r="D130" s="238">
        <v>10.57418548210021</v>
      </c>
      <c r="E130" s="239">
        <v>1977</v>
      </c>
      <c r="F130" s="237">
        <v>9</v>
      </c>
      <c r="G130" s="238">
        <v>7.3449786888029998</v>
      </c>
      <c r="H130" s="240">
        <v>2010</v>
      </c>
      <c r="I130" s="237">
        <v>22</v>
      </c>
      <c r="J130" s="238">
        <v>17.919164170903208</v>
      </c>
      <c r="K130" s="240">
        <v>2010</v>
      </c>
      <c r="M130" s="209">
        <f t="shared" si="13"/>
        <v>8.2129999999999992</v>
      </c>
      <c r="N130" s="209">
        <f t="shared" si="14"/>
        <v>3.468</v>
      </c>
      <c r="O130" s="209">
        <f t="shared" si="15"/>
        <v>11.680999999999999</v>
      </c>
      <c r="P130" s="209">
        <f t="shared" si="16"/>
        <v>3.468</v>
      </c>
      <c r="Q130" s="209"/>
      <c r="R130" s="209">
        <f t="shared" si="17"/>
        <v>3.468</v>
      </c>
      <c r="S130" s="209" t="str">
        <f t="shared" si="18"/>
        <v/>
      </c>
      <c r="T130" s="209">
        <f t="shared" si="19"/>
        <v>3.8769786888029998</v>
      </c>
      <c r="U130" s="209" t="str">
        <f t="shared" si="20"/>
        <v/>
      </c>
      <c r="V130" s="209" t="str">
        <f t="shared" si="21"/>
        <v/>
      </c>
      <c r="W130" s="209" t="str">
        <f t="shared" si="22"/>
        <v/>
      </c>
      <c r="X130" s="233">
        <f t="shared" si="23"/>
        <v>0</v>
      </c>
      <c r="Y130" s="234">
        <f t="shared" si="24"/>
        <v>0</v>
      </c>
      <c r="Z130" s="234">
        <f t="shared" si="25"/>
        <v>0</v>
      </c>
    </row>
    <row r="131" spans="1:26">
      <c r="A131" s="235">
        <v>804</v>
      </c>
      <c r="B131" s="236" t="s">
        <v>186</v>
      </c>
      <c r="C131" s="237">
        <v>14.429</v>
      </c>
      <c r="D131" s="238">
        <v>11.190216974706347</v>
      </c>
      <c r="E131" s="239">
        <v>1982</v>
      </c>
      <c r="F131" s="237">
        <v>9.8710000000000004</v>
      </c>
      <c r="G131" s="238">
        <v>9.1566982400815444</v>
      </c>
      <c r="H131" s="240">
        <v>2009</v>
      </c>
      <c r="I131" s="237">
        <v>24.3</v>
      </c>
      <c r="J131" s="238">
        <v>20.346915214787892</v>
      </c>
      <c r="K131" s="240">
        <v>2009</v>
      </c>
      <c r="M131" s="209">
        <f t="shared" si="13"/>
        <v>8.8589079999999996</v>
      </c>
      <c r="N131" s="209">
        <f t="shared" si="14"/>
        <v>3.5856919999999999</v>
      </c>
      <c r="O131" s="209">
        <f t="shared" si="15"/>
        <v>12.444599999999999</v>
      </c>
      <c r="P131" s="209">
        <f t="shared" si="16"/>
        <v>3.5856919999999999</v>
      </c>
      <c r="Q131" s="209"/>
      <c r="R131" s="209">
        <f t="shared" si="17"/>
        <v>3.5856919999999999</v>
      </c>
      <c r="S131" s="209" t="str">
        <f t="shared" si="18"/>
        <v/>
      </c>
      <c r="T131" s="209">
        <f t="shared" si="19"/>
        <v>5.5710062400815445</v>
      </c>
      <c r="U131" s="209" t="str">
        <f t="shared" si="20"/>
        <v/>
      </c>
      <c r="V131" s="209" t="str">
        <f t="shared" si="21"/>
        <v/>
      </c>
      <c r="W131" s="209" t="str">
        <f t="shared" si="22"/>
        <v/>
      </c>
      <c r="X131" s="233">
        <f t="shared" si="23"/>
        <v>0</v>
      </c>
      <c r="Y131" s="234">
        <f t="shared" si="24"/>
        <v>0</v>
      </c>
      <c r="Z131" s="234">
        <f t="shared" si="25"/>
        <v>0</v>
      </c>
    </row>
    <row r="132" spans="1:26">
      <c r="A132" s="235">
        <v>579</v>
      </c>
      <c r="B132" s="236" t="s">
        <v>186</v>
      </c>
      <c r="C132" s="237">
        <v>17.100000000000001</v>
      </c>
      <c r="D132" s="238">
        <v>12.271174416064721</v>
      </c>
      <c r="E132" s="239" t="s">
        <v>193</v>
      </c>
      <c r="F132" s="237">
        <v>11</v>
      </c>
      <c r="G132" s="238">
        <v>3.6516230200538073</v>
      </c>
      <c r="H132" s="240">
        <v>2008</v>
      </c>
      <c r="I132" s="237">
        <v>28.1</v>
      </c>
      <c r="J132" s="238">
        <v>15.922797436118529</v>
      </c>
      <c r="K132" s="240">
        <v>2008</v>
      </c>
      <c r="M132" s="209">
        <f t="shared" si="13"/>
        <v>10.0542</v>
      </c>
      <c r="N132" s="209">
        <f t="shared" si="14"/>
        <v>3.652000000000001</v>
      </c>
      <c r="O132" s="209">
        <f t="shared" si="15"/>
        <v>13.706200000000001</v>
      </c>
      <c r="P132" s="209">
        <f t="shared" si="16"/>
        <v>3.652000000000001</v>
      </c>
      <c r="Q132" s="209"/>
      <c r="R132" s="209">
        <f t="shared" si="17"/>
        <v>3.6516230200538073</v>
      </c>
      <c r="S132" s="209" t="str">
        <f t="shared" si="18"/>
        <v/>
      </c>
      <c r="T132" s="209">
        <f t="shared" si="19"/>
        <v>0</v>
      </c>
      <c r="U132" s="209" t="str">
        <f t="shared" si="20"/>
        <v/>
      </c>
      <c r="V132" s="209">
        <f t="shared" si="21"/>
        <v>3.7697994619367847E-4</v>
      </c>
      <c r="W132" s="209" t="str">
        <f t="shared" si="22"/>
        <v/>
      </c>
      <c r="X132" s="233">
        <f t="shared" si="23"/>
        <v>1</v>
      </c>
      <c r="Y132" s="234">
        <f t="shared" si="24"/>
        <v>1</v>
      </c>
      <c r="Z132" s="234">
        <f t="shared" si="25"/>
        <v>0</v>
      </c>
    </row>
    <row r="133" spans="1:26">
      <c r="A133" s="235">
        <v>435</v>
      </c>
      <c r="B133" s="236" t="s">
        <v>186</v>
      </c>
      <c r="C133" s="237">
        <v>10.6</v>
      </c>
      <c r="D133" s="238">
        <v>9.465020641683763</v>
      </c>
      <c r="E133" s="239">
        <v>1990</v>
      </c>
      <c r="F133" s="237">
        <v>8.4</v>
      </c>
      <c r="G133" s="238">
        <v>3.0773639102073269</v>
      </c>
      <c r="H133" s="240">
        <v>2004</v>
      </c>
      <c r="I133" s="237">
        <v>19</v>
      </c>
      <c r="J133" s="238">
        <v>12.542384551891089</v>
      </c>
      <c r="K133" s="240">
        <v>2004</v>
      </c>
      <c r="M133" s="209">
        <f t="shared" si="13"/>
        <v>7.1281999999999996</v>
      </c>
      <c r="N133" s="209">
        <f t="shared" si="14"/>
        <v>3.5568000000000008</v>
      </c>
      <c r="O133" s="209">
        <f t="shared" si="15"/>
        <v>10.685</v>
      </c>
      <c r="P133" s="209">
        <f t="shared" si="16"/>
        <v>3.5568000000000008</v>
      </c>
      <c r="Q133" s="209"/>
      <c r="R133" s="209">
        <f t="shared" si="17"/>
        <v>3.0773639102073269</v>
      </c>
      <c r="S133" s="209" t="str">
        <f t="shared" si="18"/>
        <v/>
      </c>
      <c r="T133" s="209">
        <f t="shared" si="19"/>
        <v>0</v>
      </c>
      <c r="U133" s="209" t="str">
        <f t="shared" si="20"/>
        <v/>
      </c>
      <c r="V133" s="209">
        <f t="shared" si="21"/>
        <v>0.37943608979267385</v>
      </c>
      <c r="W133" s="209">
        <f t="shared" si="22"/>
        <v>0.1</v>
      </c>
      <c r="X133" s="233">
        <f t="shared" si="23"/>
        <v>1</v>
      </c>
      <c r="Y133" s="234">
        <f t="shared" si="24"/>
        <v>1</v>
      </c>
      <c r="Z133" s="234">
        <f t="shared" si="25"/>
        <v>0</v>
      </c>
    </row>
    <row r="134" spans="1:26">
      <c r="A134" s="235">
        <v>1386</v>
      </c>
      <c r="B134" s="236" t="s">
        <v>186</v>
      </c>
      <c r="C134" s="237">
        <v>32.700000000000003</v>
      </c>
      <c r="D134" s="238">
        <v>17.448312627543181</v>
      </c>
      <c r="E134" s="239">
        <v>0</v>
      </c>
      <c r="F134" s="237">
        <v>13.5</v>
      </c>
      <c r="G134" s="238">
        <v>0.85934464632152285</v>
      </c>
      <c r="H134" s="240">
        <v>2013</v>
      </c>
      <c r="I134" s="237">
        <v>46.2</v>
      </c>
      <c r="J134" s="238">
        <v>18.307657273864706</v>
      </c>
      <c r="K134" s="240">
        <v>2013</v>
      </c>
      <c r="M134" s="209">
        <f t="shared" si="13"/>
        <v>15.2334</v>
      </c>
      <c r="N134" s="209">
        <f t="shared" si="14"/>
        <v>3.843399999999999</v>
      </c>
      <c r="O134" s="209">
        <f t="shared" si="15"/>
        <v>19.076799999999999</v>
      </c>
      <c r="P134" s="209">
        <f t="shared" si="16"/>
        <v>3.843399999999999</v>
      </c>
      <c r="Q134" s="209"/>
      <c r="R134" s="209">
        <f t="shared" si="17"/>
        <v>0.85934464632152285</v>
      </c>
      <c r="S134" s="209" t="str">
        <f t="shared" si="18"/>
        <v/>
      </c>
      <c r="T134" s="209">
        <f t="shared" si="19"/>
        <v>0</v>
      </c>
      <c r="U134" s="209" t="str">
        <f t="shared" si="20"/>
        <v/>
      </c>
      <c r="V134" s="209">
        <f t="shared" si="21"/>
        <v>2.8840553536784763</v>
      </c>
      <c r="W134" s="209">
        <f t="shared" si="22"/>
        <v>0.1</v>
      </c>
      <c r="X134" s="233">
        <f t="shared" si="23"/>
        <v>1</v>
      </c>
      <c r="Y134" s="234">
        <f t="shared" si="24"/>
        <v>1</v>
      </c>
      <c r="Z134" s="234">
        <f t="shared" si="25"/>
        <v>0</v>
      </c>
    </row>
    <row r="135" spans="1:26">
      <c r="A135" s="235">
        <v>696</v>
      </c>
      <c r="B135" s="236" t="s">
        <v>186</v>
      </c>
      <c r="C135" s="237">
        <v>9.1370000000000005</v>
      </c>
      <c r="D135" s="238">
        <v>8.731730833504173</v>
      </c>
      <c r="E135" s="239">
        <v>1981</v>
      </c>
      <c r="F135" s="237">
        <v>8.0629999999999988</v>
      </c>
      <c r="G135" s="238">
        <v>0.26810351472539734</v>
      </c>
      <c r="H135" s="240">
        <v>2007</v>
      </c>
      <c r="I135" s="237">
        <v>17.2</v>
      </c>
      <c r="J135" s="238">
        <v>8.9998343482295695</v>
      </c>
      <c r="K135" s="240">
        <v>2007</v>
      </c>
      <c r="M135" s="209">
        <f t="shared" si="13"/>
        <v>6.4669239999999997</v>
      </c>
      <c r="N135" s="209">
        <f t="shared" si="14"/>
        <v>3.6204760000000009</v>
      </c>
      <c r="O135" s="209">
        <f t="shared" si="15"/>
        <v>10.087400000000001</v>
      </c>
      <c r="P135" s="209">
        <f t="shared" si="16"/>
        <v>3.6204760000000009</v>
      </c>
      <c r="Q135" s="209"/>
      <c r="R135" s="209">
        <f t="shared" si="17"/>
        <v>0.26810351472539734</v>
      </c>
      <c r="S135" s="209" t="str">
        <f t="shared" si="18"/>
        <v/>
      </c>
      <c r="T135" s="209">
        <f t="shared" si="19"/>
        <v>0</v>
      </c>
      <c r="U135" s="209" t="str">
        <f t="shared" si="20"/>
        <v/>
      </c>
      <c r="V135" s="209">
        <f t="shared" si="21"/>
        <v>3.2523724852746034</v>
      </c>
      <c r="W135" s="209">
        <f t="shared" si="22"/>
        <v>0.1</v>
      </c>
      <c r="X135" s="233">
        <f t="shared" si="23"/>
        <v>1</v>
      </c>
      <c r="Y135" s="234">
        <f t="shared" si="24"/>
        <v>1</v>
      </c>
      <c r="Z135" s="234">
        <f t="shared" si="25"/>
        <v>0</v>
      </c>
    </row>
    <row r="136" spans="1:26">
      <c r="A136" s="235">
        <v>708</v>
      </c>
      <c r="B136" s="236" t="s">
        <v>186</v>
      </c>
      <c r="C136" s="237">
        <v>16.2</v>
      </c>
      <c r="D136" s="238">
        <v>11.916183013538712</v>
      </c>
      <c r="E136" s="239">
        <v>1982</v>
      </c>
      <c r="F136" s="237">
        <v>11.5</v>
      </c>
      <c r="G136" s="238">
        <v>6.8374623210633541</v>
      </c>
      <c r="H136" s="240">
        <v>2007</v>
      </c>
      <c r="I136" s="237">
        <v>27.7</v>
      </c>
      <c r="J136" s="238">
        <v>18.753645334602066</v>
      </c>
      <c r="K136" s="240">
        <v>2007</v>
      </c>
      <c r="M136" s="209">
        <f t="shared" si="13"/>
        <v>9.6593999999999998</v>
      </c>
      <c r="N136" s="209">
        <f t="shared" si="14"/>
        <v>3.9139999999999997</v>
      </c>
      <c r="O136" s="209">
        <f t="shared" si="15"/>
        <v>13.573399999999999</v>
      </c>
      <c r="P136" s="209">
        <f t="shared" si="16"/>
        <v>3.9139999999999997</v>
      </c>
      <c r="Q136" s="209"/>
      <c r="R136" s="209">
        <f t="shared" si="17"/>
        <v>3.9139999999999997</v>
      </c>
      <c r="S136" s="209" t="str">
        <f t="shared" si="18"/>
        <v/>
      </c>
      <c r="T136" s="209">
        <f t="shared" si="19"/>
        <v>2.9234623210633544</v>
      </c>
      <c r="U136" s="209" t="str">
        <f t="shared" si="20"/>
        <v/>
      </c>
      <c r="V136" s="209" t="str">
        <f t="shared" si="21"/>
        <v/>
      </c>
      <c r="W136" s="209" t="str">
        <f t="shared" si="22"/>
        <v/>
      </c>
      <c r="X136" s="233">
        <f t="shared" si="23"/>
        <v>0</v>
      </c>
      <c r="Y136" s="234">
        <f t="shared" si="24"/>
        <v>0</v>
      </c>
      <c r="Z136" s="234">
        <f t="shared" si="25"/>
        <v>0</v>
      </c>
    </row>
    <row r="137" spans="1:26">
      <c r="A137" s="235">
        <v>1382</v>
      </c>
      <c r="B137" s="236" t="s">
        <v>186</v>
      </c>
      <c r="C137" s="237">
        <v>24.2</v>
      </c>
      <c r="D137" s="238">
        <v>14.817427907512382</v>
      </c>
      <c r="E137" s="239" t="s">
        <v>193</v>
      </c>
      <c r="F137" s="237">
        <v>11.900000000000002</v>
      </c>
      <c r="G137" s="238">
        <v>2.4484361075925429</v>
      </c>
      <c r="H137" s="240">
        <v>2013</v>
      </c>
      <c r="I137" s="237">
        <v>36.1</v>
      </c>
      <c r="J137" s="238">
        <v>17.265864015104924</v>
      </c>
      <c r="K137" s="240">
        <v>2013</v>
      </c>
      <c r="M137" s="209">
        <f t="shared" si="13"/>
        <v>12.4114</v>
      </c>
      <c r="N137" s="209">
        <f t="shared" si="14"/>
        <v>3.950800000000001</v>
      </c>
      <c r="O137" s="209">
        <f t="shared" si="15"/>
        <v>16.362200000000001</v>
      </c>
      <c r="P137" s="209">
        <f t="shared" si="16"/>
        <v>3.950800000000001</v>
      </c>
      <c r="Q137" s="209"/>
      <c r="R137" s="209">
        <f t="shared" si="17"/>
        <v>2.4484361075925429</v>
      </c>
      <c r="S137" s="209" t="str">
        <f t="shared" si="18"/>
        <v/>
      </c>
      <c r="T137" s="209">
        <f t="shared" si="19"/>
        <v>0</v>
      </c>
      <c r="U137" s="209" t="str">
        <f t="shared" si="20"/>
        <v/>
      </c>
      <c r="V137" s="209">
        <f t="shared" si="21"/>
        <v>1.402363892407458</v>
      </c>
      <c r="W137" s="209">
        <f t="shared" si="22"/>
        <v>0.1</v>
      </c>
      <c r="X137" s="233">
        <f t="shared" si="23"/>
        <v>1</v>
      </c>
      <c r="Y137" s="234">
        <f t="shared" si="24"/>
        <v>1</v>
      </c>
      <c r="Z137" s="234">
        <f t="shared" si="25"/>
        <v>0</v>
      </c>
    </row>
    <row r="138" spans="1:26">
      <c r="A138" s="235">
        <v>1201</v>
      </c>
      <c r="B138" s="236" t="s">
        <v>186</v>
      </c>
      <c r="C138" s="237">
        <v>13.3</v>
      </c>
      <c r="D138" s="238">
        <v>10.705983966639414</v>
      </c>
      <c r="E138" s="239" t="s">
        <v>193</v>
      </c>
      <c r="F138" s="237">
        <v>10.599999999999998</v>
      </c>
      <c r="G138" s="238">
        <v>7.6364894321569698</v>
      </c>
      <c r="H138" s="240">
        <v>2012</v>
      </c>
      <c r="I138" s="237">
        <v>23.9</v>
      </c>
      <c r="J138" s="238">
        <v>18.342473398796383</v>
      </c>
      <c r="K138" s="240">
        <v>2012</v>
      </c>
      <c r="M138" s="209">
        <f t="shared" si="13"/>
        <v>8.3485999999999994</v>
      </c>
      <c r="N138" s="209">
        <f t="shared" si="14"/>
        <v>3.9632000000000005</v>
      </c>
      <c r="O138" s="209">
        <f t="shared" si="15"/>
        <v>12.3118</v>
      </c>
      <c r="P138" s="209">
        <f t="shared" si="16"/>
        <v>3.9632000000000005</v>
      </c>
      <c r="Q138" s="209"/>
      <c r="R138" s="209">
        <f t="shared" si="17"/>
        <v>3.9632000000000005</v>
      </c>
      <c r="S138" s="209" t="str">
        <f t="shared" si="18"/>
        <v/>
      </c>
      <c r="T138" s="209">
        <f t="shared" si="19"/>
        <v>3.6732894321569693</v>
      </c>
      <c r="U138" s="209" t="str">
        <f t="shared" si="20"/>
        <v/>
      </c>
      <c r="V138" s="209" t="str">
        <f t="shared" si="21"/>
        <v/>
      </c>
      <c r="W138" s="209" t="str">
        <f t="shared" si="22"/>
        <v/>
      </c>
      <c r="X138" s="233">
        <f t="shared" si="23"/>
        <v>0</v>
      </c>
      <c r="Y138" s="234">
        <f t="shared" si="24"/>
        <v>0</v>
      </c>
      <c r="Z138" s="234">
        <f t="shared" si="25"/>
        <v>0</v>
      </c>
    </row>
    <row r="139" spans="1:26">
      <c r="A139" s="235">
        <v>1394</v>
      </c>
      <c r="B139" s="236" t="s">
        <v>186</v>
      </c>
      <c r="C139" s="237">
        <v>11.7</v>
      </c>
      <c r="D139" s="238">
        <v>9.9862649190778043</v>
      </c>
      <c r="E139" s="239">
        <v>1976</v>
      </c>
      <c r="F139" s="237">
        <v>10</v>
      </c>
      <c r="G139" s="238">
        <v>5.0057806862702598</v>
      </c>
      <c r="H139" s="240">
        <v>2014</v>
      </c>
      <c r="I139" s="237">
        <v>21.7</v>
      </c>
      <c r="J139" s="238">
        <v>14.992045605348064</v>
      </c>
      <c r="K139" s="240">
        <v>2014</v>
      </c>
      <c r="M139" s="209">
        <f t="shared" si="13"/>
        <v>7.6254</v>
      </c>
      <c r="N139" s="209">
        <f t="shared" si="14"/>
        <v>3.9560000000000004</v>
      </c>
      <c r="O139" s="209">
        <f t="shared" si="15"/>
        <v>11.5814</v>
      </c>
      <c r="P139" s="209">
        <f t="shared" si="16"/>
        <v>3.9560000000000004</v>
      </c>
      <c r="Q139" s="209"/>
      <c r="R139" s="209">
        <f t="shared" si="17"/>
        <v>3.9560000000000004</v>
      </c>
      <c r="S139" s="209" t="str">
        <f t="shared" si="18"/>
        <v/>
      </c>
      <c r="T139" s="209">
        <f t="shared" si="19"/>
        <v>1.0497806862702594</v>
      </c>
      <c r="U139" s="209" t="str">
        <f t="shared" si="20"/>
        <v/>
      </c>
      <c r="V139" s="209" t="str">
        <f t="shared" si="21"/>
        <v/>
      </c>
      <c r="W139" s="209" t="str">
        <f t="shared" si="22"/>
        <v/>
      </c>
      <c r="X139" s="233">
        <f t="shared" si="23"/>
        <v>0</v>
      </c>
      <c r="Y139" s="234">
        <f t="shared" si="24"/>
        <v>0</v>
      </c>
      <c r="Z139" s="234">
        <f t="shared" si="25"/>
        <v>0</v>
      </c>
    </row>
    <row r="140" spans="1:26">
      <c r="A140" s="235">
        <v>1018</v>
      </c>
      <c r="B140" s="236" t="s">
        <v>187</v>
      </c>
      <c r="C140" s="237">
        <v>3</v>
      </c>
      <c r="D140" s="238">
        <v>10.634643135603309</v>
      </c>
      <c r="E140" s="239">
        <v>2011</v>
      </c>
      <c r="F140" s="237">
        <v>0</v>
      </c>
      <c r="G140" s="238">
        <v>0</v>
      </c>
      <c r="H140" s="240">
        <v>0</v>
      </c>
      <c r="I140" s="237">
        <v>3</v>
      </c>
      <c r="J140" s="238">
        <v>10.634643135603309</v>
      </c>
      <c r="K140" s="240">
        <v>2011</v>
      </c>
      <c r="M140" s="209">
        <f t="shared" si="13"/>
        <v>2.7029999999999998</v>
      </c>
      <c r="N140" s="209">
        <f t="shared" si="14"/>
        <v>0</v>
      </c>
      <c r="O140" s="209">
        <f t="shared" si="15"/>
        <v>2.7029999999999998</v>
      </c>
      <c r="P140" s="209">
        <f t="shared" si="16"/>
        <v>2.7029999999999998</v>
      </c>
      <c r="Q140" s="209"/>
      <c r="R140" s="209" t="str">
        <f t="shared" si="17"/>
        <v/>
      </c>
      <c r="S140" s="209">
        <f t="shared" si="18"/>
        <v>2.7029999999999998</v>
      </c>
      <c r="T140" s="209" t="str">
        <f t="shared" si="19"/>
        <v/>
      </c>
      <c r="U140" s="209">
        <f t="shared" si="20"/>
        <v>7.9316431356033092</v>
      </c>
      <c r="V140" s="209" t="str">
        <f t="shared" si="21"/>
        <v/>
      </c>
      <c r="W140" s="209" t="str">
        <f t="shared" si="22"/>
        <v/>
      </c>
      <c r="X140" s="233">
        <f t="shared" si="23"/>
        <v>0</v>
      </c>
      <c r="Y140" s="234">
        <f t="shared" si="24"/>
        <v>0</v>
      </c>
      <c r="Z140" s="234">
        <f t="shared" si="25"/>
        <v>0</v>
      </c>
    </row>
    <row r="141" spans="1:26">
      <c r="A141" s="235">
        <v>457</v>
      </c>
      <c r="B141" s="236" t="s">
        <v>186</v>
      </c>
      <c r="C141" s="237">
        <v>10.77</v>
      </c>
      <c r="D141" s="238">
        <v>9.5471387337924103</v>
      </c>
      <c r="E141" s="239">
        <v>1990</v>
      </c>
      <c r="F141" s="237">
        <v>10</v>
      </c>
      <c r="G141" s="238">
        <v>3.289132084924363</v>
      </c>
      <c r="H141" s="240">
        <v>2006</v>
      </c>
      <c r="I141" s="237">
        <v>20.77</v>
      </c>
      <c r="J141" s="238">
        <v>12.836270818716773</v>
      </c>
      <c r="K141" s="240">
        <v>2006</v>
      </c>
      <c r="M141" s="209">
        <f t="shared" si="13"/>
        <v>7.2050400000000003</v>
      </c>
      <c r="N141" s="209">
        <f t="shared" si="14"/>
        <v>4.0676000000000005</v>
      </c>
      <c r="O141" s="209">
        <f t="shared" si="15"/>
        <v>11.272640000000001</v>
      </c>
      <c r="P141" s="209">
        <f t="shared" si="16"/>
        <v>4.0676000000000005</v>
      </c>
      <c r="Q141" s="209"/>
      <c r="R141" s="209">
        <f t="shared" si="17"/>
        <v>3.289132084924363</v>
      </c>
      <c r="S141" s="209" t="str">
        <f t="shared" si="18"/>
        <v/>
      </c>
      <c r="T141" s="209">
        <f t="shared" si="19"/>
        <v>0</v>
      </c>
      <c r="U141" s="209" t="str">
        <f t="shared" si="20"/>
        <v/>
      </c>
      <c r="V141" s="209">
        <f t="shared" si="21"/>
        <v>0.67846791507563742</v>
      </c>
      <c r="W141" s="209">
        <f t="shared" si="22"/>
        <v>0.1</v>
      </c>
      <c r="X141" s="233">
        <f t="shared" si="23"/>
        <v>1</v>
      </c>
      <c r="Y141" s="234">
        <f t="shared" si="24"/>
        <v>1</v>
      </c>
      <c r="Z141" s="234">
        <f t="shared" si="25"/>
        <v>0</v>
      </c>
    </row>
    <row r="142" spans="1:26">
      <c r="A142" s="235">
        <v>858</v>
      </c>
      <c r="B142" s="236" t="s">
        <v>186</v>
      </c>
      <c r="C142" s="237">
        <v>28.4</v>
      </c>
      <c r="D142" s="238">
        <v>16.162523767839538</v>
      </c>
      <c r="E142" s="239">
        <v>2009</v>
      </c>
      <c r="F142" s="237">
        <v>13.300000000000004</v>
      </c>
      <c r="G142" s="238">
        <v>5.4358775042665943</v>
      </c>
      <c r="H142" s="240">
        <v>2010</v>
      </c>
      <c r="I142" s="237">
        <v>41.7</v>
      </c>
      <c r="J142" s="238">
        <v>21.59840127210613</v>
      </c>
      <c r="K142" s="240">
        <v>2010</v>
      </c>
      <c r="M142" s="209">
        <f t="shared" ref="M142:M205" si="26">IF($C142&gt;0,20*($C$11+(MIN(7.5,$C142)*$D$11)+(MAX(MIN(9.5,$C142-7.5),0)*$E$11)+(MAX(MIN(23,$C142-17),0)*$F$11)+(MAX($C142-40,0)*$G$11))/1000000,0)</f>
        <v>13.8058</v>
      </c>
      <c r="N142" s="209">
        <f t="shared" ref="N142:N205" si="27">O142-M142</f>
        <v>4.240499999999999</v>
      </c>
      <c r="O142" s="209">
        <f t="shared" ref="O142:O205" si="28">IF(I142&gt;0,20*($C$11+(MIN(7.5,I142)*$D$11)+(MAX(MIN(9.5,I142-7.5),0)*$E$11)+(MAX(MIN(23,I142-17),0)*$F$11)+(MAX(I142-40,0)*$G$11))/1000000,0)</f>
        <v>18.046299999999999</v>
      </c>
      <c r="P142" s="209">
        <f t="shared" ref="P142:P205" si="29">IF(B142="GF",M142,N142)</f>
        <v>4.240499999999999</v>
      </c>
      <c r="Q142" s="209"/>
      <c r="R142" s="209">
        <f t="shared" ref="R142:R275" si="30">IF(B142="UG",MIN(G142,P142),"")</f>
        <v>4.240499999999999</v>
      </c>
      <c r="S142" s="209" t="str">
        <f t="shared" ref="S142:S275" si="31">IF(B142="GF",MIN(D142,P142),"")</f>
        <v/>
      </c>
      <c r="T142" s="209">
        <f t="shared" ref="T142:T275" si="32">IF(B142="UG",G142-R142,"")</f>
        <v>1.1953775042665953</v>
      </c>
      <c r="U142" s="209" t="str">
        <f t="shared" ref="U142:U275" si="33">IF(B142="GF",D142-S142,"")</f>
        <v/>
      </c>
      <c r="V142" s="209" t="str">
        <f t="shared" ref="V142:V275" si="34">IF(P142&gt;SUM(R142:S142),P142-SUM(R142:S142,W142),"")</f>
        <v/>
      </c>
      <c r="W142" s="209" t="str">
        <f t="shared" ref="W142:W275" si="35">IF((P142-SUM(R142:S142))&gt;0.1,0.1,"")</f>
        <v/>
      </c>
      <c r="X142" s="233">
        <f t="shared" ref="X142:X275" si="36">IF(OR(AND(B142="GF",P142&gt;=D142),AND(B142="UG",P142&gt;=G142)),1,0)</f>
        <v>0</v>
      </c>
      <c r="Y142" s="234">
        <f t="shared" ref="Y142:Y275" si="37">IF(OR(AND(B142="GF",P142&gt;D142),AND(B142="UG",P142&gt;G142)),1,0)</f>
        <v>0</v>
      </c>
      <c r="Z142" s="234">
        <f t="shared" ref="Z142:Z275" si="38">IF(OR(AND(B142="GF",(P142-D142)&gt;=5),AND(B142="UG",(P142-G142)&gt;=5)),1,0)</f>
        <v>0</v>
      </c>
    </row>
    <row r="143" spans="1:26">
      <c r="A143" s="235">
        <v>1208</v>
      </c>
      <c r="B143" s="236" t="s">
        <v>186</v>
      </c>
      <c r="C143" s="237">
        <v>14.1</v>
      </c>
      <c r="D143" s="238">
        <v>11.050953537295987</v>
      </c>
      <c r="E143" s="239">
        <v>1961</v>
      </c>
      <c r="F143" s="237">
        <v>11.500000000000002</v>
      </c>
      <c r="G143" s="238">
        <v>2.7992110812000917</v>
      </c>
      <c r="H143" s="240">
        <v>2012</v>
      </c>
      <c r="I143" s="237">
        <v>25.6</v>
      </c>
      <c r="J143" s="238">
        <v>13.850164618496079</v>
      </c>
      <c r="K143" s="240">
        <v>2012</v>
      </c>
      <c r="M143" s="209">
        <f t="shared" si="26"/>
        <v>8.7102000000000004</v>
      </c>
      <c r="N143" s="209">
        <f t="shared" si="27"/>
        <v>4.1660000000000004</v>
      </c>
      <c r="O143" s="209">
        <f t="shared" si="28"/>
        <v>12.876200000000001</v>
      </c>
      <c r="P143" s="209">
        <f t="shared" si="29"/>
        <v>4.1660000000000004</v>
      </c>
      <c r="Q143" s="209"/>
      <c r="R143" s="209">
        <f t="shared" si="30"/>
        <v>2.7992110812000917</v>
      </c>
      <c r="S143" s="209" t="str">
        <f t="shared" si="31"/>
        <v/>
      </c>
      <c r="T143" s="209">
        <f t="shared" si="32"/>
        <v>0</v>
      </c>
      <c r="U143" s="209" t="str">
        <f t="shared" si="33"/>
        <v/>
      </c>
      <c r="V143" s="209">
        <f t="shared" si="34"/>
        <v>1.2667889187999086</v>
      </c>
      <c r="W143" s="209">
        <f t="shared" si="35"/>
        <v>0.1</v>
      </c>
      <c r="X143" s="233">
        <f t="shared" si="36"/>
        <v>1</v>
      </c>
      <c r="Y143" s="234">
        <f t="shared" si="37"/>
        <v>1</v>
      </c>
      <c r="Z143" s="234">
        <f t="shared" si="38"/>
        <v>0</v>
      </c>
    </row>
    <row r="144" spans="1:26">
      <c r="A144" s="235">
        <v>1324</v>
      </c>
      <c r="B144" s="236" t="s">
        <v>186</v>
      </c>
      <c r="C144" s="237">
        <v>15.8</v>
      </c>
      <c r="D144" s="238">
        <v>11.755521431323254</v>
      </c>
      <c r="E144" s="239">
        <v>2012</v>
      </c>
      <c r="F144" s="237">
        <v>12.3</v>
      </c>
      <c r="G144" s="238">
        <v>2.2692987542218521</v>
      </c>
      <c r="H144" s="240">
        <v>2014</v>
      </c>
      <c r="I144" s="237">
        <v>28.1</v>
      </c>
      <c r="J144" s="238">
        <v>14.024820185545106</v>
      </c>
      <c r="K144" s="240">
        <v>2014</v>
      </c>
      <c r="M144" s="209">
        <f t="shared" si="26"/>
        <v>9.4786000000000001</v>
      </c>
      <c r="N144" s="209">
        <f t="shared" si="27"/>
        <v>4.2276000000000007</v>
      </c>
      <c r="O144" s="209">
        <f t="shared" si="28"/>
        <v>13.706200000000001</v>
      </c>
      <c r="P144" s="209">
        <f t="shared" si="29"/>
        <v>4.2276000000000007</v>
      </c>
      <c r="Q144" s="209"/>
      <c r="R144" s="209">
        <f t="shared" si="30"/>
        <v>2.2692987542218521</v>
      </c>
      <c r="S144" s="209" t="str">
        <f t="shared" si="31"/>
        <v/>
      </c>
      <c r="T144" s="209">
        <f t="shared" si="32"/>
        <v>0</v>
      </c>
      <c r="U144" s="209" t="str">
        <f t="shared" si="33"/>
        <v/>
      </c>
      <c r="V144" s="209">
        <f t="shared" si="34"/>
        <v>1.8583012457781485</v>
      </c>
      <c r="W144" s="209">
        <f t="shared" si="35"/>
        <v>0.1</v>
      </c>
      <c r="X144" s="233">
        <f t="shared" si="36"/>
        <v>1</v>
      </c>
      <c r="Y144" s="234">
        <f t="shared" si="37"/>
        <v>1</v>
      </c>
      <c r="Z144" s="234">
        <f t="shared" si="38"/>
        <v>0</v>
      </c>
    </row>
    <row r="145" spans="1:26">
      <c r="A145" s="235">
        <v>467</v>
      </c>
      <c r="B145" s="236" t="s">
        <v>186</v>
      </c>
      <c r="C145" s="237">
        <v>5.7</v>
      </c>
      <c r="D145" s="238">
        <v>6.7582633034598336</v>
      </c>
      <c r="E145" s="239">
        <v>1996</v>
      </c>
      <c r="F145" s="237">
        <v>7.8999999999999995</v>
      </c>
      <c r="G145" s="238">
        <v>3.4855022233326953</v>
      </c>
      <c r="H145" s="240">
        <v>2005</v>
      </c>
      <c r="I145" s="237">
        <v>13.6</v>
      </c>
      <c r="J145" s="238">
        <v>10.243765526792529</v>
      </c>
      <c r="K145" s="240">
        <v>2005</v>
      </c>
      <c r="M145" s="209">
        <f t="shared" si="26"/>
        <v>4.5174000000000003</v>
      </c>
      <c r="N145" s="209">
        <f t="shared" si="27"/>
        <v>3.9667999999999992</v>
      </c>
      <c r="O145" s="209">
        <f t="shared" si="28"/>
        <v>8.4841999999999995</v>
      </c>
      <c r="P145" s="209">
        <f t="shared" si="29"/>
        <v>3.9667999999999992</v>
      </c>
      <c r="Q145" s="209"/>
      <c r="R145" s="209">
        <f t="shared" si="30"/>
        <v>3.4855022233326953</v>
      </c>
      <c r="S145" s="209" t="str">
        <f t="shared" si="31"/>
        <v/>
      </c>
      <c r="T145" s="209">
        <f t="shared" si="32"/>
        <v>0</v>
      </c>
      <c r="U145" s="209" t="str">
        <f t="shared" si="33"/>
        <v/>
      </c>
      <c r="V145" s="209">
        <f t="shared" si="34"/>
        <v>0.3812977766673038</v>
      </c>
      <c r="W145" s="209">
        <f t="shared" si="35"/>
        <v>0.1</v>
      </c>
      <c r="X145" s="233">
        <f t="shared" si="36"/>
        <v>1</v>
      </c>
      <c r="Y145" s="234">
        <f t="shared" si="37"/>
        <v>1</v>
      </c>
      <c r="Z145" s="234">
        <f t="shared" si="38"/>
        <v>0</v>
      </c>
    </row>
    <row r="146" spans="1:26">
      <c r="A146" s="235">
        <v>1554</v>
      </c>
      <c r="B146" s="236" t="s">
        <v>186</v>
      </c>
      <c r="C146" s="237">
        <v>18</v>
      </c>
      <c r="D146" s="238">
        <v>12.617723487696756</v>
      </c>
      <c r="E146" s="239">
        <v>2013</v>
      </c>
      <c r="F146" s="237">
        <v>13</v>
      </c>
      <c r="G146" s="238">
        <v>4.0040929633677633</v>
      </c>
      <c r="H146" s="240">
        <v>2015</v>
      </c>
      <c r="I146" s="237">
        <v>31</v>
      </c>
      <c r="J146" s="238">
        <v>16.621816451064518</v>
      </c>
      <c r="K146" s="240">
        <v>2015</v>
      </c>
      <c r="M146" s="209">
        <f t="shared" si="26"/>
        <v>10.353</v>
      </c>
      <c r="N146" s="209">
        <f t="shared" si="27"/>
        <v>4.3160000000000007</v>
      </c>
      <c r="O146" s="209">
        <f t="shared" si="28"/>
        <v>14.669</v>
      </c>
      <c r="P146" s="209">
        <f t="shared" si="29"/>
        <v>4.3160000000000007</v>
      </c>
      <c r="Q146" s="209"/>
      <c r="R146" s="209">
        <f t="shared" si="30"/>
        <v>4.0040929633677633</v>
      </c>
      <c r="S146" s="209" t="str">
        <f t="shared" si="31"/>
        <v/>
      </c>
      <c r="T146" s="209">
        <f t="shared" si="32"/>
        <v>0</v>
      </c>
      <c r="U146" s="209" t="str">
        <f t="shared" si="33"/>
        <v/>
      </c>
      <c r="V146" s="209">
        <f t="shared" si="34"/>
        <v>0.21190703663223776</v>
      </c>
      <c r="W146" s="209">
        <f t="shared" si="35"/>
        <v>0.1</v>
      </c>
      <c r="X146" s="233">
        <f t="shared" si="36"/>
        <v>1</v>
      </c>
      <c r="Y146" s="234">
        <f t="shared" si="37"/>
        <v>1</v>
      </c>
      <c r="Z146" s="234">
        <f t="shared" si="38"/>
        <v>0</v>
      </c>
    </row>
    <row r="147" spans="1:26">
      <c r="A147" s="235">
        <v>1280</v>
      </c>
      <c r="B147" s="236" t="s">
        <v>186</v>
      </c>
      <c r="C147" s="237">
        <v>10</v>
      </c>
      <c r="D147" s="238">
        <v>9.1702642415128466</v>
      </c>
      <c r="E147" s="239">
        <v>0</v>
      </c>
      <c r="F147" s="237">
        <v>10</v>
      </c>
      <c r="G147" s="238">
        <v>3.9567117678399111</v>
      </c>
      <c r="H147" s="240">
        <v>2013</v>
      </c>
      <c r="I147" s="237">
        <v>20</v>
      </c>
      <c r="J147" s="238">
        <v>13.126976009352758</v>
      </c>
      <c r="K147" s="240">
        <v>2013</v>
      </c>
      <c r="M147" s="209">
        <f t="shared" si="26"/>
        <v>6.8570000000000002</v>
      </c>
      <c r="N147" s="209">
        <f t="shared" si="27"/>
        <v>4.1599999999999993</v>
      </c>
      <c r="O147" s="209">
        <f t="shared" si="28"/>
        <v>11.016999999999999</v>
      </c>
      <c r="P147" s="209">
        <f t="shared" si="29"/>
        <v>4.1599999999999993</v>
      </c>
      <c r="Q147" s="209"/>
      <c r="R147" s="209">
        <f t="shared" si="30"/>
        <v>3.9567117678399111</v>
      </c>
      <c r="S147" s="209" t="str">
        <f t="shared" si="31"/>
        <v/>
      </c>
      <c r="T147" s="209">
        <f t="shared" si="32"/>
        <v>0</v>
      </c>
      <c r="U147" s="209" t="str">
        <f t="shared" si="33"/>
        <v/>
      </c>
      <c r="V147" s="209">
        <f t="shared" si="34"/>
        <v>0.10328823216008853</v>
      </c>
      <c r="W147" s="209">
        <f t="shared" si="35"/>
        <v>0.1</v>
      </c>
      <c r="X147" s="233">
        <f t="shared" si="36"/>
        <v>1</v>
      </c>
      <c r="Y147" s="234">
        <f t="shared" si="37"/>
        <v>1</v>
      </c>
      <c r="Z147" s="234">
        <f t="shared" si="38"/>
        <v>0</v>
      </c>
    </row>
    <row r="148" spans="1:26">
      <c r="A148" s="235">
        <v>1046</v>
      </c>
      <c r="B148" s="236" t="s">
        <v>186</v>
      </c>
      <c r="C148" s="237">
        <v>33</v>
      </c>
      <c r="D148" s="238">
        <v>17.53504396332124</v>
      </c>
      <c r="E148" s="239" t="s">
        <v>193</v>
      </c>
      <c r="F148" s="237">
        <v>17</v>
      </c>
      <c r="G148" s="238">
        <v>13.838101419471103</v>
      </c>
      <c r="H148" s="240">
        <v>2011</v>
      </c>
      <c r="I148" s="237">
        <v>50</v>
      </c>
      <c r="J148" s="238">
        <v>31.373145382792345</v>
      </c>
      <c r="K148" s="240">
        <v>2011</v>
      </c>
      <c r="M148" s="209">
        <f t="shared" si="26"/>
        <v>15.333</v>
      </c>
      <c r="N148" s="209">
        <f t="shared" si="27"/>
        <v>4.613999999999999</v>
      </c>
      <c r="O148" s="209">
        <f t="shared" si="28"/>
        <v>19.946999999999999</v>
      </c>
      <c r="P148" s="209">
        <f t="shared" si="29"/>
        <v>4.613999999999999</v>
      </c>
      <c r="Q148" s="209"/>
      <c r="R148" s="209">
        <f t="shared" si="30"/>
        <v>4.613999999999999</v>
      </c>
      <c r="S148" s="209" t="str">
        <f t="shared" si="31"/>
        <v/>
      </c>
      <c r="T148" s="209">
        <f t="shared" si="32"/>
        <v>9.2241014194711042</v>
      </c>
      <c r="U148" s="209" t="str">
        <f t="shared" si="33"/>
        <v/>
      </c>
      <c r="V148" s="209" t="str">
        <f t="shared" si="34"/>
        <v/>
      </c>
      <c r="W148" s="209" t="str">
        <f t="shared" si="35"/>
        <v/>
      </c>
      <c r="X148" s="233">
        <f t="shared" si="36"/>
        <v>0</v>
      </c>
      <c r="Y148" s="234">
        <f t="shared" si="37"/>
        <v>0</v>
      </c>
      <c r="Z148" s="234">
        <f t="shared" si="38"/>
        <v>0</v>
      </c>
    </row>
    <row r="149" spans="1:26">
      <c r="A149" s="235">
        <v>1581</v>
      </c>
      <c r="B149" s="236" t="s">
        <v>186</v>
      </c>
      <c r="C149" s="237">
        <v>7.44</v>
      </c>
      <c r="D149" s="238">
        <v>7.810033633244073</v>
      </c>
      <c r="E149" s="239" t="s">
        <v>193</v>
      </c>
      <c r="F149" s="237">
        <v>9.36</v>
      </c>
      <c r="G149" s="238">
        <v>5.3848313505476417</v>
      </c>
      <c r="H149" s="240">
        <v>2015</v>
      </c>
      <c r="I149" s="237">
        <v>16.8</v>
      </c>
      <c r="J149" s="238">
        <v>13.194864983791714</v>
      </c>
      <c r="K149" s="240">
        <v>2015</v>
      </c>
      <c r="M149" s="209">
        <f t="shared" si="26"/>
        <v>5.68668</v>
      </c>
      <c r="N149" s="209">
        <f t="shared" si="27"/>
        <v>4.2439200000000001</v>
      </c>
      <c r="O149" s="209">
        <f t="shared" si="28"/>
        <v>9.9306000000000001</v>
      </c>
      <c r="P149" s="209">
        <f t="shared" si="29"/>
        <v>4.2439200000000001</v>
      </c>
      <c r="Q149" s="209"/>
      <c r="R149" s="209">
        <f t="shared" si="30"/>
        <v>4.2439200000000001</v>
      </c>
      <c r="S149" s="209" t="str">
        <f t="shared" si="31"/>
        <v/>
      </c>
      <c r="T149" s="209">
        <f t="shared" si="32"/>
        <v>1.1409113505476416</v>
      </c>
      <c r="U149" s="209" t="str">
        <f t="shared" si="33"/>
        <v/>
      </c>
      <c r="V149" s="209" t="str">
        <f t="shared" si="34"/>
        <v/>
      </c>
      <c r="W149" s="209" t="str">
        <f t="shared" si="35"/>
        <v/>
      </c>
      <c r="X149" s="233">
        <f t="shared" si="36"/>
        <v>0</v>
      </c>
      <c r="Y149" s="234">
        <f t="shared" si="37"/>
        <v>0</v>
      </c>
      <c r="Z149" s="234">
        <f t="shared" si="38"/>
        <v>0</v>
      </c>
    </row>
    <row r="150" spans="1:26">
      <c r="A150" s="235">
        <v>902</v>
      </c>
      <c r="B150" s="236" t="s">
        <v>186</v>
      </c>
      <c r="C150" s="237">
        <v>19.2</v>
      </c>
      <c r="D150" s="238">
        <v>13.067697900213687</v>
      </c>
      <c r="E150" s="239">
        <v>2002</v>
      </c>
      <c r="F150" s="237">
        <v>13.500000000000004</v>
      </c>
      <c r="G150" s="238">
        <v>0.54699963688402187</v>
      </c>
      <c r="H150" s="240">
        <v>2009</v>
      </c>
      <c r="I150" s="237">
        <v>32.700000000000003</v>
      </c>
      <c r="J150" s="238">
        <v>13.61469753709771</v>
      </c>
      <c r="K150" s="240">
        <v>2009</v>
      </c>
      <c r="M150" s="209">
        <f t="shared" si="26"/>
        <v>10.7514</v>
      </c>
      <c r="N150" s="209">
        <f t="shared" si="27"/>
        <v>4.4819999999999993</v>
      </c>
      <c r="O150" s="209">
        <f t="shared" si="28"/>
        <v>15.2334</v>
      </c>
      <c r="P150" s="209">
        <f t="shared" si="29"/>
        <v>4.4819999999999993</v>
      </c>
      <c r="Q150" s="209"/>
      <c r="R150" s="209">
        <f t="shared" si="30"/>
        <v>0.54699963688402187</v>
      </c>
      <c r="S150" s="209" t="str">
        <f t="shared" si="31"/>
        <v/>
      </c>
      <c r="T150" s="209">
        <f t="shared" si="32"/>
        <v>0</v>
      </c>
      <c r="U150" s="209" t="str">
        <f t="shared" si="33"/>
        <v/>
      </c>
      <c r="V150" s="209">
        <f t="shared" si="34"/>
        <v>3.8350003631159773</v>
      </c>
      <c r="W150" s="209">
        <f t="shared" si="35"/>
        <v>0.1</v>
      </c>
      <c r="X150" s="233">
        <f t="shared" si="36"/>
        <v>1</v>
      </c>
      <c r="Y150" s="234">
        <f t="shared" si="37"/>
        <v>1</v>
      </c>
      <c r="Z150" s="234">
        <f t="shared" si="38"/>
        <v>0</v>
      </c>
    </row>
    <row r="151" spans="1:26">
      <c r="A151" s="235">
        <v>503</v>
      </c>
      <c r="B151" s="236" t="s">
        <v>186</v>
      </c>
      <c r="C151" s="237">
        <v>31</v>
      </c>
      <c r="D151" s="238">
        <v>16.949803152362971</v>
      </c>
      <c r="E151" s="239">
        <v>1972</v>
      </c>
      <c r="F151" s="237">
        <v>16</v>
      </c>
      <c r="G151" s="238">
        <v>3.8033222269089473</v>
      </c>
      <c r="H151" s="240">
        <v>2007</v>
      </c>
      <c r="I151" s="237">
        <v>47</v>
      </c>
      <c r="J151" s="238">
        <v>20.753125379271918</v>
      </c>
      <c r="K151" s="240">
        <v>2007</v>
      </c>
      <c r="M151" s="209">
        <f t="shared" si="26"/>
        <v>14.669</v>
      </c>
      <c r="N151" s="209">
        <f t="shared" si="27"/>
        <v>4.5910000000000011</v>
      </c>
      <c r="O151" s="209">
        <f t="shared" si="28"/>
        <v>19.260000000000002</v>
      </c>
      <c r="P151" s="209">
        <f t="shared" si="29"/>
        <v>4.5910000000000011</v>
      </c>
      <c r="Q151" s="209"/>
      <c r="R151" s="209">
        <f t="shared" si="30"/>
        <v>3.8033222269089473</v>
      </c>
      <c r="S151" s="209" t="str">
        <f t="shared" si="31"/>
        <v/>
      </c>
      <c r="T151" s="209">
        <f t="shared" si="32"/>
        <v>0</v>
      </c>
      <c r="U151" s="209" t="str">
        <f t="shared" si="33"/>
        <v/>
      </c>
      <c r="V151" s="209">
        <f t="shared" si="34"/>
        <v>0.68767777309105371</v>
      </c>
      <c r="W151" s="209">
        <f t="shared" si="35"/>
        <v>0.1</v>
      </c>
      <c r="X151" s="233">
        <f t="shared" si="36"/>
        <v>1</v>
      </c>
      <c r="Y151" s="234">
        <f t="shared" si="37"/>
        <v>1</v>
      </c>
      <c r="Z151" s="234">
        <f t="shared" si="38"/>
        <v>0</v>
      </c>
    </row>
    <row r="152" spans="1:26">
      <c r="A152" s="235">
        <v>698</v>
      </c>
      <c r="B152" s="236" t="s">
        <v>186</v>
      </c>
      <c r="C152" s="237">
        <v>39.700000000000003</v>
      </c>
      <c r="D152" s="238">
        <v>19.38620007575858</v>
      </c>
      <c r="E152" s="239">
        <v>1976</v>
      </c>
      <c r="F152" s="237">
        <v>20.9</v>
      </c>
      <c r="G152" s="238">
        <v>1.4406821685518079</v>
      </c>
      <c r="H152" s="240">
        <v>2007</v>
      </c>
      <c r="I152" s="237">
        <v>60.6</v>
      </c>
      <c r="J152" s="238">
        <v>20.82688224431039</v>
      </c>
      <c r="K152" s="240">
        <v>2007</v>
      </c>
      <c r="M152" s="209">
        <f t="shared" si="26"/>
        <v>17.557400000000001</v>
      </c>
      <c r="N152" s="209">
        <f t="shared" si="27"/>
        <v>4.8170000000000002</v>
      </c>
      <c r="O152" s="209">
        <f t="shared" si="28"/>
        <v>22.374400000000001</v>
      </c>
      <c r="P152" s="209">
        <f t="shared" si="29"/>
        <v>4.8170000000000002</v>
      </c>
      <c r="Q152" s="209"/>
      <c r="R152" s="209">
        <f t="shared" si="30"/>
        <v>1.4406821685518079</v>
      </c>
      <c r="S152" s="209" t="str">
        <f t="shared" si="31"/>
        <v/>
      </c>
      <c r="T152" s="209">
        <f t="shared" si="32"/>
        <v>0</v>
      </c>
      <c r="U152" s="209" t="str">
        <f t="shared" si="33"/>
        <v/>
      </c>
      <c r="V152" s="209">
        <f t="shared" si="34"/>
        <v>3.2763178314481922</v>
      </c>
      <c r="W152" s="209">
        <f t="shared" si="35"/>
        <v>0.1</v>
      </c>
      <c r="X152" s="233">
        <f t="shared" si="36"/>
        <v>1</v>
      </c>
      <c r="Y152" s="234">
        <f t="shared" si="37"/>
        <v>1</v>
      </c>
      <c r="Z152" s="234">
        <f t="shared" si="38"/>
        <v>0</v>
      </c>
    </row>
    <row r="153" spans="1:26">
      <c r="A153" s="235">
        <v>1644</v>
      </c>
      <c r="B153" s="236" t="s">
        <v>186</v>
      </c>
      <c r="C153" s="237">
        <v>25</v>
      </c>
      <c r="D153" s="238">
        <v>15.081402803377511</v>
      </c>
      <c r="E153" s="239">
        <v>0</v>
      </c>
      <c r="F153" s="237">
        <v>14</v>
      </c>
      <c r="G153" s="238">
        <v>6.4881768587089867</v>
      </c>
      <c r="H153" s="240">
        <v>2016</v>
      </c>
      <c r="I153" s="237">
        <v>39</v>
      </c>
      <c r="J153" s="238">
        <v>21.569579662086497</v>
      </c>
      <c r="K153" s="240">
        <v>2016</v>
      </c>
      <c r="M153" s="209">
        <f t="shared" si="26"/>
        <v>12.677</v>
      </c>
      <c r="N153" s="209">
        <f t="shared" si="27"/>
        <v>4.6479999999999997</v>
      </c>
      <c r="O153" s="209">
        <f t="shared" si="28"/>
        <v>17.324999999999999</v>
      </c>
      <c r="P153" s="209">
        <f t="shared" si="29"/>
        <v>4.6479999999999997</v>
      </c>
      <c r="Q153" s="209"/>
      <c r="R153" s="209">
        <f t="shared" si="30"/>
        <v>4.6479999999999997</v>
      </c>
      <c r="S153" s="209" t="str">
        <f t="shared" si="31"/>
        <v/>
      </c>
      <c r="T153" s="209">
        <f t="shared" si="32"/>
        <v>1.8401768587089871</v>
      </c>
      <c r="U153" s="209" t="str">
        <f t="shared" si="33"/>
        <v/>
      </c>
      <c r="V153" s="209" t="str">
        <f t="shared" si="34"/>
        <v/>
      </c>
      <c r="W153" s="209" t="str">
        <f t="shared" si="35"/>
        <v/>
      </c>
      <c r="X153" s="233">
        <f t="shared" si="36"/>
        <v>0</v>
      </c>
      <c r="Y153" s="234">
        <f t="shared" si="37"/>
        <v>0</v>
      </c>
      <c r="Z153" s="234">
        <f t="shared" si="38"/>
        <v>0</v>
      </c>
    </row>
    <row r="154" spans="1:26">
      <c r="A154" s="235">
        <v>1366</v>
      </c>
      <c r="B154" s="236" t="s">
        <v>186</v>
      </c>
      <c r="C154" s="237">
        <v>25.5</v>
      </c>
      <c r="D154" s="238">
        <v>15.244429190254193</v>
      </c>
      <c r="E154" s="239">
        <v>0</v>
      </c>
      <c r="F154" s="237">
        <v>14</v>
      </c>
      <c r="G154" s="238">
        <v>5.5737060104438019</v>
      </c>
      <c r="H154" s="240">
        <v>2013</v>
      </c>
      <c r="I154" s="237">
        <v>39.5</v>
      </c>
      <c r="J154" s="238">
        <v>20.818135200697995</v>
      </c>
      <c r="K154" s="240">
        <v>2013</v>
      </c>
      <c r="M154" s="209">
        <f t="shared" si="26"/>
        <v>12.843</v>
      </c>
      <c r="N154" s="209">
        <f t="shared" si="27"/>
        <v>4.6479999999999997</v>
      </c>
      <c r="O154" s="209">
        <f t="shared" si="28"/>
        <v>17.491</v>
      </c>
      <c r="P154" s="209">
        <f t="shared" si="29"/>
        <v>4.6479999999999997</v>
      </c>
      <c r="Q154" s="209"/>
      <c r="R154" s="209">
        <f t="shared" si="30"/>
        <v>4.6479999999999997</v>
      </c>
      <c r="S154" s="209" t="str">
        <f t="shared" si="31"/>
        <v/>
      </c>
      <c r="T154" s="209">
        <f t="shared" si="32"/>
        <v>0.92570601044380219</v>
      </c>
      <c r="U154" s="209" t="str">
        <f t="shared" si="33"/>
        <v/>
      </c>
      <c r="V154" s="209" t="str">
        <f t="shared" si="34"/>
        <v/>
      </c>
      <c r="W154" s="209" t="str">
        <f t="shared" si="35"/>
        <v/>
      </c>
      <c r="X154" s="233">
        <f t="shared" si="36"/>
        <v>0</v>
      </c>
      <c r="Y154" s="234">
        <f t="shared" si="37"/>
        <v>0</v>
      </c>
      <c r="Z154" s="234">
        <f t="shared" si="38"/>
        <v>0</v>
      </c>
    </row>
    <row r="155" spans="1:26">
      <c r="A155" s="235">
        <v>666</v>
      </c>
      <c r="B155" s="236" t="s">
        <v>186</v>
      </c>
      <c r="C155" s="237">
        <v>25.92</v>
      </c>
      <c r="D155" s="238">
        <v>15.380245541400779</v>
      </c>
      <c r="E155" s="239">
        <v>1987</v>
      </c>
      <c r="F155" s="237">
        <v>14.079999999999998</v>
      </c>
      <c r="G155" s="238">
        <v>3.6887760601263184</v>
      </c>
      <c r="H155" s="240">
        <v>2008</v>
      </c>
      <c r="I155" s="237">
        <v>40</v>
      </c>
      <c r="J155" s="238">
        <v>19.069021601527098</v>
      </c>
      <c r="K155" s="240">
        <v>2008</v>
      </c>
      <c r="M155" s="209">
        <f t="shared" si="26"/>
        <v>12.98244</v>
      </c>
      <c r="N155" s="209">
        <f t="shared" si="27"/>
        <v>4.6745599999999996</v>
      </c>
      <c r="O155" s="209">
        <f t="shared" si="28"/>
        <v>17.657</v>
      </c>
      <c r="P155" s="209">
        <f t="shared" si="29"/>
        <v>4.6745599999999996</v>
      </c>
      <c r="Q155" s="209"/>
      <c r="R155" s="209">
        <f t="shared" si="30"/>
        <v>3.6887760601263184</v>
      </c>
      <c r="S155" s="209" t="str">
        <f t="shared" si="31"/>
        <v/>
      </c>
      <c r="T155" s="209">
        <f t="shared" si="32"/>
        <v>0</v>
      </c>
      <c r="U155" s="209" t="str">
        <f t="shared" si="33"/>
        <v/>
      </c>
      <c r="V155" s="209">
        <f t="shared" si="34"/>
        <v>0.88578393987368109</v>
      </c>
      <c r="W155" s="209">
        <f t="shared" si="35"/>
        <v>0.1</v>
      </c>
      <c r="X155" s="233">
        <f t="shared" si="36"/>
        <v>1</v>
      </c>
      <c r="Y155" s="234">
        <f t="shared" si="37"/>
        <v>1</v>
      </c>
      <c r="Z155" s="234">
        <f t="shared" si="38"/>
        <v>0</v>
      </c>
    </row>
    <row r="156" spans="1:26">
      <c r="A156" s="235">
        <v>618</v>
      </c>
      <c r="B156" s="236" t="s">
        <v>186</v>
      </c>
      <c r="C156" s="237">
        <v>11</v>
      </c>
      <c r="D156" s="238">
        <v>9.6573025632108163</v>
      </c>
      <c r="E156" s="239">
        <v>1995</v>
      </c>
      <c r="F156" s="237">
        <v>11.5</v>
      </c>
      <c r="G156" s="238">
        <v>2.3464649770982668</v>
      </c>
      <c r="H156" s="240">
        <v>2006</v>
      </c>
      <c r="I156" s="237">
        <v>22.5</v>
      </c>
      <c r="J156" s="238">
        <v>12.003767540309083</v>
      </c>
      <c r="K156" s="240">
        <v>2006</v>
      </c>
      <c r="M156" s="209">
        <f t="shared" si="26"/>
        <v>7.3090000000000002</v>
      </c>
      <c r="N156" s="209">
        <f t="shared" si="27"/>
        <v>4.5379999999999994</v>
      </c>
      <c r="O156" s="209">
        <f t="shared" si="28"/>
        <v>11.847</v>
      </c>
      <c r="P156" s="209">
        <f t="shared" si="29"/>
        <v>4.5379999999999994</v>
      </c>
      <c r="Q156" s="209"/>
      <c r="R156" s="209">
        <f t="shared" si="30"/>
        <v>2.3464649770982668</v>
      </c>
      <c r="S156" s="209" t="str">
        <f t="shared" si="31"/>
        <v/>
      </c>
      <c r="T156" s="209">
        <f t="shared" si="32"/>
        <v>0</v>
      </c>
      <c r="U156" s="209" t="str">
        <f t="shared" si="33"/>
        <v/>
      </c>
      <c r="V156" s="209">
        <f t="shared" si="34"/>
        <v>2.0915350229017324</v>
      </c>
      <c r="W156" s="209">
        <f t="shared" si="35"/>
        <v>0.1</v>
      </c>
      <c r="X156" s="233">
        <f t="shared" si="36"/>
        <v>1</v>
      </c>
      <c r="Y156" s="234">
        <f t="shared" si="37"/>
        <v>1</v>
      </c>
      <c r="Z156" s="234">
        <f t="shared" si="38"/>
        <v>0</v>
      </c>
    </row>
    <row r="157" spans="1:26">
      <c r="A157" s="235" t="s">
        <v>196</v>
      </c>
      <c r="B157" s="236" t="s">
        <v>187</v>
      </c>
      <c r="C157" s="237">
        <v>4.0750000000000002</v>
      </c>
      <c r="D157" s="238">
        <v>1.9369408873503524</v>
      </c>
      <c r="E157" s="239">
        <v>1990</v>
      </c>
      <c r="F157" s="237">
        <v>0</v>
      </c>
      <c r="G157" s="238">
        <v>0</v>
      </c>
      <c r="H157" s="240">
        <v>0</v>
      </c>
      <c r="I157" s="237">
        <v>4.0750000000000002</v>
      </c>
      <c r="J157" s="238">
        <v>1.9369408873503524</v>
      </c>
      <c r="K157" s="240">
        <v>1990</v>
      </c>
      <c r="M157" s="209">
        <f t="shared" si="26"/>
        <v>3.4253999999999998</v>
      </c>
      <c r="N157" s="209">
        <f t="shared" si="27"/>
        <v>0</v>
      </c>
      <c r="O157" s="209">
        <f t="shared" si="28"/>
        <v>3.4253999999999998</v>
      </c>
      <c r="P157" s="209">
        <f t="shared" si="29"/>
        <v>3.4253999999999998</v>
      </c>
      <c r="Q157" s="209"/>
      <c r="R157" s="209" t="str">
        <f t="shared" si="30"/>
        <v/>
      </c>
      <c r="S157" s="209">
        <f t="shared" si="31"/>
        <v>1.9369408873503524</v>
      </c>
      <c r="T157" s="209" t="str">
        <f t="shared" si="32"/>
        <v/>
      </c>
      <c r="U157" s="209">
        <f t="shared" si="33"/>
        <v>0</v>
      </c>
      <c r="V157" s="209">
        <f t="shared" si="34"/>
        <v>1.3884591126496475</v>
      </c>
      <c r="W157" s="209">
        <f t="shared" si="35"/>
        <v>0.1</v>
      </c>
      <c r="X157" s="233">
        <f t="shared" si="36"/>
        <v>1</v>
      </c>
      <c r="Y157" s="234">
        <f t="shared" si="37"/>
        <v>1</v>
      </c>
      <c r="Z157" s="234">
        <f t="shared" si="38"/>
        <v>0</v>
      </c>
    </row>
    <row r="158" spans="1:26">
      <c r="A158" s="235">
        <v>361</v>
      </c>
      <c r="B158" s="236" t="s">
        <v>186</v>
      </c>
      <c r="C158" s="237">
        <v>12.22</v>
      </c>
      <c r="D158" s="238">
        <v>10.224846639970011</v>
      </c>
      <c r="E158" s="239">
        <v>1986</v>
      </c>
      <c r="F158" s="237">
        <v>12.999999999999998</v>
      </c>
      <c r="G158" s="238">
        <v>1.1719780512644304</v>
      </c>
      <c r="H158" s="240">
        <v>2002</v>
      </c>
      <c r="I158" s="237">
        <v>25.22</v>
      </c>
      <c r="J158" s="238">
        <v>11.396824691234441</v>
      </c>
      <c r="K158" s="240">
        <v>2002</v>
      </c>
      <c r="M158" s="209">
        <f t="shared" si="26"/>
        <v>7.8604399999999996</v>
      </c>
      <c r="N158" s="209">
        <f t="shared" si="27"/>
        <v>4.8896000000000006</v>
      </c>
      <c r="O158" s="209">
        <f t="shared" si="28"/>
        <v>12.75004</v>
      </c>
      <c r="P158" s="209">
        <f t="shared" si="29"/>
        <v>4.8896000000000006</v>
      </c>
      <c r="Q158" s="209"/>
      <c r="R158" s="209">
        <f t="shared" si="30"/>
        <v>1.1719780512644304</v>
      </c>
      <c r="S158" s="209" t="str">
        <f t="shared" si="31"/>
        <v/>
      </c>
      <c r="T158" s="209">
        <f t="shared" si="32"/>
        <v>0</v>
      </c>
      <c r="U158" s="209" t="str">
        <f t="shared" si="33"/>
        <v/>
      </c>
      <c r="V158" s="209">
        <f t="shared" si="34"/>
        <v>3.6176219487355699</v>
      </c>
      <c r="W158" s="209">
        <f t="shared" si="35"/>
        <v>0.1</v>
      </c>
      <c r="X158" s="233">
        <f t="shared" si="36"/>
        <v>1</v>
      </c>
      <c r="Y158" s="234">
        <f t="shared" si="37"/>
        <v>1</v>
      </c>
      <c r="Z158" s="234">
        <f t="shared" si="38"/>
        <v>0</v>
      </c>
    </row>
    <row r="159" spans="1:26">
      <c r="A159" s="235">
        <v>706</v>
      </c>
      <c r="B159" s="236" t="s">
        <v>186</v>
      </c>
      <c r="C159" s="237">
        <v>14.85</v>
      </c>
      <c r="D159" s="238">
        <v>11.3663237261823</v>
      </c>
      <c r="E159" s="239">
        <v>1984</v>
      </c>
      <c r="F159" s="237">
        <v>14.250000000000002</v>
      </c>
      <c r="G159" s="238">
        <v>5.8346214151737739</v>
      </c>
      <c r="H159" s="240">
        <v>2008</v>
      </c>
      <c r="I159" s="237">
        <v>29.1</v>
      </c>
      <c r="J159" s="238">
        <v>17.200945141356073</v>
      </c>
      <c r="K159" s="240">
        <v>2008</v>
      </c>
      <c r="M159" s="209">
        <f t="shared" si="26"/>
        <v>9.0492000000000008</v>
      </c>
      <c r="N159" s="209">
        <f t="shared" si="27"/>
        <v>4.988999999999999</v>
      </c>
      <c r="O159" s="209">
        <f t="shared" si="28"/>
        <v>14.0382</v>
      </c>
      <c r="P159" s="209">
        <f t="shared" si="29"/>
        <v>4.988999999999999</v>
      </c>
      <c r="Q159" s="209"/>
      <c r="R159" s="209">
        <f t="shared" si="30"/>
        <v>4.988999999999999</v>
      </c>
      <c r="S159" s="209" t="str">
        <f t="shared" si="31"/>
        <v/>
      </c>
      <c r="T159" s="209">
        <f t="shared" si="32"/>
        <v>0.84562141517377487</v>
      </c>
      <c r="U159" s="209" t="str">
        <f t="shared" si="33"/>
        <v/>
      </c>
      <c r="V159" s="209" t="str">
        <f t="shared" si="34"/>
        <v/>
      </c>
      <c r="W159" s="209" t="str">
        <f t="shared" si="35"/>
        <v/>
      </c>
      <c r="X159" s="233">
        <f t="shared" si="36"/>
        <v>0</v>
      </c>
      <c r="Y159" s="234">
        <f t="shared" si="37"/>
        <v>0</v>
      </c>
      <c r="Z159" s="234">
        <f t="shared" si="38"/>
        <v>0</v>
      </c>
    </row>
    <row r="160" spans="1:26">
      <c r="A160" s="235">
        <v>1194</v>
      </c>
      <c r="B160" s="236" t="s">
        <v>186</v>
      </c>
      <c r="C160" s="237">
        <v>5.8</v>
      </c>
      <c r="D160" s="238">
        <v>6.8223823182241281</v>
      </c>
      <c r="E160" s="239">
        <v>1980</v>
      </c>
      <c r="F160" s="237">
        <v>9.6000000000000014</v>
      </c>
      <c r="G160" s="238">
        <v>1.6086060831571487</v>
      </c>
      <c r="H160" s="240">
        <v>2011</v>
      </c>
      <c r="I160" s="237">
        <v>15.400000000000002</v>
      </c>
      <c r="J160" s="238">
        <v>8.4309884013812777</v>
      </c>
      <c r="K160" s="240">
        <v>2011</v>
      </c>
      <c r="M160" s="209">
        <f t="shared" si="26"/>
        <v>4.5846</v>
      </c>
      <c r="N160" s="209">
        <f t="shared" si="27"/>
        <v>4.7132000000000023</v>
      </c>
      <c r="O160" s="209">
        <f t="shared" si="28"/>
        <v>9.2978000000000023</v>
      </c>
      <c r="P160" s="209">
        <f t="shared" si="29"/>
        <v>4.7132000000000023</v>
      </c>
      <c r="Q160" s="209"/>
      <c r="R160" s="209">
        <f t="shared" si="30"/>
        <v>1.6086060831571487</v>
      </c>
      <c r="S160" s="209" t="str">
        <f t="shared" si="31"/>
        <v/>
      </c>
      <c r="T160" s="209">
        <f t="shared" si="32"/>
        <v>0</v>
      </c>
      <c r="U160" s="209" t="str">
        <f t="shared" si="33"/>
        <v/>
      </c>
      <c r="V160" s="209">
        <f t="shared" si="34"/>
        <v>3.0045939168428535</v>
      </c>
      <c r="W160" s="209">
        <f t="shared" si="35"/>
        <v>0.1</v>
      </c>
      <c r="X160" s="233">
        <f t="shared" si="36"/>
        <v>1</v>
      </c>
      <c r="Y160" s="234">
        <f t="shared" si="37"/>
        <v>1</v>
      </c>
      <c r="Z160" s="234">
        <f t="shared" si="38"/>
        <v>0</v>
      </c>
    </row>
    <row r="161" spans="1:27">
      <c r="A161" s="235">
        <v>1184</v>
      </c>
      <c r="B161" s="236" t="s">
        <v>186</v>
      </c>
      <c r="C161" s="237">
        <v>30</v>
      </c>
      <c r="D161" s="238">
        <v>16.650714376783295</v>
      </c>
      <c r="E161" s="239">
        <v>2013</v>
      </c>
      <c r="F161" s="237">
        <v>18.200000000000003</v>
      </c>
      <c r="G161" s="238">
        <v>18.869341885211266</v>
      </c>
      <c r="H161" s="240">
        <v>2012</v>
      </c>
      <c r="I161" s="237">
        <v>48.2</v>
      </c>
      <c r="J161" s="238">
        <v>35.520056261994561</v>
      </c>
      <c r="K161" s="240">
        <v>2013</v>
      </c>
      <c r="M161" s="209">
        <f t="shared" si="26"/>
        <v>14.337</v>
      </c>
      <c r="N161" s="209">
        <f t="shared" si="27"/>
        <v>5.1978000000000009</v>
      </c>
      <c r="O161" s="209">
        <f t="shared" si="28"/>
        <v>19.534800000000001</v>
      </c>
      <c r="P161" s="209">
        <f t="shared" si="29"/>
        <v>5.1978000000000009</v>
      </c>
      <c r="Q161" s="209"/>
      <c r="R161" s="209">
        <f t="shared" si="30"/>
        <v>5.1978000000000009</v>
      </c>
      <c r="S161" s="209" t="str">
        <f t="shared" si="31"/>
        <v/>
      </c>
      <c r="T161" s="209">
        <f t="shared" si="32"/>
        <v>13.671541885211266</v>
      </c>
      <c r="U161" s="209" t="str">
        <f t="shared" si="33"/>
        <v/>
      </c>
      <c r="V161" s="209" t="str">
        <f t="shared" si="34"/>
        <v/>
      </c>
      <c r="W161" s="209" t="str">
        <f t="shared" si="35"/>
        <v/>
      </c>
      <c r="X161" s="233">
        <f t="shared" si="36"/>
        <v>0</v>
      </c>
      <c r="Y161" s="234">
        <f t="shared" si="37"/>
        <v>0</v>
      </c>
      <c r="Z161" s="234">
        <f t="shared" si="38"/>
        <v>0</v>
      </c>
    </row>
    <row r="162" spans="1:27">
      <c r="A162" s="235">
        <v>1254</v>
      </c>
      <c r="B162" s="236" t="s">
        <v>186</v>
      </c>
      <c r="C162" s="237">
        <v>23.9</v>
      </c>
      <c r="D162" s="238">
        <v>14.717411486948343</v>
      </c>
      <c r="E162" s="239">
        <v>1989</v>
      </c>
      <c r="F162" s="237">
        <v>15.399999999999999</v>
      </c>
      <c r="G162" s="238">
        <v>6.528436764593768</v>
      </c>
      <c r="H162" s="240">
        <v>2012</v>
      </c>
      <c r="I162" s="237">
        <v>39.299999999999997</v>
      </c>
      <c r="J162" s="238">
        <v>21.24584825154211</v>
      </c>
      <c r="K162" s="240">
        <v>2012</v>
      </c>
      <c r="M162" s="209">
        <f t="shared" si="26"/>
        <v>12.3118</v>
      </c>
      <c r="N162" s="209">
        <f t="shared" si="27"/>
        <v>5.1128000000000018</v>
      </c>
      <c r="O162" s="209">
        <f t="shared" si="28"/>
        <v>17.424600000000002</v>
      </c>
      <c r="P162" s="209">
        <f t="shared" si="29"/>
        <v>5.1128000000000018</v>
      </c>
      <c r="Q162" s="209"/>
      <c r="R162" s="209">
        <f t="shared" si="30"/>
        <v>5.1128000000000018</v>
      </c>
      <c r="S162" s="209" t="str">
        <f t="shared" si="31"/>
        <v/>
      </c>
      <c r="T162" s="209">
        <f t="shared" si="32"/>
        <v>1.4156367645937662</v>
      </c>
      <c r="U162" s="209" t="str">
        <f t="shared" si="33"/>
        <v/>
      </c>
      <c r="V162" s="209" t="str">
        <f t="shared" si="34"/>
        <v/>
      </c>
      <c r="W162" s="209" t="str">
        <f t="shared" si="35"/>
        <v/>
      </c>
      <c r="X162" s="233">
        <f t="shared" si="36"/>
        <v>0</v>
      </c>
      <c r="Y162" s="234">
        <f t="shared" si="37"/>
        <v>0</v>
      </c>
      <c r="Z162" s="234">
        <f t="shared" si="38"/>
        <v>0</v>
      </c>
    </row>
    <row r="163" spans="1:27">
      <c r="A163" s="235">
        <v>1240</v>
      </c>
      <c r="B163" s="236" t="s">
        <v>186</v>
      </c>
      <c r="C163" s="237">
        <v>9</v>
      </c>
      <c r="D163" s="238">
        <v>8.6604011485057413</v>
      </c>
      <c r="E163" s="239">
        <v>0</v>
      </c>
      <c r="F163" s="237">
        <v>12</v>
      </c>
      <c r="G163" s="238">
        <v>2.4762389627807444</v>
      </c>
      <c r="H163" s="240">
        <v>2013</v>
      </c>
      <c r="I163" s="237">
        <v>21</v>
      </c>
      <c r="J163" s="238">
        <v>11.136640111286486</v>
      </c>
      <c r="K163" s="240">
        <v>2013</v>
      </c>
      <c r="M163" s="209">
        <f t="shared" si="26"/>
        <v>6.4050000000000002</v>
      </c>
      <c r="N163" s="209">
        <f t="shared" si="27"/>
        <v>4.944</v>
      </c>
      <c r="O163" s="209">
        <f t="shared" si="28"/>
        <v>11.349</v>
      </c>
      <c r="P163" s="209">
        <f t="shared" si="29"/>
        <v>4.944</v>
      </c>
      <c r="Q163" s="209"/>
      <c r="R163" s="209">
        <f t="shared" si="30"/>
        <v>2.4762389627807444</v>
      </c>
      <c r="S163" s="209" t="str">
        <f t="shared" si="31"/>
        <v/>
      </c>
      <c r="T163" s="209">
        <f t="shared" si="32"/>
        <v>0</v>
      </c>
      <c r="U163" s="209" t="str">
        <f t="shared" si="33"/>
        <v/>
      </c>
      <c r="V163" s="209">
        <f t="shared" si="34"/>
        <v>2.3677610372192555</v>
      </c>
      <c r="W163" s="209">
        <f t="shared" si="35"/>
        <v>0.1</v>
      </c>
      <c r="X163" s="233">
        <f t="shared" si="36"/>
        <v>1</v>
      </c>
      <c r="Y163" s="234">
        <f t="shared" si="37"/>
        <v>1</v>
      </c>
      <c r="Z163" s="234">
        <f t="shared" si="38"/>
        <v>0</v>
      </c>
    </row>
    <row r="164" spans="1:27">
      <c r="A164" s="235">
        <v>488</v>
      </c>
      <c r="B164" s="236" t="s">
        <v>186</v>
      </c>
      <c r="C164" s="237">
        <v>41.3</v>
      </c>
      <c r="D164" s="238">
        <v>19.806575548654788</v>
      </c>
      <c r="E164" s="239">
        <v>1982</v>
      </c>
      <c r="F164" s="237">
        <v>24.200000000000003</v>
      </c>
      <c r="G164" s="238">
        <v>0.40462675342078769</v>
      </c>
      <c r="H164" s="240">
        <v>2006</v>
      </c>
      <c r="I164" s="237">
        <v>65.5</v>
      </c>
      <c r="J164" s="238">
        <v>20.211202302075577</v>
      </c>
      <c r="K164" s="240">
        <v>2006</v>
      </c>
      <c r="M164" s="209">
        <f t="shared" si="26"/>
        <v>17.954699999999999</v>
      </c>
      <c r="N164" s="209">
        <f t="shared" si="27"/>
        <v>5.5418000000000021</v>
      </c>
      <c r="O164" s="209">
        <f t="shared" si="28"/>
        <v>23.496500000000001</v>
      </c>
      <c r="P164" s="209">
        <f t="shared" si="29"/>
        <v>5.5418000000000021</v>
      </c>
      <c r="Q164" s="209"/>
      <c r="R164" s="209">
        <f t="shared" si="30"/>
        <v>0.40462675342078769</v>
      </c>
      <c r="S164" s="209" t="str">
        <f t="shared" si="31"/>
        <v/>
      </c>
      <c r="T164" s="209">
        <f t="shared" si="32"/>
        <v>0</v>
      </c>
      <c r="U164" s="209" t="str">
        <f t="shared" si="33"/>
        <v/>
      </c>
      <c r="V164" s="209">
        <f t="shared" si="34"/>
        <v>5.0371732465792141</v>
      </c>
      <c r="W164" s="209">
        <f t="shared" si="35"/>
        <v>0.1</v>
      </c>
      <c r="X164" s="233">
        <f t="shared" si="36"/>
        <v>1</v>
      </c>
      <c r="Y164" s="234">
        <f t="shared" si="37"/>
        <v>1</v>
      </c>
      <c r="Z164" s="234">
        <f t="shared" si="38"/>
        <v>1</v>
      </c>
    </row>
    <row r="165" spans="1:27">
      <c r="A165" s="235">
        <v>1311</v>
      </c>
      <c r="B165" s="236" t="s">
        <v>186</v>
      </c>
      <c r="C165" s="237">
        <v>30.7</v>
      </c>
      <c r="D165" s="238">
        <v>16.860545656194883</v>
      </c>
      <c r="E165" s="239">
        <v>1991</v>
      </c>
      <c r="F165" s="237">
        <v>19.3</v>
      </c>
      <c r="G165" s="238">
        <v>5.9841430822776953</v>
      </c>
      <c r="H165" s="240">
        <v>2013</v>
      </c>
      <c r="I165" s="237">
        <v>50</v>
      </c>
      <c r="J165" s="238">
        <v>22.844688738472577</v>
      </c>
      <c r="K165" s="240">
        <v>2013</v>
      </c>
      <c r="M165" s="209">
        <f t="shared" si="26"/>
        <v>14.5694</v>
      </c>
      <c r="N165" s="209">
        <f t="shared" si="27"/>
        <v>5.3775999999999993</v>
      </c>
      <c r="O165" s="209">
        <f t="shared" si="28"/>
        <v>19.946999999999999</v>
      </c>
      <c r="P165" s="209">
        <f t="shared" si="29"/>
        <v>5.3775999999999993</v>
      </c>
      <c r="Q165" s="209"/>
      <c r="R165" s="209">
        <f t="shared" si="30"/>
        <v>5.3775999999999993</v>
      </c>
      <c r="S165" s="209" t="str">
        <f t="shared" si="31"/>
        <v/>
      </c>
      <c r="T165" s="209">
        <f t="shared" si="32"/>
        <v>0.60654308227769604</v>
      </c>
      <c r="U165" s="209" t="str">
        <f t="shared" si="33"/>
        <v/>
      </c>
      <c r="V165" s="209" t="str">
        <f t="shared" si="34"/>
        <v/>
      </c>
      <c r="W165" s="209" t="str">
        <f t="shared" si="35"/>
        <v/>
      </c>
      <c r="X165" s="233">
        <f t="shared" si="36"/>
        <v>0</v>
      </c>
      <c r="Y165" s="234">
        <f t="shared" si="37"/>
        <v>0</v>
      </c>
      <c r="Z165" s="234">
        <f t="shared" si="38"/>
        <v>0</v>
      </c>
    </row>
    <row r="166" spans="1:27">
      <c r="A166" s="235">
        <v>711</v>
      </c>
      <c r="B166" s="236" t="s">
        <v>186</v>
      </c>
      <c r="C166" s="237">
        <v>11.5</v>
      </c>
      <c r="D166" s="238">
        <v>9.8932160319653342</v>
      </c>
      <c r="E166" s="239">
        <v>1976</v>
      </c>
      <c r="F166" s="237">
        <v>13.7</v>
      </c>
      <c r="G166" s="238">
        <v>9.2617881543087019</v>
      </c>
      <c r="H166" s="240">
        <v>2009</v>
      </c>
      <c r="I166" s="237">
        <v>25.2</v>
      </c>
      <c r="J166" s="238">
        <v>19.155004186274034</v>
      </c>
      <c r="K166" s="240">
        <v>2009</v>
      </c>
      <c r="M166" s="209">
        <f t="shared" si="26"/>
        <v>7.5350000000000001</v>
      </c>
      <c r="N166" s="209">
        <f t="shared" si="27"/>
        <v>5.2083999999999993</v>
      </c>
      <c r="O166" s="209">
        <f t="shared" si="28"/>
        <v>12.743399999999999</v>
      </c>
      <c r="P166" s="209">
        <f t="shared" si="29"/>
        <v>5.2083999999999993</v>
      </c>
      <c r="Q166" s="209"/>
      <c r="R166" s="209">
        <f t="shared" si="30"/>
        <v>5.2083999999999993</v>
      </c>
      <c r="S166" s="209" t="str">
        <f t="shared" si="31"/>
        <v/>
      </c>
      <c r="T166" s="209">
        <f t="shared" si="32"/>
        <v>4.0533881543087027</v>
      </c>
      <c r="U166" s="209" t="str">
        <f t="shared" si="33"/>
        <v/>
      </c>
      <c r="V166" s="209" t="str">
        <f t="shared" si="34"/>
        <v/>
      </c>
      <c r="W166" s="209" t="str">
        <f t="shared" si="35"/>
        <v/>
      </c>
      <c r="X166" s="233">
        <f t="shared" si="36"/>
        <v>0</v>
      </c>
      <c r="Y166" s="234">
        <f t="shared" si="37"/>
        <v>0</v>
      </c>
      <c r="Z166" s="234">
        <f t="shared" si="38"/>
        <v>0</v>
      </c>
    </row>
    <row r="167" spans="1:27">
      <c r="A167" s="235">
        <v>1450</v>
      </c>
      <c r="B167" s="236" t="s">
        <v>186</v>
      </c>
      <c r="C167" s="237">
        <v>21.5</v>
      </c>
      <c r="D167" s="238">
        <v>13.895620454659115</v>
      </c>
      <c r="E167" s="239">
        <v>1992</v>
      </c>
      <c r="F167" s="237">
        <v>16.299999999999997</v>
      </c>
      <c r="G167" s="238">
        <v>5.1529943993409928</v>
      </c>
      <c r="H167" s="240">
        <v>2014</v>
      </c>
      <c r="I167" s="237">
        <v>37.799999999999997</v>
      </c>
      <c r="J167" s="238">
        <v>19.048614854000107</v>
      </c>
      <c r="K167" s="240">
        <v>2014</v>
      </c>
      <c r="M167" s="209">
        <f t="shared" si="26"/>
        <v>11.515000000000001</v>
      </c>
      <c r="N167" s="209">
        <f t="shared" si="27"/>
        <v>5.4116</v>
      </c>
      <c r="O167" s="209">
        <f t="shared" si="28"/>
        <v>16.926600000000001</v>
      </c>
      <c r="P167" s="209">
        <f t="shared" si="29"/>
        <v>5.4116</v>
      </c>
      <c r="Q167" s="209"/>
      <c r="R167" s="209">
        <f t="shared" si="30"/>
        <v>5.1529943993409928</v>
      </c>
      <c r="S167" s="209" t="str">
        <f t="shared" si="31"/>
        <v/>
      </c>
      <c r="T167" s="209">
        <f t="shared" si="32"/>
        <v>0</v>
      </c>
      <c r="U167" s="209" t="str">
        <f t="shared" si="33"/>
        <v/>
      </c>
      <c r="V167" s="209">
        <f t="shared" si="34"/>
        <v>0.15860560065900753</v>
      </c>
      <c r="W167" s="209">
        <f t="shared" si="35"/>
        <v>0.1</v>
      </c>
      <c r="X167" s="233">
        <f t="shared" si="36"/>
        <v>1</v>
      </c>
      <c r="Y167" s="234">
        <f t="shared" si="37"/>
        <v>1</v>
      </c>
      <c r="Z167" s="234">
        <f t="shared" si="38"/>
        <v>0</v>
      </c>
    </row>
    <row r="168" spans="1:27">
      <c r="A168" s="235">
        <v>525</v>
      </c>
      <c r="B168" s="236" t="s">
        <v>186</v>
      </c>
      <c r="C168" s="237">
        <v>11.55</v>
      </c>
      <c r="D168" s="238">
        <v>9.9165471409838588</v>
      </c>
      <c r="E168" s="239">
        <v>1995</v>
      </c>
      <c r="F168" s="237">
        <v>14</v>
      </c>
      <c r="G168" s="238">
        <v>2.107818995325883</v>
      </c>
      <c r="H168" s="240">
        <v>2006</v>
      </c>
      <c r="I168" s="237">
        <v>25.55</v>
      </c>
      <c r="J168" s="238">
        <v>12.024366136309741</v>
      </c>
      <c r="K168" s="240">
        <v>2006</v>
      </c>
      <c r="M168" s="209">
        <f t="shared" si="26"/>
        <v>7.5575999999999999</v>
      </c>
      <c r="N168" s="209">
        <f t="shared" si="27"/>
        <v>5.3020000000000005</v>
      </c>
      <c r="O168" s="209">
        <f t="shared" si="28"/>
        <v>12.8596</v>
      </c>
      <c r="P168" s="209">
        <f t="shared" si="29"/>
        <v>5.3020000000000005</v>
      </c>
      <c r="Q168" s="209"/>
      <c r="R168" s="209">
        <f t="shared" si="30"/>
        <v>2.107818995325883</v>
      </c>
      <c r="S168" s="209" t="str">
        <f t="shared" si="31"/>
        <v/>
      </c>
      <c r="T168" s="209">
        <f t="shared" si="32"/>
        <v>0</v>
      </c>
      <c r="U168" s="209" t="str">
        <f t="shared" si="33"/>
        <v/>
      </c>
      <c r="V168" s="209">
        <f t="shared" si="34"/>
        <v>3.0941810046741174</v>
      </c>
      <c r="W168" s="209">
        <f t="shared" si="35"/>
        <v>0.1</v>
      </c>
      <c r="X168" s="233">
        <f t="shared" si="36"/>
        <v>1</v>
      </c>
      <c r="Y168" s="234">
        <f t="shared" si="37"/>
        <v>1</v>
      </c>
      <c r="Z168" s="234">
        <f t="shared" si="38"/>
        <v>0</v>
      </c>
      <c r="AA168" s="208"/>
    </row>
    <row r="169" spans="1:27">
      <c r="A169" s="235" t="s">
        <v>197</v>
      </c>
      <c r="B169" s="236" t="s">
        <v>187</v>
      </c>
      <c r="C169" s="237">
        <v>4.8</v>
      </c>
      <c r="D169" s="238">
        <v>4.0521826998299986</v>
      </c>
      <c r="E169" s="239">
        <v>1988</v>
      </c>
      <c r="F169" s="237">
        <v>0</v>
      </c>
      <c r="G169" s="238">
        <v>0</v>
      </c>
      <c r="H169" s="240">
        <v>0</v>
      </c>
      <c r="I169" s="237">
        <v>4.8</v>
      </c>
      <c r="J169" s="238">
        <v>4.0521826998299986</v>
      </c>
      <c r="K169" s="240">
        <v>1988</v>
      </c>
      <c r="M169" s="209">
        <f t="shared" si="26"/>
        <v>3.9125999999999999</v>
      </c>
      <c r="N169" s="209">
        <f t="shared" si="27"/>
        <v>0</v>
      </c>
      <c r="O169" s="209">
        <f t="shared" si="28"/>
        <v>3.9125999999999999</v>
      </c>
      <c r="P169" s="209">
        <f t="shared" si="29"/>
        <v>3.9125999999999999</v>
      </c>
      <c r="Q169" s="209"/>
      <c r="R169" s="209" t="str">
        <f t="shared" si="30"/>
        <v/>
      </c>
      <c r="S169" s="209">
        <f t="shared" si="31"/>
        <v>3.9125999999999999</v>
      </c>
      <c r="T169" s="209" t="str">
        <f t="shared" si="32"/>
        <v/>
      </c>
      <c r="U169" s="209">
        <f t="shared" si="33"/>
        <v>0.13958269982999871</v>
      </c>
      <c r="V169" s="209" t="str">
        <f t="shared" si="34"/>
        <v/>
      </c>
      <c r="W169" s="209" t="str">
        <f t="shared" si="35"/>
        <v/>
      </c>
      <c r="X169" s="233">
        <f t="shared" si="36"/>
        <v>0</v>
      </c>
      <c r="Y169" s="234">
        <f t="shared" si="37"/>
        <v>0</v>
      </c>
      <c r="Z169" s="234">
        <f t="shared" si="38"/>
        <v>0</v>
      </c>
    </row>
    <row r="170" spans="1:27">
      <c r="A170" s="235">
        <v>733</v>
      </c>
      <c r="B170" s="236" t="s">
        <v>186</v>
      </c>
      <c r="C170" s="237">
        <v>24.3</v>
      </c>
      <c r="D170" s="238">
        <v>14.850640632815869</v>
      </c>
      <c r="E170" s="239">
        <v>2007</v>
      </c>
      <c r="F170" s="237">
        <v>17.099999999999998</v>
      </c>
      <c r="G170" s="238">
        <v>6.7726080218724345</v>
      </c>
      <c r="H170" s="240">
        <v>2009</v>
      </c>
      <c r="I170" s="237">
        <v>41.4</v>
      </c>
      <c r="J170" s="238">
        <v>21.623248654688304</v>
      </c>
      <c r="K170" s="240">
        <v>2009</v>
      </c>
      <c r="M170" s="209">
        <f t="shared" si="26"/>
        <v>12.444599999999999</v>
      </c>
      <c r="N170" s="209">
        <f t="shared" si="27"/>
        <v>5.5329999999999995</v>
      </c>
      <c r="O170" s="209">
        <f t="shared" si="28"/>
        <v>17.977599999999999</v>
      </c>
      <c r="P170" s="209">
        <f t="shared" si="29"/>
        <v>5.5329999999999995</v>
      </c>
      <c r="Q170" s="209"/>
      <c r="R170" s="209">
        <f t="shared" si="30"/>
        <v>5.5329999999999995</v>
      </c>
      <c r="S170" s="209" t="str">
        <f t="shared" si="31"/>
        <v/>
      </c>
      <c r="T170" s="209">
        <f t="shared" si="32"/>
        <v>1.239608021872435</v>
      </c>
      <c r="U170" s="209" t="str">
        <f t="shared" si="33"/>
        <v/>
      </c>
      <c r="V170" s="209" t="str">
        <f t="shared" si="34"/>
        <v/>
      </c>
      <c r="W170" s="209" t="str">
        <f t="shared" si="35"/>
        <v/>
      </c>
      <c r="X170" s="233">
        <f t="shared" si="36"/>
        <v>0</v>
      </c>
      <c r="Y170" s="234">
        <f t="shared" si="37"/>
        <v>0</v>
      </c>
      <c r="Z170" s="234">
        <f t="shared" si="38"/>
        <v>0</v>
      </c>
    </row>
    <row r="171" spans="1:27">
      <c r="A171" s="235">
        <v>170</v>
      </c>
      <c r="B171" s="236" t="s">
        <v>186</v>
      </c>
      <c r="C171" s="237">
        <v>5.4</v>
      </c>
      <c r="D171" s="238">
        <v>6.5627542765818152</v>
      </c>
      <c r="E171" s="239" t="s">
        <v>193</v>
      </c>
      <c r="F171" s="237">
        <v>10.6</v>
      </c>
      <c r="G171" s="238">
        <v>5.2097107088088661</v>
      </c>
      <c r="H171" s="240">
        <v>2001</v>
      </c>
      <c r="I171" s="237">
        <v>16</v>
      </c>
      <c r="J171" s="238">
        <v>11.77246498539068</v>
      </c>
      <c r="K171" s="240">
        <v>2001</v>
      </c>
      <c r="M171" s="209">
        <f t="shared" si="26"/>
        <v>4.3158000000000003</v>
      </c>
      <c r="N171" s="209">
        <f t="shared" si="27"/>
        <v>5.2532000000000005</v>
      </c>
      <c r="O171" s="209">
        <f t="shared" si="28"/>
        <v>9.5690000000000008</v>
      </c>
      <c r="P171" s="209">
        <f t="shared" si="29"/>
        <v>5.2532000000000005</v>
      </c>
      <c r="Q171" s="209"/>
      <c r="R171" s="209">
        <f t="shared" si="30"/>
        <v>5.2097107088088661</v>
      </c>
      <c r="S171" s="209" t="str">
        <f t="shared" si="31"/>
        <v/>
      </c>
      <c r="T171" s="209">
        <f t="shared" si="32"/>
        <v>0</v>
      </c>
      <c r="U171" s="209" t="str">
        <f t="shared" si="33"/>
        <v/>
      </c>
      <c r="V171" s="209">
        <f t="shared" si="34"/>
        <v>4.3489291191134427E-2</v>
      </c>
      <c r="W171" s="209" t="str">
        <f t="shared" si="35"/>
        <v/>
      </c>
      <c r="X171" s="233">
        <f t="shared" si="36"/>
        <v>1</v>
      </c>
      <c r="Y171" s="234">
        <f t="shared" si="37"/>
        <v>1</v>
      </c>
      <c r="Z171" s="234">
        <f t="shared" si="38"/>
        <v>0</v>
      </c>
    </row>
    <row r="172" spans="1:27">
      <c r="A172" s="235">
        <v>437</v>
      </c>
      <c r="B172" s="236" t="s">
        <v>186</v>
      </c>
      <c r="C172" s="237">
        <v>23</v>
      </c>
      <c r="D172" s="238">
        <v>14.413866304209847</v>
      </c>
      <c r="E172" s="239">
        <v>2001</v>
      </c>
      <c r="F172" s="237">
        <v>17</v>
      </c>
      <c r="G172" s="238">
        <v>3.6313804067567292</v>
      </c>
      <c r="H172" s="240">
        <v>2008</v>
      </c>
      <c r="I172" s="237">
        <v>40</v>
      </c>
      <c r="J172" s="238">
        <v>18.045246710966577</v>
      </c>
      <c r="K172" s="240">
        <v>2008</v>
      </c>
      <c r="M172" s="209">
        <f t="shared" si="26"/>
        <v>12.013</v>
      </c>
      <c r="N172" s="209">
        <f t="shared" si="27"/>
        <v>5.6440000000000001</v>
      </c>
      <c r="O172" s="209">
        <f t="shared" si="28"/>
        <v>17.657</v>
      </c>
      <c r="P172" s="209">
        <f t="shared" si="29"/>
        <v>5.6440000000000001</v>
      </c>
      <c r="Q172" s="209"/>
      <c r="R172" s="209">
        <f t="shared" si="30"/>
        <v>3.6313804067567292</v>
      </c>
      <c r="S172" s="209" t="str">
        <f t="shared" si="31"/>
        <v/>
      </c>
      <c r="T172" s="209">
        <f t="shared" si="32"/>
        <v>0</v>
      </c>
      <c r="U172" s="209" t="str">
        <f t="shared" si="33"/>
        <v/>
      </c>
      <c r="V172" s="209">
        <f t="shared" si="34"/>
        <v>1.9126195932432708</v>
      </c>
      <c r="W172" s="209">
        <f t="shared" si="35"/>
        <v>0.1</v>
      </c>
      <c r="X172" s="233">
        <f t="shared" si="36"/>
        <v>1</v>
      </c>
      <c r="Y172" s="234">
        <f t="shared" si="37"/>
        <v>1</v>
      </c>
      <c r="Z172" s="234">
        <f t="shared" si="38"/>
        <v>0</v>
      </c>
    </row>
    <row r="173" spans="1:27">
      <c r="A173" s="235" t="s">
        <v>198</v>
      </c>
      <c r="B173" s="236" t="s">
        <v>187</v>
      </c>
      <c r="C173" s="237">
        <v>5.0999999999999996</v>
      </c>
      <c r="D173" s="238">
        <v>9.6482174286466869</v>
      </c>
      <c r="E173" s="239">
        <v>1989</v>
      </c>
      <c r="F173" s="237">
        <v>0</v>
      </c>
      <c r="G173" s="238">
        <v>0</v>
      </c>
      <c r="H173" s="240">
        <v>0</v>
      </c>
      <c r="I173" s="237">
        <v>5.0999999999999996</v>
      </c>
      <c r="J173" s="238">
        <v>9.6482174286466869</v>
      </c>
      <c r="K173" s="240">
        <v>1989</v>
      </c>
      <c r="M173" s="209">
        <f t="shared" si="26"/>
        <v>4.1142000000000003</v>
      </c>
      <c r="N173" s="209">
        <f t="shared" si="27"/>
        <v>0</v>
      </c>
      <c r="O173" s="209">
        <f t="shared" si="28"/>
        <v>4.1142000000000003</v>
      </c>
      <c r="P173" s="209">
        <f t="shared" si="29"/>
        <v>4.1142000000000003</v>
      </c>
      <c r="Q173" s="209"/>
      <c r="R173" s="209" t="str">
        <f t="shared" si="30"/>
        <v/>
      </c>
      <c r="S173" s="209">
        <f t="shared" si="31"/>
        <v>4.1142000000000003</v>
      </c>
      <c r="T173" s="209" t="str">
        <f t="shared" si="32"/>
        <v/>
      </c>
      <c r="U173" s="209">
        <f t="shared" si="33"/>
        <v>5.5340174286466866</v>
      </c>
      <c r="V173" s="209" t="str">
        <f t="shared" si="34"/>
        <v/>
      </c>
      <c r="W173" s="209" t="str">
        <f t="shared" si="35"/>
        <v/>
      </c>
      <c r="X173" s="233">
        <f t="shared" si="36"/>
        <v>0</v>
      </c>
      <c r="Y173" s="234">
        <f t="shared" si="37"/>
        <v>0</v>
      </c>
      <c r="Z173" s="234">
        <f t="shared" si="38"/>
        <v>0</v>
      </c>
    </row>
    <row r="174" spans="1:27">
      <c r="A174" s="235">
        <v>383</v>
      </c>
      <c r="B174" s="236" t="s">
        <v>186</v>
      </c>
      <c r="C174" s="237">
        <v>0.51</v>
      </c>
      <c r="D174" s="238">
        <v>1.8224784342616092</v>
      </c>
      <c r="E174" s="239">
        <v>1984</v>
      </c>
      <c r="F174" s="237">
        <v>8</v>
      </c>
      <c r="G174" s="238">
        <v>3.9501723720469593</v>
      </c>
      <c r="H174" s="240">
        <v>2005</v>
      </c>
      <c r="I174" s="237">
        <v>8.51</v>
      </c>
      <c r="J174" s="238">
        <v>5.7726508063085689</v>
      </c>
      <c r="K174" s="240">
        <v>2005</v>
      </c>
      <c r="M174" s="209">
        <f t="shared" si="26"/>
        <v>1.02972</v>
      </c>
      <c r="N174" s="209">
        <f t="shared" si="27"/>
        <v>5.1537999999999995</v>
      </c>
      <c r="O174" s="209">
        <f t="shared" si="28"/>
        <v>6.1835199999999997</v>
      </c>
      <c r="P174" s="209">
        <f t="shared" si="29"/>
        <v>5.1537999999999995</v>
      </c>
      <c r="Q174" s="209"/>
      <c r="R174" s="209">
        <f t="shared" si="30"/>
        <v>3.9501723720469593</v>
      </c>
      <c r="S174" s="209" t="str">
        <f t="shared" si="31"/>
        <v/>
      </c>
      <c r="T174" s="209">
        <f t="shared" si="32"/>
        <v>0</v>
      </c>
      <c r="U174" s="209" t="str">
        <f t="shared" si="33"/>
        <v/>
      </c>
      <c r="V174" s="209">
        <f t="shared" si="34"/>
        <v>1.1036276279530401</v>
      </c>
      <c r="W174" s="209">
        <f t="shared" si="35"/>
        <v>0.1</v>
      </c>
      <c r="X174" s="233">
        <f t="shared" si="36"/>
        <v>1</v>
      </c>
      <c r="Y174" s="234">
        <f t="shared" si="37"/>
        <v>1</v>
      </c>
      <c r="Z174" s="234">
        <f t="shared" si="38"/>
        <v>0</v>
      </c>
    </row>
    <row r="175" spans="1:27">
      <c r="A175" s="235">
        <v>483</v>
      </c>
      <c r="B175" s="236" t="s">
        <v>186</v>
      </c>
      <c r="C175" s="237">
        <v>20.7</v>
      </c>
      <c r="D175" s="238">
        <v>13.612460994340285</v>
      </c>
      <c r="E175" s="239">
        <v>1986</v>
      </c>
      <c r="F175" s="237">
        <v>18.099999999999998</v>
      </c>
      <c r="G175" s="238">
        <v>3.6200694377675466</v>
      </c>
      <c r="H175" s="240">
        <v>2005</v>
      </c>
      <c r="I175" s="237">
        <v>38.799999999999997</v>
      </c>
      <c r="J175" s="238">
        <v>17.232530432107833</v>
      </c>
      <c r="K175" s="240">
        <v>2005</v>
      </c>
      <c r="M175" s="209">
        <f t="shared" si="26"/>
        <v>11.2494</v>
      </c>
      <c r="N175" s="209">
        <f t="shared" si="27"/>
        <v>6.0092000000000017</v>
      </c>
      <c r="O175" s="209">
        <f t="shared" si="28"/>
        <v>17.258600000000001</v>
      </c>
      <c r="P175" s="209">
        <f t="shared" si="29"/>
        <v>6.0092000000000017</v>
      </c>
      <c r="Q175" s="209"/>
      <c r="R175" s="209">
        <f t="shared" si="30"/>
        <v>3.6200694377675466</v>
      </c>
      <c r="S175" s="209" t="str">
        <f t="shared" si="31"/>
        <v/>
      </c>
      <c r="T175" s="209">
        <f t="shared" si="32"/>
        <v>0</v>
      </c>
      <c r="U175" s="209" t="str">
        <f t="shared" si="33"/>
        <v/>
      </c>
      <c r="V175" s="209">
        <f t="shared" si="34"/>
        <v>2.2891305622324549</v>
      </c>
      <c r="W175" s="209">
        <f t="shared" si="35"/>
        <v>0.1</v>
      </c>
      <c r="X175" s="233">
        <f t="shared" si="36"/>
        <v>1</v>
      </c>
      <c r="Y175" s="234">
        <f t="shared" si="37"/>
        <v>1</v>
      </c>
      <c r="Z175" s="234">
        <f t="shared" si="38"/>
        <v>0</v>
      </c>
    </row>
    <row r="176" spans="1:27">
      <c r="A176" s="235">
        <v>530</v>
      </c>
      <c r="B176" s="236" t="s">
        <v>186</v>
      </c>
      <c r="C176" s="237">
        <v>25</v>
      </c>
      <c r="D176" s="238">
        <v>15.081402803377511</v>
      </c>
      <c r="E176" s="239">
        <v>1982</v>
      </c>
      <c r="F176" s="237">
        <v>20</v>
      </c>
      <c r="G176" s="238">
        <v>4.5022608459814819</v>
      </c>
      <c r="H176" s="240">
        <v>2006</v>
      </c>
      <c r="I176" s="237">
        <v>45</v>
      </c>
      <c r="J176" s="238">
        <v>19.583663649358993</v>
      </c>
      <c r="K176" s="240">
        <v>2006</v>
      </c>
      <c r="M176" s="209">
        <f t="shared" si="26"/>
        <v>12.677</v>
      </c>
      <c r="N176" s="209">
        <f t="shared" si="27"/>
        <v>6.125</v>
      </c>
      <c r="O176" s="209">
        <f t="shared" si="28"/>
        <v>18.802</v>
      </c>
      <c r="P176" s="209">
        <f t="shared" si="29"/>
        <v>6.125</v>
      </c>
      <c r="Q176" s="209"/>
      <c r="R176" s="209">
        <f t="shared" si="30"/>
        <v>4.5022608459814819</v>
      </c>
      <c r="S176" s="209" t="str">
        <f t="shared" si="31"/>
        <v/>
      </c>
      <c r="T176" s="209">
        <f t="shared" si="32"/>
        <v>0</v>
      </c>
      <c r="U176" s="209" t="str">
        <f t="shared" si="33"/>
        <v/>
      </c>
      <c r="V176" s="209">
        <f t="shared" si="34"/>
        <v>1.5227391540185184</v>
      </c>
      <c r="W176" s="209">
        <f t="shared" si="35"/>
        <v>0.1</v>
      </c>
      <c r="X176" s="233">
        <f t="shared" si="36"/>
        <v>1</v>
      </c>
      <c r="Y176" s="234">
        <f t="shared" si="37"/>
        <v>1</v>
      </c>
      <c r="Z176" s="234">
        <f t="shared" si="38"/>
        <v>0</v>
      </c>
    </row>
    <row r="177" spans="1:26">
      <c r="A177" s="235">
        <v>1670</v>
      </c>
      <c r="B177" s="236" t="s">
        <v>186</v>
      </c>
      <c r="C177" s="237">
        <v>31.45</v>
      </c>
      <c r="D177" s="238">
        <v>17.082952496634018</v>
      </c>
      <c r="E177" s="239">
        <v>0</v>
      </c>
      <c r="F177" s="237">
        <v>24.250000000000004</v>
      </c>
      <c r="G177" s="238">
        <v>2.7943521582603679</v>
      </c>
      <c r="H177" s="240">
        <v>2016</v>
      </c>
      <c r="I177" s="237">
        <v>55.7</v>
      </c>
      <c r="J177" s="238">
        <v>19.877304654894385</v>
      </c>
      <c r="K177" s="240">
        <v>2016</v>
      </c>
      <c r="M177" s="209">
        <f t="shared" si="26"/>
        <v>14.8184</v>
      </c>
      <c r="N177" s="209">
        <f t="shared" si="27"/>
        <v>6.4339000000000013</v>
      </c>
      <c r="O177" s="209">
        <f t="shared" si="28"/>
        <v>21.252300000000002</v>
      </c>
      <c r="P177" s="209">
        <f t="shared" si="29"/>
        <v>6.4339000000000013</v>
      </c>
      <c r="Q177" s="209"/>
      <c r="R177" s="209">
        <f t="shared" si="30"/>
        <v>2.7943521582603679</v>
      </c>
      <c r="S177" s="209" t="str">
        <f t="shared" si="31"/>
        <v/>
      </c>
      <c r="T177" s="209">
        <f t="shared" si="32"/>
        <v>0</v>
      </c>
      <c r="U177" s="209" t="str">
        <f t="shared" si="33"/>
        <v/>
      </c>
      <c r="V177" s="209">
        <f t="shared" si="34"/>
        <v>3.5395478417396333</v>
      </c>
      <c r="W177" s="209">
        <f t="shared" si="35"/>
        <v>0.1</v>
      </c>
      <c r="X177" s="233">
        <f t="shared" si="36"/>
        <v>1</v>
      </c>
      <c r="Y177" s="234">
        <f t="shared" si="37"/>
        <v>1</v>
      </c>
      <c r="Z177" s="234">
        <f t="shared" si="38"/>
        <v>0</v>
      </c>
    </row>
    <row r="178" spans="1:26">
      <c r="A178" s="235">
        <v>1412</v>
      </c>
      <c r="B178" s="236" t="s">
        <v>186</v>
      </c>
      <c r="C178" s="237">
        <v>3.5</v>
      </c>
      <c r="D178" s="238">
        <v>5.1860353379471462</v>
      </c>
      <c r="E178" s="239">
        <v>1986</v>
      </c>
      <c r="F178" s="237">
        <v>11</v>
      </c>
      <c r="G178" s="238">
        <v>4.3574845496482366</v>
      </c>
      <c r="H178" s="240">
        <v>2015</v>
      </c>
      <c r="I178" s="237">
        <v>14.5</v>
      </c>
      <c r="J178" s="238">
        <v>9.5435198875953837</v>
      </c>
      <c r="K178" s="240">
        <v>2015</v>
      </c>
      <c r="M178" s="209">
        <f t="shared" si="26"/>
        <v>3.0390000000000001</v>
      </c>
      <c r="N178" s="209">
        <f t="shared" si="27"/>
        <v>5.8520000000000003</v>
      </c>
      <c r="O178" s="209">
        <f t="shared" si="28"/>
        <v>8.891</v>
      </c>
      <c r="P178" s="209">
        <f t="shared" si="29"/>
        <v>5.8520000000000003</v>
      </c>
      <c r="Q178" s="209"/>
      <c r="R178" s="209">
        <f t="shared" si="30"/>
        <v>4.3574845496482366</v>
      </c>
      <c r="S178" s="209" t="str">
        <f t="shared" si="31"/>
        <v/>
      </c>
      <c r="T178" s="209">
        <f t="shared" si="32"/>
        <v>0</v>
      </c>
      <c r="U178" s="209" t="str">
        <f t="shared" si="33"/>
        <v/>
      </c>
      <c r="V178" s="209">
        <f t="shared" si="34"/>
        <v>1.3945154503517641</v>
      </c>
      <c r="W178" s="209">
        <f t="shared" si="35"/>
        <v>0.1</v>
      </c>
      <c r="X178" s="233">
        <f t="shared" si="36"/>
        <v>1</v>
      </c>
      <c r="Y178" s="234">
        <f t="shared" si="37"/>
        <v>1</v>
      </c>
      <c r="Z178" s="234">
        <f t="shared" si="38"/>
        <v>0</v>
      </c>
    </row>
    <row r="179" spans="1:26">
      <c r="A179" s="235">
        <v>212</v>
      </c>
      <c r="B179" s="236" t="s">
        <v>186</v>
      </c>
      <c r="C179" s="237">
        <v>36.549999999999997</v>
      </c>
      <c r="D179" s="238">
        <v>18.535283644642909</v>
      </c>
      <c r="E179" s="239">
        <v>1978</v>
      </c>
      <c r="F179" s="237">
        <v>28</v>
      </c>
      <c r="G179" s="238">
        <v>4.6264535731184777</v>
      </c>
      <c r="H179" s="240">
        <v>2003</v>
      </c>
      <c r="I179" s="237">
        <v>64.55</v>
      </c>
      <c r="J179" s="238">
        <v>23.161737217761388</v>
      </c>
      <c r="K179" s="240">
        <v>2003</v>
      </c>
      <c r="M179" s="209">
        <f t="shared" si="26"/>
        <v>16.511600000000001</v>
      </c>
      <c r="N179" s="209">
        <f t="shared" si="27"/>
        <v>6.7673499999999969</v>
      </c>
      <c r="O179" s="209">
        <f t="shared" si="28"/>
        <v>23.278949999999998</v>
      </c>
      <c r="P179" s="209">
        <f t="shared" si="29"/>
        <v>6.7673499999999969</v>
      </c>
      <c r="Q179" s="209"/>
      <c r="R179" s="209">
        <f t="shared" si="30"/>
        <v>4.6264535731184777</v>
      </c>
      <c r="S179" s="209" t="str">
        <f t="shared" si="31"/>
        <v/>
      </c>
      <c r="T179" s="209">
        <f t="shared" si="32"/>
        <v>0</v>
      </c>
      <c r="U179" s="209" t="str">
        <f t="shared" si="33"/>
        <v/>
      </c>
      <c r="V179" s="209">
        <f t="shared" si="34"/>
        <v>2.0408964268815195</v>
      </c>
      <c r="W179" s="209">
        <f t="shared" si="35"/>
        <v>0.1</v>
      </c>
      <c r="X179" s="233">
        <f t="shared" si="36"/>
        <v>1</v>
      </c>
      <c r="Y179" s="234">
        <f t="shared" si="37"/>
        <v>1</v>
      </c>
      <c r="Z179" s="234">
        <f t="shared" si="38"/>
        <v>0</v>
      </c>
    </row>
    <row r="180" spans="1:26">
      <c r="A180" s="235">
        <v>420</v>
      </c>
      <c r="B180" s="236" t="s">
        <v>187</v>
      </c>
      <c r="C180" s="237">
        <v>6</v>
      </c>
      <c r="D180" s="238">
        <v>9.6396451057157435</v>
      </c>
      <c r="E180" s="239">
        <v>2007</v>
      </c>
      <c r="F180" s="237">
        <v>0</v>
      </c>
      <c r="G180" s="238">
        <v>0</v>
      </c>
      <c r="H180" s="240">
        <v>0</v>
      </c>
      <c r="I180" s="237">
        <v>6</v>
      </c>
      <c r="J180" s="238">
        <v>9.6396451057157435</v>
      </c>
      <c r="K180" s="240">
        <v>2007</v>
      </c>
      <c r="M180" s="209">
        <f t="shared" si="26"/>
        <v>4.7190000000000003</v>
      </c>
      <c r="N180" s="209">
        <f t="shared" si="27"/>
        <v>0</v>
      </c>
      <c r="O180" s="209">
        <f t="shared" si="28"/>
        <v>4.7190000000000003</v>
      </c>
      <c r="P180" s="209">
        <f t="shared" si="29"/>
        <v>4.7190000000000003</v>
      </c>
      <c r="Q180" s="209"/>
      <c r="R180" s="209" t="str">
        <f t="shared" si="30"/>
        <v/>
      </c>
      <c r="S180" s="209">
        <f t="shared" si="31"/>
        <v>4.7190000000000003</v>
      </c>
      <c r="T180" s="209" t="str">
        <f t="shared" si="32"/>
        <v/>
      </c>
      <c r="U180" s="209">
        <f t="shared" si="33"/>
        <v>4.9206451057157432</v>
      </c>
      <c r="V180" s="209" t="str">
        <f t="shared" si="34"/>
        <v/>
      </c>
      <c r="W180" s="209" t="str">
        <f t="shared" si="35"/>
        <v/>
      </c>
      <c r="X180" s="233">
        <f t="shared" si="36"/>
        <v>0</v>
      </c>
      <c r="Y180" s="234">
        <f t="shared" si="37"/>
        <v>0</v>
      </c>
      <c r="Z180" s="234">
        <f t="shared" si="38"/>
        <v>0</v>
      </c>
    </row>
    <row r="181" spans="1:26">
      <c r="A181" s="235" t="s">
        <v>199</v>
      </c>
      <c r="B181" s="236" t="s">
        <v>187</v>
      </c>
      <c r="C181" s="237">
        <v>6.12</v>
      </c>
      <c r="D181" s="238">
        <v>13.481108575958453</v>
      </c>
      <c r="E181" s="239">
        <v>1990</v>
      </c>
      <c r="F181" s="237">
        <v>0</v>
      </c>
      <c r="G181" s="238">
        <v>0</v>
      </c>
      <c r="H181" s="240">
        <v>0</v>
      </c>
      <c r="I181" s="237">
        <v>6.12</v>
      </c>
      <c r="J181" s="238">
        <v>13.481108575958453</v>
      </c>
      <c r="K181" s="240">
        <v>1990</v>
      </c>
      <c r="M181" s="209">
        <f t="shared" si="26"/>
        <v>4.7996400000000001</v>
      </c>
      <c r="N181" s="209">
        <f t="shared" si="27"/>
        <v>0</v>
      </c>
      <c r="O181" s="209">
        <f t="shared" si="28"/>
        <v>4.7996400000000001</v>
      </c>
      <c r="P181" s="209">
        <f t="shared" si="29"/>
        <v>4.7996400000000001</v>
      </c>
      <c r="Q181" s="209"/>
      <c r="R181" s="209" t="str">
        <f t="shared" si="30"/>
        <v/>
      </c>
      <c r="S181" s="209">
        <f t="shared" si="31"/>
        <v>4.7996400000000001</v>
      </c>
      <c r="T181" s="209" t="str">
        <f t="shared" si="32"/>
        <v/>
      </c>
      <c r="U181" s="209">
        <f t="shared" si="33"/>
        <v>8.6814685759584531</v>
      </c>
      <c r="V181" s="209" t="str">
        <f t="shared" si="34"/>
        <v/>
      </c>
      <c r="W181" s="209" t="str">
        <f t="shared" si="35"/>
        <v/>
      </c>
      <c r="X181" s="233">
        <f t="shared" si="36"/>
        <v>0</v>
      </c>
      <c r="Y181" s="234">
        <f t="shared" si="37"/>
        <v>0</v>
      </c>
      <c r="Z181" s="234">
        <f t="shared" si="38"/>
        <v>0</v>
      </c>
    </row>
    <row r="182" spans="1:26">
      <c r="A182" s="235" t="s">
        <v>200</v>
      </c>
      <c r="B182" s="236" t="s">
        <v>187</v>
      </c>
      <c r="C182" s="237">
        <v>6.2</v>
      </c>
      <c r="D182" s="238">
        <v>8.9160103759227685</v>
      </c>
      <c r="E182" s="239">
        <v>2001</v>
      </c>
      <c r="F182" s="237">
        <v>0</v>
      </c>
      <c r="G182" s="238">
        <v>0</v>
      </c>
      <c r="H182" s="240">
        <v>0</v>
      </c>
      <c r="I182" s="237">
        <v>6.2</v>
      </c>
      <c r="J182" s="238">
        <v>8.9160103759227685</v>
      </c>
      <c r="K182" s="240">
        <v>2001</v>
      </c>
      <c r="M182" s="209">
        <f t="shared" si="26"/>
        <v>4.8533999999999997</v>
      </c>
      <c r="N182" s="209">
        <f t="shared" si="27"/>
        <v>0</v>
      </c>
      <c r="O182" s="209">
        <f t="shared" si="28"/>
        <v>4.8533999999999997</v>
      </c>
      <c r="P182" s="209">
        <f t="shared" si="29"/>
        <v>4.8533999999999997</v>
      </c>
      <c r="Q182" s="209"/>
      <c r="R182" s="209" t="str">
        <f t="shared" si="30"/>
        <v/>
      </c>
      <c r="S182" s="209">
        <f t="shared" si="31"/>
        <v>4.8533999999999997</v>
      </c>
      <c r="T182" s="209" t="str">
        <f t="shared" si="32"/>
        <v/>
      </c>
      <c r="U182" s="209">
        <f t="shared" si="33"/>
        <v>4.0626103759227687</v>
      </c>
      <c r="V182" s="209" t="str">
        <f t="shared" si="34"/>
        <v/>
      </c>
      <c r="W182" s="209" t="str">
        <f t="shared" si="35"/>
        <v/>
      </c>
      <c r="X182" s="233">
        <f t="shared" si="36"/>
        <v>0</v>
      </c>
      <c r="Y182" s="234">
        <f t="shared" si="37"/>
        <v>0</v>
      </c>
      <c r="Z182" s="234">
        <f t="shared" si="38"/>
        <v>0</v>
      </c>
    </row>
    <row r="183" spans="1:26">
      <c r="A183" s="235" t="s">
        <v>201</v>
      </c>
      <c r="B183" s="236" t="s">
        <v>187</v>
      </c>
      <c r="C183" s="237">
        <v>6.2671999999999999</v>
      </c>
      <c r="D183" s="238">
        <v>2.9102311039234974</v>
      </c>
      <c r="E183" s="239">
        <v>1987</v>
      </c>
      <c r="F183" s="237">
        <v>0</v>
      </c>
      <c r="G183" s="238">
        <v>0</v>
      </c>
      <c r="H183" s="240">
        <v>0</v>
      </c>
      <c r="I183" s="237">
        <v>6.2671999999999999</v>
      </c>
      <c r="J183" s="238">
        <v>2.9102311039234974</v>
      </c>
      <c r="K183" s="240">
        <v>1987</v>
      </c>
      <c r="M183" s="209">
        <f t="shared" si="26"/>
        <v>4.8985583999999998</v>
      </c>
      <c r="N183" s="209">
        <f t="shared" si="27"/>
        <v>0</v>
      </c>
      <c r="O183" s="209">
        <f t="shared" si="28"/>
        <v>4.8985583999999998</v>
      </c>
      <c r="P183" s="209">
        <f t="shared" si="29"/>
        <v>4.8985583999999998</v>
      </c>
      <c r="Q183" s="209"/>
      <c r="R183" s="209" t="str">
        <f t="shared" si="30"/>
        <v/>
      </c>
      <c r="S183" s="209">
        <f t="shared" si="31"/>
        <v>2.9102311039234974</v>
      </c>
      <c r="T183" s="209" t="str">
        <f t="shared" si="32"/>
        <v/>
      </c>
      <c r="U183" s="209">
        <f t="shared" si="33"/>
        <v>0</v>
      </c>
      <c r="V183" s="209">
        <f t="shared" si="34"/>
        <v>1.8883272960765023</v>
      </c>
      <c r="W183" s="209">
        <f t="shared" si="35"/>
        <v>0.1</v>
      </c>
      <c r="X183" s="233">
        <f t="shared" si="36"/>
        <v>1</v>
      </c>
      <c r="Y183" s="234">
        <f t="shared" si="37"/>
        <v>1</v>
      </c>
      <c r="Z183" s="234">
        <f t="shared" si="38"/>
        <v>0</v>
      </c>
    </row>
    <row r="184" spans="1:26">
      <c r="A184" s="235" t="s">
        <v>202</v>
      </c>
      <c r="B184" s="236" t="s">
        <v>187</v>
      </c>
      <c r="C184" s="237">
        <v>6.3659999999999997</v>
      </c>
      <c r="D184" s="238">
        <v>9.8906921245327926</v>
      </c>
      <c r="E184" s="239">
        <v>1993</v>
      </c>
      <c r="F184" s="237">
        <v>0</v>
      </c>
      <c r="G184" s="238">
        <v>0</v>
      </c>
      <c r="H184" s="240">
        <v>0</v>
      </c>
      <c r="I184" s="237">
        <v>6.3659999999999997</v>
      </c>
      <c r="J184" s="238">
        <v>9.8906921245327926</v>
      </c>
      <c r="K184" s="240">
        <v>1993</v>
      </c>
      <c r="M184" s="209">
        <f t="shared" si="26"/>
        <v>4.9649520000000003</v>
      </c>
      <c r="N184" s="209">
        <f t="shared" si="27"/>
        <v>0</v>
      </c>
      <c r="O184" s="209">
        <f t="shared" si="28"/>
        <v>4.9649520000000003</v>
      </c>
      <c r="P184" s="209">
        <f t="shared" si="29"/>
        <v>4.9649520000000003</v>
      </c>
      <c r="Q184" s="209"/>
      <c r="R184" s="209" t="str">
        <f t="shared" si="30"/>
        <v/>
      </c>
      <c r="S184" s="209">
        <f t="shared" si="31"/>
        <v>4.9649520000000003</v>
      </c>
      <c r="T184" s="209" t="str">
        <f t="shared" si="32"/>
        <v/>
      </c>
      <c r="U184" s="209">
        <f t="shared" si="33"/>
        <v>4.9257401245327923</v>
      </c>
      <c r="V184" s="209" t="str">
        <f t="shared" si="34"/>
        <v/>
      </c>
      <c r="W184" s="209" t="str">
        <f t="shared" si="35"/>
        <v/>
      </c>
      <c r="X184" s="233">
        <f t="shared" si="36"/>
        <v>0</v>
      </c>
      <c r="Y184" s="234">
        <f t="shared" si="37"/>
        <v>0</v>
      </c>
      <c r="Z184" s="234">
        <f t="shared" si="38"/>
        <v>0</v>
      </c>
    </row>
    <row r="185" spans="1:26">
      <c r="A185" s="235">
        <v>682</v>
      </c>
      <c r="B185" s="236" t="s">
        <v>186</v>
      </c>
      <c r="C185" s="237">
        <v>12</v>
      </c>
      <c r="D185" s="238">
        <v>10.124485940450056</v>
      </c>
      <c r="E185" s="239">
        <v>2005</v>
      </c>
      <c r="F185" s="237">
        <v>18</v>
      </c>
      <c r="G185" s="238">
        <v>4.2252233548626927</v>
      </c>
      <c r="H185" s="240">
        <v>2009</v>
      </c>
      <c r="I185" s="237">
        <v>30</v>
      </c>
      <c r="J185" s="238">
        <v>14.349709295312749</v>
      </c>
      <c r="K185" s="240">
        <v>2009</v>
      </c>
      <c r="M185" s="209">
        <f t="shared" si="26"/>
        <v>7.7610000000000001</v>
      </c>
      <c r="N185" s="209">
        <f t="shared" si="27"/>
        <v>6.5759999999999996</v>
      </c>
      <c r="O185" s="209">
        <f t="shared" si="28"/>
        <v>14.337</v>
      </c>
      <c r="P185" s="209">
        <f t="shared" si="29"/>
        <v>6.5759999999999996</v>
      </c>
      <c r="Q185" s="209"/>
      <c r="R185" s="209">
        <f t="shared" si="30"/>
        <v>4.2252233548626927</v>
      </c>
      <c r="S185" s="209" t="str">
        <f t="shared" si="31"/>
        <v/>
      </c>
      <c r="T185" s="209">
        <f t="shared" si="32"/>
        <v>0</v>
      </c>
      <c r="U185" s="209" t="str">
        <f t="shared" si="33"/>
        <v/>
      </c>
      <c r="V185" s="209">
        <f t="shared" si="34"/>
        <v>2.2507766451373072</v>
      </c>
      <c r="W185" s="209">
        <f t="shared" si="35"/>
        <v>0.1</v>
      </c>
      <c r="X185" s="233">
        <f t="shared" si="36"/>
        <v>1</v>
      </c>
      <c r="Y185" s="234">
        <f t="shared" si="37"/>
        <v>1</v>
      </c>
      <c r="Z185" s="234">
        <f t="shared" si="38"/>
        <v>0</v>
      </c>
    </row>
    <row r="186" spans="1:26">
      <c r="A186" s="235">
        <v>1571</v>
      </c>
      <c r="B186" s="236" t="s">
        <v>186</v>
      </c>
      <c r="C186" s="237">
        <v>2</v>
      </c>
      <c r="D186" s="238">
        <v>3.8271806637538481</v>
      </c>
      <c r="E186" s="239">
        <v>1988</v>
      </c>
      <c r="F186" s="237">
        <v>11</v>
      </c>
      <c r="G186" s="238">
        <v>1.5920457896917759</v>
      </c>
      <c r="H186" s="240">
        <v>2016</v>
      </c>
      <c r="I186" s="237">
        <v>13</v>
      </c>
      <c r="J186" s="238">
        <v>5.4192264534456243</v>
      </c>
      <c r="K186" s="240">
        <v>2016</v>
      </c>
      <c r="M186" s="209">
        <f t="shared" si="26"/>
        <v>2.0310000000000001</v>
      </c>
      <c r="N186" s="209">
        <f t="shared" si="27"/>
        <v>6.1819999999999986</v>
      </c>
      <c r="O186" s="209">
        <f t="shared" si="28"/>
        <v>8.2129999999999992</v>
      </c>
      <c r="P186" s="209">
        <f t="shared" si="29"/>
        <v>6.1819999999999986</v>
      </c>
      <c r="Q186" s="209"/>
      <c r="R186" s="209">
        <f t="shared" si="30"/>
        <v>1.5920457896917759</v>
      </c>
      <c r="S186" s="209" t="str">
        <f t="shared" si="31"/>
        <v/>
      </c>
      <c r="T186" s="209">
        <f t="shared" si="32"/>
        <v>0</v>
      </c>
      <c r="U186" s="209" t="str">
        <f t="shared" si="33"/>
        <v/>
      </c>
      <c r="V186" s="209">
        <f t="shared" si="34"/>
        <v>4.4899542103082224</v>
      </c>
      <c r="W186" s="209">
        <f t="shared" si="35"/>
        <v>0.1</v>
      </c>
      <c r="X186" s="233">
        <f t="shared" si="36"/>
        <v>1</v>
      </c>
      <c r="Y186" s="234">
        <f t="shared" si="37"/>
        <v>1</v>
      </c>
      <c r="Z186" s="234">
        <f t="shared" si="38"/>
        <v>0</v>
      </c>
    </row>
    <row r="187" spans="1:26">
      <c r="A187" s="235">
        <v>1350</v>
      </c>
      <c r="B187" s="236" t="s">
        <v>186</v>
      </c>
      <c r="C187" s="237">
        <v>16</v>
      </c>
      <c r="D187" s="238">
        <v>11.836081701141181</v>
      </c>
      <c r="E187" s="239">
        <v>0</v>
      </c>
      <c r="F187" s="237">
        <v>20</v>
      </c>
      <c r="G187" s="238">
        <v>6.5300342953877131</v>
      </c>
      <c r="H187" s="240">
        <v>2013</v>
      </c>
      <c r="I187" s="237">
        <v>36</v>
      </c>
      <c r="J187" s="238">
        <v>18.366115996528894</v>
      </c>
      <c r="K187" s="240">
        <v>2013</v>
      </c>
      <c r="M187" s="209">
        <f t="shared" si="26"/>
        <v>9.5690000000000008</v>
      </c>
      <c r="N187" s="209">
        <f t="shared" si="27"/>
        <v>6.76</v>
      </c>
      <c r="O187" s="209">
        <f t="shared" si="28"/>
        <v>16.329000000000001</v>
      </c>
      <c r="P187" s="209">
        <f t="shared" si="29"/>
        <v>6.76</v>
      </c>
      <c r="Q187" s="209"/>
      <c r="R187" s="209">
        <f t="shared" si="30"/>
        <v>6.5300342953877131</v>
      </c>
      <c r="S187" s="209" t="str">
        <f t="shared" si="31"/>
        <v/>
      </c>
      <c r="T187" s="209">
        <f t="shared" si="32"/>
        <v>0</v>
      </c>
      <c r="U187" s="209" t="str">
        <f t="shared" si="33"/>
        <v/>
      </c>
      <c r="V187" s="209">
        <f t="shared" si="34"/>
        <v>0.12996570461228707</v>
      </c>
      <c r="W187" s="209">
        <f t="shared" si="35"/>
        <v>0.1</v>
      </c>
      <c r="X187" s="233">
        <f t="shared" si="36"/>
        <v>1</v>
      </c>
      <c r="Y187" s="234">
        <f t="shared" si="37"/>
        <v>1</v>
      </c>
      <c r="Z187" s="234">
        <f t="shared" si="38"/>
        <v>0</v>
      </c>
    </row>
    <row r="188" spans="1:26">
      <c r="A188" s="235">
        <v>853</v>
      </c>
      <c r="B188" s="236" t="s">
        <v>186</v>
      </c>
      <c r="C188" s="237">
        <v>20</v>
      </c>
      <c r="D188" s="238">
        <v>13.360565697177488</v>
      </c>
      <c r="E188" s="239">
        <v>1991</v>
      </c>
      <c r="F188" s="237">
        <v>21.700000000000003</v>
      </c>
      <c r="G188" s="238">
        <v>4.2556245512411124</v>
      </c>
      <c r="H188" s="240">
        <v>2009</v>
      </c>
      <c r="I188" s="237">
        <v>41.7</v>
      </c>
      <c r="J188" s="238">
        <v>17.616190248418601</v>
      </c>
      <c r="K188" s="240">
        <v>2009</v>
      </c>
      <c r="M188" s="209">
        <f t="shared" si="26"/>
        <v>11.016999999999999</v>
      </c>
      <c r="N188" s="209">
        <f t="shared" si="27"/>
        <v>7.0292999999999992</v>
      </c>
      <c r="O188" s="209">
        <f t="shared" si="28"/>
        <v>18.046299999999999</v>
      </c>
      <c r="P188" s="209">
        <f t="shared" si="29"/>
        <v>7.0292999999999992</v>
      </c>
      <c r="Q188" s="209"/>
      <c r="R188" s="209">
        <f t="shared" si="30"/>
        <v>4.2556245512411124</v>
      </c>
      <c r="S188" s="209" t="str">
        <f t="shared" si="31"/>
        <v/>
      </c>
      <c r="T188" s="209">
        <f t="shared" si="32"/>
        <v>0</v>
      </c>
      <c r="U188" s="209" t="str">
        <f t="shared" si="33"/>
        <v/>
      </c>
      <c r="V188" s="209">
        <f t="shared" si="34"/>
        <v>2.6736754487588872</v>
      </c>
      <c r="W188" s="209">
        <f t="shared" si="35"/>
        <v>0.1</v>
      </c>
      <c r="X188" s="233">
        <f t="shared" si="36"/>
        <v>1</v>
      </c>
      <c r="Y188" s="234">
        <f t="shared" si="37"/>
        <v>1</v>
      </c>
      <c r="Z188" s="234">
        <f t="shared" si="38"/>
        <v>0</v>
      </c>
    </row>
    <row r="189" spans="1:26">
      <c r="A189" s="235" t="s">
        <v>203</v>
      </c>
      <c r="B189" s="236" t="s">
        <v>187</v>
      </c>
      <c r="C189" s="237">
        <v>6.9</v>
      </c>
      <c r="D189" s="238">
        <v>5.029432718717521</v>
      </c>
      <c r="E189" s="239">
        <v>1997</v>
      </c>
      <c r="F189" s="237">
        <v>0</v>
      </c>
      <c r="G189" s="238">
        <v>0</v>
      </c>
      <c r="H189" s="240">
        <v>0</v>
      </c>
      <c r="I189" s="237">
        <v>6.9</v>
      </c>
      <c r="J189" s="238">
        <v>5.029432718717521</v>
      </c>
      <c r="K189" s="240">
        <v>1997</v>
      </c>
      <c r="M189" s="209">
        <f t="shared" si="26"/>
        <v>5.3238000000000003</v>
      </c>
      <c r="N189" s="209">
        <f t="shared" si="27"/>
        <v>0</v>
      </c>
      <c r="O189" s="209">
        <f t="shared" si="28"/>
        <v>5.3238000000000003</v>
      </c>
      <c r="P189" s="209">
        <f t="shared" si="29"/>
        <v>5.3238000000000003</v>
      </c>
      <c r="Q189" s="209"/>
      <c r="R189" s="209" t="str">
        <f t="shared" si="30"/>
        <v/>
      </c>
      <c r="S189" s="209">
        <f t="shared" si="31"/>
        <v>5.029432718717521</v>
      </c>
      <c r="T189" s="209" t="str">
        <f t="shared" si="32"/>
        <v/>
      </c>
      <c r="U189" s="209">
        <f t="shared" si="33"/>
        <v>0</v>
      </c>
      <c r="V189" s="209">
        <f t="shared" si="34"/>
        <v>0.19436728128247971</v>
      </c>
      <c r="W189" s="209">
        <f t="shared" si="35"/>
        <v>0.1</v>
      </c>
      <c r="X189" s="233">
        <f t="shared" si="36"/>
        <v>1</v>
      </c>
      <c r="Y189" s="234">
        <f t="shared" si="37"/>
        <v>1</v>
      </c>
      <c r="Z189" s="234">
        <f t="shared" si="38"/>
        <v>0</v>
      </c>
    </row>
    <row r="190" spans="1:26">
      <c r="A190" s="235">
        <v>1515</v>
      </c>
      <c r="B190" s="236" t="s">
        <v>187</v>
      </c>
      <c r="C190" s="237">
        <v>7.2</v>
      </c>
      <c r="D190" s="238">
        <v>12.99271394051414</v>
      </c>
      <c r="E190" s="239">
        <v>2013</v>
      </c>
      <c r="F190" s="237">
        <v>0</v>
      </c>
      <c r="G190" s="238">
        <v>0</v>
      </c>
      <c r="H190" s="240">
        <v>0</v>
      </c>
      <c r="I190" s="237">
        <v>7.2</v>
      </c>
      <c r="J190" s="238">
        <v>12.99271394051414</v>
      </c>
      <c r="K190" s="240">
        <v>2013</v>
      </c>
      <c r="M190" s="209">
        <f t="shared" si="26"/>
        <v>5.5254000000000003</v>
      </c>
      <c r="N190" s="209">
        <f t="shared" si="27"/>
        <v>0</v>
      </c>
      <c r="O190" s="209">
        <f t="shared" si="28"/>
        <v>5.5254000000000003</v>
      </c>
      <c r="P190" s="209">
        <f t="shared" si="29"/>
        <v>5.5254000000000003</v>
      </c>
      <c r="Q190" s="209"/>
      <c r="R190" s="209" t="str">
        <f t="shared" si="30"/>
        <v/>
      </c>
      <c r="S190" s="209">
        <f t="shared" si="31"/>
        <v>5.5254000000000003</v>
      </c>
      <c r="T190" s="209" t="str">
        <f t="shared" si="32"/>
        <v/>
      </c>
      <c r="U190" s="209">
        <f t="shared" si="33"/>
        <v>7.4673139405141393</v>
      </c>
      <c r="V190" s="209" t="str">
        <f t="shared" si="34"/>
        <v/>
      </c>
      <c r="W190" s="209" t="str">
        <f t="shared" si="35"/>
        <v/>
      </c>
      <c r="X190" s="233">
        <f t="shared" si="36"/>
        <v>0</v>
      </c>
      <c r="Y190" s="234">
        <f t="shared" si="37"/>
        <v>0</v>
      </c>
      <c r="Z190" s="234">
        <f t="shared" si="38"/>
        <v>0</v>
      </c>
    </row>
    <row r="191" spans="1:26">
      <c r="A191" s="235">
        <v>1597</v>
      </c>
      <c r="B191" s="236" t="s">
        <v>186</v>
      </c>
      <c r="C191" s="237">
        <v>26</v>
      </c>
      <c r="D191" s="238">
        <v>15.40600097303558</v>
      </c>
      <c r="E191" s="239">
        <v>2009</v>
      </c>
      <c r="F191" s="237">
        <v>27.299999999999997</v>
      </c>
      <c r="G191" s="238">
        <v>4.2355817632178319</v>
      </c>
      <c r="H191" s="240">
        <v>2015</v>
      </c>
      <c r="I191" s="237">
        <v>53.3</v>
      </c>
      <c r="J191" s="238">
        <v>19.641582736253412</v>
      </c>
      <c r="K191" s="240">
        <v>2015</v>
      </c>
      <c r="M191" s="209">
        <f t="shared" si="26"/>
        <v>13.009</v>
      </c>
      <c r="N191" s="209">
        <f t="shared" si="27"/>
        <v>7.6936999999999998</v>
      </c>
      <c r="O191" s="209">
        <f t="shared" si="28"/>
        <v>20.7027</v>
      </c>
      <c r="P191" s="209">
        <f t="shared" si="29"/>
        <v>7.6936999999999998</v>
      </c>
      <c r="Q191" s="209"/>
      <c r="R191" s="209">
        <f t="shared" si="30"/>
        <v>4.2355817632178319</v>
      </c>
      <c r="S191" s="209" t="str">
        <f t="shared" si="31"/>
        <v/>
      </c>
      <c r="T191" s="209">
        <f t="shared" si="32"/>
        <v>0</v>
      </c>
      <c r="U191" s="209" t="str">
        <f t="shared" si="33"/>
        <v/>
      </c>
      <c r="V191" s="209">
        <f t="shared" si="34"/>
        <v>3.3581182367821683</v>
      </c>
      <c r="W191" s="209">
        <f t="shared" si="35"/>
        <v>0.1</v>
      </c>
      <c r="X191" s="233">
        <f t="shared" si="36"/>
        <v>1</v>
      </c>
      <c r="Y191" s="234">
        <f t="shared" si="37"/>
        <v>1</v>
      </c>
      <c r="Z191" s="234">
        <f t="shared" si="38"/>
        <v>0</v>
      </c>
    </row>
    <row r="192" spans="1:26">
      <c r="A192" s="235">
        <v>385</v>
      </c>
      <c r="B192" s="236" t="s">
        <v>187</v>
      </c>
      <c r="C192" s="237">
        <v>7.5</v>
      </c>
      <c r="D192" s="238">
        <v>8.5880709825089685</v>
      </c>
      <c r="E192" s="239">
        <v>2003</v>
      </c>
      <c r="F192" s="237">
        <v>0</v>
      </c>
      <c r="G192" s="238">
        <v>0</v>
      </c>
      <c r="H192" s="240">
        <v>0</v>
      </c>
      <c r="I192" s="237">
        <v>7.5</v>
      </c>
      <c r="J192" s="238">
        <v>8.5880709825089685</v>
      </c>
      <c r="K192" s="240">
        <v>2003</v>
      </c>
      <c r="M192" s="209">
        <f t="shared" si="26"/>
        <v>5.7270000000000003</v>
      </c>
      <c r="N192" s="209">
        <f t="shared" si="27"/>
        <v>0</v>
      </c>
      <c r="O192" s="209">
        <f t="shared" si="28"/>
        <v>5.7270000000000003</v>
      </c>
      <c r="P192" s="209">
        <f t="shared" si="29"/>
        <v>5.7270000000000003</v>
      </c>
      <c r="Q192" s="209"/>
      <c r="R192" s="209" t="str">
        <f t="shared" si="30"/>
        <v/>
      </c>
      <c r="S192" s="209">
        <f t="shared" si="31"/>
        <v>5.7270000000000003</v>
      </c>
      <c r="T192" s="209" t="str">
        <f t="shared" si="32"/>
        <v/>
      </c>
      <c r="U192" s="209">
        <f t="shared" si="33"/>
        <v>2.8610709825089682</v>
      </c>
      <c r="V192" s="209" t="str">
        <f t="shared" si="34"/>
        <v/>
      </c>
      <c r="W192" s="209" t="str">
        <f t="shared" si="35"/>
        <v/>
      </c>
      <c r="X192" s="233">
        <f t="shared" si="36"/>
        <v>0</v>
      </c>
      <c r="Y192" s="234">
        <f t="shared" si="37"/>
        <v>0</v>
      </c>
      <c r="Z192" s="234">
        <f t="shared" si="38"/>
        <v>0</v>
      </c>
    </row>
    <row r="193" spans="1:26">
      <c r="A193" s="235">
        <v>387</v>
      </c>
      <c r="B193" s="236" t="s">
        <v>187</v>
      </c>
      <c r="C193" s="237">
        <v>7.5</v>
      </c>
      <c r="D193" s="238">
        <v>9.5130592102135658</v>
      </c>
      <c r="E193" s="239">
        <v>2003</v>
      </c>
      <c r="F193" s="237">
        <v>0</v>
      </c>
      <c r="G193" s="238">
        <v>0</v>
      </c>
      <c r="H193" s="240">
        <v>0</v>
      </c>
      <c r="I193" s="237">
        <v>7.5</v>
      </c>
      <c r="J193" s="238">
        <v>9.5130592102135658</v>
      </c>
      <c r="K193" s="240">
        <v>2003</v>
      </c>
      <c r="M193" s="209">
        <f t="shared" si="26"/>
        <v>5.7270000000000003</v>
      </c>
      <c r="N193" s="209">
        <f t="shared" si="27"/>
        <v>0</v>
      </c>
      <c r="O193" s="209">
        <f t="shared" si="28"/>
        <v>5.7270000000000003</v>
      </c>
      <c r="P193" s="209">
        <f t="shared" si="29"/>
        <v>5.7270000000000003</v>
      </c>
      <c r="Q193" s="209"/>
      <c r="R193" s="209" t="str">
        <f t="shared" si="30"/>
        <v/>
      </c>
      <c r="S193" s="209">
        <f t="shared" si="31"/>
        <v>5.7270000000000003</v>
      </c>
      <c r="T193" s="209" t="str">
        <f t="shared" si="32"/>
        <v/>
      </c>
      <c r="U193" s="209">
        <f t="shared" si="33"/>
        <v>3.7860592102135655</v>
      </c>
      <c r="V193" s="209" t="str">
        <f t="shared" si="34"/>
        <v/>
      </c>
      <c r="W193" s="209" t="str">
        <f t="shared" si="35"/>
        <v/>
      </c>
      <c r="X193" s="233">
        <f t="shared" si="36"/>
        <v>0</v>
      </c>
      <c r="Y193" s="234">
        <f t="shared" si="37"/>
        <v>0</v>
      </c>
      <c r="Z193" s="234">
        <f t="shared" si="38"/>
        <v>0</v>
      </c>
    </row>
    <row r="194" spans="1:26">
      <c r="A194" s="235">
        <v>1616</v>
      </c>
      <c r="B194" s="236" t="s">
        <v>186</v>
      </c>
      <c r="C194" s="237">
        <v>21.68</v>
      </c>
      <c r="D194" s="238">
        <v>13.958663936519816</v>
      </c>
      <c r="E194" s="239" t="s">
        <v>193</v>
      </c>
      <c r="F194" s="237">
        <v>25.75</v>
      </c>
      <c r="G194" s="238">
        <v>0.84818580502502572</v>
      </c>
      <c r="H194" s="240">
        <v>2015</v>
      </c>
      <c r="I194" s="237">
        <v>47.43</v>
      </c>
      <c r="J194" s="238">
        <v>14.806849741544841</v>
      </c>
      <c r="K194" s="240">
        <v>2015</v>
      </c>
      <c r="M194" s="209">
        <f t="shared" si="26"/>
        <v>11.574759999999999</v>
      </c>
      <c r="N194" s="209">
        <f t="shared" si="27"/>
        <v>7.783710000000001</v>
      </c>
      <c r="O194" s="209">
        <f t="shared" si="28"/>
        <v>19.358470000000001</v>
      </c>
      <c r="P194" s="209">
        <f t="shared" si="29"/>
        <v>7.783710000000001</v>
      </c>
      <c r="Q194" s="209"/>
      <c r="R194" s="209">
        <f t="shared" si="30"/>
        <v>0.84818580502502572</v>
      </c>
      <c r="S194" s="209" t="str">
        <f t="shared" si="31"/>
        <v/>
      </c>
      <c r="T194" s="209">
        <f t="shared" si="32"/>
        <v>0</v>
      </c>
      <c r="U194" s="209" t="str">
        <f t="shared" si="33"/>
        <v/>
      </c>
      <c r="V194" s="209">
        <f t="shared" si="34"/>
        <v>6.8355241949749752</v>
      </c>
      <c r="W194" s="209">
        <f t="shared" si="35"/>
        <v>0.1</v>
      </c>
      <c r="X194" s="233">
        <f t="shared" si="36"/>
        <v>1</v>
      </c>
      <c r="Y194" s="234">
        <f t="shared" si="37"/>
        <v>1</v>
      </c>
      <c r="Z194" s="234">
        <f t="shared" si="38"/>
        <v>1</v>
      </c>
    </row>
    <row r="195" spans="1:26">
      <c r="A195" s="235">
        <v>80</v>
      </c>
      <c r="B195" s="236" t="s">
        <v>187</v>
      </c>
      <c r="C195" s="237">
        <v>8</v>
      </c>
      <c r="D195" s="238">
        <v>6.0754029342110369</v>
      </c>
      <c r="E195" s="239">
        <v>2001</v>
      </c>
      <c r="F195" s="237">
        <v>0</v>
      </c>
      <c r="G195" s="238">
        <v>0</v>
      </c>
      <c r="H195" s="240">
        <v>0</v>
      </c>
      <c r="I195" s="237">
        <v>8</v>
      </c>
      <c r="J195" s="238">
        <v>6.0754029342110369</v>
      </c>
      <c r="K195" s="240">
        <v>2001</v>
      </c>
      <c r="M195" s="209">
        <f t="shared" si="26"/>
        <v>5.9530000000000003</v>
      </c>
      <c r="N195" s="209">
        <f t="shared" si="27"/>
        <v>0</v>
      </c>
      <c r="O195" s="209">
        <f t="shared" si="28"/>
        <v>5.9530000000000003</v>
      </c>
      <c r="P195" s="209">
        <f t="shared" si="29"/>
        <v>5.9530000000000003</v>
      </c>
      <c r="Q195" s="209"/>
      <c r="R195" s="209" t="str">
        <f t="shared" si="30"/>
        <v/>
      </c>
      <c r="S195" s="209">
        <f t="shared" si="31"/>
        <v>5.9530000000000003</v>
      </c>
      <c r="T195" s="209" t="str">
        <f t="shared" si="32"/>
        <v/>
      </c>
      <c r="U195" s="209">
        <f t="shared" si="33"/>
        <v>0.12240293421103665</v>
      </c>
      <c r="V195" s="209" t="str">
        <f t="shared" si="34"/>
        <v/>
      </c>
      <c r="W195" s="209" t="str">
        <f t="shared" si="35"/>
        <v/>
      </c>
      <c r="X195" s="233">
        <f t="shared" si="36"/>
        <v>0</v>
      </c>
      <c r="Y195" s="234">
        <f t="shared" si="37"/>
        <v>0</v>
      </c>
      <c r="Z195" s="234">
        <f t="shared" si="38"/>
        <v>0</v>
      </c>
    </row>
    <row r="196" spans="1:26">
      <c r="A196" s="235" t="s">
        <v>206</v>
      </c>
      <c r="B196" s="236" t="s">
        <v>187</v>
      </c>
      <c r="C196" s="237">
        <v>8</v>
      </c>
      <c r="D196" s="238">
        <v>3.3788339951362953</v>
      </c>
      <c r="E196" s="239">
        <v>2000</v>
      </c>
      <c r="F196" s="237">
        <v>0</v>
      </c>
      <c r="G196" s="238">
        <v>0</v>
      </c>
      <c r="H196" s="240">
        <v>0</v>
      </c>
      <c r="I196" s="237">
        <v>8</v>
      </c>
      <c r="J196" s="238">
        <v>3.3788339951362953</v>
      </c>
      <c r="K196" s="240">
        <v>2000</v>
      </c>
      <c r="M196" s="209">
        <f t="shared" si="26"/>
        <v>5.9530000000000003</v>
      </c>
      <c r="N196" s="209">
        <f t="shared" si="27"/>
        <v>0</v>
      </c>
      <c r="O196" s="209">
        <f t="shared" si="28"/>
        <v>5.9530000000000003</v>
      </c>
      <c r="P196" s="209">
        <f t="shared" si="29"/>
        <v>5.9530000000000003</v>
      </c>
      <c r="Q196" s="209"/>
      <c r="R196" s="209" t="str">
        <f t="shared" si="30"/>
        <v/>
      </c>
      <c r="S196" s="209">
        <f t="shared" si="31"/>
        <v>3.3788339951362953</v>
      </c>
      <c r="T196" s="209" t="str">
        <f t="shared" si="32"/>
        <v/>
      </c>
      <c r="U196" s="209">
        <f t="shared" si="33"/>
        <v>0</v>
      </c>
      <c r="V196" s="209">
        <f t="shared" si="34"/>
        <v>2.4741660048637049</v>
      </c>
      <c r="W196" s="209">
        <f t="shared" si="35"/>
        <v>0.1</v>
      </c>
      <c r="X196" s="233">
        <f t="shared" si="36"/>
        <v>1</v>
      </c>
      <c r="Y196" s="234">
        <f t="shared" si="37"/>
        <v>1</v>
      </c>
      <c r="Z196" s="234">
        <f t="shared" si="38"/>
        <v>0</v>
      </c>
    </row>
    <row r="197" spans="1:26">
      <c r="A197" s="235" t="s">
        <v>204</v>
      </c>
      <c r="B197" s="236" t="s">
        <v>187</v>
      </c>
      <c r="C197" s="237">
        <v>8</v>
      </c>
      <c r="D197" s="238">
        <v>5.0823375539699818</v>
      </c>
      <c r="E197" s="239">
        <v>2000</v>
      </c>
      <c r="F197" s="237">
        <v>0</v>
      </c>
      <c r="G197" s="238">
        <v>0</v>
      </c>
      <c r="H197" s="240">
        <v>0</v>
      </c>
      <c r="I197" s="237">
        <v>8</v>
      </c>
      <c r="J197" s="238">
        <v>5.0823375539699818</v>
      </c>
      <c r="K197" s="240">
        <v>2000</v>
      </c>
      <c r="M197" s="209">
        <f t="shared" si="26"/>
        <v>5.9530000000000003</v>
      </c>
      <c r="N197" s="209">
        <f t="shared" si="27"/>
        <v>0</v>
      </c>
      <c r="O197" s="209">
        <f t="shared" si="28"/>
        <v>5.9530000000000003</v>
      </c>
      <c r="P197" s="209">
        <f t="shared" si="29"/>
        <v>5.9530000000000003</v>
      </c>
      <c r="Q197" s="209"/>
      <c r="R197" s="209" t="str">
        <f t="shared" si="30"/>
        <v/>
      </c>
      <c r="S197" s="209">
        <f t="shared" si="31"/>
        <v>5.0823375539699818</v>
      </c>
      <c r="T197" s="209" t="str">
        <f t="shared" si="32"/>
        <v/>
      </c>
      <c r="U197" s="209">
        <f t="shared" si="33"/>
        <v>0</v>
      </c>
      <c r="V197" s="209">
        <f t="shared" si="34"/>
        <v>0.77066244603001888</v>
      </c>
      <c r="W197" s="209">
        <f t="shared" si="35"/>
        <v>0.1</v>
      </c>
      <c r="X197" s="233">
        <f t="shared" si="36"/>
        <v>1</v>
      </c>
      <c r="Y197" s="234">
        <f t="shared" si="37"/>
        <v>1</v>
      </c>
      <c r="Z197" s="234">
        <f t="shared" si="38"/>
        <v>0</v>
      </c>
    </row>
    <row r="198" spans="1:26">
      <c r="A198" s="235">
        <v>1263</v>
      </c>
      <c r="B198" s="236" t="s">
        <v>187</v>
      </c>
      <c r="C198" s="237">
        <v>8</v>
      </c>
      <c r="D198" s="238">
        <v>19.611656992669992</v>
      </c>
      <c r="E198" s="239">
        <v>2013</v>
      </c>
      <c r="F198" s="237">
        <v>0</v>
      </c>
      <c r="G198" s="238">
        <v>0</v>
      </c>
      <c r="H198" s="240">
        <v>0</v>
      </c>
      <c r="I198" s="237">
        <v>8</v>
      </c>
      <c r="J198" s="238">
        <v>19.611656992669992</v>
      </c>
      <c r="K198" s="240">
        <v>2013</v>
      </c>
      <c r="M198" s="209">
        <f t="shared" si="26"/>
        <v>5.9530000000000003</v>
      </c>
      <c r="N198" s="209">
        <f t="shared" si="27"/>
        <v>0</v>
      </c>
      <c r="O198" s="209">
        <f t="shared" si="28"/>
        <v>5.9530000000000003</v>
      </c>
      <c r="P198" s="209">
        <f t="shared" si="29"/>
        <v>5.9530000000000003</v>
      </c>
      <c r="Q198" s="209"/>
      <c r="R198" s="209" t="str">
        <f t="shared" si="30"/>
        <v/>
      </c>
      <c r="S198" s="209">
        <f t="shared" si="31"/>
        <v>5.9530000000000003</v>
      </c>
      <c r="T198" s="209" t="str">
        <f t="shared" si="32"/>
        <v/>
      </c>
      <c r="U198" s="209">
        <f t="shared" si="33"/>
        <v>13.658656992669993</v>
      </c>
      <c r="V198" s="209" t="str">
        <f t="shared" si="34"/>
        <v/>
      </c>
      <c r="W198" s="209" t="str">
        <f t="shared" si="35"/>
        <v/>
      </c>
      <c r="X198" s="233">
        <f t="shared" si="36"/>
        <v>0</v>
      </c>
      <c r="Y198" s="234">
        <f t="shared" si="37"/>
        <v>0</v>
      </c>
      <c r="Z198" s="234">
        <f t="shared" si="38"/>
        <v>0</v>
      </c>
    </row>
    <row r="199" spans="1:26">
      <c r="A199" s="235">
        <v>658</v>
      </c>
      <c r="B199" s="236" t="s">
        <v>186</v>
      </c>
      <c r="C199" s="237">
        <v>1.6</v>
      </c>
      <c r="D199" s="238">
        <v>3.3904869036187564</v>
      </c>
      <c r="E199" s="239">
        <v>1996</v>
      </c>
      <c r="F199" s="237">
        <v>13.200000000000001</v>
      </c>
      <c r="G199" s="238">
        <v>7.1146692323992218</v>
      </c>
      <c r="H199" s="240">
        <v>2008</v>
      </c>
      <c r="I199" s="237">
        <v>14.8</v>
      </c>
      <c r="J199" s="238">
        <v>10.505156136017979</v>
      </c>
      <c r="K199" s="240">
        <v>2008</v>
      </c>
      <c r="M199" s="209">
        <f t="shared" si="26"/>
        <v>1.7622</v>
      </c>
      <c r="N199" s="209">
        <f t="shared" si="27"/>
        <v>7.2644000000000002</v>
      </c>
      <c r="O199" s="209">
        <f t="shared" si="28"/>
        <v>9.0266000000000002</v>
      </c>
      <c r="P199" s="209">
        <f t="shared" si="29"/>
        <v>7.2644000000000002</v>
      </c>
      <c r="Q199" s="209"/>
      <c r="R199" s="209">
        <f t="shared" si="30"/>
        <v>7.1146692323992218</v>
      </c>
      <c r="S199" s="209" t="str">
        <f t="shared" si="31"/>
        <v/>
      </c>
      <c r="T199" s="209">
        <f t="shared" si="32"/>
        <v>0</v>
      </c>
      <c r="U199" s="209" t="str">
        <f t="shared" si="33"/>
        <v/>
      </c>
      <c r="V199" s="209">
        <f t="shared" si="34"/>
        <v>4.9730767600778769E-2</v>
      </c>
      <c r="W199" s="209">
        <f t="shared" si="35"/>
        <v>0.1</v>
      </c>
      <c r="X199" s="233">
        <f t="shared" si="36"/>
        <v>1</v>
      </c>
      <c r="Y199" s="234">
        <f t="shared" si="37"/>
        <v>1</v>
      </c>
      <c r="Z199" s="234">
        <f t="shared" si="38"/>
        <v>0</v>
      </c>
    </row>
    <row r="200" spans="1:26">
      <c r="A200" s="235">
        <v>478</v>
      </c>
      <c r="B200" s="236" t="s">
        <v>187</v>
      </c>
      <c r="C200" s="237">
        <v>8.5</v>
      </c>
      <c r="D200" s="238">
        <v>6.0182252638842719</v>
      </c>
      <c r="E200" s="239">
        <v>2003</v>
      </c>
      <c r="F200" s="237">
        <v>0</v>
      </c>
      <c r="G200" s="238">
        <v>0</v>
      </c>
      <c r="H200" s="240">
        <v>0</v>
      </c>
      <c r="I200" s="237">
        <v>8.5</v>
      </c>
      <c r="J200" s="238">
        <v>6.0182252638842719</v>
      </c>
      <c r="K200" s="240">
        <v>2003</v>
      </c>
      <c r="M200" s="209">
        <f t="shared" si="26"/>
        <v>6.1790000000000003</v>
      </c>
      <c r="N200" s="209">
        <f t="shared" si="27"/>
        <v>0</v>
      </c>
      <c r="O200" s="209">
        <f t="shared" si="28"/>
        <v>6.1790000000000003</v>
      </c>
      <c r="P200" s="209">
        <f t="shared" si="29"/>
        <v>6.1790000000000003</v>
      </c>
      <c r="Q200" s="209"/>
      <c r="R200" s="209" t="str">
        <f t="shared" si="30"/>
        <v/>
      </c>
      <c r="S200" s="209">
        <f t="shared" si="31"/>
        <v>6.0182252638842719</v>
      </c>
      <c r="T200" s="209" t="str">
        <f t="shared" si="32"/>
        <v/>
      </c>
      <c r="U200" s="209">
        <f t="shared" si="33"/>
        <v>0</v>
      </c>
      <c r="V200" s="209">
        <f t="shared" si="34"/>
        <v>6.07747361157287E-2</v>
      </c>
      <c r="W200" s="209">
        <f t="shared" si="35"/>
        <v>0.1</v>
      </c>
      <c r="X200" s="233">
        <f t="shared" si="36"/>
        <v>1</v>
      </c>
      <c r="Y200" s="234">
        <f t="shared" si="37"/>
        <v>1</v>
      </c>
      <c r="Z200" s="234">
        <f t="shared" si="38"/>
        <v>0</v>
      </c>
    </row>
    <row r="201" spans="1:26">
      <c r="A201" s="235" t="s">
        <v>205</v>
      </c>
      <c r="B201" s="236" t="s">
        <v>187</v>
      </c>
      <c r="C201" s="237">
        <v>8.5</v>
      </c>
      <c r="D201" s="238">
        <v>5.9446476688134462</v>
      </c>
      <c r="E201" s="239">
        <v>1990</v>
      </c>
      <c r="F201" s="237">
        <v>0</v>
      </c>
      <c r="G201" s="238">
        <v>0</v>
      </c>
      <c r="H201" s="240">
        <v>0</v>
      </c>
      <c r="I201" s="237">
        <v>8.5</v>
      </c>
      <c r="J201" s="238">
        <v>5.9446476688134462</v>
      </c>
      <c r="K201" s="240">
        <v>1990</v>
      </c>
      <c r="M201" s="209">
        <f t="shared" si="26"/>
        <v>6.1790000000000003</v>
      </c>
      <c r="N201" s="209">
        <f t="shared" si="27"/>
        <v>0</v>
      </c>
      <c r="O201" s="209">
        <f t="shared" si="28"/>
        <v>6.1790000000000003</v>
      </c>
      <c r="P201" s="209">
        <f t="shared" si="29"/>
        <v>6.1790000000000003</v>
      </c>
      <c r="Q201" s="209"/>
      <c r="R201" s="209" t="str">
        <f t="shared" si="30"/>
        <v/>
      </c>
      <c r="S201" s="209">
        <f t="shared" si="31"/>
        <v>5.9446476688134462</v>
      </c>
      <c r="T201" s="209" t="str">
        <f t="shared" si="32"/>
        <v/>
      </c>
      <c r="U201" s="209">
        <f t="shared" si="33"/>
        <v>0</v>
      </c>
      <c r="V201" s="209">
        <f t="shared" si="34"/>
        <v>0.13435233118655443</v>
      </c>
      <c r="W201" s="209">
        <f t="shared" si="35"/>
        <v>0.1</v>
      </c>
      <c r="X201" s="233">
        <f t="shared" si="36"/>
        <v>1</v>
      </c>
      <c r="Y201" s="234">
        <f t="shared" si="37"/>
        <v>1</v>
      </c>
      <c r="Z201" s="234">
        <f t="shared" si="38"/>
        <v>0</v>
      </c>
    </row>
    <row r="202" spans="1:26">
      <c r="A202" s="235">
        <v>1107</v>
      </c>
      <c r="B202" s="236" t="s">
        <v>186</v>
      </c>
      <c r="C202" s="237">
        <v>16</v>
      </c>
      <c r="D202" s="238">
        <v>11.836081701141181</v>
      </c>
      <c r="E202" s="239">
        <v>2010</v>
      </c>
      <c r="F202" s="237">
        <v>24</v>
      </c>
      <c r="G202" s="238">
        <v>7.7000094501504579</v>
      </c>
      <c r="H202" s="240">
        <v>2014</v>
      </c>
      <c r="I202" s="237">
        <v>40</v>
      </c>
      <c r="J202" s="238">
        <v>19.53609115129164</v>
      </c>
      <c r="K202" s="240">
        <v>2014</v>
      </c>
      <c r="M202" s="209">
        <f t="shared" si="26"/>
        <v>9.5690000000000008</v>
      </c>
      <c r="N202" s="209">
        <f t="shared" si="27"/>
        <v>8.0879999999999992</v>
      </c>
      <c r="O202" s="209">
        <f t="shared" si="28"/>
        <v>17.657</v>
      </c>
      <c r="P202" s="209">
        <f t="shared" si="29"/>
        <v>8.0879999999999992</v>
      </c>
      <c r="Q202" s="209"/>
      <c r="R202" s="209">
        <f t="shared" si="30"/>
        <v>7.7000094501504579</v>
      </c>
      <c r="S202" s="209" t="str">
        <f t="shared" si="31"/>
        <v/>
      </c>
      <c r="T202" s="209">
        <f t="shared" si="32"/>
        <v>0</v>
      </c>
      <c r="U202" s="209" t="str">
        <f t="shared" si="33"/>
        <v/>
      </c>
      <c r="V202" s="209">
        <f t="shared" si="34"/>
        <v>0.28799054984954164</v>
      </c>
      <c r="W202" s="209">
        <f t="shared" si="35"/>
        <v>0.1</v>
      </c>
      <c r="X202" s="233">
        <f t="shared" si="36"/>
        <v>1</v>
      </c>
      <c r="Y202" s="234">
        <f t="shared" si="37"/>
        <v>1</v>
      </c>
      <c r="Z202" s="234">
        <f t="shared" si="38"/>
        <v>0</v>
      </c>
    </row>
    <row r="203" spans="1:26">
      <c r="A203" s="235">
        <v>1091</v>
      </c>
      <c r="B203" s="236" t="s">
        <v>186</v>
      </c>
      <c r="C203" s="237">
        <v>16.059999999999999</v>
      </c>
      <c r="D203" s="238">
        <v>11.860159905918142</v>
      </c>
      <c r="E203" s="239">
        <v>1982</v>
      </c>
      <c r="F203" s="237">
        <v>24.34</v>
      </c>
      <c r="G203" s="238">
        <v>7.6638380518522098</v>
      </c>
      <c r="H203" s="240">
        <v>2011</v>
      </c>
      <c r="I203" s="237">
        <v>40.4</v>
      </c>
      <c r="J203" s="238">
        <v>19.523997957770352</v>
      </c>
      <c r="K203" s="240">
        <v>2011</v>
      </c>
      <c r="M203" s="209">
        <f t="shared" si="26"/>
        <v>9.5961200000000009</v>
      </c>
      <c r="N203" s="209">
        <f t="shared" si="27"/>
        <v>8.1524799999999988</v>
      </c>
      <c r="O203" s="209">
        <f t="shared" si="28"/>
        <v>17.7486</v>
      </c>
      <c r="P203" s="209">
        <f t="shared" si="29"/>
        <v>8.1524799999999988</v>
      </c>
      <c r="Q203" s="209"/>
      <c r="R203" s="209">
        <f t="shared" si="30"/>
        <v>7.6638380518522098</v>
      </c>
      <c r="S203" s="209" t="str">
        <f t="shared" si="31"/>
        <v/>
      </c>
      <c r="T203" s="209">
        <f t="shared" si="32"/>
        <v>0</v>
      </c>
      <c r="U203" s="209" t="str">
        <f t="shared" si="33"/>
        <v/>
      </c>
      <c r="V203" s="209">
        <f t="shared" si="34"/>
        <v>0.38864194814778941</v>
      </c>
      <c r="W203" s="209">
        <f t="shared" si="35"/>
        <v>0.1</v>
      </c>
      <c r="X203" s="233">
        <f t="shared" si="36"/>
        <v>1</v>
      </c>
      <c r="Y203" s="234">
        <f t="shared" si="37"/>
        <v>1</v>
      </c>
      <c r="Z203" s="234">
        <f t="shared" si="38"/>
        <v>0</v>
      </c>
    </row>
    <row r="204" spans="1:26">
      <c r="A204" s="235">
        <v>1053</v>
      </c>
      <c r="B204" s="236" t="s">
        <v>187</v>
      </c>
      <c r="C204" s="237">
        <v>9</v>
      </c>
      <c r="D204" s="238">
        <v>14.71443826778331</v>
      </c>
      <c r="E204" s="239">
        <v>2011</v>
      </c>
      <c r="F204" s="237">
        <v>0</v>
      </c>
      <c r="G204" s="238">
        <v>0</v>
      </c>
      <c r="H204" s="240">
        <v>0</v>
      </c>
      <c r="I204" s="237">
        <v>9</v>
      </c>
      <c r="J204" s="238">
        <v>14.71443826778331</v>
      </c>
      <c r="K204" s="240">
        <v>2011</v>
      </c>
      <c r="M204" s="209">
        <f t="shared" si="26"/>
        <v>6.4050000000000002</v>
      </c>
      <c r="N204" s="209">
        <f t="shared" si="27"/>
        <v>0</v>
      </c>
      <c r="O204" s="209">
        <f t="shared" si="28"/>
        <v>6.4050000000000002</v>
      </c>
      <c r="P204" s="209">
        <f t="shared" si="29"/>
        <v>6.4050000000000002</v>
      </c>
      <c r="Q204" s="209"/>
      <c r="R204" s="209" t="str">
        <f t="shared" si="30"/>
        <v/>
      </c>
      <c r="S204" s="209">
        <f t="shared" si="31"/>
        <v>6.4050000000000002</v>
      </c>
      <c r="T204" s="209" t="str">
        <f t="shared" si="32"/>
        <v/>
      </c>
      <c r="U204" s="209">
        <f t="shared" si="33"/>
        <v>8.3094382677833103</v>
      </c>
      <c r="V204" s="209" t="str">
        <f t="shared" si="34"/>
        <v/>
      </c>
      <c r="W204" s="209" t="str">
        <f t="shared" si="35"/>
        <v/>
      </c>
      <c r="X204" s="233">
        <f t="shared" si="36"/>
        <v>0</v>
      </c>
      <c r="Y204" s="234">
        <f t="shared" si="37"/>
        <v>0</v>
      </c>
      <c r="Z204" s="234">
        <f t="shared" si="38"/>
        <v>0</v>
      </c>
    </row>
    <row r="205" spans="1:26">
      <c r="A205" s="235">
        <v>386</v>
      </c>
      <c r="B205" s="236" t="s">
        <v>187</v>
      </c>
      <c r="C205" s="237">
        <v>9</v>
      </c>
      <c r="D205" s="238">
        <v>9.9511250787738224</v>
      </c>
      <c r="E205" s="239">
        <v>2003</v>
      </c>
      <c r="F205" s="237">
        <v>0</v>
      </c>
      <c r="G205" s="238">
        <v>0</v>
      </c>
      <c r="H205" s="240">
        <v>0</v>
      </c>
      <c r="I205" s="237">
        <v>9</v>
      </c>
      <c r="J205" s="238">
        <v>9.9511250787738224</v>
      </c>
      <c r="K205" s="240">
        <v>2003</v>
      </c>
      <c r="M205" s="209">
        <f t="shared" si="26"/>
        <v>6.4050000000000002</v>
      </c>
      <c r="N205" s="209">
        <f t="shared" si="27"/>
        <v>0</v>
      </c>
      <c r="O205" s="209">
        <f t="shared" si="28"/>
        <v>6.4050000000000002</v>
      </c>
      <c r="P205" s="209">
        <f t="shared" si="29"/>
        <v>6.4050000000000002</v>
      </c>
      <c r="Q205" s="209"/>
      <c r="R205" s="209" t="str">
        <f t="shared" si="30"/>
        <v/>
      </c>
      <c r="S205" s="209">
        <f t="shared" si="31"/>
        <v>6.4050000000000002</v>
      </c>
      <c r="T205" s="209" t="str">
        <f t="shared" si="32"/>
        <v/>
      </c>
      <c r="U205" s="209">
        <f t="shared" si="33"/>
        <v>3.5461250787738221</v>
      </c>
      <c r="V205" s="209" t="str">
        <f t="shared" si="34"/>
        <v/>
      </c>
      <c r="W205" s="209" t="str">
        <f t="shared" si="35"/>
        <v/>
      </c>
      <c r="X205" s="233">
        <f t="shared" si="36"/>
        <v>0</v>
      </c>
      <c r="Y205" s="234">
        <f t="shared" si="37"/>
        <v>0</v>
      </c>
      <c r="Z205" s="234">
        <f t="shared" si="38"/>
        <v>0</v>
      </c>
    </row>
    <row r="206" spans="1:26">
      <c r="A206" s="235">
        <v>1318</v>
      </c>
      <c r="B206" s="236" t="s">
        <v>186</v>
      </c>
      <c r="C206" s="237">
        <v>22.3</v>
      </c>
      <c r="D206" s="238">
        <v>14.174003691413995</v>
      </c>
      <c r="E206" s="239">
        <v>1997</v>
      </c>
      <c r="F206" s="237">
        <v>28.900000000000002</v>
      </c>
      <c r="G206" s="238">
        <v>1.6878206182928517</v>
      </c>
      <c r="H206" s="240">
        <v>2013</v>
      </c>
      <c r="I206" s="237">
        <v>51.2</v>
      </c>
      <c r="J206" s="238">
        <v>15.861824309706847</v>
      </c>
      <c r="K206" s="240">
        <v>2013</v>
      </c>
      <c r="M206" s="209">
        <f t="shared" ref="M206:M269" si="39">IF($C206&gt;0,20*($C$11+(MIN(7.5,$C206)*$D$11)+(MAX(MIN(9.5,$C206-7.5),0)*$E$11)+(MAX(MIN(23,$C206-17),0)*$F$11)+(MAX($C206-40,0)*$G$11))/1000000,0)</f>
        <v>11.7806</v>
      </c>
      <c r="N206" s="209">
        <f t="shared" ref="N206:N269" si="40">O206-M206</f>
        <v>8.441200000000002</v>
      </c>
      <c r="O206" s="209">
        <f t="shared" ref="O206:O269" si="41">IF(I206&gt;0,20*($C$11+(MIN(7.5,I206)*$D$11)+(MAX(MIN(9.5,I206-7.5),0)*$E$11)+(MAX(MIN(23,I206-17),0)*$F$11)+(MAX(I206-40,0)*$G$11))/1000000,0)</f>
        <v>20.221800000000002</v>
      </c>
      <c r="P206" s="209">
        <f t="shared" ref="P206:P269" si="42">IF(B206="GF",M206,N206)</f>
        <v>8.441200000000002</v>
      </c>
      <c r="Q206" s="209"/>
      <c r="R206" s="209">
        <f t="shared" si="30"/>
        <v>1.6878206182928517</v>
      </c>
      <c r="S206" s="209" t="str">
        <f t="shared" si="31"/>
        <v/>
      </c>
      <c r="T206" s="209">
        <f t="shared" si="32"/>
        <v>0</v>
      </c>
      <c r="U206" s="209" t="str">
        <f t="shared" si="33"/>
        <v/>
      </c>
      <c r="V206" s="209">
        <f t="shared" si="34"/>
        <v>6.6533793817071505</v>
      </c>
      <c r="W206" s="209">
        <f t="shared" si="35"/>
        <v>0.1</v>
      </c>
      <c r="X206" s="233">
        <f t="shared" si="36"/>
        <v>1</v>
      </c>
      <c r="Y206" s="234">
        <f t="shared" si="37"/>
        <v>1</v>
      </c>
      <c r="Z206" s="234">
        <f t="shared" si="38"/>
        <v>1</v>
      </c>
    </row>
    <row r="207" spans="1:26">
      <c r="A207" s="235" t="s">
        <v>207</v>
      </c>
      <c r="B207" s="236" t="s">
        <v>187</v>
      </c>
      <c r="C207" s="237">
        <v>9.4060000000000006</v>
      </c>
      <c r="D207" s="238">
        <v>9.7991326901064184</v>
      </c>
      <c r="E207" s="239">
        <v>2001</v>
      </c>
      <c r="F207" s="237">
        <v>0</v>
      </c>
      <c r="G207" s="238">
        <v>0</v>
      </c>
      <c r="H207" s="240">
        <v>0</v>
      </c>
      <c r="I207" s="237">
        <v>9.4060000000000006</v>
      </c>
      <c r="J207" s="238">
        <v>9.7991326901064184</v>
      </c>
      <c r="K207" s="240">
        <v>2001</v>
      </c>
      <c r="M207" s="209">
        <f t="shared" si="39"/>
        <v>6.5885120000000006</v>
      </c>
      <c r="N207" s="209">
        <f t="shared" si="40"/>
        <v>0</v>
      </c>
      <c r="O207" s="209">
        <f t="shared" si="41"/>
        <v>6.5885120000000006</v>
      </c>
      <c r="P207" s="209">
        <f t="shared" si="42"/>
        <v>6.5885120000000006</v>
      </c>
      <c r="Q207" s="209"/>
      <c r="R207" s="209" t="str">
        <f t="shared" si="30"/>
        <v/>
      </c>
      <c r="S207" s="209">
        <f t="shared" si="31"/>
        <v>6.5885120000000006</v>
      </c>
      <c r="T207" s="209" t="str">
        <f t="shared" si="32"/>
        <v/>
      </c>
      <c r="U207" s="209">
        <f t="shared" si="33"/>
        <v>3.2106206901064178</v>
      </c>
      <c r="V207" s="209" t="str">
        <f t="shared" si="34"/>
        <v/>
      </c>
      <c r="W207" s="209" t="str">
        <f t="shared" si="35"/>
        <v/>
      </c>
      <c r="X207" s="233">
        <f t="shared" si="36"/>
        <v>0</v>
      </c>
      <c r="Y207" s="234">
        <f t="shared" si="37"/>
        <v>0</v>
      </c>
      <c r="Z207" s="234">
        <f t="shared" si="38"/>
        <v>0</v>
      </c>
    </row>
    <row r="208" spans="1:26">
      <c r="A208" s="235" t="s">
        <v>208</v>
      </c>
      <c r="B208" s="236" t="s">
        <v>187</v>
      </c>
      <c r="C208" s="237">
        <v>9.6999999999999993</v>
      </c>
      <c r="D208" s="238">
        <v>2.9443376052628771</v>
      </c>
      <c r="E208" s="239">
        <v>1997</v>
      </c>
      <c r="F208" s="237">
        <v>0</v>
      </c>
      <c r="G208" s="238">
        <v>0</v>
      </c>
      <c r="H208" s="240">
        <v>0</v>
      </c>
      <c r="I208" s="237">
        <v>9.6999999999999993</v>
      </c>
      <c r="J208" s="238">
        <v>2.9443376052628771</v>
      </c>
      <c r="K208" s="240">
        <v>1997</v>
      </c>
      <c r="M208" s="209">
        <f t="shared" si="39"/>
        <v>6.7214</v>
      </c>
      <c r="N208" s="209">
        <f t="shared" si="40"/>
        <v>0</v>
      </c>
      <c r="O208" s="209">
        <f t="shared" si="41"/>
        <v>6.7214</v>
      </c>
      <c r="P208" s="209">
        <f t="shared" si="42"/>
        <v>6.7214</v>
      </c>
      <c r="Q208" s="209"/>
      <c r="R208" s="209" t="str">
        <f t="shared" si="30"/>
        <v/>
      </c>
      <c r="S208" s="209">
        <f t="shared" si="31"/>
        <v>2.9443376052628771</v>
      </c>
      <c r="T208" s="209" t="str">
        <f t="shared" si="32"/>
        <v/>
      </c>
      <c r="U208" s="209">
        <f t="shared" si="33"/>
        <v>0</v>
      </c>
      <c r="V208" s="209">
        <f t="shared" si="34"/>
        <v>3.6770623947371228</v>
      </c>
      <c r="W208" s="209">
        <f t="shared" si="35"/>
        <v>0.1</v>
      </c>
      <c r="X208" s="233">
        <f t="shared" si="36"/>
        <v>1</v>
      </c>
      <c r="Y208" s="234">
        <f t="shared" si="37"/>
        <v>1</v>
      </c>
      <c r="Z208" s="234">
        <f t="shared" si="38"/>
        <v>0</v>
      </c>
    </row>
    <row r="209" spans="1:26">
      <c r="A209" s="235">
        <v>821</v>
      </c>
      <c r="B209" s="236" t="s">
        <v>186</v>
      </c>
      <c r="C209" s="237">
        <v>25</v>
      </c>
      <c r="D209" s="238">
        <v>15.081402803377511</v>
      </c>
      <c r="E209" s="239">
        <v>2006</v>
      </c>
      <c r="F209" s="237">
        <v>32</v>
      </c>
      <c r="G209" s="238">
        <v>9.4177371403666275</v>
      </c>
      <c r="H209" s="240">
        <v>2011</v>
      </c>
      <c r="I209" s="237">
        <v>57</v>
      </c>
      <c r="J209" s="238">
        <v>24.49913994374414</v>
      </c>
      <c r="K209" s="240">
        <v>2011</v>
      </c>
      <c r="M209" s="209">
        <f t="shared" si="39"/>
        <v>12.677</v>
      </c>
      <c r="N209" s="209">
        <f t="shared" si="40"/>
        <v>8.8730000000000011</v>
      </c>
      <c r="O209" s="209">
        <f t="shared" si="41"/>
        <v>21.55</v>
      </c>
      <c r="P209" s="209">
        <f t="shared" si="42"/>
        <v>8.8730000000000011</v>
      </c>
      <c r="Q209" s="209"/>
      <c r="R209" s="209">
        <f t="shared" si="30"/>
        <v>8.8730000000000011</v>
      </c>
      <c r="S209" s="209" t="str">
        <f t="shared" si="31"/>
        <v/>
      </c>
      <c r="T209" s="209">
        <f t="shared" si="32"/>
        <v>0.54473714036662635</v>
      </c>
      <c r="U209" s="209" t="str">
        <f t="shared" si="33"/>
        <v/>
      </c>
      <c r="V209" s="209" t="str">
        <f t="shared" si="34"/>
        <v/>
      </c>
      <c r="W209" s="209" t="str">
        <f t="shared" si="35"/>
        <v/>
      </c>
      <c r="X209" s="233">
        <f t="shared" si="36"/>
        <v>0</v>
      </c>
      <c r="Y209" s="234">
        <f t="shared" si="37"/>
        <v>0</v>
      </c>
      <c r="Z209" s="234">
        <f t="shared" si="38"/>
        <v>0</v>
      </c>
    </row>
    <row r="210" spans="1:26">
      <c r="A210" s="235">
        <v>700</v>
      </c>
      <c r="B210" s="236" t="s">
        <v>187</v>
      </c>
      <c r="C210" s="237">
        <v>9.8000000000000007</v>
      </c>
      <c r="D210" s="238">
        <v>7.0657947644327148</v>
      </c>
      <c r="E210" s="239">
        <v>2007</v>
      </c>
      <c r="F210" s="237">
        <v>0</v>
      </c>
      <c r="G210" s="238">
        <v>0</v>
      </c>
      <c r="H210" s="240">
        <v>0</v>
      </c>
      <c r="I210" s="237">
        <v>9.8000000000000007</v>
      </c>
      <c r="J210" s="238">
        <v>7.0657947644327148</v>
      </c>
      <c r="K210" s="240">
        <v>2007</v>
      </c>
      <c r="M210" s="209">
        <f t="shared" si="39"/>
        <v>6.7666000000000004</v>
      </c>
      <c r="N210" s="209">
        <f t="shared" si="40"/>
        <v>0</v>
      </c>
      <c r="O210" s="209">
        <f t="shared" si="41"/>
        <v>6.7666000000000004</v>
      </c>
      <c r="P210" s="209">
        <f t="shared" si="42"/>
        <v>6.7666000000000004</v>
      </c>
      <c r="Q210" s="209"/>
      <c r="R210" s="209" t="str">
        <f t="shared" si="30"/>
        <v/>
      </c>
      <c r="S210" s="209">
        <f t="shared" si="31"/>
        <v>6.7666000000000004</v>
      </c>
      <c r="T210" s="209" t="str">
        <f t="shared" si="32"/>
        <v/>
      </c>
      <c r="U210" s="209">
        <f t="shared" si="33"/>
        <v>0.29919476443271442</v>
      </c>
      <c r="V210" s="209" t="str">
        <f t="shared" si="34"/>
        <v/>
      </c>
      <c r="W210" s="209" t="str">
        <f t="shared" si="35"/>
        <v/>
      </c>
      <c r="X210" s="233">
        <f t="shared" si="36"/>
        <v>0</v>
      </c>
      <c r="Y210" s="234">
        <f t="shared" si="37"/>
        <v>0</v>
      </c>
      <c r="Z210" s="234">
        <f t="shared" si="38"/>
        <v>0</v>
      </c>
    </row>
    <row r="211" spans="1:26">
      <c r="A211" s="235" t="s">
        <v>209</v>
      </c>
      <c r="B211" s="236" t="s">
        <v>187</v>
      </c>
      <c r="C211" s="237">
        <v>10</v>
      </c>
      <c r="D211" s="238">
        <v>8.526519330793306</v>
      </c>
      <c r="E211" s="239">
        <v>1991</v>
      </c>
      <c r="F211" s="237">
        <v>0</v>
      </c>
      <c r="G211" s="238">
        <v>0</v>
      </c>
      <c r="H211" s="240">
        <v>0</v>
      </c>
      <c r="I211" s="237">
        <v>10</v>
      </c>
      <c r="J211" s="238">
        <v>8.526519330793306</v>
      </c>
      <c r="K211" s="240">
        <v>1991</v>
      </c>
      <c r="M211" s="209">
        <f t="shared" si="39"/>
        <v>6.8570000000000002</v>
      </c>
      <c r="N211" s="209">
        <f t="shared" si="40"/>
        <v>0</v>
      </c>
      <c r="O211" s="209">
        <f t="shared" si="41"/>
        <v>6.8570000000000002</v>
      </c>
      <c r="P211" s="209">
        <f t="shared" si="42"/>
        <v>6.8570000000000002</v>
      </c>
      <c r="Q211" s="209"/>
      <c r="R211" s="209" t="str">
        <f t="shared" si="30"/>
        <v/>
      </c>
      <c r="S211" s="209">
        <f t="shared" si="31"/>
        <v>6.8570000000000002</v>
      </c>
      <c r="T211" s="209" t="str">
        <f t="shared" si="32"/>
        <v/>
      </c>
      <c r="U211" s="209">
        <f t="shared" si="33"/>
        <v>1.6695193307933058</v>
      </c>
      <c r="V211" s="209" t="str">
        <f t="shared" si="34"/>
        <v/>
      </c>
      <c r="W211" s="209" t="str">
        <f t="shared" si="35"/>
        <v/>
      </c>
      <c r="X211" s="233">
        <f t="shared" si="36"/>
        <v>0</v>
      </c>
      <c r="Y211" s="234">
        <f t="shared" si="37"/>
        <v>0</v>
      </c>
      <c r="Z211" s="234">
        <f t="shared" si="38"/>
        <v>0</v>
      </c>
    </row>
    <row r="212" spans="1:26">
      <c r="A212" s="235">
        <v>440</v>
      </c>
      <c r="B212" s="236" t="s">
        <v>187</v>
      </c>
      <c r="C212" s="237">
        <v>10</v>
      </c>
      <c r="D212" s="238">
        <v>16.009559216092757</v>
      </c>
      <c r="E212" s="239">
        <v>2006</v>
      </c>
      <c r="F212" s="237">
        <v>0</v>
      </c>
      <c r="G212" s="238">
        <v>0</v>
      </c>
      <c r="H212" s="240">
        <v>0</v>
      </c>
      <c r="I212" s="237">
        <v>10</v>
      </c>
      <c r="J212" s="238">
        <v>16.009559216092757</v>
      </c>
      <c r="K212" s="240">
        <v>2006</v>
      </c>
      <c r="M212" s="209">
        <f t="shared" si="39"/>
        <v>6.8570000000000002</v>
      </c>
      <c r="N212" s="209">
        <f t="shared" si="40"/>
        <v>0</v>
      </c>
      <c r="O212" s="209">
        <f t="shared" si="41"/>
        <v>6.8570000000000002</v>
      </c>
      <c r="P212" s="209">
        <f t="shared" si="42"/>
        <v>6.8570000000000002</v>
      </c>
      <c r="Q212" s="209"/>
      <c r="R212" s="209" t="str">
        <f t="shared" si="30"/>
        <v/>
      </c>
      <c r="S212" s="209">
        <f t="shared" si="31"/>
        <v>6.8570000000000002</v>
      </c>
      <c r="T212" s="209" t="str">
        <f t="shared" si="32"/>
        <v/>
      </c>
      <c r="U212" s="209">
        <f t="shared" si="33"/>
        <v>9.152559216092758</v>
      </c>
      <c r="V212" s="209" t="str">
        <f t="shared" si="34"/>
        <v/>
      </c>
      <c r="W212" s="209" t="str">
        <f t="shared" si="35"/>
        <v/>
      </c>
      <c r="X212" s="233">
        <f t="shared" si="36"/>
        <v>0</v>
      </c>
      <c r="Y212" s="234">
        <f t="shared" si="37"/>
        <v>0</v>
      </c>
      <c r="Z212" s="234">
        <f t="shared" si="38"/>
        <v>0</v>
      </c>
    </row>
    <row r="213" spans="1:26">
      <c r="A213" s="235">
        <v>1115</v>
      </c>
      <c r="B213" s="236" t="s">
        <v>187</v>
      </c>
      <c r="C213" s="237">
        <v>10</v>
      </c>
      <c r="D213" s="238">
        <v>24.362790290493837</v>
      </c>
      <c r="E213" s="239">
        <v>2011</v>
      </c>
      <c r="F213" s="237">
        <v>0</v>
      </c>
      <c r="G213" s="238">
        <v>0</v>
      </c>
      <c r="H213" s="240">
        <v>0</v>
      </c>
      <c r="I213" s="237">
        <v>10</v>
      </c>
      <c r="J213" s="238">
        <v>24.362790290493837</v>
      </c>
      <c r="K213" s="240">
        <v>2011</v>
      </c>
      <c r="M213" s="209">
        <f t="shared" si="39"/>
        <v>6.8570000000000002</v>
      </c>
      <c r="N213" s="209">
        <f t="shared" si="40"/>
        <v>0</v>
      </c>
      <c r="O213" s="209">
        <f t="shared" si="41"/>
        <v>6.8570000000000002</v>
      </c>
      <c r="P213" s="209">
        <f t="shared" si="42"/>
        <v>6.8570000000000002</v>
      </c>
      <c r="Q213" s="209"/>
      <c r="R213" s="209" t="str">
        <f t="shared" si="30"/>
        <v/>
      </c>
      <c r="S213" s="209">
        <f t="shared" si="31"/>
        <v>6.8570000000000002</v>
      </c>
      <c r="T213" s="209" t="str">
        <f t="shared" si="32"/>
        <v/>
      </c>
      <c r="U213" s="209">
        <f t="shared" si="33"/>
        <v>17.505790290493838</v>
      </c>
      <c r="V213" s="209" t="str">
        <f t="shared" si="34"/>
        <v/>
      </c>
      <c r="W213" s="209" t="str">
        <f t="shared" si="35"/>
        <v/>
      </c>
      <c r="X213" s="233">
        <f t="shared" si="36"/>
        <v>0</v>
      </c>
      <c r="Y213" s="234">
        <f t="shared" si="37"/>
        <v>0</v>
      </c>
      <c r="Z213" s="234">
        <f t="shared" si="38"/>
        <v>0</v>
      </c>
    </row>
    <row r="214" spans="1:26">
      <c r="A214" s="235">
        <v>308</v>
      </c>
      <c r="B214" s="236" t="s">
        <v>187</v>
      </c>
      <c r="C214" s="237">
        <v>10</v>
      </c>
      <c r="D214" s="238">
        <v>8.8753762889293544</v>
      </c>
      <c r="E214" s="239">
        <v>2003</v>
      </c>
      <c r="F214" s="237">
        <v>0</v>
      </c>
      <c r="G214" s="238">
        <v>0</v>
      </c>
      <c r="H214" s="240">
        <v>0</v>
      </c>
      <c r="I214" s="237">
        <v>10</v>
      </c>
      <c r="J214" s="238">
        <v>8.8753762889293544</v>
      </c>
      <c r="K214" s="240">
        <v>2003</v>
      </c>
      <c r="M214" s="209">
        <f t="shared" si="39"/>
        <v>6.8570000000000002</v>
      </c>
      <c r="N214" s="209">
        <f t="shared" si="40"/>
        <v>0</v>
      </c>
      <c r="O214" s="209">
        <f t="shared" si="41"/>
        <v>6.8570000000000002</v>
      </c>
      <c r="P214" s="209">
        <f t="shared" si="42"/>
        <v>6.8570000000000002</v>
      </c>
      <c r="Q214" s="209"/>
      <c r="R214" s="209" t="str">
        <f t="shared" si="30"/>
        <v/>
      </c>
      <c r="S214" s="209">
        <f t="shared" si="31"/>
        <v>6.8570000000000002</v>
      </c>
      <c r="T214" s="209" t="str">
        <f t="shared" si="32"/>
        <v/>
      </c>
      <c r="U214" s="209">
        <f t="shared" si="33"/>
        <v>2.0183762889293542</v>
      </c>
      <c r="V214" s="209" t="str">
        <f t="shared" si="34"/>
        <v/>
      </c>
      <c r="W214" s="209" t="str">
        <f t="shared" si="35"/>
        <v/>
      </c>
      <c r="X214" s="233">
        <f t="shared" si="36"/>
        <v>0</v>
      </c>
      <c r="Y214" s="234">
        <f t="shared" si="37"/>
        <v>0</v>
      </c>
      <c r="Z214" s="234">
        <f t="shared" si="38"/>
        <v>0</v>
      </c>
    </row>
    <row r="215" spans="1:26">
      <c r="A215" s="235">
        <v>649</v>
      </c>
      <c r="B215" s="236" t="s">
        <v>186</v>
      </c>
      <c r="C215" s="237">
        <v>26.5</v>
      </c>
      <c r="D215" s="238">
        <v>15.566158736551994</v>
      </c>
      <c r="E215" s="239">
        <v>1997</v>
      </c>
      <c r="F215" s="237">
        <v>33.799999999999997</v>
      </c>
      <c r="G215" s="238">
        <v>5.0180795362586865</v>
      </c>
      <c r="H215" s="240">
        <v>2007</v>
      </c>
      <c r="I215" s="237">
        <v>60.3</v>
      </c>
      <c r="J215" s="238">
        <v>20.58423827281068</v>
      </c>
      <c r="K215" s="240">
        <v>2007</v>
      </c>
      <c r="M215" s="209">
        <f t="shared" si="39"/>
        <v>13.175000000000001</v>
      </c>
      <c r="N215" s="209">
        <f t="shared" si="40"/>
        <v>9.1307000000000009</v>
      </c>
      <c r="O215" s="209">
        <f t="shared" si="41"/>
        <v>22.305700000000002</v>
      </c>
      <c r="P215" s="209">
        <f t="shared" si="42"/>
        <v>9.1307000000000009</v>
      </c>
      <c r="Q215" s="209"/>
      <c r="R215" s="209">
        <f t="shared" si="30"/>
        <v>5.0180795362586865</v>
      </c>
      <c r="S215" s="209" t="str">
        <f t="shared" si="31"/>
        <v/>
      </c>
      <c r="T215" s="209">
        <f t="shared" si="32"/>
        <v>0</v>
      </c>
      <c r="U215" s="209" t="str">
        <f t="shared" si="33"/>
        <v/>
      </c>
      <c r="V215" s="209">
        <f t="shared" si="34"/>
        <v>4.0126204637413148</v>
      </c>
      <c r="W215" s="209">
        <f t="shared" si="35"/>
        <v>0.1</v>
      </c>
      <c r="X215" s="233">
        <f t="shared" si="36"/>
        <v>1</v>
      </c>
      <c r="Y215" s="234">
        <f t="shared" si="37"/>
        <v>1</v>
      </c>
      <c r="Z215" s="234">
        <f t="shared" si="38"/>
        <v>0</v>
      </c>
    </row>
    <row r="216" spans="1:26">
      <c r="A216" s="235">
        <v>722</v>
      </c>
      <c r="B216" s="236" t="s">
        <v>187</v>
      </c>
      <c r="C216" s="237">
        <v>10.5</v>
      </c>
      <c r="D216" s="238">
        <v>13.501544643115857</v>
      </c>
      <c r="E216" s="239">
        <v>2010</v>
      </c>
      <c r="F216" s="237">
        <v>0</v>
      </c>
      <c r="G216" s="238">
        <v>0</v>
      </c>
      <c r="H216" s="240">
        <v>0</v>
      </c>
      <c r="I216" s="237">
        <v>10.5</v>
      </c>
      <c r="J216" s="238">
        <v>13.501544643115857</v>
      </c>
      <c r="K216" s="240">
        <v>2010</v>
      </c>
      <c r="M216" s="209">
        <f t="shared" si="39"/>
        <v>7.0830000000000002</v>
      </c>
      <c r="N216" s="209">
        <f t="shared" si="40"/>
        <v>0</v>
      </c>
      <c r="O216" s="209">
        <f t="shared" si="41"/>
        <v>7.0830000000000002</v>
      </c>
      <c r="P216" s="209">
        <f t="shared" si="42"/>
        <v>7.0830000000000002</v>
      </c>
      <c r="Q216" s="209"/>
      <c r="R216" s="209" t="str">
        <f t="shared" si="30"/>
        <v/>
      </c>
      <c r="S216" s="209">
        <f t="shared" si="31"/>
        <v>7.0830000000000002</v>
      </c>
      <c r="T216" s="209" t="str">
        <f t="shared" si="32"/>
        <v/>
      </c>
      <c r="U216" s="209">
        <f t="shared" si="33"/>
        <v>6.4185446431158564</v>
      </c>
      <c r="V216" s="209" t="str">
        <f t="shared" si="34"/>
        <v/>
      </c>
      <c r="W216" s="209" t="str">
        <f t="shared" si="35"/>
        <v/>
      </c>
      <c r="X216" s="233">
        <f t="shared" si="36"/>
        <v>0</v>
      </c>
      <c r="Y216" s="234">
        <f t="shared" si="37"/>
        <v>0</v>
      </c>
      <c r="Z216" s="234">
        <f t="shared" si="38"/>
        <v>0</v>
      </c>
    </row>
    <row r="217" spans="1:26">
      <c r="A217" s="235">
        <v>347</v>
      </c>
      <c r="B217" s="236" t="s">
        <v>187</v>
      </c>
      <c r="C217" s="237">
        <v>10.548</v>
      </c>
      <c r="D217" s="238">
        <v>9.3004925979781259</v>
      </c>
      <c r="E217" s="239">
        <v>2003</v>
      </c>
      <c r="F217" s="237">
        <v>0</v>
      </c>
      <c r="G217" s="238">
        <v>0</v>
      </c>
      <c r="H217" s="240">
        <v>0</v>
      </c>
      <c r="I217" s="237">
        <v>10.548</v>
      </c>
      <c r="J217" s="238">
        <v>9.3004925979781259</v>
      </c>
      <c r="K217" s="240">
        <v>2003</v>
      </c>
      <c r="M217" s="209">
        <f t="shared" si="39"/>
        <v>7.1046959999999997</v>
      </c>
      <c r="N217" s="209">
        <f t="shared" si="40"/>
        <v>0</v>
      </c>
      <c r="O217" s="209">
        <f t="shared" si="41"/>
        <v>7.1046959999999997</v>
      </c>
      <c r="P217" s="209">
        <f t="shared" si="42"/>
        <v>7.1046959999999997</v>
      </c>
      <c r="Q217" s="209"/>
      <c r="R217" s="209" t="str">
        <f t="shared" si="30"/>
        <v/>
      </c>
      <c r="S217" s="209">
        <f t="shared" si="31"/>
        <v>7.1046959999999997</v>
      </c>
      <c r="T217" s="209" t="str">
        <f t="shared" si="32"/>
        <v/>
      </c>
      <c r="U217" s="209">
        <f t="shared" si="33"/>
        <v>2.1957965979781262</v>
      </c>
      <c r="V217" s="209" t="str">
        <f t="shared" si="34"/>
        <v/>
      </c>
      <c r="W217" s="209" t="str">
        <f t="shared" si="35"/>
        <v/>
      </c>
      <c r="X217" s="233">
        <f t="shared" si="36"/>
        <v>0</v>
      </c>
      <c r="Y217" s="234">
        <f t="shared" si="37"/>
        <v>0</v>
      </c>
      <c r="Z217" s="234">
        <f t="shared" si="38"/>
        <v>0</v>
      </c>
    </row>
    <row r="218" spans="1:26">
      <c r="A218" s="235">
        <v>1670</v>
      </c>
      <c r="B218" s="236" t="s">
        <v>186</v>
      </c>
      <c r="C218" s="237">
        <v>18.79</v>
      </c>
      <c r="D218" s="238">
        <v>12.915441826006631</v>
      </c>
      <c r="E218" s="239">
        <v>0</v>
      </c>
      <c r="F218" s="237">
        <v>30.509999999999998</v>
      </c>
      <c r="G218" s="238">
        <v>18.363697996227653</v>
      </c>
      <c r="H218" s="240">
        <v>2016</v>
      </c>
      <c r="I218" s="237">
        <v>49.3</v>
      </c>
      <c r="J218" s="238">
        <v>31.279139822234285</v>
      </c>
      <c r="K218" s="240">
        <v>2016</v>
      </c>
      <c r="M218" s="209">
        <f t="shared" si="39"/>
        <v>10.61528</v>
      </c>
      <c r="N218" s="209">
        <f t="shared" si="40"/>
        <v>9.1714199999999995</v>
      </c>
      <c r="O218" s="209">
        <f t="shared" si="41"/>
        <v>19.7867</v>
      </c>
      <c r="P218" s="209">
        <f t="shared" si="42"/>
        <v>9.1714199999999995</v>
      </c>
      <c r="Q218" s="209"/>
      <c r="R218" s="209">
        <f t="shared" si="30"/>
        <v>9.1714199999999995</v>
      </c>
      <c r="S218" s="209" t="str">
        <f t="shared" si="31"/>
        <v/>
      </c>
      <c r="T218" s="209">
        <f t="shared" si="32"/>
        <v>9.192277996227654</v>
      </c>
      <c r="U218" s="209" t="str">
        <f t="shared" si="33"/>
        <v/>
      </c>
      <c r="V218" s="209" t="str">
        <f t="shared" si="34"/>
        <v/>
      </c>
      <c r="W218" s="209" t="str">
        <f t="shared" si="35"/>
        <v/>
      </c>
      <c r="X218" s="233">
        <f t="shared" si="36"/>
        <v>0</v>
      </c>
      <c r="Y218" s="234">
        <f t="shared" si="37"/>
        <v>0</v>
      </c>
      <c r="Z218" s="234">
        <f t="shared" si="38"/>
        <v>0</v>
      </c>
    </row>
    <row r="219" spans="1:26">
      <c r="A219" s="235">
        <v>1191</v>
      </c>
      <c r="B219" s="236" t="s">
        <v>187</v>
      </c>
      <c r="C219" s="237">
        <v>11</v>
      </c>
      <c r="D219" s="238">
        <v>12.628076471206382</v>
      </c>
      <c r="E219" s="239">
        <v>2011</v>
      </c>
      <c r="F219" s="237">
        <v>0</v>
      </c>
      <c r="G219" s="238">
        <v>0</v>
      </c>
      <c r="H219" s="240">
        <v>0</v>
      </c>
      <c r="I219" s="237">
        <v>11</v>
      </c>
      <c r="J219" s="238">
        <v>12.628076471206382</v>
      </c>
      <c r="K219" s="240">
        <v>2011</v>
      </c>
      <c r="M219" s="209">
        <f t="shared" si="39"/>
        <v>7.3090000000000002</v>
      </c>
      <c r="N219" s="209">
        <f t="shared" si="40"/>
        <v>0</v>
      </c>
      <c r="O219" s="209">
        <f t="shared" si="41"/>
        <v>7.3090000000000002</v>
      </c>
      <c r="P219" s="209">
        <f t="shared" si="42"/>
        <v>7.3090000000000002</v>
      </c>
      <c r="Q219" s="209"/>
      <c r="R219" s="209" t="str">
        <f t="shared" si="30"/>
        <v/>
      </c>
      <c r="S219" s="209">
        <f t="shared" si="31"/>
        <v>7.3090000000000002</v>
      </c>
      <c r="T219" s="209" t="str">
        <f t="shared" si="32"/>
        <v/>
      </c>
      <c r="U219" s="209">
        <f t="shared" si="33"/>
        <v>5.3190764712063823</v>
      </c>
      <c r="V219" s="209" t="str">
        <f t="shared" si="34"/>
        <v/>
      </c>
      <c r="W219" s="209" t="str">
        <f t="shared" si="35"/>
        <v/>
      </c>
      <c r="X219" s="233">
        <f t="shared" si="36"/>
        <v>0</v>
      </c>
      <c r="Y219" s="234">
        <f t="shared" si="37"/>
        <v>0</v>
      </c>
      <c r="Z219" s="234">
        <f t="shared" si="38"/>
        <v>0</v>
      </c>
    </row>
    <row r="220" spans="1:26">
      <c r="A220" s="235">
        <v>595</v>
      </c>
      <c r="B220" s="236" t="s">
        <v>187</v>
      </c>
      <c r="C220" s="237">
        <v>11</v>
      </c>
      <c r="D220" s="238">
        <v>19.087371326529755</v>
      </c>
      <c r="E220" s="239">
        <v>2007</v>
      </c>
      <c r="F220" s="237">
        <v>0</v>
      </c>
      <c r="G220" s="238">
        <v>0</v>
      </c>
      <c r="H220" s="240">
        <v>0</v>
      </c>
      <c r="I220" s="237">
        <v>11</v>
      </c>
      <c r="J220" s="238">
        <v>19.087371326529755</v>
      </c>
      <c r="K220" s="240">
        <v>2007</v>
      </c>
      <c r="M220" s="209">
        <f t="shared" si="39"/>
        <v>7.3090000000000002</v>
      </c>
      <c r="N220" s="209">
        <f t="shared" si="40"/>
        <v>0</v>
      </c>
      <c r="O220" s="209">
        <f t="shared" si="41"/>
        <v>7.3090000000000002</v>
      </c>
      <c r="P220" s="209">
        <f t="shared" si="42"/>
        <v>7.3090000000000002</v>
      </c>
      <c r="Q220" s="209"/>
      <c r="R220" s="209" t="str">
        <f t="shared" si="30"/>
        <v/>
      </c>
      <c r="S220" s="209">
        <f t="shared" si="31"/>
        <v>7.3090000000000002</v>
      </c>
      <c r="T220" s="209" t="str">
        <f t="shared" si="32"/>
        <v/>
      </c>
      <c r="U220" s="209">
        <f t="shared" si="33"/>
        <v>11.778371326529754</v>
      </c>
      <c r="V220" s="209" t="str">
        <f t="shared" si="34"/>
        <v/>
      </c>
      <c r="W220" s="209" t="str">
        <f t="shared" si="35"/>
        <v/>
      </c>
      <c r="X220" s="233">
        <f t="shared" si="36"/>
        <v>0</v>
      </c>
      <c r="Y220" s="234">
        <f t="shared" si="37"/>
        <v>0</v>
      </c>
      <c r="Z220" s="234">
        <f t="shared" si="38"/>
        <v>0</v>
      </c>
    </row>
    <row r="221" spans="1:26">
      <c r="A221" s="235">
        <v>823</v>
      </c>
      <c r="B221" s="236" t="s">
        <v>186</v>
      </c>
      <c r="C221" s="237">
        <v>10</v>
      </c>
      <c r="D221" s="238">
        <v>9.1702642415128466</v>
      </c>
      <c r="E221" s="239" t="s">
        <v>193</v>
      </c>
      <c r="F221" s="237">
        <v>25</v>
      </c>
      <c r="G221" s="238">
        <v>8.3156614233786232</v>
      </c>
      <c r="H221" s="240">
        <v>2009</v>
      </c>
      <c r="I221" s="237">
        <v>35</v>
      </c>
      <c r="J221" s="238">
        <v>17.485925664891468</v>
      </c>
      <c r="K221" s="240">
        <v>2009</v>
      </c>
      <c r="M221" s="209">
        <f t="shared" si="39"/>
        <v>6.8570000000000002</v>
      </c>
      <c r="N221" s="209">
        <f t="shared" si="40"/>
        <v>9.14</v>
      </c>
      <c r="O221" s="209">
        <f t="shared" si="41"/>
        <v>15.997</v>
      </c>
      <c r="P221" s="209">
        <f t="shared" si="42"/>
        <v>9.14</v>
      </c>
      <c r="Q221" s="209"/>
      <c r="R221" s="209">
        <f t="shared" si="30"/>
        <v>8.3156614233786232</v>
      </c>
      <c r="S221" s="209" t="str">
        <f t="shared" si="31"/>
        <v/>
      </c>
      <c r="T221" s="209">
        <f t="shared" si="32"/>
        <v>0</v>
      </c>
      <c r="U221" s="209" t="str">
        <f t="shared" si="33"/>
        <v/>
      </c>
      <c r="V221" s="209">
        <f t="shared" si="34"/>
        <v>0.72433857662137768</v>
      </c>
      <c r="W221" s="209">
        <f t="shared" si="35"/>
        <v>0.1</v>
      </c>
      <c r="X221" s="233">
        <f t="shared" si="36"/>
        <v>1</v>
      </c>
      <c r="Y221" s="234">
        <f t="shared" si="37"/>
        <v>1</v>
      </c>
      <c r="Z221" s="234">
        <f t="shared" si="38"/>
        <v>0</v>
      </c>
    </row>
    <row r="222" spans="1:26">
      <c r="A222" s="235">
        <v>1068</v>
      </c>
      <c r="B222" s="236" t="s">
        <v>187</v>
      </c>
      <c r="C222" s="237">
        <v>11.2</v>
      </c>
      <c r="D222" s="238">
        <v>26.918199168374588</v>
      </c>
      <c r="E222" s="239">
        <v>2011</v>
      </c>
      <c r="F222" s="237">
        <v>0</v>
      </c>
      <c r="G222" s="238">
        <v>0</v>
      </c>
      <c r="H222" s="240">
        <v>0</v>
      </c>
      <c r="I222" s="237">
        <v>11.2</v>
      </c>
      <c r="J222" s="238">
        <v>26.918199168374588</v>
      </c>
      <c r="K222" s="240">
        <v>2011</v>
      </c>
      <c r="M222" s="209">
        <f t="shared" si="39"/>
        <v>7.3994</v>
      </c>
      <c r="N222" s="209">
        <f t="shared" si="40"/>
        <v>0</v>
      </c>
      <c r="O222" s="209">
        <f t="shared" si="41"/>
        <v>7.3994</v>
      </c>
      <c r="P222" s="209">
        <f t="shared" si="42"/>
        <v>7.3994</v>
      </c>
      <c r="Q222" s="209"/>
      <c r="R222" s="209" t="str">
        <f t="shared" si="30"/>
        <v/>
      </c>
      <c r="S222" s="209">
        <f t="shared" si="31"/>
        <v>7.3994</v>
      </c>
      <c r="T222" s="209" t="str">
        <f t="shared" si="32"/>
        <v/>
      </c>
      <c r="U222" s="209">
        <f t="shared" si="33"/>
        <v>19.518799168374589</v>
      </c>
      <c r="V222" s="209" t="str">
        <f t="shared" si="34"/>
        <v/>
      </c>
      <c r="W222" s="209" t="str">
        <f t="shared" si="35"/>
        <v/>
      </c>
      <c r="X222" s="233">
        <f t="shared" si="36"/>
        <v>0</v>
      </c>
      <c r="Y222" s="234">
        <f t="shared" si="37"/>
        <v>0</v>
      </c>
      <c r="Z222" s="234">
        <f t="shared" si="38"/>
        <v>0</v>
      </c>
    </row>
    <row r="223" spans="1:26">
      <c r="A223" s="235" t="s">
        <v>210</v>
      </c>
      <c r="B223" s="236" t="s">
        <v>187</v>
      </c>
      <c r="C223" s="237">
        <v>11.8</v>
      </c>
      <c r="D223" s="238">
        <v>6.372939235597177</v>
      </c>
      <c r="E223" s="239">
        <v>1987</v>
      </c>
      <c r="F223" s="237">
        <v>0</v>
      </c>
      <c r="G223" s="238">
        <v>0</v>
      </c>
      <c r="H223" s="240">
        <v>0</v>
      </c>
      <c r="I223" s="237">
        <v>11.8</v>
      </c>
      <c r="J223" s="238">
        <v>6.372939235597177</v>
      </c>
      <c r="K223" s="240">
        <v>1987</v>
      </c>
      <c r="M223" s="209">
        <f t="shared" si="39"/>
        <v>7.6706000000000003</v>
      </c>
      <c r="N223" s="209">
        <f t="shared" si="40"/>
        <v>0</v>
      </c>
      <c r="O223" s="209">
        <f t="shared" si="41"/>
        <v>7.6706000000000003</v>
      </c>
      <c r="P223" s="209">
        <f t="shared" si="42"/>
        <v>7.6706000000000003</v>
      </c>
      <c r="Q223" s="209"/>
      <c r="R223" s="209" t="str">
        <f t="shared" si="30"/>
        <v/>
      </c>
      <c r="S223" s="209">
        <f t="shared" si="31"/>
        <v>6.372939235597177</v>
      </c>
      <c r="T223" s="209" t="str">
        <f t="shared" si="32"/>
        <v/>
      </c>
      <c r="U223" s="209">
        <f t="shared" si="33"/>
        <v>0</v>
      </c>
      <c r="V223" s="209">
        <f t="shared" si="34"/>
        <v>1.1976607644028237</v>
      </c>
      <c r="W223" s="209">
        <f t="shared" si="35"/>
        <v>0.1</v>
      </c>
      <c r="X223" s="233">
        <f t="shared" si="36"/>
        <v>1</v>
      </c>
      <c r="Y223" s="234">
        <f t="shared" si="37"/>
        <v>1</v>
      </c>
      <c r="Z223" s="234">
        <f t="shared" si="38"/>
        <v>0</v>
      </c>
    </row>
    <row r="224" spans="1:26">
      <c r="A224" s="235">
        <v>1106</v>
      </c>
      <c r="B224" s="236" t="s">
        <v>187</v>
      </c>
      <c r="C224" s="237">
        <v>12</v>
      </c>
      <c r="D224" s="238">
        <v>20.217898457447252</v>
      </c>
      <c r="E224" s="239">
        <v>2011</v>
      </c>
      <c r="F224" s="237">
        <v>0</v>
      </c>
      <c r="G224" s="238">
        <v>0</v>
      </c>
      <c r="H224" s="240">
        <v>0</v>
      </c>
      <c r="I224" s="237">
        <v>12</v>
      </c>
      <c r="J224" s="238">
        <v>20.217898457447252</v>
      </c>
      <c r="K224" s="240">
        <v>2011</v>
      </c>
      <c r="M224" s="209">
        <f t="shared" si="39"/>
        <v>7.7610000000000001</v>
      </c>
      <c r="N224" s="209">
        <f t="shared" si="40"/>
        <v>0</v>
      </c>
      <c r="O224" s="209">
        <f t="shared" si="41"/>
        <v>7.7610000000000001</v>
      </c>
      <c r="P224" s="209">
        <f t="shared" si="42"/>
        <v>7.7610000000000001</v>
      </c>
      <c r="Q224" s="209"/>
      <c r="R224" s="209" t="str">
        <f t="shared" si="30"/>
        <v/>
      </c>
      <c r="S224" s="209">
        <f t="shared" si="31"/>
        <v>7.7610000000000001</v>
      </c>
      <c r="T224" s="209" t="str">
        <f t="shared" si="32"/>
        <v/>
      </c>
      <c r="U224" s="209">
        <f t="shared" si="33"/>
        <v>12.456898457447252</v>
      </c>
      <c r="V224" s="209" t="str">
        <f t="shared" si="34"/>
        <v/>
      </c>
      <c r="W224" s="209" t="str">
        <f t="shared" si="35"/>
        <v/>
      </c>
      <c r="X224" s="233">
        <f t="shared" si="36"/>
        <v>0</v>
      </c>
      <c r="Y224" s="234">
        <f t="shared" si="37"/>
        <v>0</v>
      </c>
      <c r="Z224" s="234">
        <f t="shared" si="38"/>
        <v>0</v>
      </c>
    </row>
    <row r="225" spans="1:27">
      <c r="A225" s="235">
        <v>288</v>
      </c>
      <c r="B225" s="236" t="s">
        <v>187</v>
      </c>
      <c r="C225" s="237">
        <v>12</v>
      </c>
      <c r="D225" s="238">
        <v>4.4533584840568787</v>
      </c>
      <c r="E225" s="239">
        <v>2001</v>
      </c>
      <c r="F225" s="237">
        <v>0</v>
      </c>
      <c r="G225" s="238">
        <v>0</v>
      </c>
      <c r="H225" s="240">
        <v>0</v>
      </c>
      <c r="I225" s="237">
        <v>12</v>
      </c>
      <c r="J225" s="238">
        <v>4.4533584840568787</v>
      </c>
      <c r="K225" s="240">
        <v>2001</v>
      </c>
      <c r="M225" s="209">
        <f t="shared" si="39"/>
        <v>7.7610000000000001</v>
      </c>
      <c r="N225" s="209">
        <f t="shared" si="40"/>
        <v>0</v>
      </c>
      <c r="O225" s="209">
        <f t="shared" si="41"/>
        <v>7.7610000000000001</v>
      </c>
      <c r="P225" s="209">
        <f t="shared" si="42"/>
        <v>7.7610000000000001</v>
      </c>
      <c r="Q225" s="209"/>
      <c r="R225" s="209" t="str">
        <f t="shared" si="30"/>
        <v/>
      </c>
      <c r="S225" s="209">
        <f t="shared" si="31"/>
        <v>4.4533584840568787</v>
      </c>
      <c r="T225" s="209" t="str">
        <f t="shared" si="32"/>
        <v/>
      </c>
      <c r="U225" s="209">
        <f t="shared" si="33"/>
        <v>0</v>
      </c>
      <c r="V225" s="209">
        <f t="shared" si="34"/>
        <v>3.2076415159431217</v>
      </c>
      <c r="W225" s="209">
        <f t="shared" si="35"/>
        <v>0.1</v>
      </c>
      <c r="X225" s="233">
        <f t="shared" si="36"/>
        <v>1</v>
      </c>
      <c r="Y225" s="234">
        <f t="shared" si="37"/>
        <v>1</v>
      </c>
      <c r="Z225" s="234">
        <f t="shared" si="38"/>
        <v>0</v>
      </c>
    </row>
    <row r="226" spans="1:27">
      <c r="A226" s="235">
        <v>333</v>
      </c>
      <c r="B226" s="236" t="s">
        <v>187</v>
      </c>
      <c r="C226" s="237">
        <v>12</v>
      </c>
      <c r="D226" s="238">
        <v>7.5607136656563343</v>
      </c>
      <c r="E226" s="239">
        <v>2003</v>
      </c>
      <c r="F226" s="237">
        <v>0</v>
      </c>
      <c r="G226" s="238">
        <v>0</v>
      </c>
      <c r="H226" s="240">
        <v>0</v>
      </c>
      <c r="I226" s="237">
        <v>12</v>
      </c>
      <c r="J226" s="238">
        <v>7.5607136656563343</v>
      </c>
      <c r="K226" s="240">
        <v>2003</v>
      </c>
      <c r="M226" s="209">
        <f t="shared" si="39"/>
        <v>7.7610000000000001</v>
      </c>
      <c r="N226" s="209">
        <f t="shared" si="40"/>
        <v>0</v>
      </c>
      <c r="O226" s="209">
        <f t="shared" si="41"/>
        <v>7.7610000000000001</v>
      </c>
      <c r="P226" s="209">
        <f t="shared" si="42"/>
        <v>7.7610000000000001</v>
      </c>
      <c r="Q226" s="209"/>
      <c r="R226" s="209" t="str">
        <f t="shared" si="30"/>
        <v/>
      </c>
      <c r="S226" s="209">
        <f t="shared" si="31"/>
        <v>7.5607136656563343</v>
      </c>
      <c r="T226" s="209" t="str">
        <f t="shared" si="32"/>
        <v/>
      </c>
      <c r="U226" s="209">
        <f t="shared" si="33"/>
        <v>0</v>
      </c>
      <c r="V226" s="209">
        <f t="shared" si="34"/>
        <v>0.10028633434366618</v>
      </c>
      <c r="W226" s="209">
        <f t="shared" si="35"/>
        <v>0.1</v>
      </c>
      <c r="X226" s="233">
        <f t="shared" si="36"/>
        <v>1</v>
      </c>
      <c r="Y226" s="234">
        <f t="shared" si="37"/>
        <v>1</v>
      </c>
      <c r="Z226" s="234">
        <f t="shared" si="38"/>
        <v>0</v>
      </c>
    </row>
    <row r="227" spans="1:27">
      <c r="A227" s="235">
        <v>1042</v>
      </c>
      <c r="B227" s="236" t="s">
        <v>187</v>
      </c>
      <c r="C227" s="237">
        <v>13</v>
      </c>
      <c r="D227" s="238">
        <v>11.164764224012115</v>
      </c>
      <c r="E227" s="239">
        <v>2011</v>
      </c>
      <c r="F227" s="237">
        <v>0</v>
      </c>
      <c r="G227" s="238">
        <v>0</v>
      </c>
      <c r="H227" s="240">
        <v>0</v>
      </c>
      <c r="I227" s="237">
        <v>13</v>
      </c>
      <c r="J227" s="238">
        <v>11.164764224012115</v>
      </c>
      <c r="K227" s="240">
        <v>2011</v>
      </c>
      <c r="M227" s="209">
        <f t="shared" si="39"/>
        <v>8.2129999999999992</v>
      </c>
      <c r="N227" s="209">
        <f t="shared" si="40"/>
        <v>0</v>
      </c>
      <c r="O227" s="209">
        <f t="shared" si="41"/>
        <v>8.2129999999999992</v>
      </c>
      <c r="P227" s="209">
        <f t="shared" si="42"/>
        <v>8.2129999999999992</v>
      </c>
      <c r="Q227" s="209"/>
      <c r="R227" s="209" t="str">
        <f t="shared" si="30"/>
        <v/>
      </c>
      <c r="S227" s="209">
        <f t="shared" si="31"/>
        <v>8.2129999999999992</v>
      </c>
      <c r="T227" s="209" t="str">
        <f t="shared" si="32"/>
        <v/>
      </c>
      <c r="U227" s="209">
        <f t="shared" si="33"/>
        <v>2.9517642240121162</v>
      </c>
      <c r="V227" s="209" t="str">
        <f t="shared" si="34"/>
        <v/>
      </c>
      <c r="W227" s="209" t="str">
        <f t="shared" si="35"/>
        <v/>
      </c>
      <c r="X227" s="233">
        <f t="shared" si="36"/>
        <v>0</v>
      </c>
      <c r="Y227" s="234">
        <f t="shared" si="37"/>
        <v>0</v>
      </c>
      <c r="Z227" s="234">
        <f t="shared" si="38"/>
        <v>0</v>
      </c>
    </row>
    <row r="228" spans="1:27">
      <c r="A228" s="235">
        <v>1052</v>
      </c>
      <c r="B228" s="236" t="s">
        <v>187</v>
      </c>
      <c r="C228" s="237">
        <v>13.6</v>
      </c>
      <c r="D228" s="238">
        <v>10.90270245998838</v>
      </c>
      <c r="E228" s="239">
        <v>2011</v>
      </c>
      <c r="F228" s="237">
        <v>0</v>
      </c>
      <c r="G228" s="238">
        <v>0</v>
      </c>
      <c r="H228" s="240">
        <v>0</v>
      </c>
      <c r="I228" s="237">
        <v>13.6</v>
      </c>
      <c r="J228" s="238">
        <v>10.90270245998838</v>
      </c>
      <c r="K228" s="240">
        <v>2011</v>
      </c>
      <c r="M228" s="209">
        <f t="shared" si="39"/>
        <v>8.4841999999999995</v>
      </c>
      <c r="N228" s="209">
        <f t="shared" si="40"/>
        <v>0</v>
      </c>
      <c r="O228" s="209">
        <f t="shared" si="41"/>
        <v>8.4841999999999995</v>
      </c>
      <c r="P228" s="209">
        <f t="shared" si="42"/>
        <v>8.4841999999999995</v>
      </c>
      <c r="Q228" s="209"/>
      <c r="R228" s="209" t="str">
        <f t="shared" si="30"/>
        <v/>
      </c>
      <c r="S228" s="209">
        <f t="shared" si="31"/>
        <v>8.4841999999999995</v>
      </c>
      <c r="T228" s="209" t="str">
        <f t="shared" si="32"/>
        <v/>
      </c>
      <c r="U228" s="209">
        <f t="shared" si="33"/>
        <v>2.41850245998838</v>
      </c>
      <c r="V228" s="209" t="str">
        <f t="shared" si="34"/>
        <v/>
      </c>
      <c r="W228" s="209" t="str">
        <f t="shared" si="35"/>
        <v/>
      </c>
      <c r="X228" s="233">
        <f t="shared" si="36"/>
        <v>0</v>
      </c>
      <c r="Y228" s="234">
        <f t="shared" si="37"/>
        <v>0</v>
      </c>
      <c r="Z228" s="234">
        <f t="shared" si="38"/>
        <v>0</v>
      </c>
    </row>
    <row r="229" spans="1:27">
      <c r="A229" s="235">
        <v>476</v>
      </c>
      <c r="B229" s="236" t="s">
        <v>187</v>
      </c>
      <c r="C229" s="237">
        <v>14</v>
      </c>
      <c r="D229" s="238">
        <v>16.861812370959647</v>
      </c>
      <c r="E229" s="239">
        <v>2003</v>
      </c>
      <c r="F229" s="237">
        <v>0</v>
      </c>
      <c r="G229" s="238">
        <v>0</v>
      </c>
      <c r="H229" s="240">
        <v>0</v>
      </c>
      <c r="I229" s="237">
        <v>14</v>
      </c>
      <c r="J229" s="238">
        <v>16.861812370959647</v>
      </c>
      <c r="K229" s="240">
        <v>2003</v>
      </c>
      <c r="L229" s="208"/>
      <c r="M229" s="209">
        <f t="shared" si="39"/>
        <v>8.6649999999999991</v>
      </c>
      <c r="N229" s="209">
        <f t="shared" si="40"/>
        <v>0</v>
      </c>
      <c r="O229" s="209">
        <f t="shared" si="41"/>
        <v>8.6649999999999991</v>
      </c>
      <c r="P229" s="209">
        <f t="shared" si="42"/>
        <v>8.6649999999999991</v>
      </c>
      <c r="Q229" s="209"/>
      <c r="R229" s="209" t="str">
        <f t="shared" si="30"/>
        <v/>
      </c>
      <c r="S229" s="209">
        <f t="shared" si="31"/>
        <v>8.6649999999999991</v>
      </c>
      <c r="T229" s="209" t="str">
        <f t="shared" si="32"/>
        <v/>
      </c>
      <c r="U229" s="209">
        <f t="shared" si="33"/>
        <v>8.1968123709596483</v>
      </c>
      <c r="V229" s="209" t="str">
        <f t="shared" si="34"/>
        <v/>
      </c>
      <c r="W229" s="209" t="str">
        <f t="shared" si="35"/>
        <v/>
      </c>
      <c r="X229" s="233">
        <f t="shared" si="36"/>
        <v>0</v>
      </c>
      <c r="Y229" s="234">
        <f t="shared" si="37"/>
        <v>0</v>
      </c>
      <c r="Z229" s="234">
        <f t="shared" si="38"/>
        <v>0</v>
      </c>
    </row>
    <row r="230" spans="1:27">
      <c r="A230" s="235">
        <v>648</v>
      </c>
      <c r="B230" s="236" t="s">
        <v>187</v>
      </c>
      <c r="C230" s="237">
        <v>15</v>
      </c>
      <c r="D230" s="238">
        <v>14.973718181093032</v>
      </c>
      <c r="E230" s="239">
        <v>2007</v>
      </c>
      <c r="F230" s="237">
        <v>0</v>
      </c>
      <c r="G230" s="238">
        <v>0</v>
      </c>
      <c r="H230" s="240">
        <v>0</v>
      </c>
      <c r="I230" s="237">
        <v>15</v>
      </c>
      <c r="J230" s="238">
        <v>14.973718181093032</v>
      </c>
      <c r="K230" s="240">
        <v>2007</v>
      </c>
      <c r="M230" s="209">
        <f t="shared" si="39"/>
        <v>9.1170000000000009</v>
      </c>
      <c r="N230" s="209">
        <f t="shared" si="40"/>
        <v>0</v>
      </c>
      <c r="O230" s="209">
        <f t="shared" si="41"/>
        <v>9.1170000000000009</v>
      </c>
      <c r="P230" s="209">
        <f t="shared" si="42"/>
        <v>9.1170000000000009</v>
      </c>
      <c r="Q230" s="209"/>
      <c r="R230" s="209" t="str">
        <f t="shared" si="30"/>
        <v/>
      </c>
      <c r="S230" s="209">
        <f t="shared" si="31"/>
        <v>9.1170000000000009</v>
      </c>
      <c r="T230" s="209" t="str">
        <f t="shared" si="32"/>
        <v/>
      </c>
      <c r="U230" s="209">
        <f t="shared" si="33"/>
        <v>5.8567181810930311</v>
      </c>
      <c r="V230" s="209" t="str">
        <f t="shared" si="34"/>
        <v/>
      </c>
      <c r="W230" s="209" t="str">
        <f t="shared" si="35"/>
        <v/>
      </c>
      <c r="X230" s="233">
        <f t="shared" si="36"/>
        <v>0</v>
      </c>
      <c r="Y230" s="234">
        <f t="shared" si="37"/>
        <v>0</v>
      </c>
      <c r="Z230" s="234">
        <f t="shared" si="38"/>
        <v>0</v>
      </c>
    </row>
    <row r="231" spans="1:27">
      <c r="A231" s="235">
        <v>1309</v>
      </c>
      <c r="B231" s="236" t="s">
        <v>187</v>
      </c>
      <c r="C231" s="237">
        <v>15</v>
      </c>
      <c r="D231" s="238">
        <v>16.109333942693336</v>
      </c>
      <c r="E231" s="239">
        <v>2013</v>
      </c>
      <c r="F231" s="237">
        <v>0</v>
      </c>
      <c r="G231" s="238">
        <v>0</v>
      </c>
      <c r="H231" s="240">
        <v>0</v>
      </c>
      <c r="I231" s="237">
        <v>15</v>
      </c>
      <c r="J231" s="238">
        <v>16.109333942693336</v>
      </c>
      <c r="K231" s="240">
        <v>2013</v>
      </c>
      <c r="M231" s="209">
        <f t="shared" si="39"/>
        <v>9.1170000000000009</v>
      </c>
      <c r="N231" s="209">
        <f t="shared" si="40"/>
        <v>0</v>
      </c>
      <c r="O231" s="209">
        <f t="shared" si="41"/>
        <v>9.1170000000000009</v>
      </c>
      <c r="P231" s="209">
        <f t="shared" si="42"/>
        <v>9.1170000000000009</v>
      </c>
      <c r="Q231" s="209"/>
      <c r="R231" s="209" t="str">
        <f t="shared" si="30"/>
        <v/>
      </c>
      <c r="S231" s="209">
        <f t="shared" si="31"/>
        <v>9.1170000000000009</v>
      </c>
      <c r="T231" s="209" t="str">
        <f t="shared" si="32"/>
        <v/>
      </c>
      <c r="U231" s="209">
        <f t="shared" si="33"/>
        <v>6.9923339426933353</v>
      </c>
      <c r="V231" s="209" t="str">
        <f t="shared" si="34"/>
        <v/>
      </c>
      <c r="W231" s="209" t="str">
        <f t="shared" si="35"/>
        <v/>
      </c>
      <c r="X231" s="233">
        <f t="shared" si="36"/>
        <v>0</v>
      </c>
      <c r="Y231" s="234">
        <f t="shared" si="37"/>
        <v>0</v>
      </c>
      <c r="Z231" s="234">
        <f t="shared" si="38"/>
        <v>0</v>
      </c>
    </row>
    <row r="232" spans="1:27">
      <c r="A232" s="235">
        <v>1049</v>
      </c>
      <c r="B232" s="236" t="s">
        <v>187</v>
      </c>
      <c r="C232" s="237">
        <v>15.2</v>
      </c>
      <c r="D232" s="238">
        <v>54.551770509232071</v>
      </c>
      <c r="E232" s="239">
        <v>2011</v>
      </c>
      <c r="F232" s="237">
        <v>0</v>
      </c>
      <c r="G232" s="238">
        <v>0</v>
      </c>
      <c r="H232" s="240">
        <v>0</v>
      </c>
      <c r="I232" s="237">
        <v>15.2</v>
      </c>
      <c r="J232" s="238">
        <v>54.551770509232071</v>
      </c>
      <c r="K232" s="240">
        <v>2011</v>
      </c>
      <c r="M232" s="209">
        <f t="shared" si="39"/>
        <v>9.2073999999999998</v>
      </c>
      <c r="N232" s="209">
        <f t="shared" si="40"/>
        <v>0</v>
      </c>
      <c r="O232" s="209">
        <f t="shared" si="41"/>
        <v>9.2073999999999998</v>
      </c>
      <c r="P232" s="209">
        <f t="shared" si="42"/>
        <v>9.2073999999999998</v>
      </c>
      <c r="Q232" s="209"/>
      <c r="R232" s="209" t="str">
        <f t="shared" si="30"/>
        <v/>
      </c>
      <c r="S232" s="209">
        <f t="shared" si="31"/>
        <v>9.2073999999999998</v>
      </c>
      <c r="T232" s="209" t="str">
        <f t="shared" si="32"/>
        <v/>
      </c>
      <c r="U232" s="209">
        <f t="shared" si="33"/>
        <v>45.344370509232071</v>
      </c>
      <c r="V232" s="209" t="str">
        <f t="shared" si="34"/>
        <v/>
      </c>
      <c r="W232" s="209" t="str">
        <f t="shared" si="35"/>
        <v/>
      </c>
      <c r="X232" s="233">
        <f t="shared" si="36"/>
        <v>0</v>
      </c>
      <c r="Y232" s="234">
        <f t="shared" si="37"/>
        <v>0</v>
      </c>
      <c r="Z232" s="234">
        <f t="shared" si="38"/>
        <v>0</v>
      </c>
    </row>
    <row r="233" spans="1:27">
      <c r="A233" s="235">
        <v>343</v>
      </c>
      <c r="B233" s="236" t="s">
        <v>187</v>
      </c>
      <c r="C233" s="237">
        <v>15.6</v>
      </c>
      <c r="D233" s="238">
        <v>13.99971574022935</v>
      </c>
      <c r="E233" s="239">
        <v>2003</v>
      </c>
      <c r="F233" s="237">
        <v>0</v>
      </c>
      <c r="G233" s="238">
        <v>0</v>
      </c>
      <c r="H233" s="240">
        <v>0</v>
      </c>
      <c r="I233" s="237">
        <v>15.6</v>
      </c>
      <c r="J233" s="238">
        <v>13.99971574022935</v>
      </c>
      <c r="K233" s="240">
        <v>2003</v>
      </c>
      <c r="M233" s="209">
        <f t="shared" si="39"/>
        <v>9.3881999999999994</v>
      </c>
      <c r="N233" s="209">
        <f t="shared" si="40"/>
        <v>0</v>
      </c>
      <c r="O233" s="209">
        <f t="shared" si="41"/>
        <v>9.3881999999999994</v>
      </c>
      <c r="P233" s="209">
        <f t="shared" si="42"/>
        <v>9.3881999999999994</v>
      </c>
      <c r="Q233" s="209"/>
      <c r="R233" s="209" t="str">
        <f t="shared" si="30"/>
        <v/>
      </c>
      <c r="S233" s="209">
        <f t="shared" si="31"/>
        <v>9.3881999999999994</v>
      </c>
      <c r="T233" s="209" t="str">
        <f t="shared" si="32"/>
        <v/>
      </c>
      <c r="U233" s="209">
        <f t="shared" si="33"/>
        <v>4.6115157402293505</v>
      </c>
      <c r="V233" s="209" t="str">
        <f t="shared" si="34"/>
        <v/>
      </c>
      <c r="W233" s="209" t="str">
        <f t="shared" si="35"/>
        <v/>
      </c>
      <c r="X233" s="233">
        <f t="shared" si="36"/>
        <v>0</v>
      </c>
      <c r="Y233" s="234">
        <f t="shared" si="37"/>
        <v>0</v>
      </c>
      <c r="Z233" s="234">
        <f t="shared" si="38"/>
        <v>0</v>
      </c>
    </row>
    <row r="234" spans="1:27">
      <c r="A234" s="235">
        <v>34</v>
      </c>
      <c r="B234" s="236" t="s">
        <v>187</v>
      </c>
      <c r="C234" s="237">
        <v>16</v>
      </c>
      <c r="D234" s="238">
        <v>7.5134124542159286</v>
      </c>
      <c r="E234" s="239">
        <v>2000</v>
      </c>
      <c r="F234" s="237">
        <v>0</v>
      </c>
      <c r="G234" s="238">
        <v>0</v>
      </c>
      <c r="H234" s="240">
        <v>0</v>
      </c>
      <c r="I234" s="237">
        <v>16</v>
      </c>
      <c r="J234" s="238">
        <v>7.5134124542159286</v>
      </c>
      <c r="K234" s="240">
        <v>2000</v>
      </c>
      <c r="M234" s="209">
        <f t="shared" si="39"/>
        <v>9.5690000000000008</v>
      </c>
      <c r="N234" s="209">
        <f t="shared" si="40"/>
        <v>0</v>
      </c>
      <c r="O234" s="209">
        <f t="shared" si="41"/>
        <v>9.5690000000000008</v>
      </c>
      <c r="P234" s="209">
        <f t="shared" si="42"/>
        <v>9.5690000000000008</v>
      </c>
      <c r="Q234" s="209"/>
      <c r="R234" s="209" t="str">
        <f t="shared" si="30"/>
        <v/>
      </c>
      <c r="S234" s="209">
        <f t="shared" si="31"/>
        <v>7.5134124542159286</v>
      </c>
      <c r="T234" s="209" t="str">
        <f t="shared" si="32"/>
        <v/>
      </c>
      <c r="U234" s="209">
        <f t="shared" si="33"/>
        <v>0</v>
      </c>
      <c r="V234" s="209">
        <f t="shared" si="34"/>
        <v>1.9555875457840726</v>
      </c>
      <c r="W234" s="209">
        <f t="shared" si="35"/>
        <v>0.1</v>
      </c>
      <c r="X234" s="233">
        <f t="shared" si="36"/>
        <v>1</v>
      </c>
      <c r="Y234" s="234">
        <f t="shared" si="37"/>
        <v>1</v>
      </c>
      <c r="Z234" s="234">
        <f t="shared" si="38"/>
        <v>0</v>
      </c>
    </row>
    <row r="235" spans="1:27">
      <c r="A235" s="235">
        <v>456</v>
      </c>
      <c r="B235" s="236" t="s">
        <v>187</v>
      </c>
      <c r="C235" s="237">
        <v>16</v>
      </c>
      <c r="D235" s="238">
        <v>17.647037003819346</v>
      </c>
      <c r="E235" s="239">
        <v>2007</v>
      </c>
      <c r="F235" s="237">
        <v>0</v>
      </c>
      <c r="G235" s="238">
        <v>0</v>
      </c>
      <c r="H235" s="240">
        <v>0</v>
      </c>
      <c r="I235" s="237">
        <v>16</v>
      </c>
      <c r="J235" s="238">
        <v>17.647037003819346</v>
      </c>
      <c r="K235" s="240">
        <v>2007</v>
      </c>
      <c r="M235" s="209">
        <f t="shared" si="39"/>
        <v>9.5690000000000008</v>
      </c>
      <c r="N235" s="209">
        <f t="shared" si="40"/>
        <v>0</v>
      </c>
      <c r="O235" s="209">
        <f t="shared" si="41"/>
        <v>9.5690000000000008</v>
      </c>
      <c r="P235" s="209">
        <f t="shared" si="42"/>
        <v>9.5690000000000008</v>
      </c>
      <c r="Q235" s="209"/>
      <c r="R235" s="209" t="str">
        <f t="shared" si="30"/>
        <v/>
      </c>
      <c r="S235" s="209">
        <f t="shared" si="31"/>
        <v>9.5690000000000008</v>
      </c>
      <c r="T235" s="209" t="str">
        <f t="shared" si="32"/>
        <v/>
      </c>
      <c r="U235" s="209">
        <f t="shared" si="33"/>
        <v>8.078037003819345</v>
      </c>
      <c r="V235" s="209" t="str">
        <f t="shared" si="34"/>
        <v/>
      </c>
      <c r="W235" s="209" t="str">
        <f t="shared" si="35"/>
        <v/>
      </c>
      <c r="X235" s="233">
        <f t="shared" si="36"/>
        <v>0</v>
      </c>
      <c r="Y235" s="234">
        <f t="shared" si="37"/>
        <v>0</v>
      </c>
      <c r="Z235" s="234">
        <f t="shared" si="38"/>
        <v>0</v>
      </c>
    </row>
    <row r="236" spans="1:27">
      <c r="A236" s="235">
        <v>230</v>
      </c>
      <c r="B236" s="236" t="s">
        <v>187</v>
      </c>
      <c r="C236" s="237">
        <v>17</v>
      </c>
      <c r="D236" s="238">
        <v>10.739901169983137</v>
      </c>
      <c r="E236" s="239">
        <v>2003</v>
      </c>
      <c r="F236" s="237">
        <v>0</v>
      </c>
      <c r="G236" s="238">
        <v>0</v>
      </c>
      <c r="H236" s="240">
        <v>0</v>
      </c>
      <c r="I236" s="237">
        <v>17</v>
      </c>
      <c r="J236" s="238">
        <v>10.739901169983137</v>
      </c>
      <c r="K236" s="240">
        <v>2003</v>
      </c>
      <c r="M236" s="209">
        <f t="shared" si="39"/>
        <v>10.021000000000001</v>
      </c>
      <c r="N236" s="209">
        <f t="shared" si="40"/>
        <v>0</v>
      </c>
      <c r="O236" s="209">
        <f t="shared" si="41"/>
        <v>10.021000000000001</v>
      </c>
      <c r="P236" s="209">
        <f t="shared" si="42"/>
        <v>10.021000000000001</v>
      </c>
      <c r="Q236" s="209"/>
      <c r="R236" s="209" t="str">
        <f t="shared" si="30"/>
        <v/>
      </c>
      <c r="S236" s="209">
        <f t="shared" si="31"/>
        <v>10.021000000000001</v>
      </c>
      <c r="T236" s="209" t="str">
        <f t="shared" si="32"/>
        <v/>
      </c>
      <c r="U236" s="209">
        <f t="shared" si="33"/>
        <v>0.7189011699831358</v>
      </c>
      <c r="V236" s="209" t="str">
        <f t="shared" si="34"/>
        <v/>
      </c>
      <c r="W236" s="209" t="str">
        <f t="shared" si="35"/>
        <v/>
      </c>
      <c r="X236" s="233">
        <f t="shared" si="36"/>
        <v>0</v>
      </c>
      <c r="Y236" s="234">
        <f t="shared" si="37"/>
        <v>0</v>
      </c>
      <c r="Z236" s="234">
        <f t="shared" si="38"/>
        <v>0</v>
      </c>
    </row>
    <row r="237" spans="1:27">
      <c r="A237" s="235">
        <v>528</v>
      </c>
      <c r="B237" s="236" t="s">
        <v>187</v>
      </c>
      <c r="C237" s="237">
        <v>17</v>
      </c>
      <c r="D237" s="238">
        <v>5.2657663175025586</v>
      </c>
      <c r="E237" s="239">
        <v>2007</v>
      </c>
      <c r="F237" s="237">
        <v>0</v>
      </c>
      <c r="G237" s="238">
        <v>0</v>
      </c>
      <c r="H237" s="240">
        <v>0</v>
      </c>
      <c r="I237" s="237">
        <v>17</v>
      </c>
      <c r="J237" s="238">
        <v>5.2657663175025586</v>
      </c>
      <c r="K237" s="240">
        <v>2007</v>
      </c>
      <c r="M237" s="209">
        <f t="shared" si="39"/>
        <v>10.021000000000001</v>
      </c>
      <c r="N237" s="209">
        <f t="shared" si="40"/>
        <v>0</v>
      </c>
      <c r="O237" s="209">
        <f t="shared" si="41"/>
        <v>10.021000000000001</v>
      </c>
      <c r="P237" s="209">
        <f t="shared" si="42"/>
        <v>10.021000000000001</v>
      </c>
      <c r="Q237" s="209"/>
      <c r="R237" s="209" t="str">
        <f t="shared" si="30"/>
        <v/>
      </c>
      <c r="S237" s="209">
        <f t="shared" si="31"/>
        <v>5.2657663175025586</v>
      </c>
      <c r="T237" s="209" t="str">
        <f t="shared" si="32"/>
        <v/>
      </c>
      <c r="U237" s="209">
        <f t="shared" si="33"/>
        <v>0</v>
      </c>
      <c r="V237" s="209">
        <f t="shared" si="34"/>
        <v>4.6552336824974425</v>
      </c>
      <c r="W237" s="209">
        <f t="shared" si="35"/>
        <v>0.1</v>
      </c>
      <c r="X237" s="233">
        <f t="shared" si="36"/>
        <v>1</v>
      </c>
      <c r="Y237" s="234">
        <f t="shared" si="37"/>
        <v>1</v>
      </c>
      <c r="Z237" s="234">
        <f t="shared" si="38"/>
        <v>0</v>
      </c>
    </row>
    <row r="238" spans="1:27">
      <c r="A238" s="235">
        <v>529</v>
      </c>
      <c r="B238" s="236" t="s">
        <v>187</v>
      </c>
      <c r="C238" s="237">
        <v>17</v>
      </c>
      <c r="D238" s="238">
        <v>7.7921694439597555</v>
      </c>
      <c r="E238" s="239">
        <v>2007</v>
      </c>
      <c r="F238" s="237">
        <v>0</v>
      </c>
      <c r="G238" s="238">
        <v>0</v>
      </c>
      <c r="H238" s="240">
        <v>0</v>
      </c>
      <c r="I238" s="237">
        <v>17</v>
      </c>
      <c r="J238" s="238">
        <v>7.7921694439597555</v>
      </c>
      <c r="K238" s="240">
        <v>2007</v>
      </c>
      <c r="M238" s="209">
        <f t="shared" si="39"/>
        <v>10.021000000000001</v>
      </c>
      <c r="N238" s="209">
        <f t="shared" si="40"/>
        <v>0</v>
      </c>
      <c r="O238" s="209">
        <f t="shared" si="41"/>
        <v>10.021000000000001</v>
      </c>
      <c r="P238" s="209">
        <f t="shared" si="42"/>
        <v>10.021000000000001</v>
      </c>
      <c r="Q238" s="209"/>
      <c r="R238" s="209" t="str">
        <f t="shared" si="30"/>
        <v/>
      </c>
      <c r="S238" s="209">
        <f t="shared" si="31"/>
        <v>7.7921694439597555</v>
      </c>
      <c r="T238" s="209" t="str">
        <f t="shared" si="32"/>
        <v/>
      </c>
      <c r="U238" s="209">
        <f t="shared" si="33"/>
        <v>0</v>
      </c>
      <c r="V238" s="209">
        <f t="shared" si="34"/>
        <v>2.1288305560402456</v>
      </c>
      <c r="W238" s="209">
        <f t="shared" si="35"/>
        <v>0.1</v>
      </c>
      <c r="X238" s="233">
        <f t="shared" si="36"/>
        <v>1</v>
      </c>
      <c r="Y238" s="234">
        <f t="shared" si="37"/>
        <v>1</v>
      </c>
      <c r="Z238" s="234">
        <f t="shared" si="38"/>
        <v>0</v>
      </c>
      <c r="AA238" s="208"/>
    </row>
    <row r="239" spans="1:27">
      <c r="A239" s="235">
        <v>425</v>
      </c>
      <c r="B239" s="236" t="s">
        <v>187</v>
      </c>
      <c r="C239" s="237">
        <v>17</v>
      </c>
      <c r="D239" s="238">
        <v>11.725448588458148</v>
      </c>
      <c r="E239" s="239">
        <v>2006</v>
      </c>
      <c r="F239" s="237">
        <v>0</v>
      </c>
      <c r="G239" s="238">
        <v>0</v>
      </c>
      <c r="H239" s="240">
        <v>0</v>
      </c>
      <c r="I239" s="237">
        <v>17</v>
      </c>
      <c r="J239" s="238">
        <v>11.725448588458148</v>
      </c>
      <c r="K239" s="240">
        <v>2006</v>
      </c>
      <c r="M239" s="209">
        <f t="shared" si="39"/>
        <v>10.021000000000001</v>
      </c>
      <c r="N239" s="209">
        <f t="shared" si="40"/>
        <v>0</v>
      </c>
      <c r="O239" s="209">
        <f t="shared" si="41"/>
        <v>10.021000000000001</v>
      </c>
      <c r="P239" s="209">
        <f t="shared" si="42"/>
        <v>10.021000000000001</v>
      </c>
      <c r="Q239" s="209"/>
      <c r="R239" s="209" t="str">
        <f t="shared" si="30"/>
        <v/>
      </c>
      <c r="S239" s="209">
        <f t="shared" si="31"/>
        <v>10.021000000000001</v>
      </c>
      <c r="T239" s="209" t="str">
        <f t="shared" si="32"/>
        <v/>
      </c>
      <c r="U239" s="209">
        <f t="shared" si="33"/>
        <v>1.7044485884581473</v>
      </c>
      <c r="V239" s="209" t="str">
        <f t="shared" si="34"/>
        <v/>
      </c>
      <c r="W239" s="209" t="str">
        <f t="shared" si="35"/>
        <v/>
      </c>
      <c r="X239" s="233">
        <f t="shared" si="36"/>
        <v>0</v>
      </c>
      <c r="Y239" s="234">
        <f t="shared" si="37"/>
        <v>0</v>
      </c>
      <c r="Z239" s="234">
        <f t="shared" si="38"/>
        <v>0</v>
      </c>
    </row>
    <row r="240" spans="1:27">
      <c r="A240" s="235">
        <v>527</v>
      </c>
      <c r="B240" s="236" t="s">
        <v>187</v>
      </c>
      <c r="C240" s="237">
        <v>17</v>
      </c>
      <c r="D240" s="238">
        <v>6.9318595783251213</v>
      </c>
      <c r="E240" s="239">
        <v>2007</v>
      </c>
      <c r="F240" s="237">
        <v>0</v>
      </c>
      <c r="G240" s="238">
        <v>0</v>
      </c>
      <c r="H240" s="240">
        <v>0</v>
      </c>
      <c r="I240" s="237">
        <v>17</v>
      </c>
      <c r="J240" s="238">
        <v>6.9318595783251213</v>
      </c>
      <c r="K240" s="240">
        <v>2007</v>
      </c>
      <c r="M240" s="209">
        <f t="shared" si="39"/>
        <v>10.021000000000001</v>
      </c>
      <c r="N240" s="209">
        <f t="shared" si="40"/>
        <v>0</v>
      </c>
      <c r="O240" s="209">
        <f t="shared" si="41"/>
        <v>10.021000000000001</v>
      </c>
      <c r="P240" s="209">
        <f t="shared" si="42"/>
        <v>10.021000000000001</v>
      </c>
      <c r="Q240" s="209"/>
      <c r="R240" s="209" t="str">
        <f t="shared" si="30"/>
        <v/>
      </c>
      <c r="S240" s="209">
        <f t="shared" si="31"/>
        <v>6.9318595783251213</v>
      </c>
      <c r="T240" s="209" t="str">
        <f t="shared" si="32"/>
        <v/>
      </c>
      <c r="U240" s="209">
        <f t="shared" si="33"/>
        <v>0</v>
      </c>
      <c r="V240" s="209">
        <f t="shared" si="34"/>
        <v>2.9891404216748798</v>
      </c>
      <c r="W240" s="209">
        <f t="shared" si="35"/>
        <v>0.1</v>
      </c>
      <c r="X240" s="233">
        <f t="shared" si="36"/>
        <v>1</v>
      </c>
      <c r="Y240" s="234">
        <f t="shared" si="37"/>
        <v>1</v>
      </c>
      <c r="Z240" s="234">
        <f t="shared" si="38"/>
        <v>0</v>
      </c>
    </row>
    <row r="241" spans="1:26">
      <c r="A241" s="235">
        <v>324</v>
      </c>
      <c r="B241" s="236" t="s">
        <v>187</v>
      </c>
      <c r="C241" s="237">
        <v>17.2</v>
      </c>
      <c r="D241" s="238">
        <v>8.9094125785416409</v>
      </c>
      <c r="E241" s="239">
        <v>2003</v>
      </c>
      <c r="F241" s="237">
        <v>0</v>
      </c>
      <c r="G241" s="238">
        <v>0</v>
      </c>
      <c r="H241" s="240">
        <v>0</v>
      </c>
      <c r="I241" s="237">
        <v>17.2</v>
      </c>
      <c r="J241" s="238">
        <v>8.9094125785416409</v>
      </c>
      <c r="K241" s="240">
        <v>2003</v>
      </c>
      <c r="M241" s="209">
        <f t="shared" si="39"/>
        <v>10.087400000000001</v>
      </c>
      <c r="N241" s="209">
        <f t="shared" si="40"/>
        <v>0</v>
      </c>
      <c r="O241" s="209">
        <f t="shared" si="41"/>
        <v>10.087400000000001</v>
      </c>
      <c r="P241" s="209">
        <f t="shared" si="42"/>
        <v>10.087400000000001</v>
      </c>
      <c r="Q241" s="209"/>
      <c r="R241" s="209" t="str">
        <f t="shared" si="30"/>
        <v/>
      </c>
      <c r="S241" s="209">
        <f t="shared" si="31"/>
        <v>8.9094125785416409</v>
      </c>
      <c r="T241" s="209" t="str">
        <f t="shared" si="32"/>
        <v/>
      </c>
      <c r="U241" s="209">
        <f t="shared" si="33"/>
        <v>0</v>
      </c>
      <c r="V241" s="209">
        <f t="shared" si="34"/>
        <v>1.07798742145836</v>
      </c>
      <c r="W241" s="209">
        <f t="shared" si="35"/>
        <v>0.1</v>
      </c>
      <c r="X241" s="233">
        <f t="shared" si="36"/>
        <v>1</v>
      </c>
      <c r="Y241" s="234">
        <f t="shared" si="37"/>
        <v>1</v>
      </c>
      <c r="Z241" s="234">
        <f t="shared" si="38"/>
        <v>0</v>
      </c>
    </row>
    <row r="242" spans="1:26">
      <c r="A242" s="235">
        <v>1364</v>
      </c>
      <c r="B242" s="236" t="s">
        <v>186</v>
      </c>
      <c r="C242" s="237">
        <v>8.5</v>
      </c>
      <c r="D242" s="238">
        <v>8.3957625314013331</v>
      </c>
      <c r="E242" s="239">
        <v>0</v>
      </c>
      <c r="F242" s="237">
        <v>34</v>
      </c>
      <c r="G242" s="238">
        <v>8.7951197470845859</v>
      </c>
      <c r="H242" s="240">
        <v>2013</v>
      </c>
      <c r="I242" s="237">
        <v>42.5</v>
      </c>
      <c r="J242" s="238">
        <v>17.190882278485919</v>
      </c>
      <c r="K242" s="240">
        <v>2013</v>
      </c>
      <c r="M242" s="209">
        <f t="shared" si="39"/>
        <v>6.1790000000000003</v>
      </c>
      <c r="N242" s="209">
        <f t="shared" si="40"/>
        <v>12.050500000000001</v>
      </c>
      <c r="O242" s="209">
        <f t="shared" si="41"/>
        <v>18.229500000000002</v>
      </c>
      <c r="P242" s="209">
        <f t="shared" si="42"/>
        <v>12.050500000000001</v>
      </c>
      <c r="Q242" s="209"/>
      <c r="R242" s="209">
        <f t="shared" si="30"/>
        <v>8.7951197470845859</v>
      </c>
      <c r="S242" s="209" t="str">
        <f t="shared" si="31"/>
        <v/>
      </c>
      <c r="T242" s="209">
        <f t="shared" si="32"/>
        <v>0</v>
      </c>
      <c r="U242" s="209" t="str">
        <f t="shared" si="33"/>
        <v/>
      </c>
      <c r="V242" s="209">
        <f t="shared" si="34"/>
        <v>3.1553802529154158</v>
      </c>
      <c r="W242" s="209">
        <f t="shared" si="35"/>
        <v>0.1</v>
      </c>
      <c r="X242" s="233">
        <f t="shared" si="36"/>
        <v>1</v>
      </c>
      <c r="Y242" s="234">
        <f t="shared" si="37"/>
        <v>1</v>
      </c>
      <c r="Z242" s="234">
        <f t="shared" si="38"/>
        <v>0</v>
      </c>
    </row>
    <row r="243" spans="1:26">
      <c r="A243" s="235">
        <v>587</v>
      </c>
      <c r="B243" s="236" t="s">
        <v>187</v>
      </c>
      <c r="C243" s="237">
        <v>17.8</v>
      </c>
      <c r="D243" s="238">
        <v>13.152201549137706</v>
      </c>
      <c r="E243" s="239">
        <v>2006</v>
      </c>
      <c r="F243" s="237">
        <v>0</v>
      </c>
      <c r="G243" s="238">
        <v>0</v>
      </c>
      <c r="H243" s="240">
        <v>0</v>
      </c>
      <c r="I243" s="237">
        <v>17.8</v>
      </c>
      <c r="J243" s="238">
        <v>13.152201549137706</v>
      </c>
      <c r="K243" s="240">
        <v>2006</v>
      </c>
      <c r="M243" s="209">
        <f t="shared" si="39"/>
        <v>10.2866</v>
      </c>
      <c r="N243" s="209">
        <f t="shared" si="40"/>
        <v>0</v>
      </c>
      <c r="O243" s="209">
        <f t="shared" si="41"/>
        <v>10.2866</v>
      </c>
      <c r="P243" s="209">
        <f t="shared" si="42"/>
        <v>10.2866</v>
      </c>
      <c r="Q243" s="209"/>
      <c r="R243" s="209" t="str">
        <f t="shared" si="30"/>
        <v/>
      </c>
      <c r="S243" s="209">
        <f t="shared" si="31"/>
        <v>10.2866</v>
      </c>
      <c r="T243" s="209" t="str">
        <f t="shared" si="32"/>
        <v/>
      </c>
      <c r="U243" s="209">
        <f t="shared" si="33"/>
        <v>2.8656015491377058</v>
      </c>
      <c r="V243" s="209" t="str">
        <f t="shared" si="34"/>
        <v/>
      </c>
      <c r="W243" s="209" t="str">
        <f t="shared" si="35"/>
        <v/>
      </c>
      <c r="X243" s="233">
        <f t="shared" si="36"/>
        <v>0</v>
      </c>
      <c r="Y243" s="234">
        <f t="shared" si="37"/>
        <v>0</v>
      </c>
      <c r="Z243" s="234">
        <f t="shared" si="38"/>
        <v>0</v>
      </c>
    </row>
    <row r="244" spans="1:26">
      <c r="A244" s="235">
        <v>1634</v>
      </c>
      <c r="B244" s="236" t="s">
        <v>187</v>
      </c>
      <c r="C244" s="237">
        <v>17.899999999999999</v>
      </c>
      <c r="D244" s="238">
        <v>17.172783979023848</v>
      </c>
      <c r="E244" s="239">
        <v>2015</v>
      </c>
      <c r="F244" s="237">
        <v>0</v>
      </c>
      <c r="G244" s="238">
        <v>0</v>
      </c>
      <c r="H244" s="240">
        <v>0</v>
      </c>
      <c r="I244" s="237">
        <v>17.899999999999999</v>
      </c>
      <c r="J244" s="238">
        <v>17.172783979023848</v>
      </c>
      <c r="K244" s="240">
        <v>2015</v>
      </c>
      <c r="M244" s="209">
        <f t="shared" si="39"/>
        <v>10.319800000000001</v>
      </c>
      <c r="N244" s="209">
        <f t="shared" si="40"/>
        <v>0</v>
      </c>
      <c r="O244" s="209">
        <f t="shared" si="41"/>
        <v>10.319800000000001</v>
      </c>
      <c r="P244" s="209">
        <f t="shared" si="42"/>
        <v>10.319800000000001</v>
      </c>
      <c r="Q244" s="209"/>
      <c r="R244" s="209" t="str">
        <f t="shared" si="30"/>
        <v/>
      </c>
      <c r="S244" s="209">
        <f t="shared" si="31"/>
        <v>10.319800000000001</v>
      </c>
      <c r="T244" s="209" t="str">
        <f t="shared" si="32"/>
        <v/>
      </c>
      <c r="U244" s="209">
        <f t="shared" si="33"/>
        <v>6.8529839790238469</v>
      </c>
      <c r="V244" s="209" t="str">
        <f t="shared" si="34"/>
        <v/>
      </c>
      <c r="W244" s="209" t="str">
        <f t="shared" si="35"/>
        <v/>
      </c>
      <c r="X244" s="233">
        <f t="shared" si="36"/>
        <v>0</v>
      </c>
      <c r="Y244" s="234">
        <f t="shared" si="37"/>
        <v>0</v>
      </c>
      <c r="Z244" s="234">
        <f t="shared" si="38"/>
        <v>0</v>
      </c>
    </row>
    <row r="245" spans="1:26">
      <c r="A245" s="235">
        <v>8</v>
      </c>
      <c r="B245" s="236" t="s">
        <v>187</v>
      </c>
      <c r="C245" s="237">
        <v>18</v>
      </c>
      <c r="D245" s="238">
        <v>11.984110505191126</v>
      </c>
      <c r="E245" s="239">
        <v>2000</v>
      </c>
      <c r="F245" s="237">
        <v>0</v>
      </c>
      <c r="G245" s="238">
        <v>0</v>
      </c>
      <c r="H245" s="240">
        <v>0</v>
      </c>
      <c r="I245" s="237">
        <v>18</v>
      </c>
      <c r="J245" s="238">
        <v>11.984110505191126</v>
      </c>
      <c r="K245" s="240">
        <v>2000</v>
      </c>
      <c r="M245" s="209">
        <f t="shared" si="39"/>
        <v>10.353</v>
      </c>
      <c r="N245" s="209">
        <f t="shared" si="40"/>
        <v>0</v>
      </c>
      <c r="O245" s="209">
        <f t="shared" si="41"/>
        <v>10.353</v>
      </c>
      <c r="P245" s="209">
        <f t="shared" si="42"/>
        <v>10.353</v>
      </c>
      <c r="Q245" s="209"/>
      <c r="R245" s="209" t="str">
        <f t="shared" si="30"/>
        <v/>
      </c>
      <c r="S245" s="209">
        <f t="shared" si="31"/>
        <v>10.353</v>
      </c>
      <c r="T245" s="209" t="str">
        <f t="shared" si="32"/>
        <v/>
      </c>
      <c r="U245" s="209">
        <f t="shared" si="33"/>
        <v>1.6311105051911259</v>
      </c>
      <c r="V245" s="209" t="str">
        <f t="shared" si="34"/>
        <v/>
      </c>
      <c r="W245" s="209" t="str">
        <f t="shared" si="35"/>
        <v/>
      </c>
      <c r="X245" s="233">
        <f t="shared" si="36"/>
        <v>0</v>
      </c>
      <c r="Y245" s="234">
        <f t="shared" si="37"/>
        <v>0</v>
      </c>
      <c r="Z245" s="234">
        <f t="shared" si="38"/>
        <v>0</v>
      </c>
    </row>
    <row r="246" spans="1:26">
      <c r="A246" s="235">
        <v>1195</v>
      </c>
      <c r="B246" s="236" t="s">
        <v>187</v>
      </c>
      <c r="C246" s="237">
        <v>18</v>
      </c>
      <c r="D246" s="238">
        <v>31.659927445331629</v>
      </c>
      <c r="E246" s="239">
        <v>2011</v>
      </c>
      <c r="F246" s="237">
        <v>0</v>
      </c>
      <c r="G246" s="238">
        <v>0</v>
      </c>
      <c r="H246" s="240">
        <v>0</v>
      </c>
      <c r="I246" s="237">
        <v>18</v>
      </c>
      <c r="J246" s="238">
        <v>31.659927445331629</v>
      </c>
      <c r="K246" s="240">
        <v>2011</v>
      </c>
      <c r="M246" s="209">
        <f t="shared" si="39"/>
        <v>10.353</v>
      </c>
      <c r="N246" s="209">
        <f t="shared" si="40"/>
        <v>0</v>
      </c>
      <c r="O246" s="209">
        <f t="shared" si="41"/>
        <v>10.353</v>
      </c>
      <c r="P246" s="209">
        <f t="shared" si="42"/>
        <v>10.353</v>
      </c>
      <c r="Q246" s="209"/>
      <c r="R246" s="209" t="str">
        <f t="shared" si="30"/>
        <v/>
      </c>
      <c r="S246" s="209">
        <f t="shared" si="31"/>
        <v>10.353</v>
      </c>
      <c r="T246" s="209" t="str">
        <f t="shared" si="32"/>
        <v/>
      </c>
      <c r="U246" s="209">
        <f t="shared" si="33"/>
        <v>21.306927445331631</v>
      </c>
      <c r="V246" s="209" t="str">
        <f t="shared" si="34"/>
        <v/>
      </c>
      <c r="W246" s="209" t="str">
        <f t="shared" si="35"/>
        <v/>
      </c>
      <c r="X246" s="233">
        <f t="shared" si="36"/>
        <v>0</v>
      </c>
      <c r="Y246" s="234">
        <f t="shared" si="37"/>
        <v>0</v>
      </c>
      <c r="Z246" s="234">
        <f t="shared" si="38"/>
        <v>0</v>
      </c>
    </row>
    <row r="247" spans="1:26">
      <c r="A247" s="235">
        <v>1095</v>
      </c>
      <c r="B247" s="236" t="s">
        <v>187</v>
      </c>
      <c r="C247" s="237">
        <v>18</v>
      </c>
      <c r="D247" s="238">
        <v>11.923356574074873</v>
      </c>
      <c r="E247" s="239">
        <v>2011</v>
      </c>
      <c r="F247" s="237">
        <v>0</v>
      </c>
      <c r="G247" s="238">
        <v>0</v>
      </c>
      <c r="H247" s="240">
        <v>0</v>
      </c>
      <c r="I247" s="237">
        <v>18</v>
      </c>
      <c r="J247" s="238">
        <v>11.923356574074873</v>
      </c>
      <c r="K247" s="240">
        <v>2011</v>
      </c>
      <c r="M247" s="209">
        <f t="shared" si="39"/>
        <v>10.353</v>
      </c>
      <c r="N247" s="209">
        <f t="shared" si="40"/>
        <v>0</v>
      </c>
      <c r="O247" s="209">
        <f t="shared" si="41"/>
        <v>10.353</v>
      </c>
      <c r="P247" s="209">
        <f t="shared" si="42"/>
        <v>10.353</v>
      </c>
      <c r="Q247" s="209"/>
      <c r="R247" s="209" t="str">
        <f t="shared" si="30"/>
        <v/>
      </c>
      <c r="S247" s="209">
        <f t="shared" si="31"/>
        <v>10.353</v>
      </c>
      <c r="T247" s="209" t="str">
        <f t="shared" si="32"/>
        <v/>
      </c>
      <c r="U247" s="209">
        <f t="shared" si="33"/>
        <v>1.5703565740748733</v>
      </c>
      <c r="V247" s="209" t="str">
        <f t="shared" si="34"/>
        <v/>
      </c>
      <c r="W247" s="209" t="str">
        <f t="shared" si="35"/>
        <v/>
      </c>
      <c r="X247" s="233">
        <f t="shared" si="36"/>
        <v>0</v>
      </c>
      <c r="Y247" s="234">
        <f t="shared" si="37"/>
        <v>0</v>
      </c>
      <c r="Z247" s="234">
        <f t="shared" si="38"/>
        <v>0</v>
      </c>
    </row>
    <row r="248" spans="1:26">
      <c r="A248" s="235">
        <v>130</v>
      </c>
      <c r="B248" s="236" t="s">
        <v>187</v>
      </c>
      <c r="C248" s="237">
        <v>18</v>
      </c>
      <c r="D248" s="238">
        <v>8.4369732753123952</v>
      </c>
      <c r="E248" s="239">
        <v>2001</v>
      </c>
      <c r="F248" s="237">
        <v>0</v>
      </c>
      <c r="G248" s="238">
        <v>0</v>
      </c>
      <c r="H248" s="240">
        <v>0</v>
      </c>
      <c r="I248" s="237">
        <v>18</v>
      </c>
      <c r="J248" s="238">
        <v>8.4369732753123952</v>
      </c>
      <c r="K248" s="240">
        <v>2001</v>
      </c>
      <c r="M248" s="209">
        <f t="shared" si="39"/>
        <v>10.353</v>
      </c>
      <c r="N248" s="209">
        <f t="shared" si="40"/>
        <v>0</v>
      </c>
      <c r="O248" s="209">
        <f t="shared" si="41"/>
        <v>10.353</v>
      </c>
      <c r="P248" s="209">
        <f t="shared" si="42"/>
        <v>10.353</v>
      </c>
      <c r="Q248" s="209"/>
      <c r="R248" s="209" t="str">
        <f t="shared" si="30"/>
        <v/>
      </c>
      <c r="S248" s="209">
        <f t="shared" si="31"/>
        <v>8.4369732753123952</v>
      </c>
      <c r="T248" s="209" t="str">
        <f t="shared" si="32"/>
        <v/>
      </c>
      <c r="U248" s="209">
        <f t="shared" si="33"/>
        <v>0</v>
      </c>
      <c r="V248" s="209">
        <f t="shared" si="34"/>
        <v>1.816026724687605</v>
      </c>
      <c r="W248" s="209">
        <f t="shared" si="35"/>
        <v>0.1</v>
      </c>
      <c r="X248" s="233">
        <f t="shared" si="36"/>
        <v>1</v>
      </c>
      <c r="Y248" s="234">
        <f t="shared" si="37"/>
        <v>1</v>
      </c>
      <c r="Z248" s="234">
        <f t="shared" si="38"/>
        <v>0</v>
      </c>
    </row>
    <row r="249" spans="1:26">
      <c r="A249" s="235">
        <v>1482</v>
      </c>
      <c r="B249" s="236" t="s">
        <v>187</v>
      </c>
      <c r="C249" s="237">
        <v>18.399999999999999</v>
      </c>
      <c r="D249" s="238">
        <v>18.765793673519447</v>
      </c>
      <c r="E249" s="239">
        <v>2013</v>
      </c>
      <c r="F249" s="237">
        <v>0</v>
      </c>
      <c r="G249" s="238">
        <v>0</v>
      </c>
      <c r="H249" s="240">
        <v>0</v>
      </c>
      <c r="I249" s="237">
        <v>18.399999999999999</v>
      </c>
      <c r="J249" s="238">
        <v>18.765793673519447</v>
      </c>
      <c r="K249" s="240">
        <v>2013</v>
      </c>
      <c r="M249" s="209">
        <f t="shared" si="39"/>
        <v>10.485799999999999</v>
      </c>
      <c r="N249" s="209">
        <f t="shared" si="40"/>
        <v>0</v>
      </c>
      <c r="O249" s="209">
        <f t="shared" si="41"/>
        <v>10.485799999999999</v>
      </c>
      <c r="P249" s="209">
        <f t="shared" si="42"/>
        <v>10.485799999999999</v>
      </c>
      <c r="Q249" s="209"/>
      <c r="R249" s="209" t="str">
        <f t="shared" si="30"/>
        <v/>
      </c>
      <c r="S249" s="209">
        <f t="shared" si="31"/>
        <v>10.485799999999999</v>
      </c>
      <c r="T249" s="209" t="str">
        <f t="shared" si="32"/>
        <v/>
      </c>
      <c r="U249" s="209">
        <f t="shared" si="33"/>
        <v>8.2799936735194475</v>
      </c>
      <c r="V249" s="209" t="str">
        <f t="shared" si="34"/>
        <v/>
      </c>
      <c r="W249" s="209" t="str">
        <f t="shared" si="35"/>
        <v/>
      </c>
      <c r="X249" s="233">
        <f t="shared" si="36"/>
        <v>0</v>
      </c>
      <c r="Y249" s="234">
        <f t="shared" si="37"/>
        <v>0</v>
      </c>
      <c r="Z249" s="234">
        <f t="shared" si="38"/>
        <v>0</v>
      </c>
    </row>
    <row r="250" spans="1:26">
      <c r="A250" s="235">
        <v>334</v>
      </c>
      <c r="B250" s="236" t="s">
        <v>187</v>
      </c>
      <c r="C250" s="237">
        <v>18.8</v>
      </c>
      <c r="D250" s="238">
        <v>7.9463711126733889</v>
      </c>
      <c r="E250" s="239">
        <v>2003</v>
      </c>
      <c r="F250" s="237">
        <v>0</v>
      </c>
      <c r="G250" s="238">
        <v>0</v>
      </c>
      <c r="H250" s="240">
        <v>0</v>
      </c>
      <c r="I250" s="237">
        <v>18.8</v>
      </c>
      <c r="J250" s="238">
        <v>7.9463711126733889</v>
      </c>
      <c r="K250" s="240">
        <v>2003</v>
      </c>
      <c r="M250" s="209">
        <f t="shared" si="39"/>
        <v>10.618600000000001</v>
      </c>
      <c r="N250" s="209">
        <f t="shared" si="40"/>
        <v>0</v>
      </c>
      <c r="O250" s="209">
        <f t="shared" si="41"/>
        <v>10.618600000000001</v>
      </c>
      <c r="P250" s="209">
        <f t="shared" si="42"/>
        <v>10.618600000000001</v>
      </c>
      <c r="Q250" s="209"/>
      <c r="R250" s="209" t="str">
        <f t="shared" si="30"/>
        <v/>
      </c>
      <c r="S250" s="209">
        <f t="shared" si="31"/>
        <v>7.9463711126733889</v>
      </c>
      <c r="T250" s="209" t="str">
        <f t="shared" si="32"/>
        <v/>
      </c>
      <c r="U250" s="209">
        <f t="shared" si="33"/>
        <v>0</v>
      </c>
      <c r="V250" s="209">
        <f t="shared" si="34"/>
        <v>2.5722288873266113</v>
      </c>
      <c r="W250" s="209">
        <f t="shared" si="35"/>
        <v>0.1</v>
      </c>
      <c r="X250" s="233">
        <f t="shared" si="36"/>
        <v>1</v>
      </c>
      <c r="Y250" s="234">
        <f t="shared" si="37"/>
        <v>1</v>
      </c>
      <c r="Z250" s="234">
        <f t="shared" si="38"/>
        <v>0</v>
      </c>
    </row>
    <row r="251" spans="1:26">
      <c r="A251" s="235">
        <v>526</v>
      </c>
      <c r="B251" s="236" t="s">
        <v>187</v>
      </c>
      <c r="C251" s="237">
        <v>19</v>
      </c>
      <c r="D251" s="238">
        <v>13.758834109767626</v>
      </c>
      <c r="E251" s="239">
        <v>2007</v>
      </c>
      <c r="F251" s="237">
        <v>0</v>
      </c>
      <c r="G251" s="238">
        <v>0</v>
      </c>
      <c r="H251" s="240">
        <v>0</v>
      </c>
      <c r="I251" s="237">
        <v>19</v>
      </c>
      <c r="J251" s="238">
        <v>13.758834109767626</v>
      </c>
      <c r="K251" s="240">
        <v>2007</v>
      </c>
      <c r="M251" s="209">
        <f t="shared" si="39"/>
        <v>10.685</v>
      </c>
      <c r="N251" s="209">
        <f t="shared" si="40"/>
        <v>0</v>
      </c>
      <c r="O251" s="209">
        <f t="shared" si="41"/>
        <v>10.685</v>
      </c>
      <c r="P251" s="209">
        <f t="shared" si="42"/>
        <v>10.685</v>
      </c>
      <c r="Q251" s="209"/>
      <c r="R251" s="209" t="str">
        <f t="shared" si="30"/>
        <v/>
      </c>
      <c r="S251" s="209">
        <f t="shared" si="31"/>
        <v>10.685</v>
      </c>
      <c r="T251" s="209" t="str">
        <f t="shared" si="32"/>
        <v/>
      </c>
      <c r="U251" s="209">
        <f t="shared" si="33"/>
        <v>3.0738341097676258</v>
      </c>
      <c r="V251" s="209" t="str">
        <f t="shared" si="34"/>
        <v/>
      </c>
      <c r="W251" s="209" t="str">
        <f t="shared" si="35"/>
        <v/>
      </c>
      <c r="X251" s="233">
        <f t="shared" si="36"/>
        <v>0</v>
      </c>
      <c r="Y251" s="234">
        <f t="shared" si="37"/>
        <v>0</v>
      </c>
      <c r="Z251" s="234">
        <f t="shared" si="38"/>
        <v>0</v>
      </c>
    </row>
    <row r="252" spans="1:26">
      <c r="A252" s="235">
        <v>831</v>
      </c>
      <c r="B252" s="236" t="s">
        <v>187</v>
      </c>
      <c r="C252" s="237">
        <v>19.600000000000001</v>
      </c>
      <c r="D252" s="238">
        <v>20.965601428070691</v>
      </c>
      <c r="E252" s="239">
        <v>2011</v>
      </c>
      <c r="F252" s="237">
        <v>0</v>
      </c>
      <c r="G252" s="238">
        <v>0</v>
      </c>
      <c r="H252" s="240">
        <v>0</v>
      </c>
      <c r="I252" s="237">
        <v>19.600000000000001</v>
      </c>
      <c r="J252" s="238">
        <v>20.965601428070691</v>
      </c>
      <c r="K252" s="240">
        <v>2011</v>
      </c>
      <c r="M252" s="209">
        <f t="shared" si="39"/>
        <v>10.8842</v>
      </c>
      <c r="N252" s="209">
        <f t="shared" si="40"/>
        <v>0</v>
      </c>
      <c r="O252" s="209">
        <f t="shared" si="41"/>
        <v>10.8842</v>
      </c>
      <c r="P252" s="209">
        <f t="shared" si="42"/>
        <v>10.8842</v>
      </c>
      <c r="Q252" s="209"/>
      <c r="R252" s="209" t="str">
        <f t="shared" si="30"/>
        <v/>
      </c>
      <c r="S252" s="209">
        <f t="shared" si="31"/>
        <v>10.8842</v>
      </c>
      <c r="T252" s="209" t="str">
        <f t="shared" si="32"/>
        <v/>
      </c>
      <c r="U252" s="209">
        <f t="shared" si="33"/>
        <v>10.081401428070691</v>
      </c>
      <c r="V252" s="209" t="str">
        <f t="shared" si="34"/>
        <v/>
      </c>
      <c r="W252" s="209" t="str">
        <f t="shared" si="35"/>
        <v/>
      </c>
      <c r="X252" s="233">
        <f t="shared" si="36"/>
        <v>0</v>
      </c>
      <c r="Y252" s="234">
        <f t="shared" si="37"/>
        <v>0</v>
      </c>
      <c r="Z252" s="234">
        <f t="shared" si="38"/>
        <v>0</v>
      </c>
    </row>
    <row r="253" spans="1:26">
      <c r="A253" s="235">
        <v>358</v>
      </c>
      <c r="B253" s="236" t="s">
        <v>187</v>
      </c>
      <c r="C253" s="237">
        <v>19.8</v>
      </c>
      <c r="D253" s="238">
        <v>7.2248521864398549</v>
      </c>
      <c r="E253" s="239">
        <v>2003</v>
      </c>
      <c r="F253" s="237">
        <v>0</v>
      </c>
      <c r="G253" s="238">
        <v>0</v>
      </c>
      <c r="H253" s="240">
        <v>0</v>
      </c>
      <c r="I253" s="237">
        <v>19.8</v>
      </c>
      <c r="J253" s="238">
        <v>7.2248521864398549</v>
      </c>
      <c r="K253" s="240">
        <v>2003</v>
      </c>
      <c r="M253" s="209">
        <f t="shared" si="39"/>
        <v>10.9506</v>
      </c>
      <c r="N253" s="209">
        <f t="shared" si="40"/>
        <v>0</v>
      </c>
      <c r="O253" s="209">
        <f t="shared" si="41"/>
        <v>10.9506</v>
      </c>
      <c r="P253" s="209">
        <f t="shared" si="42"/>
        <v>10.9506</v>
      </c>
      <c r="Q253" s="209"/>
      <c r="R253" s="209" t="str">
        <f t="shared" si="30"/>
        <v/>
      </c>
      <c r="S253" s="209">
        <f t="shared" si="31"/>
        <v>7.2248521864398549</v>
      </c>
      <c r="T253" s="209" t="str">
        <f t="shared" si="32"/>
        <v/>
      </c>
      <c r="U253" s="209">
        <f t="shared" si="33"/>
        <v>0</v>
      </c>
      <c r="V253" s="209">
        <f t="shared" si="34"/>
        <v>3.6257478135601451</v>
      </c>
      <c r="W253" s="209">
        <f t="shared" si="35"/>
        <v>0.1</v>
      </c>
      <c r="X253" s="233">
        <f t="shared" si="36"/>
        <v>1</v>
      </c>
      <c r="Y253" s="234">
        <f t="shared" si="37"/>
        <v>1</v>
      </c>
      <c r="Z253" s="234">
        <f t="shared" si="38"/>
        <v>0</v>
      </c>
    </row>
    <row r="254" spans="1:26">
      <c r="A254" s="235">
        <v>1102</v>
      </c>
      <c r="B254" s="236" t="s">
        <v>187</v>
      </c>
      <c r="C254" s="237">
        <v>20</v>
      </c>
      <c r="D254" s="238">
        <v>16.293644713264708</v>
      </c>
      <c r="E254" s="239">
        <v>2011</v>
      </c>
      <c r="F254" s="237">
        <v>0</v>
      </c>
      <c r="G254" s="238">
        <v>0</v>
      </c>
      <c r="H254" s="240">
        <v>0</v>
      </c>
      <c r="I254" s="237">
        <v>20</v>
      </c>
      <c r="J254" s="238">
        <v>16.293644713264708</v>
      </c>
      <c r="K254" s="240">
        <v>2011</v>
      </c>
      <c r="M254" s="209">
        <f t="shared" si="39"/>
        <v>11.016999999999999</v>
      </c>
      <c r="N254" s="209">
        <f t="shared" si="40"/>
        <v>0</v>
      </c>
      <c r="O254" s="209">
        <f t="shared" si="41"/>
        <v>11.016999999999999</v>
      </c>
      <c r="P254" s="209">
        <f t="shared" si="42"/>
        <v>11.016999999999999</v>
      </c>
      <c r="Q254" s="209"/>
      <c r="R254" s="209" t="str">
        <f t="shared" si="30"/>
        <v/>
      </c>
      <c r="S254" s="209">
        <f t="shared" si="31"/>
        <v>11.016999999999999</v>
      </c>
      <c r="T254" s="209" t="str">
        <f t="shared" si="32"/>
        <v/>
      </c>
      <c r="U254" s="209">
        <f t="shared" si="33"/>
        <v>5.2766447132647087</v>
      </c>
      <c r="V254" s="209" t="str">
        <f t="shared" si="34"/>
        <v/>
      </c>
      <c r="W254" s="209" t="str">
        <f t="shared" si="35"/>
        <v/>
      </c>
      <c r="X254" s="233">
        <f t="shared" si="36"/>
        <v>0</v>
      </c>
      <c r="Y254" s="234">
        <f t="shared" si="37"/>
        <v>0</v>
      </c>
      <c r="Z254" s="234">
        <f t="shared" si="38"/>
        <v>0</v>
      </c>
    </row>
    <row r="255" spans="1:26">
      <c r="A255" s="235">
        <v>1103</v>
      </c>
      <c r="B255" s="236" t="s">
        <v>187</v>
      </c>
      <c r="C255" s="237">
        <v>20</v>
      </c>
      <c r="D255" s="238">
        <v>17.299482978955592</v>
      </c>
      <c r="E255" s="239">
        <v>2011</v>
      </c>
      <c r="F255" s="237">
        <v>0</v>
      </c>
      <c r="G255" s="238">
        <v>0</v>
      </c>
      <c r="H255" s="240">
        <v>0</v>
      </c>
      <c r="I255" s="237">
        <v>20</v>
      </c>
      <c r="J255" s="238">
        <v>17.299482978955592</v>
      </c>
      <c r="K255" s="240">
        <v>2011</v>
      </c>
      <c r="M255" s="209">
        <f t="shared" si="39"/>
        <v>11.016999999999999</v>
      </c>
      <c r="N255" s="209">
        <f t="shared" si="40"/>
        <v>0</v>
      </c>
      <c r="O255" s="209">
        <f t="shared" si="41"/>
        <v>11.016999999999999</v>
      </c>
      <c r="P255" s="209">
        <f t="shared" si="42"/>
        <v>11.016999999999999</v>
      </c>
      <c r="Q255" s="209"/>
      <c r="R255" s="209" t="str">
        <f t="shared" si="30"/>
        <v/>
      </c>
      <c r="S255" s="209">
        <f t="shared" si="31"/>
        <v>11.016999999999999</v>
      </c>
      <c r="T255" s="209" t="str">
        <f t="shared" si="32"/>
        <v/>
      </c>
      <c r="U255" s="209">
        <f t="shared" si="33"/>
        <v>6.282482978955592</v>
      </c>
      <c r="V255" s="209" t="str">
        <f t="shared" si="34"/>
        <v/>
      </c>
      <c r="W255" s="209" t="str">
        <f t="shared" si="35"/>
        <v/>
      </c>
      <c r="X255" s="233">
        <f t="shared" si="36"/>
        <v>0</v>
      </c>
      <c r="Y255" s="234">
        <f t="shared" si="37"/>
        <v>0</v>
      </c>
      <c r="Z255" s="234">
        <f t="shared" si="38"/>
        <v>0</v>
      </c>
    </row>
    <row r="256" spans="1:26">
      <c r="A256" s="235">
        <v>829</v>
      </c>
      <c r="B256" s="236" t="s">
        <v>187</v>
      </c>
      <c r="C256" s="237">
        <v>20</v>
      </c>
      <c r="D256" s="238">
        <v>27.761077137379147</v>
      </c>
      <c r="E256" s="239">
        <v>2011</v>
      </c>
      <c r="F256" s="237">
        <v>0</v>
      </c>
      <c r="G256" s="238">
        <v>0</v>
      </c>
      <c r="H256" s="240">
        <v>0</v>
      </c>
      <c r="I256" s="237">
        <v>20</v>
      </c>
      <c r="J256" s="238">
        <v>27.761077137379147</v>
      </c>
      <c r="K256" s="240">
        <v>2011</v>
      </c>
      <c r="M256" s="209">
        <f t="shared" si="39"/>
        <v>11.016999999999999</v>
      </c>
      <c r="N256" s="209">
        <f t="shared" si="40"/>
        <v>0</v>
      </c>
      <c r="O256" s="209">
        <f t="shared" si="41"/>
        <v>11.016999999999999</v>
      </c>
      <c r="P256" s="209">
        <f t="shared" si="42"/>
        <v>11.016999999999999</v>
      </c>
      <c r="Q256" s="209"/>
      <c r="R256" s="209" t="str">
        <f t="shared" si="30"/>
        <v/>
      </c>
      <c r="S256" s="209">
        <f t="shared" si="31"/>
        <v>11.016999999999999</v>
      </c>
      <c r="T256" s="209" t="str">
        <f t="shared" si="32"/>
        <v/>
      </c>
      <c r="U256" s="209">
        <f t="shared" si="33"/>
        <v>16.744077137379147</v>
      </c>
      <c r="V256" s="209" t="str">
        <f t="shared" si="34"/>
        <v/>
      </c>
      <c r="W256" s="209" t="str">
        <f t="shared" si="35"/>
        <v/>
      </c>
      <c r="X256" s="233">
        <f t="shared" si="36"/>
        <v>0</v>
      </c>
      <c r="Y256" s="234">
        <f t="shared" si="37"/>
        <v>0</v>
      </c>
      <c r="Z256" s="234">
        <f t="shared" si="38"/>
        <v>0</v>
      </c>
    </row>
    <row r="257" spans="1:26">
      <c r="A257" s="235">
        <v>506</v>
      </c>
      <c r="B257" s="236" t="s">
        <v>187</v>
      </c>
      <c r="C257" s="237">
        <v>20</v>
      </c>
      <c r="D257" s="238">
        <v>13.969254162639503</v>
      </c>
      <c r="E257" s="239">
        <v>2003</v>
      </c>
      <c r="F257" s="237">
        <v>0</v>
      </c>
      <c r="G257" s="238">
        <v>0</v>
      </c>
      <c r="H257" s="240">
        <v>0</v>
      </c>
      <c r="I257" s="237">
        <v>20</v>
      </c>
      <c r="J257" s="238">
        <v>13.969254162639503</v>
      </c>
      <c r="K257" s="240">
        <v>2003</v>
      </c>
      <c r="M257" s="209">
        <f t="shared" si="39"/>
        <v>11.016999999999999</v>
      </c>
      <c r="N257" s="209">
        <f t="shared" si="40"/>
        <v>0</v>
      </c>
      <c r="O257" s="209">
        <f t="shared" si="41"/>
        <v>11.016999999999999</v>
      </c>
      <c r="P257" s="209">
        <f t="shared" si="42"/>
        <v>11.016999999999999</v>
      </c>
      <c r="Q257" s="209"/>
      <c r="R257" s="209" t="str">
        <f t="shared" si="30"/>
        <v/>
      </c>
      <c r="S257" s="209">
        <f t="shared" si="31"/>
        <v>11.016999999999999</v>
      </c>
      <c r="T257" s="209" t="str">
        <f t="shared" si="32"/>
        <v/>
      </c>
      <c r="U257" s="209">
        <f t="shared" si="33"/>
        <v>2.9522541626395036</v>
      </c>
      <c r="V257" s="209" t="str">
        <f t="shared" si="34"/>
        <v/>
      </c>
      <c r="W257" s="209" t="str">
        <f t="shared" si="35"/>
        <v/>
      </c>
      <c r="X257" s="233">
        <f t="shared" si="36"/>
        <v>0</v>
      </c>
      <c r="Y257" s="234">
        <f t="shared" si="37"/>
        <v>0</v>
      </c>
      <c r="Z257" s="234">
        <f t="shared" si="38"/>
        <v>0</v>
      </c>
    </row>
    <row r="258" spans="1:26">
      <c r="A258" s="235">
        <v>1225</v>
      </c>
      <c r="B258" s="236" t="s">
        <v>187</v>
      </c>
      <c r="C258" s="237">
        <v>20</v>
      </c>
      <c r="D258" s="238">
        <v>18.636695744675041</v>
      </c>
      <c r="E258" s="239">
        <v>2013</v>
      </c>
      <c r="F258" s="237">
        <v>0</v>
      </c>
      <c r="G258" s="238">
        <v>0</v>
      </c>
      <c r="H258" s="240">
        <v>0</v>
      </c>
      <c r="I258" s="237">
        <v>20</v>
      </c>
      <c r="J258" s="238">
        <v>18.636695744675041</v>
      </c>
      <c r="K258" s="240">
        <v>2013</v>
      </c>
      <c r="M258" s="209">
        <f t="shared" si="39"/>
        <v>11.016999999999999</v>
      </c>
      <c r="N258" s="209">
        <f t="shared" si="40"/>
        <v>0</v>
      </c>
      <c r="O258" s="209">
        <f t="shared" si="41"/>
        <v>11.016999999999999</v>
      </c>
      <c r="P258" s="209">
        <f t="shared" si="42"/>
        <v>11.016999999999999</v>
      </c>
      <c r="Q258" s="209"/>
      <c r="R258" s="209" t="str">
        <f t="shared" si="30"/>
        <v/>
      </c>
      <c r="S258" s="209">
        <f t="shared" si="31"/>
        <v>11.016999999999999</v>
      </c>
      <c r="T258" s="209" t="str">
        <f t="shared" si="32"/>
        <v/>
      </c>
      <c r="U258" s="209">
        <f t="shared" si="33"/>
        <v>7.6196957446750417</v>
      </c>
      <c r="V258" s="209" t="str">
        <f t="shared" si="34"/>
        <v/>
      </c>
      <c r="W258" s="209" t="str">
        <f t="shared" si="35"/>
        <v/>
      </c>
      <c r="X258" s="233">
        <f t="shared" si="36"/>
        <v>0</v>
      </c>
      <c r="Y258" s="234">
        <f t="shared" si="37"/>
        <v>0</v>
      </c>
      <c r="Z258" s="234">
        <f t="shared" si="38"/>
        <v>0</v>
      </c>
    </row>
    <row r="259" spans="1:26">
      <c r="A259" s="235">
        <v>585</v>
      </c>
      <c r="B259" s="236" t="s">
        <v>187</v>
      </c>
      <c r="C259" s="237">
        <v>20.6</v>
      </c>
      <c r="D259" s="238">
        <v>11.291169205189183</v>
      </c>
      <c r="E259" s="239">
        <v>2007</v>
      </c>
      <c r="F259" s="237">
        <v>0</v>
      </c>
      <c r="G259" s="238">
        <v>0</v>
      </c>
      <c r="H259" s="240">
        <v>0</v>
      </c>
      <c r="I259" s="237">
        <v>20.6</v>
      </c>
      <c r="J259" s="238">
        <v>11.291169205189183</v>
      </c>
      <c r="K259" s="240">
        <v>2007</v>
      </c>
      <c r="M259" s="209">
        <f t="shared" si="39"/>
        <v>11.216200000000001</v>
      </c>
      <c r="N259" s="209">
        <f t="shared" si="40"/>
        <v>0</v>
      </c>
      <c r="O259" s="209">
        <f t="shared" si="41"/>
        <v>11.216200000000001</v>
      </c>
      <c r="P259" s="209">
        <f t="shared" si="42"/>
        <v>11.216200000000001</v>
      </c>
      <c r="Q259" s="209"/>
      <c r="R259" s="209" t="str">
        <f t="shared" si="30"/>
        <v/>
      </c>
      <c r="S259" s="209">
        <f t="shared" si="31"/>
        <v>11.216200000000001</v>
      </c>
      <c r="T259" s="209" t="str">
        <f t="shared" si="32"/>
        <v/>
      </c>
      <c r="U259" s="209">
        <f t="shared" si="33"/>
        <v>7.4969205189182375E-2</v>
      </c>
      <c r="V259" s="209" t="str">
        <f t="shared" si="34"/>
        <v/>
      </c>
      <c r="W259" s="209" t="str">
        <f t="shared" si="35"/>
        <v/>
      </c>
      <c r="X259" s="233">
        <f t="shared" si="36"/>
        <v>0</v>
      </c>
      <c r="Y259" s="234">
        <f t="shared" si="37"/>
        <v>0</v>
      </c>
      <c r="Z259" s="234">
        <f t="shared" si="38"/>
        <v>0</v>
      </c>
    </row>
    <row r="260" spans="1:26">
      <c r="A260" s="235">
        <v>1618</v>
      </c>
      <c r="B260" s="236" t="s">
        <v>187</v>
      </c>
      <c r="C260" s="237">
        <v>21</v>
      </c>
      <c r="D260" s="238">
        <v>15.965955598995766</v>
      </c>
      <c r="E260" s="239">
        <v>2016</v>
      </c>
      <c r="F260" s="237">
        <v>0</v>
      </c>
      <c r="G260" s="238">
        <v>0</v>
      </c>
      <c r="H260" s="240">
        <v>0</v>
      </c>
      <c r="I260" s="237">
        <v>21</v>
      </c>
      <c r="J260" s="238">
        <v>15.965955598995766</v>
      </c>
      <c r="K260" s="240">
        <v>2016</v>
      </c>
      <c r="M260" s="209">
        <f t="shared" si="39"/>
        <v>11.349</v>
      </c>
      <c r="N260" s="209">
        <f t="shared" si="40"/>
        <v>0</v>
      </c>
      <c r="O260" s="209">
        <f t="shared" si="41"/>
        <v>11.349</v>
      </c>
      <c r="P260" s="209">
        <f t="shared" si="42"/>
        <v>11.349</v>
      </c>
      <c r="Q260" s="209"/>
      <c r="R260" s="209" t="str">
        <f t="shared" si="30"/>
        <v/>
      </c>
      <c r="S260" s="209">
        <f t="shared" si="31"/>
        <v>11.349</v>
      </c>
      <c r="T260" s="209" t="str">
        <f t="shared" si="32"/>
        <v/>
      </c>
      <c r="U260" s="209">
        <f t="shared" si="33"/>
        <v>4.6169555989957658</v>
      </c>
      <c r="V260" s="209" t="str">
        <f t="shared" si="34"/>
        <v/>
      </c>
      <c r="W260" s="209" t="str">
        <f t="shared" si="35"/>
        <v/>
      </c>
      <c r="X260" s="233">
        <f t="shared" si="36"/>
        <v>0</v>
      </c>
      <c r="Y260" s="234">
        <f t="shared" si="37"/>
        <v>0</v>
      </c>
      <c r="Z260" s="234">
        <f t="shared" si="38"/>
        <v>0</v>
      </c>
    </row>
    <row r="261" spans="1:26">
      <c r="A261" s="235">
        <v>340</v>
      </c>
      <c r="B261" s="236" t="s">
        <v>187</v>
      </c>
      <c r="C261" s="237">
        <v>22</v>
      </c>
      <c r="D261" s="238">
        <v>13.309615571039751</v>
      </c>
      <c r="E261" s="239">
        <v>2003</v>
      </c>
      <c r="F261" s="237">
        <v>0</v>
      </c>
      <c r="G261" s="238">
        <v>0</v>
      </c>
      <c r="H261" s="240">
        <v>0</v>
      </c>
      <c r="I261" s="237">
        <v>22</v>
      </c>
      <c r="J261" s="238">
        <v>13.309615571039751</v>
      </c>
      <c r="K261" s="240">
        <v>2003</v>
      </c>
      <c r="M261" s="209">
        <f t="shared" si="39"/>
        <v>11.680999999999999</v>
      </c>
      <c r="N261" s="209">
        <f t="shared" si="40"/>
        <v>0</v>
      </c>
      <c r="O261" s="209">
        <f t="shared" si="41"/>
        <v>11.680999999999999</v>
      </c>
      <c r="P261" s="209">
        <f t="shared" si="42"/>
        <v>11.680999999999999</v>
      </c>
      <c r="Q261" s="209"/>
      <c r="R261" s="209" t="str">
        <f t="shared" si="30"/>
        <v/>
      </c>
      <c r="S261" s="209">
        <f t="shared" si="31"/>
        <v>11.680999999999999</v>
      </c>
      <c r="T261" s="209" t="str">
        <f t="shared" si="32"/>
        <v/>
      </c>
      <c r="U261" s="209">
        <f t="shared" si="33"/>
        <v>1.6286155710397523</v>
      </c>
      <c r="V261" s="209" t="str">
        <f t="shared" si="34"/>
        <v/>
      </c>
      <c r="W261" s="209" t="str">
        <f t="shared" si="35"/>
        <v/>
      </c>
      <c r="X261" s="233">
        <f t="shared" si="36"/>
        <v>0</v>
      </c>
      <c r="Y261" s="234">
        <f t="shared" si="37"/>
        <v>0</v>
      </c>
      <c r="Z261" s="234">
        <f t="shared" si="38"/>
        <v>0</v>
      </c>
    </row>
    <row r="262" spans="1:26">
      <c r="A262" s="235">
        <v>487</v>
      </c>
      <c r="B262" s="236" t="s">
        <v>187</v>
      </c>
      <c r="C262" s="237">
        <v>22</v>
      </c>
      <c r="D262" s="238">
        <v>16.606728766354362</v>
      </c>
      <c r="E262" s="239">
        <v>2007</v>
      </c>
      <c r="F262" s="237">
        <v>0</v>
      </c>
      <c r="G262" s="238">
        <v>0</v>
      </c>
      <c r="H262" s="240">
        <v>0</v>
      </c>
      <c r="I262" s="237">
        <v>22</v>
      </c>
      <c r="J262" s="238">
        <v>16.606728766354362</v>
      </c>
      <c r="K262" s="240">
        <v>2007</v>
      </c>
      <c r="M262" s="209">
        <f t="shared" si="39"/>
        <v>11.680999999999999</v>
      </c>
      <c r="N262" s="209">
        <f t="shared" si="40"/>
        <v>0</v>
      </c>
      <c r="O262" s="209">
        <f t="shared" si="41"/>
        <v>11.680999999999999</v>
      </c>
      <c r="P262" s="209">
        <f t="shared" si="42"/>
        <v>11.680999999999999</v>
      </c>
      <c r="Q262" s="209"/>
      <c r="R262" s="209" t="str">
        <f t="shared" si="30"/>
        <v/>
      </c>
      <c r="S262" s="209">
        <f t="shared" si="31"/>
        <v>11.680999999999999</v>
      </c>
      <c r="T262" s="209" t="str">
        <f t="shared" si="32"/>
        <v/>
      </c>
      <c r="U262" s="209">
        <f t="shared" si="33"/>
        <v>4.9257287663543625</v>
      </c>
      <c r="V262" s="209" t="str">
        <f t="shared" si="34"/>
        <v/>
      </c>
      <c r="W262" s="209" t="str">
        <f t="shared" si="35"/>
        <v/>
      </c>
      <c r="X262" s="233">
        <f t="shared" si="36"/>
        <v>0</v>
      </c>
      <c r="Y262" s="234">
        <f t="shared" si="37"/>
        <v>0</v>
      </c>
      <c r="Z262" s="234">
        <f t="shared" si="38"/>
        <v>0</v>
      </c>
    </row>
    <row r="263" spans="1:26">
      <c r="A263" s="235">
        <v>360</v>
      </c>
      <c r="B263" s="236" t="s">
        <v>187</v>
      </c>
      <c r="C263" s="237">
        <v>22</v>
      </c>
      <c r="D263" s="238">
        <v>7.1174715515965792</v>
      </c>
      <c r="E263" s="239">
        <v>2003</v>
      </c>
      <c r="F263" s="237">
        <v>0</v>
      </c>
      <c r="G263" s="238">
        <v>0</v>
      </c>
      <c r="H263" s="240">
        <v>0</v>
      </c>
      <c r="I263" s="237">
        <v>22</v>
      </c>
      <c r="J263" s="238">
        <v>7.1174715515965792</v>
      </c>
      <c r="K263" s="240">
        <v>2003</v>
      </c>
      <c r="M263" s="209">
        <f t="shared" si="39"/>
        <v>11.680999999999999</v>
      </c>
      <c r="N263" s="209">
        <f t="shared" si="40"/>
        <v>0</v>
      </c>
      <c r="O263" s="209">
        <f t="shared" si="41"/>
        <v>11.680999999999999</v>
      </c>
      <c r="P263" s="209">
        <f t="shared" si="42"/>
        <v>11.680999999999999</v>
      </c>
      <c r="Q263" s="209"/>
      <c r="R263" s="209" t="str">
        <f t="shared" si="30"/>
        <v/>
      </c>
      <c r="S263" s="209">
        <f t="shared" si="31"/>
        <v>7.1174715515965792</v>
      </c>
      <c r="T263" s="209" t="str">
        <f t="shared" si="32"/>
        <v/>
      </c>
      <c r="U263" s="209">
        <f t="shared" si="33"/>
        <v>0</v>
      </c>
      <c r="V263" s="209">
        <f t="shared" si="34"/>
        <v>4.4635284484034203</v>
      </c>
      <c r="W263" s="209">
        <f t="shared" si="35"/>
        <v>0.1</v>
      </c>
      <c r="X263" s="233">
        <f t="shared" si="36"/>
        <v>1</v>
      </c>
      <c r="Y263" s="234">
        <f t="shared" si="37"/>
        <v>1</v>
      </c>
      <c r="Z263" s="234">
        <f t="shared" si="38"/>
        <v>0</v>
      </c>
    </row>
    <row r="264" spans="1:26">
      <c r="A264" s="235">
        <v>855</v>
      </c>
      <c r="B264" s="236" t="s">
        <v>187</v>
      </c>
      <c r="C264" s="237">
        <v>23</v>
      </c>
      <c r="D264" s="238">
        <v>28.66706963950903</v>
      </c>
      <c r="E264" s="239">
        <v>2011</v>
      </c>
      <c r="F264" s="237">
        <v>0</v>
      </c>
      <c r="G264" s="238">
        <v>0</v>
      </c>
      <c r="H264" s="240">
        <v>0</v>
      </c>
      <c r="I264" s="237">
        <v>23</v>
      </c>
      <c r="J264" s="238">
        <v>28.66706963950903</v>
      </c>
      <c r="K264" s="240">
        <v>2011</v>
      </c>
      <c r="M264" s="209">
        <f t="shared" si="39"/>
        <v>12.013</v>
      </c>
      <c r="N264" s="209">
        <f t="shared" si="40"/>
        <v>0</v>
      </c>
      <c r="O264" s="209">
        <f t="shared" si="41"/>
        <v>12.013</v>
      </c>
      <c r="P264" s="209">
        <f t="shared" si="42"/>
        <v>12.013</v>
      </c>
      <c r="Q264" s="209"/>
      <c r="R264" s="209" t="str">
        <f t="shared" si="30"/>
        <v/>
      </c>
      <c r="S264" s="209">
        <f t="shared" si="31"/>
        <v>12.013</v>
      </c>
      <c r="T264" s="209" t="str">
        <f t="shared" si="32"/>
        <v/>
      </c>
      <c r="U264" s="209">
        <f t="shared" si="33"/>
        <v>16.654069639509032</v>
      </c>
      <c r="V264" s="209" t="str">
        <f t="shared" si="34"/>
        <v/>
      </c>
      <c r="W264" s="209" t="str">
        <f t="shared" si="35"/>
        <v/>
      </c>
      <c r="X264" s="233">
        <f t="shared" si="36"/>
        <v>0</v>
      </c>
      <c r="Y264" s="234">
        <f t="shared" si="37"/>
        <v>0</v>
      </c>
      <c r="Z264" s="234">
        <f t="shared" si="38"/>
        <v>0</v>
      </c>
    </row>
    <row r="265" spans="1:26">
      <c r="A265" s="235">
        <v>422</v>
      </c>
      <c r="B265" s="236" t="s">
        <v>187</v>
      </c>
      <c r="C265" s="237">
        <v>24</v>
      </c>
      <c r="D265" s="238">
        <v>13.650794587226329</v>
      </c>
      <c r="E265" s="239">
        <v>2003</v>
      </c>
      <c r="F265" s="237">
        <v>0</v>
      </c>
      <c r="G265" s="238">
        <v>0</v>
      </c>
      <c r="H265" s="240">
        <v>0</v>
      </c>
      <c r="I265" s="237">
        <v>24</v>
      </c>
      <c r="J265" s="238">
        <v>13.650794587226329</v>
      </c>
      <c r="K265" s="240">
        <v>2003</v>
      </c>
      <c r="M265" s="209">
        <f t="shared" si="39"/>
        <v>12.345000000000001</v>
      </c>
      <c r="N265" s="209">
        <f t="shared" si="40"/>
        <v>0</v>
      </c>
      <c r="O265" s="209">
        <f t="shared" si="41"/>
        <v>12.345000000000001</v>
      </c>
      <c r="P265" s="209">
        <f t="shared" si="42"/>
        <v>12.345000000000001</v>
      </c>
      <c r="Q265" s="209"/>
      <c r="R265" s="209" t="str">
        <f t="shared" si="30"/>
        <v/>
      </c>
      <c r="S265" s="209">
        <f t="shared" si="31"/>
        <v>12.345000000000001</v>
      </c>
      <c r="T265" s="209" t="str">
        <f t="shared" si="32"/>
        <v/>
      </c>
      <c r="U265" s="209">
        <f t="shared" si="33"/>
        <v>1.3057945872263286</v>
      </c>
      <c r="V265" s="209" t="str">
        <f t="shared" si="34"/>
        <v/>
      </c>
      <c r="W265" s="209" t="str">
        <f t="shared" si="35"/>
        <v/>
      </c>
      <c r="X265" s="233">
        <f t="shared" si="36"/>
        <v>0</v>
      </c>
      <c r="Y265" s="234">
        <f t="shared" si="37"/>
        <v>0</v>
      </c>
      <c r="Z265" s="234">
        <f t="shared" si="38"/>
        <v>0</v>
      </c>
    </row>
    <row r="266" spans="1:26">
      <c r="A266" s="235">
        <v>1284</v>
      </c>
      <c r="B266" s="236" t="s">
        <v>187</v>
      </c>
      <c r="C266" s="237">
        <v>24.1</v>
      </c>
      <c r="D266" s="238">
        <v>7.0843108002972475</v>
      </c>
      <c r="E266" s="239">
        <v>2013</v>
      </c>
      <c r="F266" s="237">
        <v>0</v>
      </c>
      <c r="G266" s="238">
        <v>0</v>
      </c>
      <c r="H266" s="240">
        <v>0</v>
      </c>
      <c r="I266" s="237">
        <v>24.1</v>
      </c>
      <c r="J266" s="238">
        <v>7.0843108002972475</v>
      </c>
      <c r="K266" s="240">
        <v>2013</v>
      </c>
      <c r="M266" s="209">
        <f t="shared" si="39"/>
        <v>12.3782</v>
      </c>
      <c r="N266" s="209">
        <f t="shared" si="40"/>
        <v>0</v>
      </c>
      <c r="O266" s="209">
        <f t="shared" si="41"/>
        <v>12.3782</v>
      </c>
      <c r="P266" s="209">
        <f t="shared" si="42"/>
        <v>12.3782</v>
      </c>
      <c r="Q266" s="209"/>
      <c r="R266" s="209" t="str">
        <f t="shared" si="30"/>
        <v/>
      </c>
      <c r="S266" s="209">
        <f t="shared" si="31"/>
        <v>7.0843108002972475</v>
      </c>
      <c r="T266" s="209" t="str">
        <f t="shared" si="32"/>
        <v/>
      </c>
      <c r="U266" s="209">
        <f t="shared" si="33"/>
        <v>0</v>
      </c>
      <c r="V266" s="209">
        <f t="shared" si="34"/>
        <v>5.1938891997027525</v>
      </c>
      <c r="W266" s="209">
        <f t="shared" si="35"/>
        <v>0.1</v>
      </c>
      <c r="X266" s="233">
        <f t="shared" si="36"/>
        <v>1</v>
      </c>
      <c r="Y266" s="234">
        <f t="shared" si="37"/>
        <v>1</v>
      </c>
      <c r="Z266" s="234">
        <f t="shared" si="38"/>
        <v>1</v>
      </c>
    </row>
    <row r="267" spans="1:26">
      <c r="A267" s="235">
        <v>443</v>
      </c>
      <c r="B267" s="236" t="s">
        <v>187</v>
      </c>
      <c r="C267" s="237">
        <v>24.3</v>
      </c>
      <c r="D267" s="238">
        <v>11.705577131494863</v>
      </c>
      <c r="E267" s="239">
        <v>2006</v>
      </c>
      <c r="F267" s="237">
        <v>0</v>
      </c>
      <c r="G267" s="238">
        <v>0</v>
      </c>
      <c r="H267" s="240">
        <v>0</v>
      </c>
      <c r="I267" s="237">
        <v>24.3</v>
      </c>
      <c r="J267" s="238">
        <v>11.705577131494863</v>
      </c>
      <c r="K267" s="240">
        <v>2006</v>
      </c>
      <c r="M267" s="209">
        <f t="shared" si="39"/>
        <v>12.444599999999999</v>
      </c>
      <c r="N267" s="209">
        <f t="shared" si="40"/>
        <v>0</v>
      </c>
      <c r="O267" s="209">
        <f t="shared" si="41"/>
        <v>12.444599999999999</v>
      </c>
      <c r="P267" s="209">
        <f t="shared" si="42"/>
        <v>12.444599999999999</v>
      </c>
      <c r="Q267" s="209"/>
      <c r="R267" s="209" t="str">
        <f t="shared" si="30"/>
        <v/>
      </c>
      <c r="S267" s="209">
        <f t="shared" si="31"/>
        <v>11.705577131494863</v>
      </c>
      <c r="T267" s="209" t="str">
        <f t="shared" si="32"/>
        <v/>
      </c>
      <c r="U267" s="209">
        <f t="shared" si="33"/>
        <v>0</v>
      </c>
      <c r="V267" s="209">
        <f t="shared" si="34"/>
        <v>0.6390228685051369</v>
      </c>
      <c r="W267" s="209">
        <f t="shared" si="35"/>
        <v>0.1</v>
      </c>
      <c r="X267" s="233">
        <f t="shared" si="36"/>
        <v>1</v>
      </c>
      <c r="Y267" s="234">
        <f t="shared" si="37"/>
        <v>1</v>
      </c>
      <c r="Z267" s="234">
        <f t="shared" si="38"/>
        <v>0</v>
      </c>
    </row>
    <row r="268" spans="1:26">
      <c r="A268" s="235">
        <v>851</v>
      </c>
      <c r="B268" s="236" t="s">
        <v>187</v>
      </c>
      <c r="C268" s="237">
        <v>25</v>
      </c>
      <c r="D268" s="238">
        <v>12.931754132918639</v>
      </c>
      <c r="E268" s="239">
        <v>2007</v>
      </c>
      <c r="F268" s="237">
        <v>0</v>
      </c>
      <c r="G268" s="238">
        <v>0</v>
      </c>
      <c r="H268" s="240">
        <v>0</v>
      </c>
      <c r="I268" s="237">
        <v>25</v>
      </c>
      <c r="J268" s="238">
        <v>12.931754132918639</v>
      </c>
      <c r="K268" s="240">
        <v>2007</v>
      </c>
      <c r="M268" s="209">
        <f t="shared" si="39"/>
        <v>12.677</v>
      </c>
      <c r="N268" s="209">
        <f t="shared" si="40"/>
        <v>0</v>
      </c>
      <c r="O268" s="209">
        <f t="shared" si="41"/>
        <v>12.677</v>
      </c>
      <c r="P268" s="209">
        <f t="shared" si="42"/>
        <v>12.677</v>
      </c>
      <c r="Q268" s="209"/>
      <c r="R268" s="209" t="str">
        <f t="shared" si="30"/>
        <v/>
      </c>
      <c r="S268" s="209">
        <f t="shared" si="31"/>
        <v>12.677</v>
      </c>
      <c r="T268" s="209" t="str">
        <f t="shared" si="32"/>
        <v/>
      </c>
      <c r="U268" s="209">
        <f t="shared" si="33"/>
        <v>0.2547541329186398</v>
      </c>
      <c r="V268" s="209" t="str">
        <f t="shared" si="34"/>
        <v/>
      </c>
      <c r="W268" s="209" t="str">
        <f t="shared" si="35"/>
        <v/>
      </c>
      <c r="X268" s="233">
        <f t="shared" si="36"/>
        <v>0</v>
      </c>
      <c r="Y268" s="234">
        <f t="shared" si="37"/>
        <v>0</v>
      </c>
      <c r="Z268" s="234">
        <f t="shared" si="38"/>
        <v>0</v>
      </c>
    </row>
    <row r="269" spans="1:26">
      <c r="A269" s="235">
        <v>865</v>
      </c>
      <c r="B269" s="236" t="s">
        <v>187</v>
      </c>
      <c r="C269" s="237">
        <v>25</v>
      </c>
      <c r="D269" s="238">
        <v>8.6091983279462436</v>
      </c>
      <c r="E269" s="239">
        <v>2007</v>
      </c>
      <c r="F269" s="237">
        <v>0</v>
      </c>
      <c r="G269" s="238">
        <v>0</v>
      </c>
      <c r="H269" s="240">
        <v>0</v>
      </c>
      <c r="I269" s="237">
        <v>25</v>
      </c>
      <c r="J269" s="238">
        <v>8.6091983279462436</v>
      </c>
      <c r="K269" s="240">
        <v>2007</v>
      </c>
      <c r="M269" s="209">
        <f t="shared" si="39"/>
        <v>12.677</v>
      </c>
      <c r="N269" s="209">
        <f t="shared" si="40"/>
        <v>0</v>
      </c>
      <c r="O269" s="209">
        <f t="shared" si="41"/>
        <v>12.677</v>
      </c>
      <c r="P269" s="209">
        <f t="shared" si="42"/>
        <v>12.677</v>
      </c>
      <c r="Q269" s="209"/>
      <c r="R269" s="209" t="str">
        <f t="shared" si="30"/>
        <v/>
      </c>
      <c r="S269" s="209">
        <f t="shared" si="31"/>
        <v>8.6091983279462436</v>
      </c>
      <c r="T269" s="209" t="str">
        <f t="shared" si="32"/>
        <v/>
      </c>
      <c r="U269" s="209">
        <f t="shared" si="33"/>
        <v>0</v>
      </c>
      <c r="V269" s="209">
        <f t="shared" si="34"/>
        <v>3.9678016720537563</v>
      </c>
      <c r="W269" s="209">
        <f t="shared" si="35"/>
        <v>0.1</v>
      </c>
      <c r="X269" s="233">
        <f t="shared" si="36"/>
        <v>1</v>
      </c>
      <c r="Y269" s="234">
        <f t="shared" si="37"/>
        <v>1</v>
      </c>
      <c r="Z269" s="234">
        <f t="shared" si="38"/>
        <v>0</v>
      </c>
    </row>
    <row r="270" spans="1:26">
      <c r="A270" s="235">
        <v>899</v>
      </c>
      <c r="B270" s="236" t="s">
        <v>187</v>
      </c>
      <c r="C270" s="237">
        <v>25</v>
      </c>
      <c r="D270" s="238">
        <v>15.17251837286627</v>
      </c>
      <c r="E270" s="239">
        <v>2010</v>
      </c>
      <c r="F270" s="237">
        <v>0</v>
      </c>
      <c r="G270" s="238">
        <v>0</v>
      </c>
      <c r="H270" s="240">
        <v>0</v>
      </c>
      <c r="I270" s="237">
        <v>25</v>
      </c>
      <c r="J270" s="238">
        <v>15.17251837286627</v>
      </c>
      <c r="K270" s="240">
        <v>2010</v>
      </c>
      <c r="M270" s="209">
        <f t="shared" ref="M270:M298" si="43">IF($C270&gt;0,20*($C$11+(MIN(7.5,$C270)*$D$11)+(MAX(MIN(9.5,$C270-7.5),0)*$E$11)+(MAX(MIN(23,$C270-17),0)*$F$11)+(MAX($C270-40,0)*$G$11))/1000000,0)</f>
        <v>12.677</v>
      </c>
      <c r="N270" s="209">
        <f t="shared" ref="N270:N298" si="44">O270-M270</f>
        <v>0</v>
      </c>
      <c r="O270" s="209">
        <f t="shared" ref="O270:O298" si="45">IF(I270&gt;0,20*($C$11+(MIN(7.5,I270)*$D$11)+(MAX(MIN(9.5,I270-7.5),0)*$E$11)+(MAX(MIN(23,I270-17),0)*$F$11)+(MAX(I270-40,0)*$G$11))/1000000,0)</f>
        <v>12.677</v>
      </c>
      <c r="P270" s="209">
        <f t="shared" ref="P270:P298" si="46">IF(B270="GF",M270,N270)</f>
        <v>12.677</v>
      </c>
      <c r="Q270" s="209"/>
      <c r="R270" s="209" t="str">
        <f t="shared" si="30"/>
        <v/>
      </c>
      <c r="S270" s="209">
        <f t="shared" si="31"/>
        <v>12.677</v>
      </c>
      <c r="T270" s="209" t="str">
        <f t="shared" si="32"/>
        <v/>
      </c>
      <c r="U270" s="209">
        <f t="shared" si="33"/>
        <v>2.49551837286627</v>
      </c>
      <c r="V270" s="209" t="str">
        <f t="shared" si="34"/>
        <v/>
      </c>
      <c r="W270" s="209" t="str">
        <f t="shared" si="35"/>
        <v/>
      </c>
      <c r="X270" s="233">
        <f t="shared" si="36"/>
        <v>0</v>
      </c>
      <c r="Y270" s="234">
        <f t="shared" si="37"/>
        <v>0</v>
      </c>
      <c r="Z270" s="234">
        <f t="shared" si="38"/>
        <v>0</v>
      </c>
    </row>
    <row r="271" spans="1:26">
      <c r="A271" s="235">
        <v>433</v>
      </c>
      <c r="B271" s="236" t="s">
        <v>187</v>
      </c>
      <c r="C271" s="237">
        <v>25</v>
      </c>
      <c r="D271" s="238">
        <v>22.308265318441425</v>
      </c>
      <c r="E271" s="239">
        <v>2003</v>
      </c>
      <c r="F271" s="237">
        <v>0</v>
      </c>
      <c r="G271" s="238">
        <v>0</v>
      </c>
      <c r="H271" s="240">
        <v>0</v>
      </c>
      <c r="I271" s="237">
        <v>25</v>
      </c>
      <c r="J271" s="238">
        <v>22.308265318441425</v>
      </c>
      <c r="K271" s="240">
        <v>2003</v>
      </c>
      <c r="M271" s="209">
        <f t="shared" si="43"/>
        <v>12.677</v>
      </c>
      <c r="N271" s="209">
        <f t="shared" si="44"/>
        <v>0</v>
      </c>
      <c r="O271" s="209">
        <f t="shared" si="45"/>
        <v>12.677</v>
      </c>
      <c r="P271" s="209">
        <f t="shared" si="46"/>
        <v>12.677</v>
      </c>
      <c r="Q271" s="209"/>
      <c r="R271" s="209" t="str">
        <f t="shared" si="30"/>
        <v/>
      </c>
      <c r="S271" s="209">
        <f t="shared" si="31"/>
        <v>12.677</v>
      </c>
      <c r="T271" s="209" t="str">
        <f t="shared" si="32"/>
        <v/>
      </c>
      <c r="U271" s="209">
        <f t="shared" si="33"/>
        <v>9.6312653184414252</v>
      </c>
      <c r="V271" s="209" t="str">
        <f t="shared" si="34"/>
        <v/>
      </c>
      <c r="W271" s="209" t="str">
        <f t="shared" si="35"/>
        <v/>
      </c>
      <c r="X271" s="233">
        <f t="shared" si="36"/>
        <v>0</v>
      </c>
      <c r="Y271" s="234">
        <f t="shared" si="37"/>
        <v>0</v>
      </c>
      <c r="Z271" s="234">
        <f t="shared" si="38"/>
        <v>0</v>
      </c>
    </row>
    <row r="272" spans="1:26">
      <c r="A272" s="235">
        <v>863</v>
      </c>
      <c r="B272" s="236" t="s">
        <v>187</v>
      </c>
      <c r="C272" s="237">
        <v>25</v>
      </c>
      <c r="D272" s="238">
        <v>8.2434360504581008</v>
      </c>
      <c r="E272" s="239">
        <v>2007</v>
      </c>
      <c r="F272" s="237">
        <v>0</v>
      </c>
      <c r="G272" s="238">
        <v>0</v>
      </c>
      <c r="H272" s="240">
        <v>0</v>
      </c>
      <c r="I272" s="237">
        <v>25</v>
      </c>
      <c r="J272" s="238">
        <v>8.2434360504581008</v>
      </c>
      <c r="K272" s="240">
        <v>2007</v>
      </c>
      <c r="M272" s="209">
        <f t="shared" si="43"/>
        <v>12.677</v>
      </c>
      <c r="N272" s="209">
        <f t="shared" si="44"/>
        <v>0</v>
      </c>
      <c r="O272" s="209">
        <f t="shared" si="45"/>
        <v>12.677</v>
      </c>
      <c r="P272" s="209">
        <f t="shared" si="46"/>
        <v>12.677</v>
      </c>
      <c r="Q272" s="209"/>
      <c r="R272" s="209" t="str">
        <f t="shared" si="30"/>
        <v/>
      </c>
      <c r="S272" s="209">
        <f t="shared" si="31"/>
        <v>8.2434360504581008</v>
      </c>
      <c r="T272" s="209" t="str">
        <f t="shared" si="32"/>
        <v/>
      </c>
      <c r="U272" s="209">
        <f t="shared" si="33"/>
        <v>0</v>
      </c>
      <c r="V272" s="209">
        <f t="shared" si="34"/>
        <v>4.3335639495418992</v>
      </c>
      <c r="W272" s="209">
        <f t="shared" si="35"/>
        <v>0.1</v>
      </c>
      <c r="X272" s="233">
        <f t="shared" si="36"/>
        <v>1</v>
      </c>
      <c r="Y272" s="234">
        <f t="shared" si="37"/>
        <v>1</v>
      </c>
      <c r="Z272" s="234">
        <f t="shared" si="38"/>
        <v>0</v>
      </c>
    </row>
    <row r="273" spans="1:26">
      <c r="A273" s="235">
        <v>864</v>
      </c>
      <c r="B273" s="236" t="s">
        <v>187</v>
      </c>
      <c r="C273" s="237">
        <v>25</v>
      </c>
      <c r="D273" s="238">
        <v>9.825778201045452</v>
      </c>
      <c r="E273" s="239">
        <v>2007</v>
      </c>
      <c r="F273" s="237">
        <v>0</v>
      </c>
      <c r="G273" s="238">
        <v>0</v>
      </c>
      <c r="H273" s="240">
        <v>0</v>
      </c>
      <c r="I273" s="237">
        <v>25</v>
      </c>
      <c r="J273" s="238">
        <v>9.825778201045452</v>
      </c>
      <c r="K273" s="240">
        <v>2007</v>
      </c>
      <c r="M273" s="209">
        <f t="shared" si="43"/>
        <v>12.677</v>
      </c>
      <c r="N273" s="209">
        <f t="shared" si="44"/>
        <v>0</v>
      </c>
      <c r="O273" s="209">
        <f t="shared" si="45"/>
        <v>12.677</v>
      </c>
      <c r="P273" s="209">
        <f t="shared" si="46"/>
        <v>12.677</v>
      </c>
      <c r="Q273" s="209"/>
      <c r="R273" s="209" t="str">
        <f t="shared" si="30"/>
        <v/>
      </c>
      <c r="S273" s="209">
        <f t="shared" si="31"/>
        <v>9.825778201045452</v>
      </c>
      <c r="T273" s="209" t="str">
        <f t="shared" si="32"/>
        <v/>
      </c>
      <c r="U273" s="209">
        <f t="shared" si="33"/>
        <v>0</v>
      </c>
      <c r="V273" s="209">
        <f t="shared" si="34"/>
        <v>2.751221798954548</v>
      </c>
      <c r="W273" s="209">
        <f t="shared" si="35"/>
        <v>0.1</v>
      </c>
      <c r="X273" s="233">
        <f t="shared" si="36"/>
        <v>1</v>
      </c>
      <c r="Y273" s="234">
        <f t="shared" si="37"/>
        <v>1</v>
      </c>
      <c r="Z273" s="234">
        <f t="shared" si="38"/>
        <v>0</v>
      </c>
    </row>
    <row r="274" spans="1:26">
      <c r="A274" s="235">
        <v>1358</v>
      </c>
      <c r="B274" s="236" t="s">
        <v>187</v>
      </c>
      <c r="C274" s="237">
        <v>27</v>
      </c>
      <c r="D274" s="238">
        <v>13.07265503282744</v>
      </c>
      <c r="E274" s="239">
        <v>2013</v>
      </c>
      <c r="F274" s="237">
        <v>0</v>
      </c>
      <c r="G274" s="238">
        <v>0</v>
      </c>
      <c r="H274" s="240">
        <v>0</v>
      </c>
      <c r="I274" s="237">
        <v>27</v>
      </c>
      <c r="J274" s="238">
        <v>13.07265503282744</v>
      </c>
      <c r="K274" s="240">
        <v>2013</v>
      </c>
      <c r="M274" s="209">
        <f t="shared" si="43"/>
        <v>13.340999999999999</v>
      </c>
      <c r="N274" s="209">
        <f t="shared" si="44"/>
        <v>0</v>
      </c>
      <c r="O274" s="209">
        <f t="shared" si="45"/>
        <v>13.340999999999999</v>
      </c>
      <c r="P274" s="209">
        <f t="shared" si="46"/>
        <v>13.340999999999999</v>
      </c>
      <c r="Q274" s="209"/>
      <c r="R274" s="209" t="str">
        <f t="shared" si="30"/>
        <v/>
      </c>
      <c r="S274" s="209">
        <f t="shared" si="31"/>
        <v>13.07265503282744</v>
      </c>
      <c r="T274" s="209" t="str">
        <f t="shared" si="32"/>
        <v/>
      </c>
      <c r="U274" s="209">
        <f t="shared" si="33"/>
        <v>0</v>
      </c>
      <c r="V274" s="209">
        <f t="shared" si="34"/>
        <v>0.16834496717256009</v>
      </c>
      <c r="W274" s="209">
        <f t="shared" si="35"/>
        <v>0.1</v>
      </c>
      <c r="X274" s="233">
        <f t="shared" si="36"/>
        <v>1</v>
      </c>
      <c r="Y274" s="234">
        <f t="shared" si="37"/>
        <v>1</v>
      </c>
      <c r="Z274" s="234">
        <f t="shared" si="38"/>
        <v>0</v>
      </c>
    </row>
    <row r="275" spans="1:26">
      <c r="A275" s="235">
        <v>1358</v>
      </c>
      <c r="B275" s="236" t="s">
        <v>187</v>
      </c>
      <c r="C275" s="237">
        <v>27</v>
      </c>
      <c r="D275" s="238">
        <v>13.07265503282744</v>
      </c>
      <c r="E275" s="239">
        <v>2011</v>
      </c>
      <c r="F275" s="237">
        <v>0</v>
      </c>
      <c r="G275" s="238">
        <v>0</v>
      </c>
      <c r="H275" s="240">
        <v>0</v>
      </c>
      <c r="I275" s="237">
        <v>27</v>
      </c>
      <c r="J275" s="238">
        <v>13.07265503282744</v>
      </c>
      <c r="K275" s="240">
        <v>2011</v>
      </c>
      <c r="M275" s="209">
        <f t="shared" si="43"/>
        <v>13.340999999999999</v>
      </c>
      <c r="N275" s="209">
        <f t="shared" si="44"/>
        <v>0</v>
      </c>
      <c r="O275" s="209">
        <f t="shared" si="45"/>
        <v>13.340999999999999</v>
      </c>
      <c r="P275" s="209">
        <f t="shared" si="46"/>
        <v>13.340999999999999</v>
      </c>
      <c r="Q275" s="209"/>
      <c r="R275" s="209" t="str">
        <f t="shared" si="30"/>
        <v/>
      </c>
      <c r="S275" s="209">
        <f t="shared" si="31"/>
        <v>13.07265503282744</v>
      </c>
      <c r="T275" s="209" t="str">
        <f t="shared" si="32"/>
        <v/>
      </c>
      <c r="U275" s="209">
        <f t="shared" si="33"/>
        <v>0</v>
      </c>
      <c r="V275" s="209">
        <f t="shared" si="34"/>
        <v>0.16834496717256009</v>
      </c>
      <c r="W275" s="209">
        <f t="shared" si="35"/>
        <v>0.1</v>
      </c>
      <c r="X275" s="233">
        <f t="shared" si="36"/>
        <v>1</v>
      </c>
      <c r="Y275" s="234">
        <f t="shared" si="37"/>
        <v>1</v>
      </c>
      <c r="Z275" s="234">
        <f t="shared" si="38"/>
        <v>0</v>
      </c>
    </row>
    <row r="276" spans="1:26">
      <c r="A276" s="235">
        <v>584</v>
      </c>
      <c r="B276" s="236" t="s">
        <v>187</v>
      </c>
      <c r="C276" s="237">
        <v>28</v>
      </c>
      <c r="D276" s="238">
        <v>34.903749706800433</v>
      </c>
      <c r="E276" s="239">
        <v>2011</v>
      </c>
      <c r="F276" s="237">
        <v>0</v>
      </c>
      <c r="G276" s="238">
        <v>0</v>
      </c>
      <c r="H276" s="240">
        <v>0</v>
      </c>
      <c r="I276" s="237">
        <v>28</v>
      </c>
      <c r="J276" s="238">
        <v>34.903749706800433</v>
      </c>
      <c r="K276" s="240">
        <v>2011</v>
      </c>
      <c r="M276" s="209">
        <f t="shared" si="43"/>
        <v>13.673</v>
      </c>
      <c r="N276" s="209">
        <f t="shared" si="44"/>
        <v>0</v>
      </c>
      <c r="O276" s="209">
        <f t="shared" si="45"/>
        <v>13.673</v>
      </c>
      <c r="P276" s="209">
        <f t="shared" si="46"/>
        <v>13.673</v>
      </c>
      <c r="Q276" s="209"/>
      <c r="R276" s="209" t="str">
        <f t="shared" ref="R276:R298" si="47">IF(B276="UG",MIN(G276,P276),"")</f>
        <v/>
      </c>
      <c r="S276" s="209">
        <f t="shared" ref="S276:S298" si="48">IF(B276="GF",MIN(D276,P276),"")</f>
        <v>13.673</v>
      </c>
      <c r="T276" s="209" t="str">
        <f t="shared" ref="T276:T298" si="49">IF(B276="UG",G276-R276,"")</f>
        <v/>
      </c>
      <c r="U276" s="209">
        <f t="shared" ref="U276:U298" si="50">IF(B276="GF",D276-S276,"")</f>
        <v>21.230749706800431</v>
      </c>
      <c r="V276" s="209" t="str">
        <f t="shared" ref="V276:V298" si="51">IF(P276&gt;SUM(R276:S276),P276-SUM(R276:S276,W276),"")</f>
        <v/>
      </c>
      <c r="W276" s="209" t="str">
        <f t="shared" ref="W276:W298" si="52">IF((P276-SUM(R276:S276))&gt;0.1,0.1,"")</f>
        <v/>
      </c>
      <c r="X276" s="233">
        <f t="shared" ref="X276:X298" si="53">IF(OR(AND(B276="GF",P276&gt;=D276),AND(B276="UG",P276&gt;=G276)),1,0)</f>
        <v>0</v>
      </c>
      <c r="Y276" s="234">
        <f t="shared" ref="Y276:Y298" si="54">IF(OR(AND(B276="GF",P276&gt;D276),AND(B276="UG",P276&gt;G276)),1,0)</f>
        <v>0</v>
      </c>
      <c r="Z276" s="234">
        <f t="shared" ref="Z276:Z298" si="55">IF(OR(AND(B276="GF",(P276-D276)&gt;=5),AND(B276="UG",(P276-G276)&gt;=5)),1,0)</f>
        <v>0</v>
      </c>
    </row>
    <row r="277" spans="1:26">
      <c r="A277" s="235">
        <v>702</v>
      </c>
      <c r="B277" s="236" t="s">
        <v>187</v>
      </c>
      <c r="C277" s="237">
        <v>28.4</v>
      </c>
      <c r="D277" s="238">
        <v>5.2101531080390755</v>
      </c>
      <c r="E277" s="239">
        <v>2007</v>
      </c>
      <c r="F277" s="237">
        <v>0</v>
      </c>
      <c r="G277" s="238">
        <v>0</v>
      </c>
      <c r="H277" s="240">
        <v>0</v>
      </c>
      <c r="I277" s="237">
        <v>28.4</v>
      </c>
      <c r="J277" s="238">
        <v>5.2101531080390755</v>
      </c>
      <c r="K277" s="240">
        <v>2007</v>
      </c>
      <c r="M277" s="209">
        <f t="shared" si="43"/>
        <v>13.8058</v>
      </c>
      <c r="N277" s="209">
        <f t="shared" si="44"/>
        <v>0</v>
      </c>
      <c r="O277" s="209">
        <f t="shared" si="45"/>
        <v>13.8058</v>
      </c>
      <c r="P277" s="209">
        <f t="shared" si="46"/>
        <v>13.8058</v>
      </c>
      <c r="Q277" s="209"/>
      <c r="R277" s="209" t="str">
        <f t="shared" si="47"/>
        <v/>
      </c>
      <c r="S277" s="209">
        <f t="shared" si="48"/>
        <v>5.2101531080390755</v>
      </c>
      <c r="T277" s="209" t="str">
        <f t="shared" si="49"/>
        <v/>
      </c>
      <c r="U277" s="209">
        <f t="shared" si="50"/>
        <v>0</v>
      </c>
      <c r="V277" s="209">
        <f t="shared" si="51"/>
        <v>8.4956468919609236</v>
      </c>
      <c r="W277" s="209">
        <f t="shared" si="52"/>
        <v>0.1</v>
      </c>
      <c r="X277" s="233">
        <f t="shared" si="53"/>
        <v>1</v>
      </c>
      <c r="Y277" s="234">
        <f t="shared" si="54"/>
        <v>1</v>
      </c>
      <c r="Z277" s="234">
        <f t="shared" si="55"/>
        <v>1</v>
      </c>
    </row>
    <row r="278" spans="1:26">
      <c r="A278" s="235">
        <v>683</v>
      </c>
      <c r="B278" s="236" t="s">
        <v>187</v>
      </c>
      <c r="C278" s="237">
        <v>30</v>
      </c>
      <c r="D278" s="238">
        <v>16.03232257186292</v>
      </c>
      <c r="E278" s="239">
        <v>2011</v>
      </c>
      <c r="F278" s="237">
        <v>0</v>
      </c>
      <c r="G278" s="238">
        <v>0</v>
      </c>
      <c r="H278" s="240">
        <v>0</v>
      </c>
      <c r="I278" s="237">
        <v>30</v>
      </c>
      <c r="J278" s="238">
        <v>16.03232257186292</v>
      </c>
      <c r="K278" s="240">
        <v>2011</v>
      </c>
      <c r="M278" s="209">
        <f t="shared" si="43"/>
        <v>14.337</v>
      </c>
      <c r="N278" s="209">
        <f t="shared" si="44"/>
        <v>0</v>
      </c>
      <c r="O278" s="209">
        <f t="shared" si="45"/>
        <v>14.337</v>
      </c>
      <c r="P278" s="209">
        <f t="shared" si="46"/>
        <v>14.337</v>
      </c>
      <c r="Q278" s="209"/>
      <c r="R278" s="209" t="str">
        <f t="shared" si="47"/>
        <v/>
      </c>
      <c r="S278" s="209">
        <f t="shared" si="48"/>
        <v>14.337</v>
      </c>
      <c r="T278" s="209" t="str">
        <f t="shared" si="49"/>
        <v/>
      </c>
      <c r="U278" s="209">
        <f t="shared" si="50"/>
        <v>1.6953225718629206</v>
      </c>
      <c r="V278" s="209" t="str">
        <f t="shared" si="51"/>
        <v/>
      </c>
      <c r="W278" s="209" t="str">
        <f t="shared" si="52"/>
        <v/>
      </c>
      <c r="X278" s="233">
        <f t="shared" si="53"/>
        <v>0</v>
      </c>
      <c r="Y278" s="234">
        <f t="shared" si="54"/>
        <v>0</v>
      </c>
      <c r="Z278" s="234">
        <f t="shared" si="55"/>
        <v>0</v>
      </c>
    </row>
    <row r="279" spans="1:26">
      <c r="A279" s="235">
        <v>473</v>
      </c>
      <c r="B279" s="236" t="s">
        <v>187</v>
      </c>
      <c r="C279" s="237">
        <v>30</v>
      </c>
      <c r="D279" s="238">
        <v>14.998991377977235</v>
      </c>
      <c r="E279" s="239">
        <v>2003</v>
      </c>
      <c r="F279" s="237">
        <v>0</v>
      </c>
      <c r="G279" s="238">
        <v>0</v>
      </c>
      <c r="H279" s="240">
        <v>0</v>
      </c>
      <c r="I279" s="237">
        <v>30</v>
      </c>
      <c r="J279" s="238">
        <v>14.998991377977235</v>
      </c>
      <c r="K279" s="240">
        <v>2003</v>
      </c>
      <c r="M279" s="209">
        <f t="shared" si="43"/>
        <v>14.337</v>
      </c>
      <c r="N279" s="209">
        <f t="shared" si="44"/>
        <v>0</v>
      </c>
      <c r="O279" s="209">
        <f t="shared" si="45"/>
        <v>14.337</v>
      </c>
      <c r="P279" s="209">
        <f t="shared" si="46"/>
        <v>14.337</v>
      </c>
      <c r="Q279" s="209"/>
      <c r="R279" s="209" t="str">
        <f t="shared" si="47"/>
        <v/>
      </c>
      <c r="S279" s="209">
        <f t="shared" si="48"/>
        <v>14.337</v>
      </c>
      <c r="T279" s="209" t="str">
        <f t="shared" si="49"/>
        <v/>
      </c>
      <c r="U279" s="209">
        <f t="shared" si="50"/>
        <v>0.66199137797723573</v>
      </c>
      <c r="V279" s="209" t="str">
        <f t="shared" si="51"/>
        <v/>
      </c>
      <c r="W279" s="209" t="str">
        <f t="shared" si="52"/>
        <v/>
      </c>
      <c r="X279" s="233">
        <f t="shared" si="53"/>
        <v>0</v>
      </c>
      <c r="Y279" s="234">
        <f t="shared" si="54"/>
        <v>0</v>
      </c>
      <c r="Z279" s="234">
        <f t="shared" si="55"/>
        <v>0</v>
      </c>
    </row>
    <row r="280" spans="1:26">
      <c r="A280" s="235">
        <v>1349</v>
      </c>
      <c r="B280" s="236" t="s">
        <v>187</v>
      </c>
      <c r="C280" s="237">
        <v>34</v>
      </c>
      <c r="D280" s="238">
        <v>8.9679522578977586</v>
      </c>
      <c r="E280" s="239">
        <v>2013</v>
      </c>
      <c r="F280" s="237">
        <v>0</v>
      </c>
      <c r="G280" s="238">
        <v>0</v>
      </c>
      <c r="H280" s="240">
        <v>0</v>
      </c>
      <c r="I280" s="237">
        <v>34</v>
      </c>
      <c r="J280" s="238">
        <v>8.9679522578977586</v>
      </c>
      <c r="K280" s="240">
        <v>2013</v>
      </c>
      <c r="M280" s="209">
        <f t="shared" si="43"/>
        <v>15.664999999999999</v>
      </c>
      <c r="N280" s="209">
        <f t="shared" si="44"/>
        <v>0</v>
      </c>
      <c r="O280" s="209">
        <f t="shared" si="45"/>
        <v>15.664999999999999</v>
      </c>
      <c r="P280" s="209">
        <f t="shared" si="46"/>
        <v>15.664999999999999</v>
      </c>
      <c r="Q280" s="209"/>
      <c r="R280" s="209" t="str">
        <f t="shared" si="47"/>
        <v/>
      </c>
      <c r="S280" s="209">
        <f t="shared" si="48"/>
        <v>8.9679522578977586</v>
      </c>
      <c r="T280" s="209" t="str">
        <f t="shared" si="49"/>
        <v/>
      </c>
      <c r="U280" s="209">
        <f t="shared" si="50"/>
        <v>0</v>
      </c>
      <c r="V280" s="209">
        <f t="shared" si="51"/>
        <v>6.5970477421022409</v>
      </c>
      <c r="W280" s="209">
        <f t="shared" si="52"/>
        <v>0.1</v>
      </c>
      <c r="X280" s="233">
        <f t="shared" si="53"/>
        <v>1</v>
      </c>
      <c r="Y280" s="234">
        <f t="shared" si="54"/>
        <v>1</v>
      </c>
      <c r="Z280" s="234">
        <f t="shared" si="55"/>
        <v>1</v>
      </c>
    </row>
    <row r="281" spans="1:26">
      <c r="A281" s="235">
        <v>1404</v>
      </c>
      <c r="B281" s="236" t="s">
        <v>187</v>
      </c>
      <c r="C281" s="237">
        <v>35</v>
      </c>
      <c r="D281" s="238">
        <v>35.276341164894447</v>
      </c>
      <c r="E281" s="239">
        <v>2013</v>
      </c>
      <c r="F281" s="237">
        <v>0</v>
      </c>
      <c r="G281" s="238">
        <v>0</v>
      </c>
      <c r="H281" s="240">
        <v>0</v>
      </c>
      <c r="I281" s="237">
        <v>35</v>
      </c>
      <c r="J281" s="238">
        <v>35.276341164894447</v>
      </c>
      <c r="K281" s="240">
        <v>2013</v>
      </c>
      <c r="M281" s="209">
        <f t="shared" si="43"/>
        <v>15.997</v>
      </c>
      <c r="N281" s="209">
        <f t="shared" si="44"/>
        <v>0</v>
      </c>
      <c r="O281" s="209">
        <f t="shared" si="45"/>
        <v>15.997</v>
      </c>
      <c r="P281" s="209">
        <f t="shared" si="46"/>
        <v>15.997</v>
      </c>
      <c r="Q281" s="209"/>
      <c r="R281" s="209" t="str">
        <f t="shared" si="47"/>
        <v/>
      </c>
      <c r="S281" s="209">
        <f t="shared" si="48"/>
        <v>15.997</v>
      </c>
      <c r="T281" s="209" t="str">
        <f t="shared" si="49"/>
        <v/>
      </c>
      <c r="U281" s="209">
        <f t="shared" si="50"/>
        <v>19.279341164894447</v>
      </c>
      <c r="V281" s="209" t="str">
        <f t="shared" si="51"/>
        <v/>
      </c>
      <c r="W281" s="209" t="str">
        <f t="shared" si="52"/>
        <v/>
      </c>
      <c r="X281" s="233">
        <f t="shared" si="53"/>
        <v>0</v>
      </c>
      <c r="Y281" s="234">
        <f t="shared" si="54"/>
        <v>0</v>
      </c>
      <c r="Z281" s="234">
        <f t="shared" si="55"/>
        <v>0</v>
      </c>
    </row>
    <row r="282" spans="1:26">
      <c r="A282" s="235">
        <v>345</v>
      </c>
      <c r="B282" s="236" t="s">
        <v>187</v>
      </c>
      <c r="C282" s="237">
        <v>35</v>
      </c>
      <c r="D282" s="238">
        <v>8.3689831482940882</v>
      </c>
      <c r="E282" s="239">
        <v>2003</v>
      </c>
      <c r="F282" s="237">
        <v>0</v>
      </c>
      <c r="G282" s="238">
        <v>0</v>
      </c>
      <c r="H282" s="240">
        <v>0</v>
      </c>
      <c r="I282" s="237">
        <v>35</v>
      </c>
      <c r="J282" s="238">
        <v>8.3689831482940882</v>
      </c>
      <c r="K282" s="240">
        <v>2003</v>
      </c>
      <c r="M282" s="209">
        <f t="shared" si="43"/>
        <v>15.997</v>
      </c>
      <c r="N282" s="209">
        <f t="shared" si="44"/>
        <v>0</v>
      </c>
      <c r="O282" s="209">
        <f t="shared" si="45"/>
        <v>15.997</v>
      </c>
      <c r="P282" s="209">
        <f t="shared" si="46"/>
        <v>15.997</v>
      </c>
      <c r="Q282" s="209"/>
      <c r="R282" s="209" t="str">
        <f t="shared" si="47"/>
        <v/>
      </c>
      <c r="S282" s="209">
        <f t="shared" si="48"/>
        <v>8.3689831482940882</v>
      </c>
      <c r="T282" s="209" t="str">
        <f t="shared" si="49"/>
        <v/>
      </c>
      <c r="U282" s="209">
        <f t="shared" si="50"/>
        <v>0</v>
      </c>
      <c r="V282" s="209">
        <f t="shared" si="51"/>
        <v>7.5280168517059121</v>
      </c>
      <c r="W282" s="209">
        <f t="shared" si="52"/>
        <v>0.1</v>
      </c>
      <c r="X282" s="233">
        <f t="shared" si="53"/>
        <v>1</v>
      </c>
      <c r="Y282" s="234">
        <f t="shared" si="54"/>
        <v>1</v>
      </c>
      <c r="Z282" s="234">
        <f t="shared" si="55"/>
        <v>1</v>
      </c>
    </row>
    <row r="283" spans="1:26">
      <c r="A283" s="235">
        <v>769</v>
      </c>
      <c r="B283" s="236" t="s">
        <v>187</v>
      </c>
      <c r="C283" s="237">
        <v>40</v>
      </c>
      <c r="D283" s="238">
        <v>26.381292343151443</v>
      </c>
      <c r="E283" s="239">
        <v>2007</v>
      </c>
      <c r="F283" s="237">
        <v>0</v>
      </c>
      <c r="G283" s="238">
        <v>0</v>
      </c>
      <c r="H283" s="240">
        <v>0</v>
      </c>
      <c r="I283" s="237">
        <v>40</v>
      </c>
      <c r="J283" s="238">
        <v>26.381292343151443</v>
      </c>
      <c r="K283" s="240">
        <v>2007</v>
      </c>
      <c r="M283" s="209">
        <f t="shared" si="43"/>
        <v>17.657</v>
      </c>
      <c r="N283" s="209">
        <f t="shared" si="44"/>
        <v>0</v>
      </c>
      <c r="O283" s="209">
        <f t="shared" si="45"/>
        <v>17.657</v>
      </c>
      <c r="P283" s="209">
        <f t="shared" si="46"/>
        <v>17.657</v>
      </c>
      <c r="Q283" s="209"/>
      <c r="R283" s="209" t="str">
        <f t="shared" si="47"/>
        <v/>
      </c>
      <c r="S283" s="209">
        <f t="shared" si="48"/>
        <v>17.657</v>
      </c>
      <c r="T283" s="209" t="str">
        <f t="shared" si="49"/>
        <v/>
      </c>
      <c r="U283" s="209">
        <f t="shared" si="50"/>
        <v>8.7242923431514434</v>
      </c>
      <c r="V283" s="209" t="str">
        <f t="shared" si="51"/>
        <v/>
      </c>
      <c r="W283" s="209" t="str">
        <f t="shared" si="52"/>
        <v/>
      </c>
      <c r="X283" s="233">
        <f t="shared" si="53"/>
        <v>0</v>
      </c>
      <c r="Y283" s="234">
        <f t="shared" si="54"/>
        <v>0</v>
      </c>
      <c r="Z283" s="234">
        <f t="shared" si="55"/>
        <v>0</v>
      </c>
    </row>
    <row r="284" spans="1:26">
      <c r="A284" s="235">
        <v>944</v>
      </c>
      <c r="B284" s="236" t="s">
        <v>187</v>
      </c>
      <c r="C284" s="237">
        <v>43</v>
      </c>
      <c r="D284" s="238">
        <v>26.816090615909914</v>
      </c>
      <c r="E284" s="239">
        <v>2010</v>
      </c>
      <c r="F284" s="237">
        <v>0</v>
      </c>
      <c r="G284" s="238">
        <v>0</v>
      </c>
      <c r="H284" s="240">
        <v>0</v>
      </c>
      <c r="I284" s="237">
        <v>43</v>
      </c>
      <c r="J284" s="238">
        <v>26.816090615909914</v>
      </c>
      <c r="K284" s="240">
        <v>2010</v>
      </c>
      <c r="M284" s="209">
        <f t="shared" si="43"/>
        <v>18.344000000000001</v>
      </c>
      <c r="N284" s="209">
        <f t="shared" si="44"/>
        <v>0</v>
      </c>
      <c r="O284" s="209">
        <f t="shared" si="45"/>
        <v>18.344000000000001</v>
      </c>
      <c r="P284" s="209">
        <f t="shared" si="46"/>
        <v>18.344000000000001</v>
      </c>
      <c r="Q284" s="209"/>
      <c r="R284" s="209" t="str">
        <f t="shared" si="47"/>
        <v/>
      </c>
      <c r="S284" s="209">
        <f t="shared" si="48"/>
        <v>18.344000000000001</v>
      </c>
      <c r="T284" s="209" t="str">
        <f t="shared" si="49"/>
        <v/>
      </c>
      <c r="U284" s="209">
        <f t="shared" si="50"/>
        <v>8.472090615909913</v>
      </c>
      <c r="V284" s="209" t="str">
        <f t="shared" si="51"/>
        <v/>
      </c>
      <c r="W284" s="209" t="str">
        <f t="shared" si="52"/>
        <v/>
      </c>
      <c r="X284" s="233">
        <f t="shared" si="53"/>
        <v>0</v>
      </c>
      <c r="Y284" s="234">
        <f t="shared" si="54"/>
        <v>0</v>
      </c>
      <c r="Z284" s="234">
        <f t="shared" si="55"/>
        <v>0</v>
      </c>
    </row>
    <row r="285" spans="1:26">
      <c r="A285" s="235">
        <v>1128</v>
      </c>
      <c r="B285" s="236" t="s">
        <v>187</v>
      </c>
      <c r="C285" s="237">
        <v>45</v>
      </c>
      <c r="D285" s="238">
        <v>63.556235718349399</v>
      </c>
      <c r="E285" s="239">
        <v>2013</v>
      </c>
      <c r="F285" s="237">
        <v>0</v>
      </c>
      <c r="G285" s="238">
        <v>0</v>
      </c>
      <c r="H285" s="240">
        <v>0</v>
      </c>
      <c r="I285" s="237">
        <v>45</v>
      </c>
      <c r="J285" s="238">
        <v>63.556235718349399</v>
      </c>
      <c r="K285" s="240">
        <v>2013</v>
      </c>
      <c r="M285" s="209">
        <f t="shared" si="43"/>
        <v>18.802</v>
      </c>
      <c r="N285" s="209">
        <f t="shared" si="44"/>
        <v>0</v>
      </c>
      <c r="O285" s="209">
        <f t="shared" si="45"/>
        <v>18.802</v>
      </c>
      <c r="P285" s="209">
        <f t="shared" si="46"/>
        <v>18.802</v>
      </c>
      <c r="Q285" s="209"/>
      <c r="R285" s="209" t="str">
        <f t="shared" si="47"/>
        <v/>
      </c>
      <c r="S285" s="209">
        <f t="shared" si="48"/>
        <v>18.802</v>
      </c>
      <c r="T285" s="209" t="str">
        <f t="shared" si="49"/>
        <v/>
      </c>
      <c r="U285" s="209">
        <f t="shared" si="50"/>
        <v>44.754235718349399</v>
      </c>
      <c r="V285" s="209" t="str">
        <f t="shared" si="51"/>
        <v/>
      </c>
      <c r="W285" s="209" t="str">
        <f t="shared" si="52"/>
        <v/>
      </c>
      <c r="X285" s="233">
        <f t="shared" si="53"/>
        <v>0</v>
      </c>
      <c r="Y285" s="234">
        <f t="shared" si="54"/>
        <v>0</v>
      </c>
      <c r="Z285" s="234">
        <f t="shared" si="55"/>
        <v>0</v>
      </c>
    </row>
    <row r="286" spans="1:26">
      <c r="A286" s="235">
        <v>834</v>
      </c>
      <c r="B286" s="236" t="s">
        <v>187</v>
      </c>
      <c r="C286" s="237">
        <v>45</v>
      </c>
      <c r="D286" s="238">
        <v>25.798393978216257</v>
      </c>
      <c r="E286" s="239">
        <v>2010</v>
      </c>
      <c r="F286" s="237">
        <v>0</v>
      </c>
      <c r="G286" s="238">
        <v>0</v>
      </c>
      <c r="H286" s="240">
        <v>0</v>
      </c>
      <c r="I286" s="237">
        <v>45</v>
      </c>
      <c r="J286" s="238">
        <v>25.798393978216257</v>
      </c>
      <c r="K286" s="240">
        <v>2010</v>
      </c>
      <c r="M286" s="209">
        <f t="shared" si="43"/>
        <v>18.802</v>
      </c>
      <c r="N286" s="209">
        <f t="shared" si="44"/>
        <v>0</v>
      </c>
      <c r="O286" s="209">
        <f t="shared" si="45"/>
        <v>18.802</v>
      </c>
      <c r="P286" s="209">
        <f t="shared" si="46"/>
        <v>18.802</v>
      </c>
      <c r="Q286" s="209"/>
      <c r="R286" s="209" t="str">
        <f t="shared" si="47"/>
        <v/>
      </c>
      <c r="S286" s="209">
        <f t="shared" si="48"/>
        <v>18.802</v>
      </c>
      <c r="T286" s="209" t="str">
        <f t="shared" si="49"/>
        <v/>
      </c>
      <c r="U286" s="209">
        <f t="shared" si="50"/>
        <v>6.9963939782162576</v>
      </c>
      <c r="V286" s="209" t="str">
        <f t="shared" si="51"/>
        <v/>
      </c>
      <c r="W286" s="209" t="str">
        <f t="shared" si="52"/>
        <v/>
      </c>
      <c r="X286" s="233">
        <f t="shared" si="53"/>
        <v>0</v>
      </c>
      <c r="Y286" s="234">
        <f t="shared" si="54"/>
        <v>0</v>
      </c>
      <c r="Z286" s="234">
        <f t="shared" si="55"/>
        <v>0</v>
      </c>
    </row>
    <row r="287" spans="1:26">
      <c r="A287" s="235">
        <v>561</v>
      </c>
      <c r="B287" s="236" t="s">
        <v>187</v>
      </c>
      <c r="C287" s="237">
        <v>46</v>
      </c>
      <c r="D287" s="238">
        <v>58.100097147658744</v>
      </c>
      <c r="E287" s="239">
        <v>2011</v>
      </c>
      <c r="F287" s="237">
        <v>0</v>
      </c>
      <c r="G287" s="238">
        <v>0</v>
      </c>
      <c r="H287" s="240">
        <v>0</v>
      </c>
      <c r="I287" s="237">
        <v>46</v>
      </c>
      <c r="J287" s="238">
        <v>58.100097147658744</v>
      </c>
      <c r="K287" s="240">
        <v>2011</v>
      </c>
      <c r="M287" s="209">
        <f t="shared" si="43"/>
        <v>19.030999999999999</v>
      </c>
      <c r="N287" s="209">
        <f t="shared" si="44"/>
        <v>0</v>
      </c>
      <c r="O287" s="209">
        <f t="shared" si="45"/>
        <v>19.030999999999999</v>
      </c>
      <c r="P287" s="209">
        <f t="shared" si="46"/>
        <v>19.030999999999999</v>
      </c>
      <c r="Q287" s="209"/>
      <c r="R287" s="209" t="str">
        <f t="shared" si="47"/>
        <v/>
      </c>
      <c r="S287" s="209">
        <f t="shared" si="48"/>
        <v>19.030999999999999</v>
      </c>
      <c r="T287" s="209" t="str">
        <f t="shared" si="49"/>
        <v/>
      </c>
      <c r="U287" s="209">
        <f t="shared" si="50"/>
        <v>39.069097147658745</v>
      </c>
      <c r="V287" s="209" t="str">
        <f t="shared" si="51"/>
        <v/>
      </c>
      <c r="W287" s="209" t="str">
        <f t="shared" si="52"/>
        <v/>
      </c>
      <c r="X287" s="233">
        <f t="shared" si="53"/>
        <v>0</v>
      </c>
      <c r="Y287" s="234">
        <f t="shared" si="54"/>
        <v>0</v>
      </c>
      <c r="Z287" s="234">
        <f t="shared" si="55"/>
        <v>0</v>
      </c>
    </row>
    <row r="288" spans="1:26">
      <c r="A288" s="235">
        <v>1258</v>
      </c>
      <c r="B288" s="236" t="s">
        <v>187</v>
      </c>
      <c r="C288" s="237">
        <v>46</v>
      </c>
      <c r="D288" s="238">
        <v>53.518330212347877</v>
      </c>
      <c r="E288" s="239">
        <v>2017</v>
      </c>
      <c r="F288" s="237">
        <v>0</v>
      </c>
      <c r="G288" s="238">
        <v>0</v>
      </c>
      <c r="H288" s="240">
        <v>0</v>
      </c>
      <c r="I288" s="237">
        <v>46</v>
      </c>
      <c r="J288" s="238">
        <v>53.518330212347877</v>
      </c>
      <c r="K288" s="240">
        <v>2017</v>
      </c>
      <c r="M288" s="209">
        <f t="shared" si="43"/>
        <v>19.030999999999999</v>
      </c>
      <c r="N288" s="209">
        <f t="shared" si="44"/>
        <v>0</v>
      </c>
      <c r="O288" s="209">
        <f t="shared" si="45"/>
        <v>19.030999999999999</v>
      </c>
      <c r="P288" s="209">
        <f t="shared" si="46"/>
        <v>19.030999999999999</v>
      </c>
      <c r="Q288" s="209"/>
      <c r="R288" s="209" t="str">
        <f t="shared" si="47"/>
        <v/>
      </c>
      <c r="S288" s="209">
        <f t="shared" si="48"/>
        <v>19.030999999999999</v>
      </c>
      <c r="T288" s="209" t="str">
        <f t="shared" si="49"/>
        <v/>
      </c>
      <c r="U288" s="209">
        <f t="shared" si="50"/>
        <v>34.487330212347878</v>
      </c>
      <c r="V288" s="209" t="str">
        <f t="shared" si="51"/>
        <v/>
      </c>
      <c r="W288" s="209" t="str">
        <f t="shared" si="52"/>
        <v/>
      </c>
      <c r="X288" s="233">
        <f t="shared" si="53"/>
        <v>0</v>
      </c>
      <c r="Y288" s="234">
        <f t="shared" si="54"/>
        <v>0</v>
      </c>
      <c r="Z288" s="234">
        <f t="shared" si="55"/>
        <v>0</v>
      </c>
    </row>
    <row r="289" spans="1:27">
      <c r="A289" s="235" t="s">
        <v>211</v>
      </c>
      <c r="B289" s="236" t="s">
        <v>187</v>
      </c>
      <c r="C289" s="237">
        <v>46.55</v>
      </c>
      <c r="D289" s="238">
        <v>7.1936227504100643</v>
      </c>
      <c r="E289" s="239">
        <v>1991</v>
      </c>
      <c r="F289" s="237">
        <v>0</v>
      </c>
      <c r="G289" s="238">
        <v>0</v>
      </c>
      <c r="H289" s="240">
        <v>0</v>
      </c>
      <c r="I289" s="237">
        <v>46.55</v>
      </c>
      <c r="J289" s="238">
        <v>7.1936227504100643</v>
      </c>
      <c r="K289" s="240">
        <v>1991</v>
      </c>
      <c r="M289" s="209">
        <f t="shared" si="43"/>
        <v>19.156949999999998</v>
      </c>
      <c r="N289" s="209">
        <f t="shared" si="44"/>
        <v>0</v>
      </c>
      <c r="O289" s="209">
        <f t="shared" si="45"/>
        <v>19.156949999999998</v>
      </c>
      <c r="P289" s="209">
        <f t="shared" si="46"/>
        <v>19.156949999999998</v>
      </c>
      <c r="Q289" s="209"/>
      <c r="R289" s="209" t="str">
        <f t="shared" si="47"/>
        <v/>
      </c>
      <c r="S289" s="209">
        <f t="shared" si="48"/>
        <v>7.1936227504100643</v>
      </c>
      <c r="T289" s="209" t="str">
        <f t="shared" si="49"/>
        <v/>
      </c>
      <c r="U289" s="209">
        <f t="shared" si="50"/>
        <v>0</v>
      </c>
      <c r="V289" s="209">
        <f t="shared" si="51"/>
        <v>11.863327249589934</v>
      </c>
      <c r="W289" s="209">
        <f t="shared" si="52"/>
        <v>0.1</v>
      </c>
      <c r="X289" s="233">
        <f t="shared" si="53"/>
        <v>1</v>
      </c>
      <c r="Y289" s="234">
        <f t="shared" si="54"/>
        <v>1</v>
      </c>
      <c r="Z289" s="234">
        <f t="shared" si="55"/>
        <v>1</v>
      </c>
    </row>
    <row r="290" spans="1:27">
      <c r="A290" s="235">
        <v>1214</v>
      </c>
      <c r="B290" s="236" t="s">
        <v>187</v>
      </c>
      <c r="C290" s="237">
        <v>52</v>
      </c>
      <c r="D290" s="238">
        <v>22.631695273294461</v>
      </c>
      <c r="E290" s="239">
        <v>2013</v>
      </c>
      <c r="F290" s="237">
        <v>0</v>
      </c>
      <c r="G290" s="238">
        <v>0</v>
      </c>
      <c r="H290" s="240">
        <v>0</v>
      </c>
      <c r="I290" s="237">
        <v>52</v>
      </c>
      <c r="J290" s="238">
        <v>22.631695273294461</v>
      </c>
      <c r="K290" s="240">
        <v>2013</v>
      </c>
      <c r="M290" s="209">
        <f t="shared" si="43"/>
        <v>20.405000000000001</v>
      </c>
      <c r="N290" s="209">
        <f t="shared" si="44"/>
        <v>0</v>
      </c>
      <c r="O290" s="209">
        <f t="shared" si="45"/>
        <v>20.405000000000001</v>
      </c>
      <c r="P290" s="209">
        <f t="shared" si="46"/>
        <v>20.405000000000001</v>
      </c>
      <c r="Q290" s="209"/>
      <c r="R290" s="209" t="str">
        <f t="shared" si="47"/>
        <v/>
      </c>
      <c r="S290" s="209">
        <f t="shared" si="48"/>
        <v>20.405000000000001</v>
      </c>
      <c r="T290" s="209" t="str">
        <f t="shared" si="49"/>
        <v/>
      </c>
      <c r="U290" s="209">
        <f t="shared" si="50"/>
        <v>2.2266952732944603</v>
      </c>
      <c r="V290" s="209" t="str">
        <f t="shared" si="51"/>
        <v/>
      </c>
      <c r="W290" s="209" t="str">
        <f t="shared" si="52"/>
        <v/>
      </c>
      <c r="X290" s="233">
        <f t="shared" si="53"/>
        <v>0</v>
      </c>
      <c r="Y290" s="234">
        <f t="shared" si="54"/>
        <v>0</v>
      </c>
      <c r="Z290" s="234">
        <f t="shared" si="55"/>
        <v>0</v>
      </c>
    </row>
    <row r="291" spans="1:27">
      <c r="A291" s="235" t="s">
        <v>212</v>
      </c>
      <c r="B291" s="236" t="s">
        <v>187</v>
      </c>
      <c r="C291" s="237">
        <v>56.8</v>
      </c>
      <c r="D291" s="238">
        <v>17.594466678549747</v>
      </c>
      <c r="E291" s="239">
        <v>1990</v>
      </c>
      <c r="F291" s="237">
        <v>0</v>
      </c>
      <c r="G291" s="238">
        <v>0</v>
      </c>
      <c r="H291" s="240">
        <v>0</v>
      </c>
      <c r="I291" s="237">
        <v>56.8</v>
      </c>
      <c r="J291" s="238">
        <v>17.594466678549747</v>
      </c>
      <c r="K291" s="240">
        <v>1990</v>
      </c>
      <c r="M291" s="209">
        <f t="shared" si="43"/>
        <v>21.504200000000001</v>
      </c>
      <c r="N291" s="209">
        <f t="shared" si="44"/>
        <v>0</v>
      </c>
      <c r="O291" s="209">
        <f t="shared" si="45"/>
        <v>21.504200000000001</v>
      </c>
      <c r="P291" s="209">
        <f t="shared" si="46"/>
        <v>21.504200000000001</v>
      </c>
      <c r="Q291" s="209"/>
      <c r="R291" s="209" t="str">
        <f t="shared" si="47"/>
        <v/>
      </c>
      <c r="S291" s="209">
        <f t="shared" si="48"/>
        <v>17.594466678549747</v>
      </c>
      <c r="T291" s="209" t="str">
        <f t="shared" si="49"/>
        <v/>
      </c>
      <c r="U291" s="209">
        <f t="shared" si="50"/>
        <v>0</v>
      </c>
      <c r="V291" s="209">
        <f t="shared" si="51"/>
        <v>3.8097333214502527</v>
      </c>
      <c r="W291" s="209">
        <f t="shared" si="52"/>
        <v>0.1</v>
      </c>
      <c r="X291" s="233">
        <f t="shared" si="53"/>
        <v>1</v>
      </c>
      <c r="Y291" s="234">
        <f t="shared" si="54"/>
        <v>1</v>
      </c>
      <c r="Z291" s="234">
        <f t="shared" si="55"/>
        <v>0</v>
      </c>
    </row>
    <row r="292" spans="1:27">
      <c r="A292" s="235">
        <v>948</v>
      </c>
      <c r="B292" s="236" t="s">
        <v>187</v>
      </c>
      <c r="C292" s="237">
        <v>57</v>
      </c>
      <c r="D292" s="238">
        <v>12.653662771089085</v>
      </c>
      <c r="E292" s="239">
        <v>2014</v>
      </c>
      <c r="F292" s="237">
        <v>0</v>
      </c>
      <c r="G292" s="238">
        <v>0</v>
      </c>
      <c r="H292" s="240">
        <v>0</v>
      </c>
      <c r="I292" s="237">
        <v>57</v>
      </c>
      <c r="J292" s="238">
        <v>12.653662771089085</v>
      </c>
      <c r="K292" s="240">
        <v>2014</v>
      </c>
      <c r="M292" s="209">
        <f t="shared" si="43"/>
        <v>21.55</v>
      </c>
      <c r="N292" s="209">
        <f t="shared" si="44"/>
        <v>0</v>
      </c>
      <c r="O292" s="209">
        <f t="shared" si="45"/>
        <v>21.55</v>
      </c>
      <c r="P292" s="209">
        <f t="shared" si="46"/>
        <v>21.55</v>
      </c>
      <c r="Q292" s="209"/>
      <c r="R292" s="209" t="str">
        <f t="shared" si="47"/>
        <v/>
      </c>
      <c r="S292" s="209">
        <f t="shared" si="48"/>
        <v>12.653662771089085</v>
      </c>
      <c r="T292" s="209" t="str">
        <f t="shared" si="49"/>
        <v/>
      </c>
      <c r="U292" s="209">
        <f t="shared" si="50"/>
        <v>0</v>
      </c>
      <c r="V292" s="209">
        <f t="shared" si="51"/>
        <v>8.7963372289109163</v>
      </c>
      <c r="W292" s="209">
        <f t="shared" si="52"/>
        <v>0.1</v>
      </c>
      <c r="X292" s="233">
        <f t="shared" si="53"/>
        <v>1</v>
      </c>
      <c r="Y292" s="234">
        <f t="shared" si="54"/>
        <v>1</v>
      </c>
      <c r="Z292" s="234">
        <f t="shared" si="55"/>
        <v>1</v>
      </c>
    </row>
    <row r="293" spans="1:27">
      <c r="A293" s="235">
        <v>927</v>
      </c>
      <c r="B293" s="236" t="s">
        <v>187</v>
      </c>
      <c r="C293" s="237">
        <v>60</v>
      </c>
      <c r="D293" s="238">
        <v>25.887106037100622</v>
      </c>
      <c r="E293" s="239">
        <v>2011</v>
      </c>
      <c r="F293" s="237">
        <v>0</v>
      </c>
      <c r="G293" s="238">
        <v>0</v>
      </c>
      <c r="H293" s="240">
        <v>0</v>
      </c>
      <c r="I293" s="237">
        <v>60</v>
      </c>
      <c r="J293" s="238">
        <v>25.887106037100622</v>
      </c>
      <c r="K293" s="240">
        <v>2011</v>
      </c>
      <c r="M293" s="209">
        <f t="shared" si="43"/>
        <v>22.236999999999998</v>
      </c>
      <c r="N293" s="209">
        <f t="shared" si="44"/>
        <v>0</v>
      </c>
      <c r="O293" s="209">
        <f t="shared" si="45"/>
        <v>22.236999999999998</v>
      </c>
      <c r="P293" s="209">
        <f t="shared" si="46"/>
        <v>22.236999999999998</v>
      </c>
      <c r="Q293" s="209"/>
      <c r="R293" s="209" t="str">
        <f t="shared" si="47"/>
        <v/>
      </c>
      <c r="S293" s="209">
        <f t="shared" si="48"/>
        <v>22.236999999999998</v>
      </c>
      <c r="T293" s="209" t="str">
        <f t="shared" si="49"/>
        <v/>
      </c>
      <c r="U293" s="209">
        <f t="shared" si="50"/>
        <v>3.650106037100624</v>
      </c>
      <c r="V293" s="209" t="str">
        <f t="shared" si="51"/>
        <v/>
      </c>
      <c r="W293" s="209" t="str">
        <f t="shared" si="52"/>
        <v/>
      </c>
      <c r="X293" s="233">
        <f t="shared" si="53"/>
        <v>0</v>
      </c>
      <c r="Y293" s="234">
        <f t="shared" si="54"/>
        <v>0</v>
      </c>
      <c r="Z293" s="234">
        <f t="shared" si="55"/>
        <v>0</v>
      </c>
    </row>
    <row r="294" spans="1:27">
      <c r="A294" s="235">
        <v>1074</v>
      </c>
      <c r="B294" s="236" t="s">
        <v>187</v>
      </c>
      <c r="C294" s="237">
        <v>67</v>
      </c>
      <c r="D294" s="238">
        <v>43.13883453102715</v>
      </c>
      <c r="E294" s="239">
        <v>2011</v>
      </c>
      <c r="F294" s="237">
        <v>0</v>
      </c>
      <c r="G294" s="238">
        <v>0</v>
      </c>
      <c r="H294" s="240">
        <v>0</v>
      </c>
      <c r="I294" s="237">
        <v>67</v>
      </c>
      <c r="J294" s="238">
        <v>43.13883453102715</v>
      </c>
      <c r="K294" s="240">
        <v>2011</v>
      </c>
      <c r="M294" s="209">
        <f t="shared" si="43"/>
        <v>23.84</v>
      </c>
      <c r="N294" s="209">
        <f t="shared" si="44"/>
        <v>0</v>
      </c>
      <c r="O294" s="209">
        <f t="shared" si="45"/>
        <v>23.84</v>
      </c>
      <c r="P294" s="209">
        <f t="shared" si="46"/>
        <v>23.84</v>
      </c>
      <c r="Q294" s="209"/>
      <c r="R294" s="209" t="str">
        <f t="shared" si="47"/>
        <v/>
      </c>
      <c r="S294" s="209">
        <f t="shared" si="48"/>
        <v>23.84</v>
      </c>
      <c r="T294" s="209" t="str">
        <f t="shared" si="49"/>
        <v/>
      </c>
      <c r="U294" s="209">
        <f t="shared" si="50"/>
        <v>19.298834531027151</v>
      </c>
      <c r="V294" s="209" t="str">
        <f t="shared" si="51"/>
        <v/>
      </c>
      <c r="W294" s="209" t="str">
        <f t="shared" si="52"/>
        <v/>
      </c>
      <c r="X294" s="233">
        <f t="shared" si="53"/>
        <v>0</v>
      </c>
      <c r="Y294" s="234">
        <f t="shared" si="54"/>
        <v>0</v>
      </c>
      <c r="Z294" s="234">
        <f t="shared" si="55"/>
        <v>0</v>
      </c>
    </row>
    <row r="295" spans="1:27">
      <c r="A295" s="235" t="s">
        <v>213</v>
      </c>
      <c r="B295" s="236" t="s">
        <v>187</v>
      </c>
      <c r="C295" s="237">
        <v>81.575999999999993</v>
      </c>
      <c r="D295" s="238">
        <v>14.026199251012313</v>
      </c>
      <c r="E295" s="239">
        <v>1988</v>
      </c>
      <c r="F295" s="237">
        <v>0</v>
      </c>
      <c r="G295" s="238">
        <v>0</v>
      </c>
      <c r="H295" s="240">
        <v>0</v>
      </c>
      <c r="I295" s="237">
        <v>81.575999999999993</v>
      </c>
      <c r="J295" s="238">
        <v>14.026199251012313</v>
      </c>
      <c r="K295" s="240">
        <v>1988</v>
      </c>
      <c r="M295" s="209">
        <f t="shared" si="43"/>
        <v>27.177904000000002</v>
      </c>
      <c r="N295" s="209">
        <f t="shared" si="44"/>
        <v>0</v>
      </c>
      <c r="O295" s="209">
        <f t="shared" si="45"/>
        <v>27.177904000000002</v>
      </c>
      <c r="P295" s="209">
        <f t="shared" si="46"/>
        <v>27.177904000000002</v>
      </c>
      <c r="Q295" s="209"/>
      <c r="R295" s="209" t="str">
        <f t="shared" si="47"/>
        <v/>
      </c>
      <c r="S295" s="209">
        <f t="shared" si="48"/>
        <v>14.026199251012313</v>
      </c>
      <c r="T295" s="209" t="str">
        <f t="shared" si="49"/>
        <v/>
      </c>
      <c r="U295" s="209">
        <f t="shared" si="50"/>
        <v>0</v>
      </c>
      <c r="V295" s="209">
        <f t="shared" si="51"/>
        <v>13.051704748987689</v>
      </c>
      <c r="W295" s="209">
        <f t="shared" si="52"/>
        <v>0.1</v>
      </c>
      <c r="X295" s="233">
        <f t="shared" si="53"/>
        <v>1</v>
      </c>
      <c r="Y295" s="234">
        <f t="shared" si="54"/>
        <v>1</v>
      </c>
      <c r="Z295" s="234">
        <f t="shared" si="55"/>
        <v>1</v>
      </c>
    </row>
    <row r="296" spans="1:27">
      <c r="A296" s="235" t="s">
        <v>214</v>
      </c>
      <c r="B296" s="236" t="s">
        <v>187</v>
      </c>
      <c r="C296" s="237">
        <v>95.2</v>
      </c>
      <c r="D296" s="238">
        <v>14.219904176944949</v>
      </c>
      <c r="E296" s="239">
        <v>1999</v>
      </c>
      <c r="F296" s="237">
        <v>0</v>
      </c>
      <c r="G296" s="238">
        <v>0</v>
      </c>
      <c r="H296" s="240">
        <v>0</v>
      </c>
      <c r="I296" s="237">
        <v>95.2</v>
      </c>
      <c r="J296" s="238">
        <v>14.219904176944949</v>
      </c>
      <c r="K296" s="240">
        <v>1999</v>
      </c>
      <c r="M296" s="209">
        <f t="shared" si="43"/>
        <v>30.297799999999999</v>
      </c>
      <c r="N296" s="209">
        <f t="shared" si="44"/>
        <v>0</v>
      </c>
      <c r="O296" s="209">
        <f t="shared" si="45"/>
        <v>30.297799999999999</v>
      </c>
      <c r="P296" s="209">
        <f t="shared" si="46"/>
        <v>30.297799999999999</v>
      </c>
      <c r="Q296" s="209"/>
      <c r="R296" s="209" t="str">
        <f t="shared" si="47"/>
        <v/>
      </c>
      <c r="S296" s="209">
        <f t="shared" si="48"/>
        <v>14.219904176944949</v>
      </c>
      <c r="T296" s="209" t="str">
        <f t="shared" si="49"/>
        <v/>
      </c>
      <c r="U296" s="209">
        <f t="shared" si="50"/>
        <v>0</v>
      </c>
      <c r="V296" s="209">
        <f t="shared" si="51"/>
        <v>15.97789582305505</v>
      </c>
      <c r="W296" s="209">
        <f t="shared" si="52"/>
        <v>0.1</v>
      </c>
      <c r="X296" s="233">
        <f t="shared" si="53"/>
        <v>1</v>
      </c>
      <c r="Y296" s="234">
        <f t="shared" si="54"/>
        <v>1</v>
      </c>
      <c r="Z296" s="234">
        <f t="shared" si="55"/>
        <v>1</v>
      </c>
    </row>
    <row r="297" spans="1:27">
      <c r="A297" s="235">
        <v>559</v>
      </c>
      <c r="B297" s="236" t="s">
        <v>187</v>
      </c>
      <c r="C297" s="237">
        <v>115</v>
      </c>
      <c r="D297" s="238">
        <v>56.859498956472109</v>
      </c>
      <c r="E297" s="239">
        <v>2011</v>
      </c>
      <c r="F297" s="237">
        <v>0</v>
      </c>
      <c r="G297" s="238">
        <v>0</v>
      </c>
      <c r="H297" s="240">
        <v>0</v>
      </c>
      <c r="I297" s="237">
        <v>115</v>
      </c>
      <c r="J297" s="238">
        <v>56.859498956472109</v>
      </c>
      <c r="K297" s="240">
        <v>2011</v>
      </c>
      <c r="M297" s="209">
        <f t="shared" si="43"/>
        <v>34.832000000000001</v>
      </c>
      <c r="N297" s="209">
        <f t="shared" si="44"/>
        <v>0</v>
      </c>
      <c r="O297" s="209">
        <f t="shared" si="45"/>
        <v>34.832000000000001</v>
      </c>
      <c r="P297" s="209">
        <f t="shared" si="46"/>
        <v>34.832000000000001</v>
      </c>
      <c r="Q297" s="209"/>
      <c r="R297" s="209" t="str">
        <f t="shared" si="47"/>
        <v/>
      </c>
      <c r="S297" s="209">
        <f t="shared" si="48"/>
        <v>34.832000000000001</v>
      </c>
      <c r="T297" s="209" t="str">
        <f t="shared" si="49"/>
        <v/>
      </c>
      <c r="U297" s="209">
        <f t="shared" si="50"/>
        <v>22.027498956472108</v>
      </c>
      <c r="V297" s="209" t="str">
        <f t="shared" si="51"/>
        <v/>
      </c>
      <c r="W297" s="209" t="str">
        <f t="shared" si="52"/>
        <v/>
      </c>
      <c r="X297" s="233">
        <f t="shared" si="53"/>
        <v>0</v>
      </c>
      <c r="Y297" s="234">
        <f t="shared" si="54"/>
        <v>0</v>
      </c>
      <c r="Z297" s="234">
        <f t="shared" si="55"/>
        <v>0</v>
      </c>
    </row>
    <row r="298" spans="1:27">
      <c r="A298" s="235" t="s">
        <v>215</v>
      </c>
      <c r="B298" s="236" t="s">
        <v>187</v>
      </c>
      <c r="C298" s="237">
        <v>122.77200000000001</v>
      </c>
      <c r="D298" s="238">
        <v>23.447549869052086</v>
      </c>
      <c r="E298" s="239">
        <v>1990</v>
      </c>
      <c r="F298" s="237">
        <v>0</v>
      </c>
      <c r="G298" s="238">
        <v>0</v>
      </c>
      <c r="H298" s="240">
        <v>0</v>
      </c>
      <c r="I298" s="237">
        <v>122.77200000000001</v>
      </c>
      <c r="J298" s="238">
        <v>23.447549869052086</v>
      </c>
      <c r="K298" s="240">
        <v>1990</v>
      </c>
      <c r="M298" s="209">
        <f t="shared" si="43"/>
        <v>36.611787999999997</v>
      </c>
      <c r="N298" s="209">
        <f t="shared" si="44"/>
        <v>0</v>
      </c>
      <c r="O298" s="209">
        <f t="shared" si="45"/>
        <v>36.611787999999997</v>
      </c>
      <c r="P298" s="209">
        <f t="shared" si="46"/>
        <v>36.611787999999997</v>
      </c>
      <c r="Q298" s="209"/>
      <c r="R298" s="209" t="str">
        <f t="shared" si="47"/>
        <v/>
      </c>
      <c r="S298" s="209">
        <f t="shared" si="48"/>
        <v>23.447549869052086</v>
      </c>
      <c r="T298" s="209" t="str">
        <f t="shared" si="49"/>
        <v/>
      </c>
      <c r="U298" s="209">
        <f t="shared" si="50"/>
        <v>0</v>
      </c>
      <c r="V298" s="209">
        <f t="shared" si="51"/>
        <v>13.06423813094791</v>
      </c>
      <c r="W298" s="209">
        <f t="shared" si="52"/>
        <v>0.1</v>
      </c>
      <c r="X298" s="233">
        <f t="shared" si="53"/>
        <v>1</v>
      </c>
      <c r="Y298" s="234">
        <f t="shared" si="54"/>
        <v>1</v>
      </c>
      <c r="Z298" s="234">
        <f t="shared" si="55"/>
        <v>1</v>
      </c>
    </row>
    <row r="299" spans="1:27">
      <c r="W299" s="242" t="s">
        <v>186</v>
      </c>
      <c r="X299" s="243" t="s">
        <v>187</v>
      </c>
    </row>
    <row r="300" spans="1:27" s="208" customFormat="1">
      <c r="A300" s="206"/>
      <c r="B300" s="207"/>
      <c r="D300" s="209"/>
      <c r="E300" s="241"/>
      <c r="G300" s="209"/>
      <c r="H300" s="210"/>
      <c r="J300" s="209"/>
      <c r="K300" s="210"/>
      <c r="R300" s="211"/>
      <c r="S300" s="211"/>
      <c r="T300" s="211"/>
      <c r="U300" s="211"/>
      <c r="V300" s="244"/>
      <c r="W300" s="207">
        <f>SUMIF(B14:B298,"UG",X14:X298)</f>
        <v>85</v>
      </c>
      <c r="X300" s="243">
        <f>SUMIF(B14:B298,"GF",X14:X298)</f>
        <v>37</v>
      </c>
      <c r="Y300" s="245">
        <f>SUM(Y14:Y298)</f>
        <v>122</v>
      </c>
      <c r="Z300" s="245">
        <f>SUM(Z14:Z298)</f>
        <v>12</v>
      </c>
      <c r="AA300" s="207" t="b">
        <v>1</v>
      </c>
    </row>
    <row r="301" spans="1:27" s="208" customFormat="1">
      <c r="A301" s="246" t="s">
        <v>13</v>
      </c>
      <c r="B301" s="247"/>
      <c r="C301" s="248">
        <f>SUM(C14:C298)</f>
        <v>6697.1106000000018</v>
      </c>
      <c r="D301" s="249"/>
      <c r="E301" s="250"/>
      <c r="F301" s="248">
        <f>SUM(F14:F298)</f>
        <v>1386.1886</v>
      </c>
      <c r="G301" s="249"/>
      <c r="H301" s="251"/>
      <c r="I301" s="248">
        <f>SUM(I14:I298)</f>
        <v>8083.2992000000013</v>
      </c>
      <c r="J301" s="249"/>
      <c r="K301" s="251"/>
      <c r="R301" s="209">
        <f>SUM(R14:R298)</f>
        <v>343.62014432582976</v>
      </c>
      <c r="S301" s="209">
        <f>SUM(S14:S298)</f>
        <v>1072.4866136540243</v>
      </c>
      <c r="T301" s="209">
        <f>SUM(T14:T298)</f>
        <v>338.40835737036139</v>
      </c>
      <c r="U301" s="209">
        <f>SUM(U14:U298)</f>
        <v>623.39071229611386</v>
      </c>
      <c r="V301" s="209">
        <f>SUM(V14:W298)</f>
        <v>279.82816362014643</v>
      </c>
      <c r="W301" s="243">
        <f>COUNTIF(B14:B298,"UG")</f>
        <v>175</v>
      </c>
      <c r="X301" s="243">
        <f>COUNTIF(B14:B298,"GF")</f>
        <v>110</v>
      </c>
      <c r="Y301" s="207">
        <f>SUM(W301:X301)</f>
        <v>285</v>
      </c>
      <c r="Z301" s="207">
        <f>Y301</f>
        <v>285</v>
      </c>
      <c r="AA301" s="243" t="s">
        <v>13</v>
      </c>
    </row>
    <row r="302" spans="1:27">
      <c r="A302" s="246" t="s">
        <v>188</v>
      </c>
      <c r="B302" s="247"/>
      <c r="C302" s="252">
        <f>C301/I301</f>
        <v>0.82851202637655685</v>
      </c>
      <c r="D302" s="249"/>
      <c r="E302" s="250"/>
      <c r="F302" s="252">
        <f>F301/I301</f>
        <v>0.17148797362344323</v>
      </c>
      <c r="G302" s="249"/>
      <c r="H302" s="251"/>
      <c r="I302" s="252">
        <f>I301/I301</f>
        <v>1</v>
      </c>
      <c r="J302" s="249"/>
      <c r="K302" s="251"/>
      <c r="R302" s="253">
        <f>R301/SUM(R301,T301)</f>
        <v>0.50382079850219363</v>
      </c>
      <c r="S302" s="253">
        <f>S301/SUM(S301,U301)</f>
        <v>0.63240813309013921</v>
      </c>
      <c r="T302" s="253">
        <f>T301/SUM(R301,T301)</f>
        <v>0.49617920149780637</v>
      </c>
      <c r="U302" s="253">
        <f>U301/SUM(S301,U301)</f>
        <v>0.36759186690986084</v>
      </c>
      <c r="W302" s="254">
        <f>W300/W301</f>
        <v>0.48571428571428571</v>
      </c>
      <c r="X302" s="254">
        <f>X300/X301</f>
        <v>0.33636363636363636</v>
      </c>
      <c r="Y302" s="254">
        <f>Y300/Y301</f>
        <v>0.42807017543859649</v>
      </c>
      <c r="Z302" s="254">
        <f>Z300/Z301</f>
        <v>4.2105263157894736E-2</v>
      </c>
      <c r="AA302" s="255" t="s">
        <v>189</v>
      </c>
    </row>
    <row r="303" spans="1:27">
      <c r="R303" s="256" t="s">
        <v>190</v>
      </c>
      <c r="S303" s="253">
        <f>SUM(R301:S301)/SUM(R301:U301)</f>
        <v>0.59552684614997065</v>
      </c>
      <c r="T303" s="256" t="s">
        <v>190</v>
      </c>
      <c r="U303" s="253">
        <f>SUM(T301:U301)/SUM(R301:U301)</f>
        <v>0.40447315385002941</v>
      </c>
      <c r="V303" s="253">
        <f>V301/SUM(R301:U301)</f>
        <v>0.11767840440389628</v>
      </c>
      <c r="W303" s="255" t="s">
        <v>190</v>
      </c>
      <c r="X303" s="257">
        <f>SUM(W300:X300)/SUM(W301:X301)</f>
        <v>0.42807017543859649</v>
      </c>
      <c r="Y303" s="208"/>
      <c r="Z303" s="258">
        <f>SUMIF(Z14:Z81,"=1",V14:W81)</f>
        <v>0</v>
      </c>
    </row>
    <row r="304" spans="1:27">
      <c r="A304" s="212" t="s">
        <v>191</v>
      </c>
      <c r="B304" s="211"/>
      <c r="Z304" s="257">
        <f>Z303/SUM(R301:U301)</f>
        <v>0</v>
      </c>
    </row>
    <row r="305" spans="1:1">
      <c r="A305" s="212" t="s">
        <v>192</v>
      </c>
    </row>
  </sheetData>
  <conditionalFormatting sqref="A14:K14">
    <cfRule type="expression" dxfId="3" priority="3" stopIfTrue="1">
      <formula>$B14="UG"</formula>
    </cfRule>
    <cfRule type="expression" dxfId="2" priority="4" stopIfTrue="1">
      <formula>$B14="GF"</formula>
    </cfRule>
  </conditionalFormatting>
  <conditionalFormatting sqref="A15:K298">
    <cfRule type="expression" dxfId="1" priority="1" stopIfTrue="1">
      <formula>$B15="UG"</formula>
    </cfRule>
    <cfRule type="expression" dxfId="0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/>
  </sheetViews>
  <sheetFormatPr defaultColWidth="9" defaultRowHeight="13.8"/>
  <cols>
    <col min="1" max="1" width="4.875" style="5" customWidth="1"/>
    <col min="2" max="2" width="1.875" style="5" customWidth="1"/>
    <col min="3" max="3" width="2.875" style="5" customWidth="1"/>
    <col min="4" max="4" width="30.875" style="5" customWidth="1"/>
    <col min="5" max="5" width="1.875" style="5" customWidth="1"/>
    <col min="6" max="6" width="12.875" style="5" customWidth="1"/>
    <col min="7" max="8" width="1.875" style="5" customWidth="1"/>
    <col min="9" max="9" width="10.875" style="5" customWidth="1"/>
    <col min="10" max="11" width="1.875" style="5" customWidth="1"/>
    <col min="12" max="12" width="11.875" style="13" customWidth="1"/>
    <col min="13" max="13" width="1.875" style="13" customWidth="1"/>
    <col min="14" max="14" width="11.875" style="13" customWidth="1"/>
    <col min="15" max="15" width="5.125" style="13" customWidth="1"/>
    <col min="16" max="16" width="11.875" style="13" customWidth="1"/>
    <col min="17" max="17" width="1.875" style="13" customWidth="1"/>
    <col min="18" max="18" width="11.875" style="13" customWidth="1"/>
    <col min="19" max="20" width="1.875" style="5" customWidth="1"/>
    <col min="21" max="21" width="12.37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6" t="str">
        <f>TablePrefix&amp;TRIM(MID(CELL("filename",W2),FIND("]",CELL("filename",W2))+1,4))&amp;TableSuffix</f>
        <v>Table V-6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September 13, 2017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 ht="13.2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 ht="13.2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71" t="s">
        <v>16</v>
      </c>
      <c r="J10" s="271"/>
      <c r="K10" s="271"/>
      <c r="L10" s="27">
        <v>2.5541999999999998</v>
      </c>
      <c r="M10" s="28" t="s">
        <v>17</v>
      </c>
      <c r="N10" s="28" t="s">
        <v>18</v>
      </c>
      <c r="O10" s="29">
        <v>0.5726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3.2216974659168556</v>
      </c>
      <c r="J12" s="43">
        <f t="shared" ref="J12:R12" si="0">$L$10*(J11^$O$10)</f>
        <v>0</v>
      </c>
      <c r="K12" s="43">
        <f t="shared" si="0"/>
        <v>0</v>
      </c>
      <c r="L12" s="43">
        <f>$L$10*(L11^$O$10)</f>
        <v>8.0968292355731446</v>
      </c>
      <c r="M12" s="43">
        <f t="shared" si="0"/>
        <v>0</v>
      </c>
      <c r="N12" s="43">
        <f t="shared" si="0"/>
        <v>12.936296258642738</v>
      </c>
      <c r="O12" s="43"/>
      <c r="P12" s="43">
        <f t="shared" si="0"/>
        <v>21.115163644412807</v>
      </c>
      <c r="Q12" s="43">
        <f t="shared" si="0"/>
        <v>0</v>
      </c>
      <c r="R12" s="43">
        <f t="shared" si="0"/>
        <v>40.135611609634594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2.0030000000000001</v>
      </c>
      <c r="J16" s="64"/>
      <c r="K16" s="65"/>
      <c r="L16" s="63">
        <f>ROUND((L12-I12)/(L11-I11),3)</f>
        <v>0.81299999999999994</v>
      </c>
      <c r="M16" s="64"/>
      <c r="N16" s="63">
        <f>ROUND((N12-L12)/(N11-L11),3)</f>
        <v>0.50900000000000001</v>
      </c>
      <c r="O16" s="64"/>
      <c r="P16" s="63">
        <f>ROUND((P12-N12)/(P11-N11),3)</f>
        <v>0.35599999999999998</v>
      </c>
      <c r="Q16" s="66"/>
      <c r="R16" s="63">
        <f>ROUND((R12-P12)/(R11-P11),3)</f>
        <v>0.23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v>5308.9629584872509</v>
      </c>
      <c r="J17" s="64"/>
      <c r="K17" s="65"/>
      <c r="L17" s="69">
        <v>36498.365723069473</v>
      </c>
      <c r="M17" s="64"/>
      <c r="N17" s="70">
        <v>34526.098345230217</v>
      </c>
      <c r="O17" s="64"/>
      <c r="P17" s="70">
        <v>43063.676217950444</v>
      </c>
      <c r="Q17" s="66"/>
      <c r="R17" s="70"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10633.852805849965</v>
      </c>
      <c r="J18" s="64"/>
      <c r="K18" s="65"/>
      <c r="L18" s="71">
        <f>L16*L17</f>
        <v>29673.17133285548</v>
      </c>
      <c r="M18" s="64"/>
      <c r="N18" s="71">
        <f>N16*N17</f>
        <v>17573.78405772218</v>
      </c>
      <c r="O18" s="64"/>
      <c r="P18" s="71">
        <f>P16*P17</f>
        <v>15330.668733590357</v>
      </c>
      <c r="Q18" s="66"/>
      <c r="R18" s="71">
        <f>R16*R17</f>
        <v>9866.1379749279167</v>
      </c>
      <c r="S18" s="61"/>
      <c r="T18" s="62"/>
      <c r="U18" s="71">
        <f>SUM(I18,L18,N18,P18,R18)</f>
        <v>83077.614904945891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0.12799901415100562</v>
      </c>
      <c r="J19" s="76"/>
      <c r="K19" s="76"/>
      <c r="L19" s="76">
        <f t="shared" ref="L19:R19" si="1">L18/$U$18</f>
        <v>0.35717408795144567</v>
      </c>
      <c r="M19" s="76"/>
      <c r="N19" s="76">
        <f>N18/$U$18</f>
        <v>0.21153452801731737</v>
      </c>
      <c r="O19" s="76"/>
      <c r="P19" s="76">
        <f t="shared" si="1"/>
        <v>0.18453429062848156</v>
      </c>
      <c r="Q19" s="76"/>
      <c r="R19" s="76">
        <f t="shared" si="1"/>
        <v>0.11875807925174983</v>
      </c>
      <c r="S19" s="74"/>
      <c r="T19" s="75"/>
      <c r="U19" s="76">
        <f>SUM(I19:R19)</f>
        <v>1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showGridLines="0" zoomScaleNormal="100" workbookViewId="0">
      <selection activeCell="I28" sqref="I28:U33"/>
    </sheetView>
  </sheetViews>
  <sheetFormatPr defaultRowHeight="13.8"/>
  <cols>
    <col min="1" max="1" width="4.875" customWidth="1"/>
    <col min="2" max="2" width="1.875" customWidth="1"/>
    <col min="3" max="3" width="2.875" customWidth="1"/>
    <col min="4" max="4" width="34.375" customWidth="1"/>
    <col min="5" max="5" width="1.875" customWidth="1"/>
    <col min="6" max="6" width="11.375" customWidth="1"/>
    <col min="7" max="8" width="1.875" customWidth="1"/>
    <col min="9" max="9" width="12.875" customWidth="1"/>
    <col min="10" max="11" width="1.875" customWidth="1"/>
    <col min="12" max="12" width="12.875" customWidth="1"/>
    <col min="13" max="14" width="1.875" customWidth="1"/>
    <col min="15" max="15" width="12.875" customWidth="1"/>
    <col min="16" max="17" width="1.875" customWidth="1"/>
    <col min="18" max="18" width="12.875" customWidth="1"/>
    <col min="19" max="20" width="1.875" customWidth="1"/>
    <col min="21" max="21" width="12.875" customWidth="1"/>
    <col min="22" max="23" width="1.875" customWidth="1"/>
    <col min="24" max="24" width="13.375" customWidth="1"/>
  </cols>
  <sheetData>
    <row r="1" spans="1:28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6"/>
      <c r="X1" s="6" t="str">
        <f>TablePrefix&amp;TRIM(MID(CELL("filename",Z2),FIND("]",CELL("filename",Z2))+1,4))&amp;TableSuffix</f>
        <v>Table V-7</v>
      </c>
    </row>
    <row r="2" spans="1:28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6"/>
      <c r="X2" s="6" t="str">
        <f>TableDate</f>
        <v>September 13, 2017</v>
      </c>
    </row>
    <row r="3" spans="1:28">
      <c r="U3" s="6"/>
    </row>
    <row r="4" spans="1:28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8">
      <c r="A5" s="10" t="s">
        <v>89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I6" s="79"/>
    </row>
    <row r="7" spans="1:28" s="14" customFormat="1">
      <c r="I7" s="14" t="s">
        <v>1</v>
      </c>
      <c r="L7" s="14" t="s">
        <v>2</v>
      </c>
      <c r="O7" s="14" t="s">
        <v>3</v>
      </c>
      <c r="R7" s="14" t="s">
        <v>4</v>
      </c>
      <c r="U7" s="14" t="s">
        <v>5</v>
      </c>
      <c r="X7" s="14" t="s">
        <v>6</v>
      </c>
    </row>
    <row r="9" spans="1:28">
      <c r="G9" s="147"/>
      <c r="H9" s="148"/>
      <c r="I9" s="50" t="s">
        <v>90</v>
      </c>
      <c r="J9" s="149"/>
      <c r="K9" s="148"/>
      <c r="L9" s="50" t="s">
        <v>91</v>
      </c>
      <c r="M9" s="149"/>
      <c r="N9" s="148"/>
      <c r="O9" s="50" t="s">
        <v>92</v>
      </c>
      <c r="P9" s="149"/>
      <c r="Q9" s="148"/>
      <c r="R9" s="50" t="s">
        <v>93</v>
      </c>
      <c r="S9" s="149"/>
      <c r="T9" s="148"/>
      <c r="U9" s="50"/>
      <c r="V9" s="149"/>
      <c r="W9" s="148"/>
      <c r="X9" s="50"/>
    </row>
    <row r="10" spans="1:28" s="147" customFormat="1">
      <c r="F10" s="150"/>
      <c r="H10" s="148"/>
      <c r="I10" s="45" t="s">
        <v>12</v>
      </c>
      <c r="J10" s="149"/>
      <c r="K10" s="148"/>
      <c r="L10" s="45" t="s">
        <v>12</v>
      </c>
      <c r="M10" s="149"/>
      <c r="N10" s="148"/>
      <c r="O10" s="45" t="s">
        <v>94</v>
      </c>
      <c r="P10" s="149"/>
      <c r="Q10" s="148"/>
      <c r="R10" s="45" t="s">
        <v>94</v>
      </c>
      <c r="S10" s="149"/>
      <c r="T10" s="148"/>
      <c r="U10" s="45" t="s">
        <v>11</v>
      </c>
      <c r="V10" s="149"/>
      <c r="W10" s="148"/>
      <c r="X10" s="45" t="s">
        <v>13</v>
      </c>
    </row>
    <row r="11" spans="1:28" s="17" customFormat="1" ht="41.4">
      <c r="A11" s="16" t="s">
        <v>95</v>
      </c>
      <c r="C11" s="18" t="s">
        <v>9</v>
      </c>
      <c r="D11" s="18"/>
      <c r="F11" s="151" t="s">
        <v>96</v>
      </c>
      <c r="H11" s="19"/>
      <c r="I11" s="87" t="s">
        <v>97</v>
      </c>
      <c r="K11" s="19"/>
      <c r="L11" s="87" t="s">
        <v>98</v>
      </c>
      <c r="N11" s="19"/>
      <c r="O11" s="87" t="s">
        <v>99</v>
      </c>
      <c r="Q11" s="19"/>
      <c r="R11" s="87" t="s">
        <v>100</v>
      </c>
      <c r="T11" s="19"/>
      <c r="U11" s="87" t="s">
        <v>101</v>
      </c>
      <c r="W11" s="19"/>
      <c r="X11" s="87" t="s">
        <v>102</v>
      </c>
    </row>
    <row r="12" spans="1:28" ht="15.6" customHeight="1">
      <c r="A12" s="88">
        <v>1</v>
      </c>
      <c r="C12" s="51" t="s">
        <v>103</v>
      </c>
      <c r="D12" s="51"/>
      <c r="E12" s="89"/>
      <c r="F12" s="90"/>
      <c r="G12" s="89"/>
      <c r="H12" s="91"/>
      <c r="I12" s="92"/>
      <c r="J12" s="89"/>
      <c r="K12" s="91"/>
      <c r="L12" s="92"/>
      <c r="M12" s="89"/>
      <c r="N12" s="91"/>
      <c r="O12" s="92"/>
      <c r="P12" s="89"/>
      <c r="Q12" s="91"/>
      <c r="R12" s="92"/>
      <c r="S12" s="89"/>
      <c r="T12" s="91"/>
      <c r="U12" s="92"/>
      <c r="V12" s="89"/>
      <c r="W12" s="91"/>
      <c r="X12" s="92"/>
    </row>
    <row r="13" spans="1:28" s="23" customFormat="1">
      <c r="A13" s="22">
        <f t="shared" ref="A13:A35" si="0">A12+1</f>
        <v>2</v>
      </c>
      <c r="C13" s="23" t="s">
        <v>54</v>
      </c>
      <c r="D13"/>
      <c r="F13" s="98"/>
      <c r="G13" s="97"/>
      <c r="H13" s="65"/>
      <c r="I13" s="99"/>
      <c r="J13" s="97"/>
      <c r="K13" s="65"/>
      <c r="L13" s="99"/>
      <c r="M13" s="97"/>
      <c r="N13" s="65"/>
      <c r="O13" s="152"/>
      <c r="P13" s="97"/>
      <c r="Q13" s="65"/>
      <c r="R13" s="99"/>
      <c r="S13" s="97"/>
      <c r="T13" s="65"/>
      <c r="U13" s="99"/>
      <c r="V13" s="97"/>
      <c r="W13" s="65"/>
      <c r="X13" s="99"/>
    </row>
    <row r="14" spans="1:28" s="23" customFormat="1">
      <c r="A14" s="22">
        <f t="shared" si="0"/>
        <v>3</v>
      </c>
      <c r="D14" t="s">
        <v>104</v>
      </c>
      <c r="F14" s="98" t="s">
        <v>105</v>
      </c>
      <c r="G14" s="97"/>
      <c r="H14" s="65"/>
      <c r="I14" s="153">
        <v>826.00057503566961</v>
      </c>
      <c r="J14" s="97"/>
      <c r="K14" s="65"/>
      <c r="L14" s="154">
        <v>0</v>
      </c>
      <c r="M14" s="97"/>
      <c r="N14" s="65"/>
      <c r="O14" s="153">
        <v>57.930071285238952</v>
      </c>
      <c r="P14" s="97"/>
      <c r="Q14" s="65"/>
      <c r="R14" s="155">
        <v>0</v>
      </c>
      <c r="S14" s="97"/>
      <c r="T14" s="65"/>
      <c r="U14" s="155">
        <v>0</v>
      </c>
      <c r="V14" s="97"/>
      <c r="W14" s="65"/>
      <c r="X14" s="156">
        <f>SUM(I14:U14)</f>
        <v>883.93064632090852</v>
      </c>
      <c r="Y14" s="157"/>
      <c r="Z14" s="157"/>
      <c r="AA14" s="157"/>
      <c r="AB14" s="157"/>
    </row>
    <row r="15" spans="1:28" s="23" customFormat="1">
      <c r="A15" s="22">
        <f t="shared" si="0"/>
        <v>4</v>
      </c>
      <c r="D15" t="s">
        <v>106</v>
      </c>
      <c r="F15" s="98" t="s">
        <v>107</v>
      </c>
      <c r="G15" s="97"/>
      <c r="H15" s="65"/>
      <c r="I15" s="99">
        <v>0</v>
      </c>
      <c r="J15" s="97"/>
      <c r="K15" s="65"/>
      <c r="L15" s="99">
        <v>396.61302737699697</v>
      </c>
      <c r="M15" s="97"/>
      <c r="N15" s="65"/>
      <c r="O15" s="99">
        <v>46.314205769042779</v>
      </c>
      <c r="P15" s="97"/>
      <c r="Q15" s="65"/>
      <c r="R15" s="155">
        <v>0</v>
      </c>
      <c r="S15" s="97"/>
      <c r="T15" s="65"/>
      <c r="U15" s="155">
        <v>0</v>
      </c>
      <c r="V15" s="97"/>
      <c r="W15" s="65"/>
      <c r="X15" s="155">
        <f>SUM(I15:U15)</f>
        <v>442.92723314603973</v>
      </c>
      <c r="Y15" s="157"/>
      <c r="Z15" s="157"/>
      <c r="AA15" s="157"/>
      <c r="AB15" s="157"/>
    </row>
    <row r="16" spans="1:28" s="23" customFormat="1">
      <c r="A16" s="22">
        <f t="shared" si="0"/>
        <v>5</v>
      </c>
      <c r="D16" t="s">
        <v>108</v>
      </c>
      <c r="F16" s="98" t="s">
        <v>109</v>
      </c>
      <c r="G16" s="97"/>
      <c r="H16" s="65"/>
      <c r="I16" s="99">
        <v>0</v>
      </c>
      <c r="J16" s="97"/>
      <c r="K16" s="65"/>
      <c r="L16" s="99">
        <v>342.39461787048208</v>
      </c>
      <c r="M16" s="97"/>
      <c r="N16" s="65"/>
      <c r="O16" s="99">
        <v>0</v>
      </c>
      <c r="P16" s="97"/>
      <c r="Q16" s="65"/>
      <c r="R16" s="155">
        <v>0</v>
      </c>
      <c r="S16" s="97"/>
      <c r="T16" s="65"/>
      <c r="U16" s="155">
        <v>50.259316502219441</v>
      </c>
      <c r="V16" s="97"/>
      <c r="W16" s="65"/>
      <c r="X16" s="155">
        <f>SUM(I16:U16)</f>
        <v>392.65393437270154</v>
      </c>
      <c r="Y16" s="157"/>
      <c r="Z16" s="157"/>
      <c r="AA16" s="157"/>
      <c r="AB16" s="157"/>
    </row>
    <row r="17" spans="1:27" s="23" customFormat="1">
      <c r="A17" s="22">
        <f t="shared" si="0"/>
        <v>6</v>
      </c>
      <c r="C17" s="23" t="s">
        <v>55</v>
      </c>
      <c r="E17" s="97"/>
      <c r="F17" s="158"/>
      <c r="G17" s="97"/>
      <c r="H17" s="159"/>
      <c r="I17" s="99"/>
      <c r="J17" s="99"/>
      <c r="K17" s="159"/>
      <c r="L17" s="99"/>
      <c r="M17" s="99"/>
      <c r="N17" s="159"/>
      <c r="O17" s="99"/>
      <c r="P17" s="99"/>
      <c r="Q17" s="159"/>
      <c r="R17" s="99"/>
      <c r="S17" s="99"/>
      <c r="T17" s="159"/>
      <c r="U17" s="99"/>
      <c r="V17" s="99"/>
      <c r="W17" s="159"/>
      <c r="X17" s="99"/>
      <c r="Z17" s="157"/>
      <c r="AA17" s="157"/>
    </row>
    <row r="18" spans="1:27" s="23" customFormat="1">
      <c r="A18" s="22">
        <f t="shared" si="0"/>
        <v>7</v>
      </c>
      <c r="D18" s="23" t="s">
        <v>110</v>
      </c>
      <c r="E18" s="97"/>
      <c r="F18" s="160" t="s">
        <v>111</v>
      </c>
      <c r="G18" s="97"/>
      <c r="H18" s="159"/>
      <c r="I18" s="99">
        <v>0</v>
      </c>
      <c r="J18" s="99"/>
      <c r="K18" s="159"/>
      <c r="L18" s="99">
        <v>0</v>
      </c>
      <c r="M18" s="99"/>
      <c r="N18" s="159"/>
      <c r="O18" s="99">
        <v>0</v>
      </c>
      <c r="P18" s="99"/>
      <c r="Q18" s="159"/>
      <c r="R18" s="99">
        <v>0</v>
      </c>
      <c r="S18" s="99"/>
      <c r="T18" s="159"/>
      <c r="U18" s="99">
        <v>0</v>
      </c>
      <c r="V18" s="99"/>
      <c r="W18" s="159"/>
      <c r="X18" s="99">
        <f>SUM(I18:U18)</f>
        <v>0</v>
      </c>
    </row>
    <row r="19" spans="1:27" s="23" customFormat="1">
      <c r="A19" s="22">
        <f t="shared" si="0"/>
        <v>8</v>
      </c>
      <c r="D19" s="23" t="s">
        <v>112</v>
      </c>
      <c r="E19" s="97"/>
      <c r="F19" s="160" t="s">
        <v>113</v>
      </c>
      <c r="G19" s="97"/>
      <c r="H19" s="159"/>
      <c r="I19" s="99">
        <v>7.4217046847758201</v>
      </c>
      <c r="J19" s="99"/>
      <c r="K19" s="159"/>
      <c r="L19" s="99">
        <v>6.6400637827419366</v>
      </c>
      <c r="M19" s="99"/>
      <c r="N19" s="159"/>
      <c r="O19" s="99">
        <v>0.93664612684007087</v>
      </c>
      <c r="P19" s="99"/>
      <c r="Q19" s="159"/>
      <c r="R19" s="99">
        <v>0</v>
      </c>
      <c r="S19" s="99"/>
      <c r="T19" s="159"/>
      <c r="U19" s="99">
        <v>0.45158540564217381</v>
      </c>
      <c r="V19" s="99"/>
      <c r="W19" s="159"/>
      <c r="X19" s="99">
        <f>SUM(I19:U19)</f>
        <v>15.450000000000001</v>
      </c>
    </row>
    <row r="20" spans="1:27" s="23" customFormat="1">
      <c r="A20" s="22">
        <f t="shared" si="0"/>
        <v>9</v>
      </c>
      <c r="D20" s="23" t="s">
        <v>114</v>
      </c>
      <c r="E20" s="97"/>
      <c r="F20" s="160" t="s">
        <v>115</v>
      </c>
      <c r="G20" s="97"/>
      <c r="H20" s="159"/>
      <c r="I20" s="99">
        <v>41.16338787077575</v>
      </c>
      <c r="J20" s="99"/>
      <c r="K20" s="159"/>
      <c r="L20" s="99">
        <v>36.828132158960038</v>
      </c>
      <c r="M20" s="99"/>
      <c r="N20" s="159"/>
      <c r="O20" s="99">
        <v>5.1949692765149766</v>
      </c>
      <c r="P20" s="99"/>
      <c r="Q20" s="159"/>
      <c r="R20" s="99">
        <v>0</v>
      </c>
      <c r="S20" s="99"/>
      <c r="T20" s="159"/>
      <c r="U20" s="99">
        <v>2.5046516937492367</v>
      </c>
      <c r="V20" s="99"/>
      <c r="W20" s="159"/>
      <c r="X20" s="99">
        <f>SUM(I20:U20)</f>
        <v>85.691141000000016</v>
      </c>
    </row>
    <row r="21" spans="1:27" s="23" customFormat="1">
      <c r="A21" s="22">
        <f t="shared" si="0"/>
        <v>10</v>
      </c>
      <c r="D21" s="23" t="s">
        <v>116</v>
      </c>
      <c r="E21" s="97"/>
      <c r="F21" s="160" t="s">
        <v>87</v>
      </c>
      <c r="G21" s="97"/>
      <c r="H21" s="159"/>
      <c r="I21" s="99">
        <v>8.433815187975231</v>
      </c>
      <c r="J21" s="99"/>
      <c r="K21" s="159"/>
      <c r="L21" s="99">
        <v>7.5455805853995344</v>
      </c>
      <c r="M21" s="99"/>
      <c r="N21" s="159"/>
      <c r="O21" s="99">
        <v>1.0643781537826813</v>
      </c>
      <c r="P21" s="99"/>
      <c r="Q21" s="159"/>
      <c r="R21" s="99">
        <v>0</v>
      </c>
      <c r="S21" s="99"/>
      <c r="T21" s="159"/>
      <c r="U21" s="99">
        <v>0.51316887622671048</v>
      </c>
      <c r="V21" s="99"/>
      <c r="W21" s="159"/>
      <c r="X21" s="99">
        <f>SUM(I21:U21)</f>
        <v>17.556942803384157</v>
      </c>
    </row>
    <row r="22" spans="1:27" s="39" customFormat="1" ht="15.6" customHeight="1">
      <c r="A22" s="38">
        <f t="shared" si="0"/>
        <v>11</v>
      </c>
      <c r="C22" s="128" t="s">
        <v>103</v>
      </c>
      <c r="D22" s="128"/>
      <c r="E22" s="74"/>
      <c r="F22" s="104"/>
      <c r="G22" s="74"/>
      <c r="H22" s="75"/>
      <c r="I22" s="161">
        <f>SUM(I12:I21)</f>
        <v>883.01948277919644</v>
      </c>
      <c r="J22" s="74"/>
      <c r="K22" s="75"/>
      <c r="L22" s="161">
        <f>SUM(L12:L21)</f>
        <v>790.02142177458052</v>
      </c>
      <c r="M22" s="74"/>
      <c r="N22" s="75"/>
      <c r="O22" s="161">
        <f>SUM(O12:O21)</f>
        <v>111.44027061141946</v>
      </c>
      <c r="P22" s="74"/>
      <c r="Q22" s="75"/>
      <c r="R22" s="162">
        <f>SUM(R12:R21)</f>
        <v>0</v>
      </c>
      <c r="S22" s="74"/>
      <c r="T22" s="75"/>
      <c r="U22" s="161">
        <f>SUM(U12:U21)</f>
        <v>53.728722477837564</v>
      </c>
      <c r="V22" s="74"/>
      <c r="W22" s="75"/>
      <c r="X22" s="161">
        <f>SUM(X12:X21)</f>
        <v>1838.2098976430341</v>
      </c>
    </row>
    <row r="23" spans="1:27" ht="15.6" customHeight="1">
      <c r="A23" s="88">
        <f t="shared" si="0"/>
        <v>12</v>
      </c>
      <c r="C23" s="51" t="s">
        <v>76</v>
      </c>
      <c r="D23" s="51"/>
      <c r="E23" s="89"/>
      <c r="F23" s="53"/>
      <c r="G23" s="89"/>
      <c r="H23" s="91"/>
      <c r="I23" s="92"/>
      <c r="J23" s="89"/>
      <c r="K23" s="91"/>
      <c r="L23" s="92"/>
      <c r="M23" s="89"/>
      <c r="N23" s="91"/>
      <c r="O23" s="92"/>
      <c r="P23" s="89"/>
      <c r="Q23" s="91"/>
      <c r="R23" s="92"/>
      <c r="S23" s="89"/>
      <c r="T23" s="91"/>
      <c r="U23" s="92"/>
      <c r="V23" s="89"/>
      <c r="W23" s="91"/>
      <c r="X23" s="92"/>
    </row>
    <row r="24" spans="1:27">
      <c r="A24" s="88">
        <f t="shared" si="0"/>
        <v>13</v>
      </c>
      <c r="C24" t="s">
        <v>117</v>
      </c>
      <c r="E24" s="89"/>
      <c r="F24" s="53" t="s">
        <v>118</v>
      </c>
      <c r="G24" s="89"/>
      <c r="H24" s="91"/>
      <c r="I24" s="163">
        <v>0</v>
      </c>
      <c r="J24" s="89"/>
      <c r="K24" s="91"/>
      <c r="L24" s="163">
        <v>0</v>
      </c>
      <c r="M24" s="89"/>
      <c r="N24" s="91"/>
      <c r="O24" s="163">
        <v>0</v>
      </c>
      <c r="P24" s="89"/>
      <c r="Q24" s="91"/>
      <c r="R24" s="92">
        <v>146.64535657901064</v>
      </c>
      <c r="S24" s="89"/>
      <c r="T24" s="91"/>
      <c r="U24" s="119">
        <v>0</v>
      </c>
      <c r="V24" s="89"/>
      <c r="W24" s="91"/>
      <c r="X24" s="164">
        <f>SUM(L24:U24)</f>
        <v>146.64535657901064</v>
      </c>
    </row>
    <row r="25" spans="1:27">
      <c r="A25" s="88">
        <f t="shared" si="0"/>
        <v>14</v>
      </c>
      <c r="C25" t="s">
        <v>119</v>
      </c>
      <c r="E25" s="89"/>
      <c r="F25" s="165" t="s">
        <v>120</v>
      </c>
      <c r="G25" s="89"/>
      <c r="H25" s="166"/>
      <c r="I25" s="119">
        <v>0</v>
      </c>
      <c r="J25" s="119"/>
      <c r="K25" s="166"/>
      <c r="L25" s="119">
        <v>0</v>
      </c>
      <c r="M25" s="119"/>
      <c r="N25" s="166"/>
      <c r="O25" s="119">
        <v>0</v>
      </c>
      <c r="P25" s="119"/>
      <c r="Q25" s="166"/>
      <c r="R25" s="119">
        <v>4.2631199999999998</v>
      </c>
      <c r="S25" s="119"/>
      <c r="T25" s="166"/>
      <c r="U25" s="119">
        <v>0</v>
      </c>
      <c r="V25" s="119"/>
      <c r="W25" s="166"/>
      <c r="X25" s="119">
        <f>SUM(L25:U25)</f>
        <v>4.2631199999999998</v>
      </c>
    </row>
    <row r="26" spans="1:27">
      <c r="A26" s="88">
        <f t="shared" si="0"/>
        <v>15</v>
      </c>
      <c r="C26" s="77" t="s">
        <v>121</v>
      </c>
      <c r="E26" s="89"/>
      <c r="F26" s="133" t="s">
        <v>122</v>
      </c>
      <c r="G26" s="89"/>
      <c r="H26" s="91"/>
      <c r="I26" s="163">
        <v>0</v>
      </c>
      <c r="J26" s="89"/>
      <c r="K26" s="91"/>
      <c r="L26" s="163">
        <v>0</v>
      </c>
      <c r="M26" s="89"/>
      <c r="N26" s="91"/>
      <c r="O26" s="163">
        <v>0</v>
      </c>
      <c r="P26" s="89"/>
      <c r="Q26" s="91"/>
      <c r="R26" s="163">
        <v>17.304666999999998</v>
      </c>
      <c r="S26" s="89"/>
      <c r="T26" s="91"/>
      <c r="U26" s="119">
        <v>0</v>
      </c>
      <c r="V26" s="89"/>
      <c r="W26" s="91"/>
      <c r="X26" s="164">
        <f>SUM(L26:U26)</f>
        <v>17.304666999999998</v>
      </c>
    </row>
    <row r="27" spans="1:27" s="39" customFormat="1" ht="15.6" customHeight="1">
      <c r="A27" s="88">
        <f t="shared" si="0"/>
        <v>16</v>
      </c>
      <c r="C27" s="128" t="s">
        <v>76</v>
      </c>
      <c r="D27" s="128"/>
      <c r="E27" s="74"/>
      <c r="F27" s="104"/>
      <c r="G27" s="74"/>
      <c r="H27" s="75"/>
      <c r="I27" s="162">
        <f>SUM(I23:I26)</f>
        <v>0</v>
      </c>
      <c r="J27" s="74"/>
      <c r="K27" s="75"/>
      <c r="L27" s="162">
        <f>SUM(L23:L26)</f>
        <v>0</v>
      </c>
      <c r="M27" s="74"/>
      <c r="N27" s="75"/>
      <c r="O27" s="162">
        <f>SUM(O23:O26)</f>
        <v>0</v>
      </c>
      <c r="P27" s="74"/>
      <c r="Q27" s="75"/>
      <c r="R27" s="161">
        <f>SUM(R23:R26)</f>
        <v>168.21314357901062</v>
      </c>
      <c r="S27" s="74"/>
      <c r="T27" s="75"/>
      <c r="U27" s="162">
        <f>SUM(U23:U26)</f>
        <v>0</v>
      </c>
      <c r="V27" s="74"/>
      <c r="W27" s="75"/>
      <c r="X27" s="161">
        <f>SUM(X23:X26)</f>
        <v>168.21314357901062</v>
      </c>
    </row>
    <row r="28" spans="1:27" s="39" customFormat="1" ht="15.6" customHeight="1">
      <c r="A28" s="88">
        <f t="shared" si="0"/>
        <v>17</v>
      </c>
      <c r="C28" s="128" t="s">
        <v>123</v>
      </c>
      <c r="D28" s="128"/>
      <c r="E28" s="74"/>
      <c r="F28" s="73" t="s">
        <v>78</v>
      </c>
      <c r="G28" s="74"/>
      <c r="H28" s="75"/>
      <c r="I28" s="167">
        <v>0</v>
      </c>
      <c r="J28" s="74"/>
      <c r="K28" s="75"/>
      <c r="L28" s="167">
        <v>0</v>
      </c>
      <c r="M28" s="74"/>
      <c r="N28" s="75"/>
      <c r="O28" s="167">
        <v>0</v>
      </c>
      <c r="P28" s="74"/>
      <c r="Q28" s="75"/>
      <c r="R28" s="168">
        <v>0.1</v>
      </c>
      <c r="S28" s="74"/>
      <c r="T28" s="75"/>
      <c r="U28" s="167"/>
      <c r="V28" s="74"/>
      <c r="W28" s="75"/>
      <c r="X28" s="169">
        <f>SUM(L28:U28)</f>
        <v>0.1</v>
      </c>
    </row>
    <row r="29" spans="1:27" s="30" customFormat="1" ht="18.899999999999999" customHeight="1">
      <c r="A29" s="88">
        <f t="shared" si="0"/>
        <v>18</v>
      </c>
      <c r="C29" s="170" t="s">
        <v>124</v>
      </c>
      <c r="D29" s="170"/>
      <c r="E29" s="171"/>
      <c r="F29" s="68" t="s">
        <v>125</v>
      </c>
      <c r="G29" s="171"/>
      <c r="H29" s="172"/>
      <c r="I29" s="173">
        <v>0</v>
      </c>
      <c r="J29" s="171"/>
      <c r="K29" s="172"/>
      <c r="L29" s="173">
        <v>0</v>
      </c>
      <c r="M29" s="171"/>
      <c r="N29" s="172"/>
      <c r="O29" s="174">
        <v>5.2836820000000007</v>
      </c>
      <c r="P29" s="171"/>
      <c r="Q29" s="172"/>
      <c r="R29" s="175">
        <v>0</v>
      </c>
      <c r="S29" s="171"/>
      <c r="T29" s="172"/>
      <c r="U29" s="175">
        <v>0</v>
      </c>
      <c r="V29" s="171"/>
      <c r="W29" s="172"/>
      <c r="X29" s="169">
        <f>SUM(L29:U29)</f>
        <v>5.2836820000000007</v>
      </c>
    </row>
    <row r="30" spans="1:27" ht="15.6" customHeight="1">
      <c r="A30" s="88">
        <f t="shared" si="0"/>
        <v>19</v>
      </c>
      <c r="C30" s="51" t="s">
        <v>85</v>
      </c>
      <c r="D30" s="51"/>
      <c r="E30" s="89"/>
      <c r="F30" s="53"/>
      <c r="G30" s="89"/>
      <c r="H30" s="91"/>
      <c r="I30" s="92"/>
      <c r="J30" s="89"/>
      <c r="K30" s="91"/>
      <c r="L30" s="92"/>
      <c r="M30" s="89"/>
      <c r="N30" s="91"/>
      <c r="O30" s="92"/>
      <c r="P30" s="89"/>
      <c r="Q30" s="91"/>
      <c r="R30" s="92"/>
      <c r="S30" s="89"/>
      <c r="T30" s="91"/>
      <c r="U30" s="92"/>
      <c r="V30" s="89"/>
      <c r="W30" s="91"/>
      <c r="X30" s="92"/>
    </row>
    <row r="31" spans="1:27">
      <c r="A31" s="88">
        <f t="shared" si="0"/>
        <v>20</v>
      </c>
      <c r="C31" t="s">
        <v>126</v>
      </c>
      <c r="E31" s="89"/>
      <c r="F31" s="133" t="s">
        <v>127</v>
      </c>
      <c r="G31" s="89"/>
      <c r="H31" s="91"/>
      <c r="I31" s="92">
        <v>0</v>
      </c>
      <c r="J31" s="89"/>
      <c r="K31" s="91"/>
      <c r="L31" s="92">
        <v>2.79054</v>
      </c>
      <c r="M31" s="89"/>
      <c r="N31" s="91"/>
      <c r="O31" s="163">
        <v>0</v>
      </c>
      <c r="P31" s="89"/>
      <c r="Q31" s="91"/>
      <c r="R31" s="163">
        <v>0</v>
      </c>
      <c r="S31" s="89"/>
      <c r="T31" s="91"/>
      <c r="U31" s="163">
        <v>0</v>
      </c>
      <c r="V31" s="89"/>
      <c r="W31" s="91"/>
      <c r="X31" s="176">
        <f>SUM(L31:U31)</f>
        <v>2.79054</v>
      </c>
    </row>
    <row r="32" spans="1:27">
      <c r="A32" s="88">
        <f t="shared" si="0"/>
        <v>21</v>
      </c>
      <c r="C32" t="s">
        <v>128</v>
      </c>
      <c r="E32" s="89"/>
      <c r="F32" s="165" t="s">
        <v>129</v>
      </c>
      <c r="G32" s="89"/>
      <c r="H32" s="166"/>
      <c r="I32" s="119">
        <v>0</v>
      </c>
      <c r="J32" s="119"/>
      <c r="K32" s="166"/>
      <c r="L32" s="119">
        <v>0</v>
      </c>
      <c r="M32" s="119"/>
      <c r="N32" s="166"/>
      <c r="O32" s="119">
        <v>0</v>
      </c>
      <c r="P32" s="119"/>
      <c r="Q32" s="166"/>
      <c r="R32" s="119">
        <v>0</v>
      </c>
      <c r="S32" s="119"/>
      <c r="T32" s="166"/>
      <c r="U32" s="119">
        <v>0</v>
      </c>
      <c r="V32" s="119"/>
      <c r="W32" s="166"/>
      <c r="X32" s="119">
        <f>SUM(L32:U32)</f>
        <v>0</v>
      </c>
    </row>
    <row r="33" spans="1:24">
      <c r="A33" s="88">
        <f t="shared" si="0"/>
        <v>22</v>
      </c>
      <c r="C33" t="s">
        <v>228</v>
      </c>
      <c r="E33" s="89"/>
      <c r="F33" s="165" t="s">
        <v>130</v>
      </c>
      <c r="G33" s="89"/>
      <c r="H33" s="166"/>
      <c r="I33" s="119">
        <v>0</v>
      </c>
      <c r="J33" s="119"/>
      <c r="K33" s="166"/>
      <c r="L33" s="119">
        <v>2.8571430000000002</v>
      </c>
      <c r="M33" s="119"/>
      <c r="N33" s="166"/>
      <c r="O33" s="119">
        <v>0</v>
      </c>
      <c r="P33" s="119"/>
      <c r="Q33" s="166"/>
      <c r="R33" s="119">
        <v>0</v>
      </c>
      <c r="S33" s="119"/>
      <c r="T33" s="166"/>
      <c r="U33" s="119">
        <v>0</v>
      </c>
      <c r="V33" s="119"/>
      <c r="W33" s="166"/>
      <c r="X33" s="119">
        <f>SUM(L33:U33)</f>
        <v>2.8571430000000002</v>
      </c>
    </row>
    <row r="34" spans="1:24" s="39" customFormat="1" ht="15.6" customHeight="1">
      <c r="A34" s="88">
        <f>A33+1</f>
        <v>23</v>
      </c>
      <c r="C34" s="128" t="s">
        <v>131</v>
      </c>
      <c r="D34" s="128"/>
      <c r="E34" s="74"/>
      <c r="F34" s="104"/>
      <c r="G34" s="74"/>
      <c r="H34" s="75"/>
      <c r="I34" s="161">
        <f>SUM(I31:I32)</f>
        <v>0</v>
      </c>
      <c r="J34" s="177"/>
      <c r="K34" s="75"/>
      <c r="L34" s="161">
        <f>SUM(L31:L33)</f>
        <v>5.6476830000000007</v>
      </c>
      <c r="M34" s="177"/>
      <c r="N34" s="75"/>
      <c r="O34" s="162">
        <f>SUM(O31:O32)</f>
        <v>0</v>
      </c>
      <c r="P34" s="177"/>
      <c r="Q34" s="75"/>
      <c r="R34" s="162">
        <f>SUM(R31:R32)</f>
        <v>0</v>
      </c>
      <c r="S34" s="177"/>
      <c r="T34" s="75"/>
      <c r="U34" s="162">
        <f>SUM(U31:U32)</f>
        <v>0</v>
      </c>
      <c r="V34" s="177"/>
      <c r="W34" s="75"/>
      <c r="X34" s="178">
        <f>SUM(X31:X33)</f>
        <v>5.6476830000000007</v>
      </c>
    </row>
    <row r="35" spans="1:24" s="130" customFormat="1" ht="15.6" customHeight="1">
      <c r="A35" s="88">
        <f t="shared" si="0"/>
        <v>24</v>
      </c>
      <c r="C35" s="131" t="s">
        <v>132</v>
      </c>
      <c r="D35" s="131"/>
      <c r="E35" s="135"/>
      <c r="F35" s="136"/>
      <c r="G35" s="135"/>
      <c r="H35" s="137"/>
      <c r="I35" s="138">
        <f>SUM(I22,I27,I28,I29,I34)</f>
        <v>883.01948277919644</v>
      </c>
      <c r="J35" s="140"/>
      <c r="K35" s="140"/>
      <c r="L35" s="138">
        <f>SUM(L22,L27,L28,L29,L34)</f>
        <v>795.66910477458055</v>
      </c>
      <c r="M35" s="140"/>
      <c r="N35" s="140"/>
      <c r="O35" s="138">
        <f>SUM(O22,O27,O28,O29,O34)</f>
        <v>116.72395261141946</v>
      </c>
      <c r="P35" s="140"/>
      <c r="Q35" s="140"/>
      <c r="R35" s="138">
        <f>SUM(R22,R27,R28,R29,R34)</f>
        <v>168.31314357901061</v>
      </c>
      <c r="S35" s="140"/>
      <c r="T35" s="140"/>
      <c r="U35" s="138">
        <f>SUM(U22,U27,U28,U29,U34)</f>
        <v>53.728722477837564</v>
      </c>
      <c r="V35" s="140"/>
      <c r="W35" s="140"/>
      <c r="X35" s="138">
        <f>SUM(X22,X27,X28,X29,X34)</f>
        <v>2017.4544062220446</v>
      </c>
    </row>
  </sheetData>
  <printOptions horizontalCentered="1"/>
  <pageMargins left="0.75" right="0.5" top="0.75" bottom="0.5" header="0.5" footer="0.5"/>
  <pageSetup scale="72" fitToHeight="0" orientation="portrait" r:id="rId1"/>
  <headerFooter alignWithMargins="0">
    <oddFooter>&amp;L&amp;A&amp;CConfidentiality: Public&amp;R&amp;P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/>
  </sheetViews>
  <sheetFormatPr defaultRowHeight="13.8"/>
  <cols>
    <col min="1" max="1" width="4.875" customWidth="1"/>
    <col min="2" max="2" width="1.875" customWidth="1"/>
    <col min="3" max="3" width="2.875" customWidth="1"/>
    <col min="4" max="4" width="27.625" customWidth="1"/>
    <col min="5" max="5" width="1.875" customWidth="1"/>
    <col min="6" max="6" width="9.375" customWidth="1"/>
    <col min="7" max="8" width="1.875" customWidth="1"/>
    <col min="9" max="9" width="10.375" customWidth="1"/>
    <col min="10" max="10" width="9.375" customWidth="1"/>
    <col min="11" max="11" width="10.875" customWidth="1"/>
    <col min="12" max="13" width="1.875" customWidth="1"/>
    <col min="14" max="15" width="12.875" customWidth="1"/>
    <col min="16" max="17" width="1.875" customWidth="1"/>
    <col min="18" max="18" width="13.125" customWidth="1"/>
    <col min="19" max="19" width="11.37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6" t="str">
        <f>TablePrefix&amp;TRIM(MID(CELL("filename",T1),FIND("]",CELL("filename",T1))+1,4))&amp;TableSuffix</f>
        <v>Table V-8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September 13, 2017</v>
      </c>
    </row>
    <row r="4" spans="1:23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899999999999999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65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65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Costs'!L15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899999999999999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899999999999999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65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>
        <f>('V-7 DTS Costs'!$X$16-'V-7 DTS Costs'!$O$16)*'V-6 POD Classification'!$I$19</f>
        <v>50.259316502219455</v>
      </c>
      <c r="J19" s="106">
        <f>SUM('V-7 DTS Costs'!$U$18:$U$21)</f>
        <v>3.469405975618121</v>
      </c>
      <c r="K19" s="106">
        <f>SUM(I19:J19)</f>
        <v>53.728722477837579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>
        <f>ROUND(I19*1000000/$N19,0)</f>
        <v>9467</v>
      </c>
      <c r="S19" s="109">
        <f>ROUND(J19*1000000/$N19,0)</f>
        <v>653</v>
      </c>
      <c r="T19" s="109">
        <f>ROUND(K19*1000000/N19,0)</f>
        <v>10120</v>
      </c>
      <c r="U19" s="102" t="s">
        <v>71</v>
      </c>
      <c r="V19" s="115">
        <f>MROUND(0.79*T19,1)</f>
        <v>7995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>
        <f>('V-7 DTS Costs'!$X$16-'V-7 DTS Costs'!$O$16)*'V-6 POD Classification'!$L$19</f>
        <v>140.24581089011647</v>
      </c>
      <c r="J20" s="69">
        <f>SUM('V-7 DTS Costs'!$L$18:$L$21)*I20/SUM(I$16,I$20:I$23)</f>
        <v>9.6811832754648304</v>
      </c>
      <c r="K20" s="69">
        <f>SUM(I20:J20)</f>
        <v>149.92699416558131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>
        <f t="shared" ref="R20:S23" si="1">ROUND(I20*1000000/$N20,0)</f>
        <v>3843</v>
      </c>
      <c r="S20" s="109">
        <f t="shared" si="1"/>
        <v>265</v>
      </c>
      <c r="T20" s="109">
        <f>ROUND(K20*1000000/N20,0)</f>
        <v>4108</v>
      </c>
      <c r="U20" s="118" t="s">
        <v>61</v>
      </c>
      <c r="V20" s="115">
        <f>MROUND(0.79*T20,1)</f>
        <v>3245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>
        <f>('V-7 DTS Costs'!$X$16-'V-7 DTS Costs'!$O$16)*'V-6 POD Classification'!$N$19</f>
        <v>83.059864681672124</v>
      </c>
      <c r="J21" s="69">
        <f>SUM('V-7 DTS Costs'!$L$18:$L$21)*I21/SUM(I$16,I$20:I$23)</f>
        <v>5.7336313128711405</v>
      </c>
      <c r="K21" s="69">
        <f>SUM(I21:J21)</f>
        <v>88.793495994543264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>
        <f t="shared" si="1"/>
        <v>2406</v>
      </c>
      <c r="S21" s="109">
        <f t="shared" si="1"/>
        <v>166</v>
      </c>
      <c r="T21" s="109">
        <f>ROUND(K21*1000000/N21,0)</f>
        <v>2572</v>
      </c>
      <c r="U21" s="118" t="s">
        <v>61</v>
      </c>
      <c r="V21" s="115">
        <f>MROUND(0.79*T21,1)</f>
        <v>2032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>
        <f>('V-7 DTS Costs'!$X$16-'V-7 DTS Costs'!$O$16)*'V-6 POD Classification'!$P$19</f>
        <v>72.458115241948832</v>
      </c>
      <c r="J22" s="69">
        <f>SUM('V-7 DTS Costs'!$L$18:$L$21)*I22/SUM(I$16,I$20:I$23)</f>
        <v>5.0017914189370893</v>
      </c>
      <c r="K22" s="69">
        <f>SUM(I22:J22)</f>
        <v>77.45990666088592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>
        <f t="shared" si="1"/>
        <v>1683</v>
      </c>
      <c r="S22" s="109">
        <f t="shared" si="1"/>
        <v>116</v>
      </c>
      <c r="T22" s="109">
        <f>ROUND(K22*1000000/N22,0)</f>
        <v>1799</v>
      </c>
      <c r="U22" s="118" t="s">
        <v>61</v>
      </c>
      <c r="V22" s="115">
        <f>MROUND(0.79*T22,1)</f>
        <v>1421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>
        <f>('V-7 DTS Costs'!$X$16-'V-7 DTS Costs'!$O$16)*'V-6 POD Classification'!$R$19</f>
        <v>46.630827056744664</v>
      </c>
      <c r="J23" s="69">
        <f>SUM('V-7 DTS Costs'!$L$18:$L$21)*I23/SUM(I$16,I$20:I$23)</f>
        <v>3.2189309624125375</v>
      </c>
      <c r="K23" s="69">
        <f>SUM(I23:J23)</f>
        <v>49.8497580191572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>
        <f t="shared" si="1"/>
        <v>1087</v>
      </c>
      <c r="S23" s="109">
        <f t="shared" si="1"/>
        <v>75</v>
      </c>
      <c r="T23" s="109">
        <f>ROUND(K23*1000000/N23,0)</f>
        <v>1162</v>
      </c>
      <c r="U23" s="118" t="s">
        <v>61</v>
      </c>
      <c r="V23" s="115">
        <f>T23</f>
        <v>1162</v>
      </c>
      <c r="W23" s="116"/>
      <c r="X23" s="39"/>
      <c r="Y23" s="39"/>
    </row>
    <row r="24" spans="1:25" ht="18.899999999999999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899999999999999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899999999999999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899999999999999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899999999999999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899999999999999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899999999999999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899999999999999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topLeftCell="J1" workbookViewId="0">
      <selection activeCell="O42" sqref="O42"/>
    </sheetView>
  </sheetViews>
  <sheetFormatPr defaultColWidth="12.875" defaultRowHeight="13.8"/>
  <cols>
    <col min="1" max="16384" width="12.875" style="189"/>
  </cols>
  <sheetData>
    <row r="1" spans="1:25" s="187" customFormat="1" ht="13.2">
      <c r="A1" s="186" t="str">
        <f>Applicant</f>
        <v>Alberta Electric System Operator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N1" s="186" t="str">
        <f>Applicant</f>
        <v>Alberta Electric System Operator</v>
      </c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s="187" customFormat="1" ht="13.2">
      <c r="A2" s="186" t="str">
        <f>Application</f>
        <v>2018 ISO Tariff Application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N2" s="186" t="str">
        <f>Application</f>
        <v>2018 ISO Tariff Application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87" customFormat="1" ht="13.2">
      <c r="A3" s="186" t="str">
        <f>TableGroup1</f>
        <v>Appendix V — Option 1 Analysis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N3" s="186" t="str">
        <f>TableGroup1</f>
        <v>Appendix V — Option 1 Analysis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87" customFormat="1" ht="13.2">
      <c r="A4" s="186" t="s">
        <v>144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N4" s="186" t="s">
        <v>145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5" spans="1:25" s="187" customFormat="1" ht="13.2">
      <c r="A5" s="186" t="str">
        <f>TableDate</f>
        <v>September 13, 2017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N5" s="186" t="str">
        <f>TableDate</f>
        <v>September 13, 2017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</row>
    <row r="37" spans="1:22">
      <c r="A37" s="188" t="s">
        <v>146</v>
      </c>
    </row>
    <row r="38" spans="1:22">
      <c r="A38" s="188"/>
    </row>
    <row r="39" spans="1:22">
      <c r="I39" s="272" t="s">
        <v>147</v>
      </c>
      <c r="J39" s="272"/>
      <c r="K39" s="272" t="s">
        <v>148</v>
      </c>
      <c r="L39" s="272"/>
    </row>
    <row r="40" spans="1:22" ht="27.6">
      <c r="A40" s="190" t="s">
        <v>149</v>
      </c>
      <c r="B40" s="190" t="s">
        <v>150</v>
      </c>
      <c r="C40" s="190" t="s">
        <v>151</v>
      </c>
      <c r="D40" s="190" t="s">
        <v>152</v>
      </c>
      <c r="E40" s="190" t="s">
        <v>153</v>
      </c>
      <c r="F40" s="190" t="s">
        <v>154</v>
      </c>
      <c r="G40" s="191" t="s">
        <v>155</v>
      </c>
      <c r="I40" s="191" t="s">
        <v>156</v>
      </c>
      <c r="J40" s="191" t="s">
        <v>157</v>
      </c>
      <c r="K40" s="192" t="s">
        <v>150</v>
      </c>
      <c r="L40" s="192" t="s">
        <v>149</v>
      </c>
      <c r="O40" s="193" t="s">
        <v>158</v>
      </c>
      <c r="Q40" s="190" t="s">
        <v>151</v>
      </c>
      <c r="R40" s="190" t="s">
        <v>152</v>
      </c>
      <c r="S40" s="190" t="s">
        <v>150</v>
      </c>
      <c r="T40" s="190" t="s">
        <v>153</v>
      </c>
      <c r="U40" s="190" t="s">
        <v>154</v>
      </c>
      <c r="V40" s="194" t="s">
        <v>155</v>
      </c>
    </row>
    <row r="41" spans="1:22">
      <c r="A41" s="195">
        <f t="shared" ref="A41:A104" si="0">S42</f>
        <v>0</v>
      </c>
      <c r="B41" s="195">
        <f t="shared" ref="B41:B104" si="1">S42</f>
        <v>0</v>
      </c>
      <c r="C41" s="196">
        <f t="shared" ref="C41:D104" si="2">Q42</f>
        <v>0</v>
      </c>
      <c r="D41" s="195">
        <f t="shared" si="2"/>
        <v>0</v>
      </c>
      <c r="E41" s="195">
        <f t="shared" ref="E41:G104" si="3">T42</f>
        <v>1</v>
      </c>
      <c r="F41" s="195">
        <f t="shared" si="3"/>
        <v>0</v>
      </c>
      <c r="G41" s="195">
        <f t="shared" si="3"/>
        <v>0</v>
      </c>
      <c r="I41" s="195">
        <v>0.55000000000000004</v>
      </c>
      <c r="J41" s="195">
        <v>0.65</v>
      </c>
      <c r="K41" s="195">
        <f>I41</f>
        <v>0.55000000000000004</v>
      </c>
      <c r="L41" s="195">
        <v>0</v>
      </c>
      <c r="O41" s="197">
        <v>0.82</v>
      </c>
      <c r="Q41" s="198"/>
      <c r="R41" s="199">
        <f>'Investment Proposed'!X303</f>
        <v>0.41052631578947368</v>
      </c>
      <c r="S41" s="199">
        <f>'Investment Proposed'!S303</f>
        <v>0.59760053312557482</v>
      </c>
      <c r="T41" s="199">
        <f>'Investment Proposed'!U303</f>
        <v>0.40239946687442518</v>
      </c>
      <c r="U41" s="199">
        <f>'Investment Proposed'!V303</f>
        <v>0.10839716488321745</v>
      </c>
      <c r="V41" s="199">
        <f>'Investment Proposed'!Z302</f>
        <v>4.2105263157894736E-2</v>
      </c>
    </row>
    <row r="42" spans="1:22">
      <c r="A42" s="195">
        <f t="shared" si="0"/>
        <v>8.7036937120784242E-3</v>
      </c>
      <c r="B42" s="195">
        <f t="shared" si="1"/>
        <v>8.7036937120784242E-3</v>
      </c>
      <c r="C42" s="196">
        <f t="shared" si="2"/>
        <v>0.01</v>
      </c>
      <c r="D42" s="195">
        <f t="shared" si="2"/>
        <v>0</v>
      </c>
      <c r="E42" s="195">
        <f t="shared" si="3"/>
        <v>0.99129630628792165</v>
      </c>
      <c r="F42" s="195">
        <f t="shared" si="3"/>
        <v>0</v>
      </c>
      <c r="G42" s="195">
        <f t="shared" si="3"/>
        <v>0</v>
      </c>
      <c r="K42" s="195">
        <f>K41</f>
        <v>0.55000000000000004</v>
      </c>
      <c r="L42" s="195">
        <v>1</v>
      </c>
      <c r="O42" s="200"/>
      <c r="Q42" s="196">
        <v>0</v>
      </c>
      <c r="R42" s="201">
        <f t="dataTable" ref="R42:V742" dt2D="0" dtr="0" r1="O41"/>
        <v>0</v>
      </c>
      <c r="S42" s="201">
        <v>0</v>
      </c>
      <c r="T42" s="201">
        <v>1</v>
      </c>
      <c r="U42" s="201">
        <v>0</v>
      </c>
      <c r="V42" s="201">
        <v>0</v>
      </c>
    </row>
    <row r="43" spans="1:22">
      <c r="A43" s="195">
        <f t="shared" si="0"/>
        <v>1.7098553242642239E-2</v>
      </c>
      <c r="B43" s="195">
        <f t="shared" si="1"/>
        <v>1.7098553242642239E-2</v>
      </c>
      <c r="C43" s="196">
        <f t="shared" si="2"/>
        <v>0.02</v>
      </c>
      <c r="D43" s="195">
        <f t="shared" si="2"/>
        <v>0</v>
      </c>
      <c r="E43" s="195">
        <f t="shared" si="3"/>
        <v>0.9829014467573578</v>
      </c>
      <c r="F43" s="195">
        <f t="shared" si="3"/>
        <v>0</v>
      </c>
      <c r="G43" s="195">
        <f t="shared" si="3"/>
        <v>0</v>
      </c>
      <c r="K43" s="195">
        <f>J41</f>
        <v>0.65</v>
      </c>
      <c r="L43" s="195">
        <v>1</v>
      </c>
      <c r="O43" s="200"/>
      <c r="Q43" s="196">
        <f>Q42+0.01</f>
        <v>0.01</v>
      </c>
      <c r="R43" s="201">
        <v>0</v>
      </c>
      <c r="S43" s="201">
        <v>8.7036937120784242E-3</v>
      </c>
      <c r="T43" s="201">
        <v>0.99129630628792165</v>
      </c>
      <c r="U43" s="201">
        <v>0</v>
      </c>
      <c r="V43" s="201">
        <v>0</v>
      </c>
    </row>
    <row r="44" spans="1:22">
      <c r="A44" s="195">
        <f t="shared" si="0"/>
        <v>2.5802246954720675E-2</v>
      </c>
      <c r="B44" s="195">
        <f t="shared" si="1"/>
        <v>2.5802246954720675E-2</v>
      </c>
      <c r="C44" s="196">
        <f t="shared" si="2"/>
        <v>0.03</v>
      </c>
      <c r="D44" s="195">
        <f t="shared" si="2"/>
        <v>0</v>
      </c>
      <c r="E44" s="195">
        <f t="shared" si="3"/>
        <v>0.97419775304527934</v>
      </c>
      <c r="F44" s="195">
        <f t="shared" si="3"/>
        <v>0</v>
      </c>
      <c r="G44" s="195">
        <f t="shared" si="3"/>
        <v>0</v>
      </c>
      <c r="K44" s="195">
        <f>K43</f>
        <v>0.65</v>
      </c>
      <c r="L44" s="195">
        <v>0</v>
      </c>
      <c r="O44" s="200"/>
      <c r="Q44" s="196">
        <f t="shared" ref="Q44:Q107" si="4">Q43+0.01</f>
        <v>0.02</v>
      </c>
      <c r="R44" s="201">
        <v>0</v>
      </c>
      <c r="S44" s="201">
        <v>1.7098553242642239E-2</v>
      </c>
      <c r="T44" s="201">
        <v>0.9829014467573578</v>
      </c>
      <c r="U44" s="201">
        <v>0</v>
      </c>
      <c r="V44" s="201">
        <v>0</v>
      </c>
    </row>
    <row r="45" spans="1:22">
      <c r="A45" s="195">
        <f t="shared" si="0"/>
        <v>3.4261570854822489E-2</v>
      </c>
      <c r="B45" s="195">
        <f t="shared" si="1"/>
        <v>3.4261570854822489E-2</v>
      </c>
      <c r="C45" s="196">
        <f t="shared" si="2"/>
        <v>0.04</v>
      </c>
      <c r="D45" s="195">
        <f t="shared" si="2"/>
        <v>0</v>
      </c>
      <c r="E45" s="195">
        <f t="shared" si="3"/>
        <v>0.96573842914517749</v>
      </c>
      <c r="F45" s="195">
        <f t="shared" si="3"/>
        <v>0</v>
      </c>
      <c r="G45" s="195">
        <f t="shared" si="3"/>
        <v>0</v>
      </c>
      <c r="O45" s="202"/>
      <c r="Q45" s="196">
        <f t="shared" si="4"/>
        <v>0.03</v>
      </c>
      <c r="R45" s="201">
        <v>0</v>
      </c>
      <c r="S45" s="201">
        <v>2.5802246954720675E-2</v>
      </c>
      <c r="T45" s="201">
        <v>0.97419775304527934</v>
      </c>
      <c r="U45" s="201">
        <v>0</v>
      </c>
      <c r="V45" s="201">
        <v>0</v>
      </c>
    </row>
    <row r="46" spans="1:22">
      <c r="A46" s="195">
        <f t="shared" si="0"/>
        <v>4.2965264566900904E-2</v>
      </c>
      <c r="B46" s="195">
        <f t="shared" si="1"/>
        <v>4.2965264566900904E-2</v>
      </c>
      <c r="C46" s="196">
        <f t="shared" si="2"/>
        <v>0.05</v>
      </c>
      <c r="D46" s="195">
        <f t="shared" si="2"/>
        <v>0</v>
      </c>
      <c r="E46" s="195">
        <f t="shared" si="3"/>
        <v>0.95703473543309892</v>
      </c>
      <c r="F46" s="195">
        <f t="shared" si="3"/>
        <v>0</v>
      </c>
      <c r="G46" s="195">
        <f t="shared" si="3"/>
        <v>0</v>
      </c>
      <c r="I46" s="272" t="s">
        <v>159</v>
      </c>
      <c r="J46" s="272"/>
      <c r="K46" s="272" t="s">
        <v>148</v>
      </c>
      <c r="L46" s="272"/>
      <c r="O46" s="200"/>
      <c r="Q46" s="196">
        <f t="shared" si="4"/>
        <v>0.04</v>
      </c>
      <c r="R46" s="201">
        <v>0</v>
      </c>
      <c r="S46" s="201">
        <v>3.4261570854822489E-2</v>
      </c>
      <c r="T46" s="201">
        <v>0.96573842914517749</v>
      </c>
      <c r="U46" s="201">
        <v>0</v>
      </c>
      <c r="V46" s="201">
        <v>0</v>
      </c>
    </row>
    <row r="47" spans="1:22">
      <c r="A47" s="195">
        <f t="shared" si="0"/>
        <v>5.1765980371829994E-2</v>
      </c>
      <c r="B47" s="195">
        <f t="shared" si="1"/>
        <v>5.1765980371829994E-2</v>
      </c>
      <c r="C47" s="196">
        <f t="shared" si="2"/>
        <v>6.0000000000000005E-2</v>
      </c>
      <c r="D47" s="195">
        <f t="shared" si="2"/>
        <v>0</v>
      </c>
      <c r="E47" s="195">
        <f t="shared" si="3"/>
        <v>0.94823401962817</v>
      </c>
      <c r="F47" s="195">
        <f t="shared" si="3"/>
        <v>0</v>
      </c>
      <c r="G47" s="195">
        <f t="shared" si="3"/>
        <v>0</v>
      </c>
      <c r="I47" s="195">
        <v>0.6</v>
      </c>
      <c r="K47" s="195">
        <f>I47</f>
        <v>0.6</v>
      </c>
      <c r="L47" s="195">
        <v>0</v>
      </c>
      <c r="O47" s="200"/>
      <c r="Q47" s="196">
        <f t="shared" si="4"/>
        <v>0.05</v>
      </c>
      <c r="R47" s="201">
        <v>0</v>
      </c>
      <c r="S47" s="201">
        <v>4.2965264566900904E-2</v>
      </c>
      <c r="T47" s="201">
        <v>0.95703473543309892</v>
      </c>
      <c r="U47" s="201">
        <v>0</v>
      </c>
      <c r="V47" s="201">
        <v>0</v>
      </c>
    </row>
    <row r="48" spans="1:22">
      <c r="A48" s="195">
        <f t="shared" si="0"/>
        <v>6.0458470519088835E-2</v>
      </c>
      <c r="B48" s="195">
        <f t="shared" si="1"/>
        <v>6.0458470519088835E-2</v>
      </c>
      <c r="C48" s="196">
        <f t="shared" si="2"/>
        <v>7.0000000000000007E-2</v>
      </c>
      <c r="D48" s="195">
        <f t="shared" si="2"/>
        <v>7.0175438596491229E-3</v>
      </c>
      <c r="E48" s="195">
        <f t="shared" si="3"/>
        <v>0.93954152948091119</v>
      </c>
      <c r="F48" s="195">
        <f t="shared" si="3"/>
        <v>1.120356481956446E-5</v>
      </c>
      <c r="G48" s="195">
        <f t="shared" si="3"/>
        <v>0</v>
      </c>
      <c r="K48" s="195">
        <f>K47</f>
        <v>0.6</v>
      </c>
      <c r="L48" s="195">
        <v>0.95</v>
      </c>
      <c r="O48" s="203"/>
      <c r="Q48" s="196">
        <f t="shared" si="4"/>
        <v>6.0000000000000005E-2</v>
      </c>
      <c r="R48" s="201">
        <v>0</v>
      </c>
      <c r="S48" s="201">
        <v>5.1765980371829994E-2</v>
      </c>
      <c r="T48" s="201">
        <v>0.94823401962817</v>
      </c>
      <c r="U48" s="201">
        <v>0</v>
      </c>
      <c r="V48" s="201">
        <v>0</v>
      </c>
    </row>
    <row r="49" spans="1:22">
      <c r="A49" s="195">
        <f t="shared" si="0"/>
        <v>6.8526954110977478E-2</v>
      </c>
      <c r="B49" s="195">
        <f t="shared" si="1"/>
        <v>6.8526954110977478E-2</v>
      </c>
      <c r="C49" s="196">
        <f t="shared" si="2"/>
        <v>0.08</v>
      </c>
      <c r="D49" s="195">
        <f t="shared" si="2"/>
        <v>1.0526315789473684E-2</v>
      </c>
      <c r="E49" s="195">
        <f t="shared" si="3"/>
        <v>0.93147304588902247</v>
      </c>
      <c r="F49" s="195">
        <f t="shared" si="3"/>
        <v>5.1995443728925219E-5</v>
      </c>
      <c r="G49" s="195">
        <f t="shared" si="3"/>
        <v>0</v>
      </c>
      <c r="K49" s="195">
        <f>K48</f>
        <v>0.6</v>
      </c>
      <c r="L49" s="195">
        <v>1</v>
      </c>
      <c r="Q49" s="196">
        <f t="shared" si="4"/>
        <v>7.0000000000000007E-2</v>
      </c>
      <c r="R49" s="201">
        <v>7.0175438596491229E-3</v>
      </c>
      <c r="S49" s="201">
        <v>6.0458470519088835E-2</v>
      </c>
      <c r="T49" s="201">
        <v>0.93954152948091119</v>
      </c>
      <c r="U49" s="201">
        <v>1.120356481956446E-5</v>
      </c>
      <c r="V49" s="201">
        <v>0</v>
      </c>
    </row>
    <row r="50" spans="1:22">
      <c r="A50" s="195">
        <f t="shared" si="0"/>
        <v>7.7452291560980199E-2</v>
      </c>
      <c r="B50" s="195">
        <f t="shared" si="1"/>
        <v>7.7452291560980199E-2</v>
      </c>
      <c r="C50" s="196">
        <f t="shared" si="2"/>
        <v>0.09</v>
      </c>
      <c r="D50" s="195">
        <f t="shared" si="2"/>
        <v>1.4035087719298246E-2</v>
      </c>
      <c r="E50" s="195">
        <f t="shared" si="3"/>
        <v>0.92254770843901979</v>
      </c>
      <c r="F50" s="195">
        <f t="shared" si="3"/>
        <v>1.1593576557041919E-4</v>
      </c>
      <c r="G50" s="195">
        <f t="shared" si="3"/>
        <v>0</v>
      </c>
      <c r="Q50" s="196">
        <f t="shared" si="4"/>
        <v>0.08</v>
      </c>
      <c r="R50" s="201">
        <v>1.0526315789473684E-2</v>
      </c>
      <c r="S50" s="201">
        <v>6.8526954110977478E-2</v>
      </c>
      <c r="T50" s="201">
        <v>0.93147304588902247</v>
      </c>
      <c r="U50" s="201">
        <v>5.1995443728925219E-5</v>
      </c>
      <c r="V50" s="201">
        <v>0</v>
      </c>
    </row>
    <row r="51" spans="1:22">
      <c r="A51" s="195">
        <f t="shared" si="0"/>
        <v>8.610355973183216E-2</v>
      </c>
      <c r="B51" s="195">
        <f t="shared" si="1"/>
        <v>8.610355973183216E-2</v>
      </c>
      <c r="C51" s="196">
        <f t="shared" si="2"/>
        <v>9.9999999999999992E-2</v>
      </c>
      <c r="D51" s="195">
        <f t="shared" si="2"/>
        <v>1.4035087719298246E-2</v>
      </c>
      <c r="E51" s="195">
        <f t="shared" si="3"/>
        <v>0.91389644026816796</v>
      </c>
      <c r="F51" s="195">
        <f t="shared" si="3"/>
        <v>1.6836130679691617E-4</v>
      </c>
      <c r="G51" s="195">
        <f t="shared" si="3"/>
        <v>0</v>
      </c>
      <c r="Q51" s="196">
        <f t="shared" si="4"/>
        <v>0.09</v>
      </c>
      <c r="R51" s="201">
        <v>1.4035087719298246E-2</v>
      </c>
      <c r="S51" s="201">
        <v>7.7452291560980199E-2</v>
      </c>
      <c r="T51" s="201">
        <v>0.92254770843901979</v>
      </c>
      <c r="U51" s="201">
        <v>1.1593576557041919E-4</v>
      </c>
      <c r="V51" s="201">
        <v>0</v>
      </c>
    </row>
    <row r="52" spans="1:22">
      <c r="A52" s="195">
        <f t="shared" si="0"/>
        <v>9.4141566528738771E-2</v>
      </c>
      <c r="B52" s="195">
        <f t="shared" si="1"/>
        <v>9.4141566528738771E-2</v>
      </c>
      <c r="C52" s="196">
        <f t="shared" si="2"/>
        <v>0.10999999999999999</v>
      </c>
      <c r="D52" s="195">
        <f t="shared" si="2"/>
        <v>1.7543859649122806E-2</v>
      </c>
      <c r="E52" s="195">
        <f t="shared" si="3"/>
        <v>0.90585843347126138</v>
      </c>
      <c r="F52" s="195">
        <f t="shared" si="3"/>
        <v>2.3962998068831137E-4</v>
      </c>
      <c r="G52" s="195">
        <f t="shared" si="3"/>
        <v>0</v>
      </c>
      <c r="Q52" s="196">
        <f t="shared" si="4"/>
        <v>9.9999999999999992E-2</v>
      </c>
      <c r="R52" s="201">
        <v>1.4035087719298246E-2</v>
      </c>
      <c r="S52" s="201">
        <v>8.610355973183216E-2</v>
      </c>
      <c r="T52" s="201">
        <v>0.91389644026816796</v>
      </c>
      <c r="U52" s="201">
        <v>1.6836130679691617E-4</v>
      </c>
      <c r="V52" s="201">
        <v>0</v>
      </c>
    </row>
    <row r="53" spans="1:22">
      <c r="A53" s="195">
        <f t="shared" si="0"/>
        <v>0.10335996920941015</v>
      </c>
      <c r="B53" s="195">
        <f t="shared" si="1"/>
        <v>0.10335996920941015</v>
      </c>
      <c r="C53" s="196">
        <f t="shared" si="2"/>
        <v>0.11999999999999998</v>
      </c>
      <c r="D53" s="195">
        <f t="shared" si="2"/>
        <v>2.456140350877193E-2</v>
      </c>
      <c r="E53" s="195">
        <f t="shared" si="3"/>
        <v>0.89664003079058985</v>
      </c>
      <c r="F53" s="195">
        <f t="shared" si="3"/>
        <v>3.6055350116495063E-4</v>
      </c>
      <c r="G53" s="195">
        <f t="shared" si="3"/>
        <v>0</v>
      </c>
      <c r="Q53" s="196">
        <f t="shared" si="4"/>
        <v>0.10999999999999999</v>
      </c>
      <c r="R53" s="201">
        <v>1.7543859649122806E-2</v>
      </c>
      <c r="S53" s="201">
        <v>9.4141566528738771E-2</v>
      </c>
      <c r="T53" s="201">
        <v>0.90585843347126138</v>
      </c>
      <c r="U53" s="201">
        <v>2.3962998068831137E-4</v>
      </c>
      <c r="V53" s="201">
        <v>0</v>
      </c>
    </row>
    <row r="54" spans="1:22">
      <c r="A54" s="195">
        <f t="shared" si="0"/>
        <v>0.11136758127655721</v>
      </c>
      <c r="B54" s="195">
        <f t="shared" si="1"/>
        <v>0.11136758127655721</v>
      </c>
      <c r="C54" s="196">
        <f t="shared" si="2"/>
        <v>0.12999999999999998</v>
      </c>
      <c r="D54" s="195">
        <f t="shared" si="2"/>
        <v>2.456140350877193E-2</v>
      </c>
      <c r="E54" s="195">
        <f t="shared" si="3"/>
        <v>0.88863241872344279</v>
      </c>
      <c r="F54" s="195">
        <f t="shared" si="3"/>
        <v>4.6221690481591977E-4</v>
      </c>
      <c r="G54" s="195">
        <f t="shared" si="3"/>
        <v>0</v>
      </c>
      <c r="Q54" s="196">
        <f t="shared" si="4"/>
        <v>0.11999999999999998</v>
      </c>
      <c r="R54" s="201">
        <v>2.456140350877193E-2</v>
      </c>
      <c r="S54" s="201">
        <v>0.10335996920941015</v>
      </c>
      <c r="T54" s="201">
        <v>0.89664003079058985</v>
      </c>
      <c r="U54" s="201">
        <v>3.6055350116495063E-4</v>
      </c>
      <c r="V54" s="201">
        <v>0</v>
      </c>
    </row>
    <row r="55" spans="1:22">
      <c r="A55" s="195">
        <f t="shared" si="0"/>
        <v>0.11995318662839223</v>
      </c>
      <c r="B55" s="195">
        <f t="shared" si="1"/>
        <v>0.11995318662839223</v>
      </c>
      <c r="C55" s="196">
        <f t="shared" si="2"/>
        <v>0.13999999999999999</v>
      </c>
      <c r="D55" s="195">
        <f t="shared" si="2"/>
        <v>2.456140350877193E-2</v>
      </c>
      <c r="E55" s="195">
        <f t="shared" si="3"/>
        <v>0.88004681337160784</v>
      </c>
      <c r="F55" s="195">
        <f t="shared" si="3"/>
        <v>5.8030526505932847E-4</v>
      </c>
      <c r="G55" s="195">
        <f t="shared" si="3"/>
        <v>0</v>
      </c>
      <c r="Q55" s="196">
        <f t="shared" si="4"/>
        <v>0.12999999999999998</v>
      </c>
      <c r="R55" s="201">
        <v>2.456140350877193E-2</v>
      </c>
      <c r="S55" s="201">
        <v>0.11136758127655721</v>
      </c>
      <c r="T55" s="201">
        <v>0.88863241872344279</v>
      </c>
      <c r="U55" s="201">
        <v>4.6221690481591977E-4</v>
      </c>
      <c r="V55" s="201">
        <v>0</v>
      </c>
    </row>
    <row r="56" spans="1:22">
      <c r="A56" s="195">
        <f t="shared" si="0"/>
        <v>0.12796079869553928</v>
      </c>
      <c r="B56" s="195">
        <f t="shared" si="1"/>
        <v>0.12796079869553928</v>
      </c>
      <c r="C56" s="196">
        <f t="shared" si="2"/>
        <v>0.15</v>
      </c>
      <c r="D56" s="195">
        <f t="shared" si="2"/>
        <v>2.456140350877193E-2</v>
      </c>
      <c r="E56" s="195">
        <f t="shared" si="3"/>
        <v>0.87203920130446078</v>
      </c>
      <c r="F56" s="195">
        <f t="shared" si="3"/>
        <v>6.8196866871029691E-4</v>
      </c>
      <c r="G56" s="195">
        <f t="shared" si="3"/>
        <v>0</v>
      </c>
      <c r="Q56" s="196">
        <f t="shared" si="4"/>
        <v>0.13999999999999999</v>
      </c>
      <c r="R56" s="201">
        <v>2.456140350877193E-2</v>
      </c>
      <c r="S56" s="201">
        <v>0.11995318662839223</v>
      </c>
      <c r="T56" s="201">
        <v>0.88004681337160784</v>
      </c>
      <c r="U56" s="201">
        <v>5.8030526505932847E-4</v>
      </c>
      <c r="V56" s="201">
        <v>0</v>
      </c>
    </row>
    <row r="57" spans="1:22">
      <c r="A57" s="195">
        <f t="shared" si="0"/>
        <v>0.1372166101511953</v>
      </c>
      <c r="B57" s="195">
        <f t="shared" si="1"/>
        <v>0.1372166101511953</v>
      </c>
      <c r="C57" s="196">
        <f t="shared" si="2"/>
        <v>0.16</v>
      </c>
      <c r="D57" s="195">
        <f t="shared" si="2"/>
        <v>2.456140350877193E-2</v>
      </c>
      <c r="E57" s="195">
        <f t="shared" si="3"/>
        <v>0.86278338984880465</v>
      </c>
      <c r="F57" s="195">
        <f t="shared" si="3"/>
        <v>8.2129125926381824E-4</v>
      </c>
      <c r="G57" s="195">
        <f t="shared" si="3"/>
        <v>0</v>
      </c>
      <c r="Q57" s="196">
        <f t="shared" si="4"/>
        <v>0.15</v>
      </c>
      <c r="R57" s="201">
        <v>2.456140350877193E-2</v>
      </c>
      <c r="S57" s="201">
        <v>0.12796079869553928</v>
      </c>
      <c r="T57" s="201">
        <v>0.87203920130446078</v>
      </c>
      <c r="U57" s="201">
        <v>6.8196866871029691E-4</v>
      </c>
      <c r="V57" s="201">
        <v>0</v>
      </c>
    </row>
    <row r="58" spans="1:22">
      <c r="A58" s="195">
        <f t="shared" si="0"/>
        <v>0.14522372015390902</v>
      </c>
      <c r="B58" s="195">
        <f t="shared" si="1"/>
        <v>0.14522372015390902</v>
      </c>
      <c r="C58" s="196">
        <f t="shared" si="2"/>
        <v>0.17</v>
      </c>
      <c r="D58" s="195">
        <f t="shared" si="2"/>
        <v>2.8070175438596492E-2</v>
      </c>
      <c r="E58" s="195">
        <f t="shared" si="3"/>
        <v>0.85477627984609095</v>
      </c>
      <c r="F58" s="195">
        <f t="shared" si="3"/>
        <v>9.2345672734804542E-4</v>
      </c>
      <c r="G58" s="195">
        <f t="shared" si="3"/>
        <v>0</v>
      </c>
      <c r="Q58" s="196">
        <f t="shared" si="4"/>
        <v>0.16</v>
      </c>
      <c r="R58" s="201">
        <v>2.456140350877193E-2</v>
      </c>
      <c r="S58" s="201">
        <v>0.1372166101511953</v>
      </c>
      <c r="T58" s="201">
        <v>0.86278338984880465</v>
      </c>
      <c r="U58" s="201">
        <v>8.2129125926381824E-4</v>
      </c>
      <c r="V58" s="201">
        <v>0</v>
      </c>
    </row>
    <row r="59" spans="1:22">
      <c r="A59" s="195">
        <f t="shared" si="0"/>
        <v>0.15385260407367773</v>
      </c>
      <c r="B59" s="195">
        <f t="shared" si="1"/>
        <v>0.15385260407367773</v>
      </c>
      <c r="C59" s="196">
        <f t="shared" si="2"/>
        <v>0.18000000000000002</v>
      </c>
      <c r="D59" s="195">
        <f t="shared" si="2"/>
        <v>3.1578947368421054E-2</v>
      </c>
      <c r="E59" s="195">
        <f t="shared" si="3"/>
        <v>0.84614739592632227</v>
      </c>
      <c r="F59" s="195">
        <f t="shared" si="3"/>
        <v>1.044525710716236E-3</v>
      </c>
      <c r="G59" s="195">
        <f t="shared" si="3"/>
        <v>0</v>
      </c>
      <c r="Q59" s="196">
        <f t="shared" si="4"/>
        <v>0.17</v>
      </c>
      <c r="R59" s="201">
        <v>2.8070175438596492E-2</v>
      </c>
      <c r="S59" s="201">
        <v>0.14522372015390902</v>
      </c>
      <c r="T59" s="201">
        <v>0.85477627984609095</v>
      </c>
      <c r="U59" s="201">
        <v>9.2345672734804542E-4</v>
      </c>
      <c r="V59" s="201">
        <v>0</v>
      </c>
    </row>
    <row r="60" spans="1:22">
      <c r="A60" s="195">
        <f t="shared" si="0"/>
        <v>0.16269695920909938</v>
      </c>
      <c r="B60" s="195">
        <f t="shared" si="1"/>
        <v>0.16269695920909938</v>
      </c>
      <c r="C60" s="196">
        <f t="shared" si="2"/>
        <v>0.19000000000000003</v>
      </c>
      <c r="D60" s="195">
        <f t="shared" si="2"/>
        <v>3.5087719298245612E-2</v>
      </c>
      <c r="E60" s="195">
        <f t="shared" si="3"/>
        <v>0.83730304079090079</v>
      </c>
      <c r="F60" s="195">
        <f t="shared" si="3"/>
        <v>1.1894483471388277E-3</v>
      </c>
      <c r="G60" s="195">
        <f t="shared" si="3"/>
        <v>0</v>
      </c>
      <c r="Q60" s="196">
        <f t="shared" si="4"/>
        <v>0.18000000000000002</v>
      </c>
      <c r="R60" s="201">
        <v>3.1578947368421054E-2</v>
      </c>
      <c r="S60" s="201">
        <v>0.15385260407367773</v>
      </c>
      <c r="T60" s="201">
        <v>0.84614739592632227</v>
      </c>
      <c r="U60" s="201">
        <v>1.044525710716236E-3</v>
      </c>
      <c r="V60" s="201">
        <v>0</v>
      </c>
    </row>
    <row r="61" spans="1:22">
      <c r="A61" s="195">
        <f t="shared" si="0"/>
        <v>0.17101517793007553</v>
      </c>
      <c r="B61" s="195">
        <f t="shared" si="1"/>
        <v>0.17101517793007553</v>
      </c>
      <c r="C61" s="196">
        <f t="shared" si="2"/>
        <v>0.20000000000000004</v>
      </c>
      <c r="D61" s="195">
        <f t="shared" si="2"/>
        <v>3.8596491228070177E-2</v>
      </c>
      <c r="E61" s="195">
        <f t="shared" si="3"/>
        <v>0.82898482206992452</v>
      </c>
      <c r="F61" s="195">
        <f t="shared" si="3"/>
        <v>1.3305535262644222E-3</v>
      </c>
      <c r="G61" s="195">
        <f t="shared" si="3"/>
        <v>0</v>
      </c>
      <c r="Q61" s="196">
        <f t="shared" si="4"/>
        <v>0.19000000000000003</v>
      </c>
      <c r="R61" s="201">
        <v>3.5087719298245612E-2</v>
      </c>
      <c r="S61" s="201">
        <v>0.16269695920909938</v>
      </c>
      <c r="T61" s="201">
        <v>0.83730304079090079</v>
      </c>
      <c r="U61" s="201">
        <v>1.1894483471388277E-3</v>
      </c>
      <c r="V61" s="201">
        <v>0</v>
      </c>
    </row>
    <row r="62" spans="1:22">
      <c r="A62" s="195">
        <f t="shared" si="0"/>
        <v>0.17954897298792516</v>
      </c>
      <c r="B62" s="195">
        <f t="shared" si="1"/>
        <v>0.17954897298792516</v>
      </c>
      <c r="C62" s="196">
        <f t="shared" si="2"/>
        <v>0.21000000000000005</v>
      </c>
      <c r="D62" s="195">
        <f t="shared" si="2"/>
        <v>3.8596491228070177E-2</v>
      </c>
      <c r="E62" s="195">
        <f t="shared" si="3"/>
        <v>0.82045102701207484</v>
      </c>
      <c r="F62" s="195">
        <f t="shared" si="3"/>
        <v>1.5004521804932501E-3</v>
      </c>
      <c r="G62" s="195">
        <f t="shared" si="3"/>
        <v>0</v>
      </c>
      <c r="Q62" s="196">
        <f t="shared" si="4"/>
        <v>0.20000000000000004</v>
      </c>
      <c r="R62" s="201">
        <v>3.8596491228070177E-2</v>
      </c>
      <c r="S62" s="201">
        <v>0.17101517793007553</v>
      </c>
      <c r="T62" s="201">
        <v>0.82898482206992452</v>
      </c>
      <c r="U62" s="201">
        <v>1.3305535262644222E-3</v>
      </c>
      <c r="V62" s="201">
        <v>0</v>
      </c>
    </row>
    <row r="63" spans="1:22">
      <c r="A63" s="195">
        <f t="shared" si="0"/>
        <v>0.18775437663962813</v>
      </c>
      <c r="B63" s="195">
        <f t="shared" si="1"/>
        <v>0.18775437663962813</v>
      </c>
      <c r="C63" s="196">
        <f t="shared" si="2"/>
        <v>0.22000000000000006</v>
      </c>
      <c r="D63" s="195">
        <f t="shared" si="2"/>
        <v>5.6140350877192984E-2</v>
      </c>
      <c r="E63" s="195">
        <f t="shared" si="3"/>
        <v>0.81224562336037176</v>
      </c>
      <c r="F63" s="195">
        <f t="shared" si="3"/>
        <v>1.6899080593540509E-3</v>
      </c>
      <c r="G63" s="195">
        <f t="shared" si="3"/>
        <v>0</v>
      </c>
      <c r="Q63" s="196">
        <f t="shared" si="4"/>
        <v>0.21000000000000005</v>
      </c>
      <c r="R63" s="201">
        <v>3.8596491228070177E-2</v>
      </c>
      <c r="S63" s="201">
        <v>0.17954897298792516</v>
      </c>
      <c r="T63" s="201">
        <v>0.82045102701207484</v>
      </c>
      <c r="U63" s="201">
        <v>1.5004521804932501E-3</v>
      </c>
      <c r="V63" s="201">
        <v>0</v>
      </c>
    </row>
    <row r="64" spans="1:22">
      <c r="A64" s="195">
        <f t="shared" si="0"/>
        <v>0.19620251341568351</v>
      </c>
      <c r="B64" s="195">
        <f t="shared" si="1"/>
        <v>0.19620251341568351</v>
      </c>
      <c r="C64" s="196">
        <f t="shared" si="2"/>
        <v>0.23000000000000007</v>
      </c>
      <c r="D64" s="195">
        <f t="shared" si="2"/>
        <v>6.3157894736842107E-2</v>
      </c>
      <c r="E64" s="195">
        <f t="shared" si="3"/>
        <v>0.8037974865843166</v>
      </c>
      <c r="F64" s="195">
        <f t="shared" si="3"/>
        <v>1.9454649953770491E-3</v>
      </c>
      <c r="G64" s="195">
        <f t="shared" si="3"/>
        <v>0</v>
      </c>
      <c r="Q64" s="196">
        <f t="shared" si="4"/>
        <v>0.22000000000000006</v>
      </c>
      <c r="R64" s="201">
        <v>5.6140350877192984E-2</v>
      </c>
      <c r="S64" s="201">
        <v>0.18775437663962813</v>
      </c>
      <c r="T64" s="201">
        <v>0.81224562336037176</v>
      </c>
      <c r="U64" s="201">
        <v>1.6899080593540509E-3</v>
      </c>
      <c r="V64" s="201">
        <v>0</v>
      </c>
    </row>
    <row r="65" spans="1:22">
      <c r="A65" s="195">
        <f t="shared" si="0"/>
        <v>0.2040847925127294</v>
      </c>
      <c r="B65" s="195">
        <f t="shared" si="1"/>
        <v>0.2040847925127294</v>
      </c>
      <c r="C65" s="196">
        <f t="shared" si="2"/>
        <v>0.24000000000000007</v>
      </c>
      <c r="D65" s="195">
        <f t="shared" si="2"/>
        <v>6.3157894736842107E-2</v>
      </c>
      <c r="E65" s="195">
        <f t="shared" si="3"/>
        <v>0.79591520748727074</v>
      </c>
      <c r="F65" s="195">
        <f t="shared" si="3"/>
        <v>2.1724613691292746E-3</v>
      </c>
      <c r="G65" s="195">
        <f t="shared" si="3"/>
        <v>0</v>
      </c>
      <c r="Q65" s="196">
        <f t="shared" si="4"/>
        <v>0.23000000000000007</v>
      </c>
      <c r="R65" s="201">
        <v>6.3157894736842107E-2</v>
      </c>
      <c r="S65" s="201">
        <v>0.19620251341568351</v>
      </c>
      <c r="T65" s="201">
        <v>0.8037974865843166</v>
      </c>
      <c r="U65" s="201">
        <v>1.9454649953770491E-3</v>
      </c>
      <c r="V65" s="201">
        <v>0</v>
      </c>
    </row>
    <row r="66" spans="1:22">
      <c r="A66" s="195">
        <f t="shared" si="0"/>
        <v>0.21252524068116443</v>
      </c>
      <c r="B66" s="195">
        <f t="shared" si="1"/>
        <v>0.21252524068116443</v>
      </c>
      <c r="C66" s="196">
        <f t="shared" si="2"/>
        <v>0.25000000000000006</v>
      </c>
      <c r="D66" s="195">
        <f t="shared" si="2"/>
        <v>6.6666666666666666E-2</v>
      </c>
      <c r="E66" s="195">
        <f t="shared" si="3"/>
        <v>0.7874747593188357</v>
      </c>
      <c r="F66" s="195">
        <f t="shared" si="3"/>
        <v>2.4357069127726736E-3</v>
      </c>
      <c r="G66" s="195">
        <f t="shared" si="3"/>
        <v>0</v>
      </c>
      <c r="Q66" s="196">
        <f t="shared" si="4"/>
        <v>0.24000000000000007</v>
      </c>
      <c r="R66" s="201">
        <v>6.3157894736842107E-2</v>
      </c>
      <c r="S66" s="201">
        <v>0.2040847925127294</v>
      </c>
      <c r="T66" s="201">
        <v>0.79591520748727074</v>
      </c>
      <c r="U66" s="201">
        <v>2.1724613691292746E-3</v>
      </c>
      <c r="V66" s="201">
        <v>0</v>
      </c>
    </row>
    <row r="67" spans="1:22">
      <c r="A67" s="195">
        <f t="shared" si="0"/>
        <v>0.22065397697310254</v>
      </c>
      <c r="B67" s="195">
        <f t="shared" si="1"/>
        <v>0.22065397697310254</v>
      </c>
      <c r="C67" s="196">
        <f t="shared" si="2"/>
        <v>0.26000000000000006</v>
      </c>
      <c r="D67" s="195">
        <f t="shared" si="2"/>
        <v>6.6666666666666666E-2</v>
      </c>
      <c r="E67" s="195">
        <f t="shared" si="3"/>
        <v>0.77934602302689737</v>
      </c>
      <c r="F67" s="195">
        <f t="shared" si="3"/>
        <v>2.7018301513983042E-3</v>
      </c>
      <c r="G67" s="195">
        <f t="shared" si="3"/>
        <v>0</v>
      </c>
      <c r="Q67" s="196">
        <f t="shared" si="4"/>
        <v>0.25000000000000006</v>
      </c>
      <c r="R67" s="201">
        <v>6.6666666666666666E-2</v>
      </c>
      <c r="S67" s="201">
        <v>0.21252524068116443</v>
      </c>
      <c r="T67" s="201">
        <v>0.7874747593188357</v>
      </c>
      <c r="U67" s="201">
        <v>2.4357069127726736E-3</v>
      </c>
      <c r="V67" s="201">
        <v>0</v>
      </c>
    </row>
    <row r="68" spans="1:22">
      <c r="A68" s="195">
        <f t="shared" si="0"/>
        <v>0.22948109945876297</v>
      </c>
      <c r="B68" s="195">
        <f t="shared" si="1"/>
        <v>0.22948109945876297</v>
      </c>
      <c r="C68" s="196">
        <f t="shared" si="2"/>
        <v>0.27000000000000007</v>
      </c>
      <c r="D68" s="195">
        <f t="shared" si="2"/>
        <v>6.6666666666666666E-2</v>
      </c>
      <c r="E68" s="195">
        <f t="shared" si="3"/>
        <v>0.77051890054123695</v>
      </c>
      <c r="F68" s="195">
        <f t="shared" si="3"/>
        <v>2.9842576521815181E-3</v>
      </c>
      <c r="G68" s="195">
        <f t="shared" si="3"/>
        <v>0</v>
      </c>
      <c r="Q68" s="196">
        <f t="shared" si="4"/>
        <v>0.26000000000000006</v>
      </c>
      <c r="R68" s="201">
        <v>6.6666666666666666E-2</v>
      </c>
      <c r="S68" s="201">
        <v>0.22065397697310254</v>
      </c>
      <c r="T68" s="201">
        <v>0.77934602302689737</v>
      </c>
      <c r="U68" s="201">
        <v>2.7018301513983042E-3</v>
      </c>
      <c r="V68" s="201">
        <v>0</v>
      </c>
    </row>
    <row r="69" spans="1:22">
      <c r="A69" s="195">
        <f t="shared" si="0"/>
        <v>0.23826235267629195</v>
      </c>
      <c r="B69" s="195">
        <f t="shared" si="1"/>
        <v>0.23826235267629195</v>
      </c>
      <c r="C69" s="196">
        <f t="shared" si="2"/>
        <v>0.28000000000000008</v>
      </c>
      <c r="D69" s="195">
        <f t="shared" si="2"/>
        <v>6.6666666666666666E-2</v>
      </c>
      <c r="E69" s="195">
        <f t="shared" si="3"/>
        <v>0.76173764732370797</v>
      </c>
      <c r="F69" s="195">
        <f t="shared" si="3"/>
        <v>3.2567465760348874E-3</v>
      </c>
      <c r="G69" s="195">
        <f t="shared" si="3"/>
        <v>0</v>
      </c>
      <c r="Q69" s="196">
        <f t="shared" si="4"/>
        <v>0.27000000000000007</v>
      </c>
      <c r="R69" s="201">
        <v>6.6666666666666666E-2</v>
      </c>
      <c r="S69" s="201">
        <v>0.22948109945876297</v>
      </c>
      <c r="T69" s="201">
        <v>0.77051890054123695</v>
      </c>
      <c r="U69" s="201">
        <v>2.9842576521815181E-3</v>
      </c>
      <c r="V69" s="201">
        <v>0</v>
      </c>
    </row>
    <row r="70" spans="1:22">
      <c r="A70" s="195">
        <f t="shared" si="0"/>
        <v>0.24638743794299933</v>
      </c>
      <c r="B70" s="195">
        <f t="shared" si="1"/>
        <v>0.24638743794299933</v>
      </c>
      <c r="C70" s="196">
        <f t="shared" si="2"/>
        <v>0.29000000000000009</v>
      </c>
      <c r="D70" s="195">
        <f t="shared" si="2"/>
        <v>7.0175438596491224E-2</v>
      </c>
      <c r="E70" s="195">
        <f t="shared" si="3"/>
        <v>0.75361256205700078</v>
      </c>
      <c r="F70" s="195">
        <f t="shared" si="3"/>
        <v>3.5265208398913314E-3</v>
      </c>
      <c r="G70" s="195">
        <f t="shared" si="3"/>
        <v>0</v>
      </c>
      <c r="Q70" s="196">
        <f t="shared" si="4"/>
        <v>0.28000000000000008</v>
      </c>
      <c r="R70" s="201">
        <v>6.6666666666666666E-2</v>
      </c>
      <c r="S70" s="201">
        <v>0.23826235267629195</v>
      </c>
      <c r="T70" s="201">
        <v>0.76173764732370797</v>
      </c>
      <c r="U70" s="201">
        <v>3.2567465760348874E-3</v>
      </c>
      <c r="V70" s="201">
        <v>0</v>
      </c>
    </row>
    <row r="71" spans="1:22">
      <c r="A71" s="195">
        <f t="shared" si="0"/>
        <v>0.25480137167917177</v>
      </c>
      <c r="B71" s="195">
        <f t="shared" si="1"/>
        <v>0.25480137167917177</v>
      </c>
      <c r="C71" s="196">
        <f t="shared" si="2"/>
        <v>0.3000000000000001</v>
      </c>
      <c r="D71" s="195">
        <f t="shared" si="2"/>
        <v>8.0701754385964913E-2</v>
      </c>
      <c r="E71" s="195">
        <f t="shared" si="3"/>
        <v>0.74519862832082817</v>
      </c>
      <c r="F71" s="195">
        <f t="shared" si="3"/>
        <v>3.8162808157973052E-3</v>
      </c>
      <c r="G71" s="195">
        <f t="shared" si="3"/>
        <v>0</v>
      </c>
      <c r="Q71" s="196">
        <f t="shared" si="4"/>
        <v>0.29000000000000009</v>
      </c>
      <c r="R71" s="201">
        <v>7.0175438596491224E-2</v>
      </c>
      <c r="S71" s="201">
        <v>0.24638743794299933</v>
      </c>
      <c r="T71" s="201">
        <v>0.75361256205700078</v>
      </c>
      <c r="U71" s="201">
        <v>3.5265208398913314E-3</v>
      </c>
      <c r="V71" s="201">
        <v>0</v>
      </c>
    </row>
    <row r="72" spans="1:22">
      <c r="A72" s="195">
        <f t="shared" si="0"/>
        <v>0.2625962313275822</v>
      </c>
      <c r="B72" s="195">
        <f t="shared" si="1"/>
        <v>0.2625962313275822</v>
      </c>
      <c r="C72" s="196">
        <f t="shared" si="2"/>
        <v>0.31000000000000011</v>
      </c>
      <c r="D72" s="195">
        <f t="shared" si="2"/>
        <v>8.771929824561403E-2</v>
      </c>
      <c r="E72" s="195">
        <f t="shared" si="3"/>
        <v>0.73740376867241775</v>
      </c>
      <c r="F72" s="195">
        <f t="shared" si="3"/>
        <v>4.1306966381849343E-3</v>
      </c>
      <c r="G72" s="195">
        <f t="shared" si="3"/>
        <v>0</v>
      </c>
      <c r="Q72" s="196">
        <f t="shared" si="4"/>
        <v>0.3000000000000001</v>
      </c>
      <c r="R72" s="201">
        <v>8.0701754385964913E-2</v>
      </c>
      <c r="S72" s="201">
        <v>0.25480137167917177</v>
      </c>
      <c r="T72" s="201">
        <v>0.74519862832082817</v>
      </c>
      <c r="U72" s="201">
        <v>3.8162808157973052E-3</v>
      </c>
      <c r="V72" s="201">
        <v>0</v>
      </c>
    </row>
    <row r="73" spans="1:22">
      <c r="A73" s="195">
        <f t="shared" si="0"/>
        <v>0.27110745106611073</v>
      </c>
      <c r="B73" s="195">
        <f t="shared" si="1"/>
        <v>0.27110745106611073</v>
      </c>
      <c r="C73" s="196">
        <f t="shared" si="2"/>
        <v>0.32000000000000012</v>
      </c>
      <c r="D73" s="195">
        <f t="shared" si="2"/>
        <v>0.10175438596491228</v>
      </c>
      <c r="E73" s="195">
        <f t="shared" si="3"/>
        <v>0.72889254893388933</v>
      </c>
      <c r="F73" s="195">
        <f t="shared" si="3"/>
        <v>4.6087546715005119E-3</v>
      </c>
      <c r="G73" s="195">
        <f t="shared" si="3"/>
        <v>0</v>
      </c>
      <c r="Q73" s="196">
        <f t="shared" si="4"/>
        <v>0.31000000000000011</v>
      </c>
      <c r="R73" s="201">
        <v>8.771929824561403E-2</v>
      </c>
      <c r="S73" s="201">
        <v>0.2625962313275822</v>
      </c>
      <c r="T73" s="201">
        <v>0.73740376867241775</v>
      </c>
      <c r="U73" s="201">
        <v>4.1306966381849343E-3</v>
      </c>
      <c r="V73" s="201">
        <v>0</v>
      </c>
    </row>
    <row r="74" spans="1:22">
      <c r="A74" s="195">
        <f t="shared" si="0"/>
        <v>0.27870473569780768</v>
      </c>
      <c r="B74" s="195">
        <f t="shared" si="1"/>
        <v>0.27870473569780768</v>
      </c>
      <c r="C74" s="196">
        <f t="shared" si="2"/>
        <v>0.33000000000000013</v>
      </c>
      <c r="D74" s="195">
        <f t="shared" si="2"/>
        <v>0.10175438596491228</v>
      </c>
      <c r="E74" s="195">
        <f t="shared" si="3"/>
        <v>0.72129526430219226</v>
      </c>
      <c r="F74" s="195">
        <f t="shared" si="3"/>
        <v>5.1207455106015952E-3</v>
      </c>
      <c r="G74" s="195">
        <f t="shared" si="3"/>
        <v>0</v>
      </c>
      <c r="Q74" s="196">
        <f t="shared" si="4"/>
        <v>0.32000000000000012</v>
      </c>
      <c r="R74" s="201">
        <v>0.10175438596491228</v>
      </c>
      <c r="S74" s="201">
        <v>0.27110745106611073</v>
      </c>
      <c r="T74" s="201">
        <v>0.72889254893388933</v>
      </c>
      <c r="U74" s="201">
        <v>4.6087546715005119E-3</v>
      </c>
      <c r="V74" s="201">
        <v>0</v>
      </c>
    </row>
    <row r="75" spans="1:22">
      <c r="A75" s="195">
        <f t="shared" si="0"/>
        <v>0.28684435618864856</v>
      </c>
      <c r="B75" s="195">
        <f t="shared" si="1"/>
        <v>0.28684435618864856</v>
      </c>
      <c r="C75" s="196">
        <f t="shared" si="2"/>
        <v>0.34000000000000014</v>
      </c>
      <c r="D75" s="195">
        <f t="shared" si="2"/>
        <v>0.10175438596491228</v>
      </c>
      <c r="E75" s="195">
        <f t="shared" si="3"/>
        <v>0.71315564381135155</v>
      </c>
      <c r="F75" s="195">
        <f t="shared" si="3"/>
        <v>5.6848187318391417E-3</v>
      </c>
      <c r="G75" s="195">
        <f t="shared" si="3"/>
        <v>0</v>
      </c>
      <c r="Q75" s="196">
        <f t="shared" si="4"/>
        <v>0.33000000000000013</v>
      </c>
      <c r="R75" s="201">
        <v>0.10175438596491228</v>
      </c>
      <c r="S75" s="201">
        <v>0.27870473569780768</v>
      </c>
      <c r="T75" s="201">
        <v>0.72129526430219226</v>
      </c>
      <c r="U75" s="201">
        <v>5.1207455106015952E-3</v>
      </c>
      <c r="V75" s="201">
        <v>0</v>
      </c>
    </row>
    <row r="76" spans="1:22">
      <c r="A76" s="195">
        <f t="shared" si="0"/>
        <v>0.29444164082034552</v>
      </c>
      <c r="B76" s="195">
        <f t="shared" si="1"/>
        <v>0.29444164082034552</v>
      </c>
      <c r="C76" s="196">
        <f t="shared" si="2"/>
        <v>0.35000000000000014</v>
      </c>
      <c r="D76" s="195">
        <f t="shared" si="2"/>
        <v>0.10175438596491228</v>
      </c>
      <c r="E76" s="195">
        <f t="shared" si="3"/>
        <v>0.70555835917965459</v>
      </c>
      <c r="F76" s="195">
        <f t="shared" si="3"/>
        <v>6.1968095709402232E-3</v>
      </c>
      <c r="G76" s="195">
        <f t="shared" si="3"/>
        <v>0</v>
      </c>
      <c r="Q76" s="196">
        <f t="shared" si="4"/>
        <v>0.34000000000000014</v>
      </c>
      <c r="R76" s="201">
        <v>0.10175438596491228</v>
      </c>
      <c r="S76" s="201">
        <v>0.28684435618864856</v>
      </c>
      <c r="T76" s="201">
        <v>0.71315564381135155</v>
      </c>
      <c r="U76" s="201">
        <v>5.6848187318391417E-3</v>
      </c>
      <c r="V76" s="201">
        <v>0</v>
      </c>
    </row>
    <row r="77" spans="1:22">
      <c r="A77" s="195">
        <f t="shared" si="0"/>
        <v>0.30315201683807236</v>
      </c>
      <c r="B77" s="195">
        <f t="shared" si="1"/>
        <v>0.30315201683807236</v>
      </c>
      <c r="C77" s="196">
        <f t="shared" si="2"/>
        <v>0.36000000000000015</v>
      </c>
      <c r="D77" s="195">
        <f t="shared" si="2"/>
        <v>0.11228070175438597</v>
      </c>
      <c r="E77" s="195">
        <f t="shared" si="3"/>
        <v>0.69684798316192775</v>
      </c>
      <c r="F77" s="195">
        <f t="shared" si="3"/>
        <v>6.8257597543615236E-3</v>
      </c>
      <c r="G77" s="195">
        <f t="shared" si="3"/>
        <v>0</v>
      </c>
      <c r="Q77" s="196">
        <f t="shared" si="4"/>
        <v>0.35000000000000014</v>
      </c>
      <c r="R77" s="201">
        <v>0.10175438596491228</v>
      </c>
      <c r="S77" s="201">
        <v>0.29444164082034552</v>
      </c>
      <c r="T77" s="201">
        <v>0.70555835917965459</v>
      </c>
      <c r="U77" s="201">
        <v>6.1968095709402232E-3</v>
      </c>
      <c r="V77" s="201">
        <v>0</v>
      </c>
    </row>
    <row r="78" spans="1:22">
      <c r="A78" s="195">
        <f t="shared" si="0"/>
        <v>0.31121737711226877</v>
      </c>
      <c r="B78" s="195">
        <f t="shared" si="1"/>
        <v>0.31121737711226877</v>
      </c>
      <c r="C78" s="196">
        <f t="shared" si="2"/>
        <v>0.37000000000000016</v>
      </c>
      <c r="D78" s="195">
        <f t="shared" si="2"/>
        <v>0.12982456140350876</v>
      </c>
      <c r="E78" s="195">
        <f t="shared" si="3"/>
        <v>0.68878262288773118</v>
      </c>
      <c r="F78" s="195">
        <f t="shared" si="3"/>
        <v>7.4640931922435455E-3</v>
      </c>
      <c r="G78" s="195">
        <f t="shared" si="3"/>
        <v>0</v>
      </c>
      <c r="Q78" s="196">
        <f t="shared" si="4"/>
        <v>0.36000000000000015</v>
      </c>
      <c r="R78" s="201">
        <v>0.11228070175438597</v>
      </c>
      <c r="S78" s="201">
        <v>0.30315201683807236</v>
      </c>
      <c r="T78" s="201">
        <v>0.69684798316192775</v>
      </c>
      <c r="U78" s="201">
        <v>6.8257597543615236E-3</v>
      </c>
      <c r="V78" s="201">
        <v>0</v>
      </c>
    </row>
    <row r="79" spans="1:22">
      <c r="A79" s="195">
        <f t="shared" si="0"/>
        <v>0.31910143760870824</v>
      </c>
      <c r="B79" s="195">
        <f t="shared" si="1"/>
        <v>0.31910143760870824</v>
      </c>
      <c r="C79" s="196">
        <f t="shared" si="2"/>
        <v>0.38000000000000017</v>
      </c>
      <c r="D79" s="195">
        <f t="shared" si="2"/>
        <v>0.12982456140350876</v>
      </c>
      <c r="E79" s="195">
        <f t="shared" si="3"/>
        <v>0.68089856239129176</v>
      </c>
      <c r="F79" s="195">
        <f t="shared" si="3"/>
        <v>8.0951644409671883E-3</v>
      </c>
      <c r="G79" s="195">
        <f t="shared" si="3"/>
        <v>0</v>
      </c>
      <c r="Q79" s="196">
        <f t="shared" si="4"/>
        <v>0.37000000000000016</v>
      </c>
      <c r="R79" s="201">
        <v>0.12982456140350876</v>
      </c>
      <c r="S79" s="201">
        <v>0.31121737711226877</v>
      </c>
      <c r="T79" s="201">
        <v>0.68878262288773118</v>
      </c>
      <c r="U79" s="201">
        <v>7.4640931922435455E-3</v>
      </c>
      <c r="V79" s="201">
        <v>0</v>
      </c>
    </row>
    <row r="80" spans="1:22">
      <c r="A80" s="195">
        <f t="shared" si="0"/>
        <v>0.32738268692104616</v>
      </c>
      <c r="B80" s="195">
        <f t="shared" si="1"/>
        <v>0.32738268692104616</v>
      </c>
      <c r="C80" s="196">
        <f t="shared" si="2"/>
        <v>0.39000000000000018</v>
      </c>
      <c r="D80" s="195">
        <f t="shared" si="2"/>
        <v>0.12982456140350876</v>
      </c>
      <c r="E80" s="195">
        <f t="shared" si="3"/>
        <v>0.672617313078954</v>
      </c>
      <c r="F80" s="195">
        <f t="shared" si="3"/>
        <v>8.8031929004737108E-3</v>
      </c>
      <c r="G80" s="195">
        <f t="shared" si="3"/>
        <v>0</v>
      </c>
      <c r="Q80" s="196">
        <f t="shared" si="4"/>
        <v>0.38000000000000017</v>
      </c>
      <c r="R80" s="201">
        <v>0.12982456140350876</v>
      </c>
      <c r="S80" s="201">
        <v>0.31910143760870824</v>
      </c>
      <c r="T80" s="201">
        <v>0.68089856239129176</v>
      </c>
      <c r="U80" s="201">
        <v>8.0951644409671883E-3</v>
      </c>
      <c r="V80" s="201">
        <v>0</v>
      </c>
    </row>
    <row r="81" spans="1:22">
      <c r="A81" s="195">
        <f t="shared" si="0"/>
        <v>0.33488261506603534</v>
      </c>
      <c r="B81" s="195">
        <f t="shared" si="1"/>
        <v>0.33488261506603534</v>
      </c>
      <c r="C81" s="196">
        <f t="shared" si="2"/>
        <v>0.40000000000000019</v>
      </c>
      <c r="D81" s="195">
        <f t="shared" si="2"/>
        <v>0.13333333333333333</v>
      </c>
      <c r="E81" s="195">
        <f t="shared" si="3"/>
        <v>0.66511738493396466</v>
      </c>
      <c r="F81" s="195">
        <f t="shared" si="3"/>
        <v>9.4125402262824013E-3</v>
      </c>
      <c r="G81" s="195">
        <f t="shared" si="3"/>
        <v>0</v>
      </c>
      <c r="Q81" s="196">
        <f t="shared" si="4"/>
        <v>0.39000000000000018</v>
      </c>
      <c r="R81" s="201">
        <v>0.12982456140350876</v>
      </c>
      <c r="S81" s="201">
        <v>0.32738268692104616</v>
      </c>
      <c r="T81" s="201">
        <v>0.672617313078954</v>
      </c>
      <c r="U81" s="201">
        <v>8.8031929004737108E-3</v>
      </c>
      <c r="V81" s="201">
        <v>0</v>
      </c>
    </row>
    <row r="82" spans="1:22">
      <c r="A82" s="195">
        <f t="shared" si="0"/>
        <v>0.34287175790414459</v>
      </c>
      <c r="B82" s="195">
        <f t="shared" si="1"/>
        <v>0.34287175790414459</v>
      </c>
      <c r="C82" s="196">
        <f t="shared" si="2"/>
        <v>0.4100000000000002</v>
      </c>
      <c r="D82" s="195">
        <f t="shared" si="2"/>
        <v>0.14035087719298245</v>
      </c>
      <c r="E82" s="195">
        <f t="shared" si="3"/>
        <v>0.65712824209585552</v>
      </c>
      <c r="F82" s="195">
        <f t="shared" si="3"/>
        <v>1.0127091100251607E-2</v>
      </c>
      <c r="G82" s="195">
        <f t="shared" si="3"/>
        <v>0</v>
      </c>
      <c r="Q82" s="196">
        <f t="shared" si="4"/>
        <v>0.40000000000000019</v>
      </c>
      <c r="R82" s="201">
        <v>0.13333333333333333</v>
      </c>
      <c r="S82" s="201">
        <v>0.33488261506603534</v>
      </c>
      <c r="T82" s="201">
        <v>0.66511738493396466</v>
      </c>
      <c r="U82" s="201">
        <v>9.4125402262824013E-3</v>
      </c>
      <c r="V82" s="201">
        <v>0</v>
      </c>
    </row>
    <row r="83" spans="1:22">
      <c r="A83" s="195">
        <f t="shared" si="0"/>
        <v>0.35024940207751248</v>
      </c>
      <c r="B83" s="195">
        <f t="shared" si="1"/>
        <v>0.35024940207751248</v>
      </c>
      <c r="C83" s="196">
        <f t="shared" si="2"/>
        <v>0.42000000000000021</v>
      </c>
      <c r="D83" s="195">
        <f t="shared" si="2"/>
        <v>0.14736842105263157</v>
      </c>
      <c r="E83" s="195">
        <f t="shared" si="3"/>
        <v>0.64975059792248757</v>
      </c>
      <c r="F83" s="195">
        <f t="shared" si="3"/>
        <v>1.0858722397681457E-2</v>
      </c>
      <c r="G83" s="195">
        <f t="shared" si="3"/>
        <v>0</v>
      </c>
      <c r="Q83" s="196">
        <f t="shared" si="4"/>
        <v>0.4100000000000002</v>
      </c>
      <c r="R83" s="201">
        <v>0.14035087719298245</v>
      </c>
      <c r="S83" s="201">
        <v>0.34287175790414459</v>
      </c>
      <c r="T83" s="201">
        <v>0.65712824209585552</v>
      </c>
      <c r="U83" s="201">
        <v>1.0127091100251607E-2</v>
      </c>
      <c r="V83" s="201">
        <v>0</v>
      </c>
    </row>
    <row r="84" spans="1:22">
      <c r="A84" s="195">
        <f t="shared" si="0"/>
        <v>0.35821687412749503</v>
      </c>
      <c r="B84" s="195">
        <f t="shared" si="1"/>
        <v>0.35821687412749503</v>
      </c>
      <c r="C84" s="196">
        <f t="shared" si="2"/>
        <v>0.43000000000000022</v>
      </c>
      <c r="D84" s="195">
        <f t="shared" si="2"/>
        <v>0.15789473684210525</v>
      </c>
      <c r="E84" s="195">
        <f t="shared" si="3"/>
        <v>0.64178312587250508</v>
      </c>
      <c r="F84" s="195">
        <f t="shared" si="3"/>
        <v>1.188052811954337E-2</v>
      </c>
      <c r="G84" s="195">
        <f t="shared" si="3"/>
        <v>0</v>
      </c>
      <c r="Q84" s="196">
        <f t="shared" si="4"/>
        <v>0.42000000000000021</v>
      </c>
      <c r="R84" s="201">
        <v>0.14736842105263157</v>
      </c>
      <c r="S84" s="201">
        <v>0.35024940207751248</v>
      </c>
      <c r="T84" s="201">
        <v>0.64975059792248757</v>
      </c>
      <c r="U84" s="201">
        <v>1.0858722397681457E-2</v>
      </c>
      <c r="V84" s="201">
        <v>0</v>
      </c>
    </row>
    <row r="85" spans="1:22">
      <c r="A85" s="195">
        <f t="shared" si="0"/>
        <v>0.36565074881789489</v>
      </c>
      <c r="B85" s="195">
        <f t="shared" si="1"/>
        <v>0.36565074881789489</v>
      </c>
      <c r="C85" s="196">
        <f t="shared" si="2"/>
        <v>0.44000000000000022</v>
      </c>
      <c r="D85" s="195">
        <f t="shared" si="2"/>
        <v>0.16140350877192983</v>
      </c>
      <c r="E85" s="195">
        <f t="shared" si="3"/>
        <v>0.63434925118210517</v>
      </c>
      <c r="F85" s="195">
        <f t="shared" si="3"/>
        <v>1.2905977329245462E-2</v>
      </c>
      <c r="G85" s="195">
        <f t="shared" si="3"/>
        <v>0</v>
      </c>
      <c r="Q85" s="196">
        <f t="shared" si="4"/>
        <v>0.43000000000000022</v>
      </c>
      <c r="R85" s="201">
        <v>0.15789473684210525</v>
      </c>
      <c r="S85" s="201">
        <v>0.35821687412749503</v>
      </c>
      <c r="T85" s="201">
        <v>0.64178312587250508</v>
      </c>
      <c r="U85" s="201">
        <v>1.188052811954337E-2</v>
      </c>
      <c r="V85" s="201">
        <v>0</v>
      </c>
    </row>
    <row r="86" spans="1:22">
      <c r="A86" s="195">
        <f t="shared" si="0"/>
        <v>0.37324699780986115</v>
      </c>
      <c r="B86" s="195">
        <f t="shared" si="1"/>
        <v>0.37324699780986115</v>
      </c>
      <c r="C86" s="196">
        <f t="shared" si="2"/>
        <v>0.45000000000000023</v>
      </c>
      <c r="D86" s="195">
        <f t="shared" si="2"/>
        <v>0.1649122807017544</v>
      </c>
      <c r="E86" s="195">
        <f t="shared" si="3"/>
        <v>0.62675300219013885</v>
      </c>
      <c r="F86" s="195">
        <f t="shared" si="3"/>
        <v>1.401342204935754E-2</v>
      </c>
      <c r="G86" s="195">
        <f t="shared" si="3"/>
        <v>0</v>
      </c>
      <c r="Q86" s="196">
        <f t="shared" si="4"/>
        <v>0.44000000000000022</v>
      </c>
      <c r="R86" s="201">
        <v>0.16140350877192983</v>
      </c>
      <c r="S86" s="201">
        <v>0.36565074881789489</v>
      </c>
      <c r="T86" s="201">
        <v>0.63434925118210517</v>
      </c>
      <c r="U86" s="201">
        <v>1.2905977329245462E-2</v>
      </c>
      <c r="V86" s="201">
        <v>0</v>
      </c>
    </row>
    <row r="87" spans="1:22">
      <c r="A87" s="195">
        <f t="shared" si="0"/>
        <v>0.38097645294656124</v>
      </c>
      <c r="B87" s="195">
        <f t="shared" si="1"/>
        <v>0.38097645294656124</v>
      </c>
      <c r="C87" s="196">
        <f t="shared" si="2"/>
        <v>0.46000000000000024</v>
      </c>
      <c r="D87" s="195">
        <f t="shared" si="2"/>
        <v>0.17543859649122806</v>
      </c>
      <c r="E87" s="195">
        <f t="shared" si="3"/>
        <v>0.61902354705343865</v>
      </c>
      <c r="F87" s="195">
        <f t="shared" si="3"/>
        <v>1.5273244684501544E-2</v>
      </c>
      <c r="G87" s="195">
        <f t="shared" si="3"/>
        <v>0</v>
      </c>
      <c r="Q87" s="196">
        <f t="shared" si="4"/>
        <v>0.45000000000000023</v>
      </c>
      <c r="R87" s="201">
        <v>0.1649122807017544</v>
      </c>
      <c r="S87" s="201">
        <v>0.37324699780986115</v>
      </c>
      <c r="T87" s="201">
        <v>0.62675300219013885</v>
      </c>
      <c r="U87" s="201">
        <v>1.401342204935754E-2</v>
      </c>
      <c r="V87" s="201">
        <v>0</v>
      </c>
    </row>
    <row r="88" spans="1:22">
      <c r="A88" s="195">
        <f t="shared" si="0"/>
        <v>0.38785726293145262</v>
      </c>
      <c r="B88" s="195">
        <f t="shared" si="1"/>
        <v>0.38785726293145262</v>
      </c>
      <c r="C88" s="196">
        <f t="shared" si="2"/>
        <v>0.47000000000000025</v>
      </c>
      <c r="D88" s="195">
        <f t="shared" si="2"/>
        <v>0.18245614035087721</v>
      </c>
      <c r="E88" s="195">
        <f t="shared" si="3"/>
        <v>0.61214273706854727</v>
      </c>
      <c r="F88" s="195">
        <f t="shared" si="3"/>
        <v>1.6501710170408204E-2</v>
      </c>
      <c r="G88" s="195">
        <f t="shared" si="3"/>
        <v>0</v>
      </c>
      <c r="Q88" s="196">
        <f t="shared" si="4"/>
        <v>0.46000000000000024</v>
      </c>
      <c r="R88" s="201">
        <v>0.17543859649122806</v>
      </c>
      <c r="S88" s="201">
        <v>0.38097645294656124</v>
      </c>
      <c r="T88" s="201">
        <v>0.61902354705343865</v>
      </c>
      <c r="U88" s="201">
        <v>1.5273244684501544E-2</v>
      </c>
      <c r="V88" s="201">
        <v>0</v>
      </c>
    </row>
    <row r="89" spans="1:22">
      <c r="A89" s="195">
        <f t="shared" si="0"/>
        <v>0.39547560539086213</v>
      </c>
      <c r="B89" s="195">
        <f t="shared" si="1"/>
        <v>0.39547560539086213</v>
      </c>
      <c r="C89" s="196">
        <f t="shared" si="2"/>
        <v>0.48000000000000026</v>
      </c>
      <c r="D89" s="195">
        <f t="shared" si="2"/>
        <v>0.19298245614035087</v>
      </c>
      <c r="E89" s="195">
        <f t="shared" si="3"/>
        <v>0.60452439460913787</v>
      </c>
      <c r="F89" s="195">
        <f t="shared" si="3"/>
        <v>1.7992917697442511E-2</v>
      </c>
      <c r="G89" s="195">
        <f t="shared" si="3"/>
        <v>0</v>
      </c>
      <c r="Q89" s="196">
        <f t="shared" si="4"/>
        <v>0.47000000000000025</v>
      </c>
      <c r="R89" s="201">
        <v>0.18245614035087721</v>
      </c>
      <c r="S89" s="201">
        <v>0.38785726293145262</v>
      </c>
      <c r="T89" s="201">
        <v>0.61214273706854727</v>
      </c>
      <c r="U89" s="201">
        <v>1.6501710170408204E-2</v>
      </c>
      <c r="V89" s="201">
        <v>0</v>
      </c>
    </row>
    <row r="90" spans="1:22">
      <c r="A90" s="195">
        <f t="shared" si="0"/>
        <v>0.40239586024716328</v>
      </c>
      <c r="B90" s="195">
        <f t="shared" si="1"/>
        <v>0.40239586024716328</v>
      </c>
      <c r="C90" s="196">
        <f t="shared" si="2"/>
        <v>0.49000000000000027</v>
      </c>
      <c r="D90" s="195">
        <f t="shared" si="2"/>
        <v>0.19649122807017544</v>
      </c>
      <c r="E90" s="195">
        <f t="shared" si="3"/>
        <v>0.59760413975283666</v>
      </c>
      <c r="F90" s="195">
        <f t="shared" si="3"/>
        <v>1.946752237170505E-2</v>
      </c>
      <c r="G90" s="195">
        <f t="shared" si="3"/>
        <v>0</v>
      </c>
      <c r="Q90" s="196">
        <f t="shared" si="4"/>
        <v>0.48000000000000026</v>
      </c>
      <c r="R90" s="201">
        <v>0.19298245614035087</v>
      </c>
      <c r="S90" s="201">
        <v>0.39547560539086213</v>
      </c>
      <c r="T90" s="201">
        <v>0.60452439460913787</v>
      </c>
      <c r="U90" s="201">
        <v>1.7992917697442511E-2</v>
      </c>
      <c r="V90" s="201">
        <v>0</v>
      </c>
    </row>
    <row r="91" spans="1:22">
      <c r="A91" s="195">
        <f t="shared" si="0"/>
        <v>0.40956355654802917</v>
      </c>
      <c r="B91" s="195">
        <f t="shared" si="1"/>
        <v>0.40956355654802917</v>
      </c>
      <c r="C91" s="196">
        <f t="shared" si="2"/>
        <v>0.50000000000000022</v>
      </c>
      <c r="D91" s="195">
        <f t="shared" si="2"/>
        <v>0.21052631578947367</v>
      </c>
      <c r="E91" s="195">
        <f t="shared" si="3"/>
        <v>0.59043644345197066</v>
      </c>
      <c r="F91" s="195">
        <f t="shared" si="3"/>
        <v>2.100351978291758E-2</v>
      </c>
      <c r="G91" s="195">
        <f t="shared" si="3"/>
        <v>0</v>
      </c>
      <c r="Q91" s="196">
        <f t="shared" si="4"/>
        <v>0.49000000000000027</v>
      </c>
      <c r="R91" s="201">
        <v>0.19649122807017544</v>
      </c>
      <c r="S91" s="201">
        <v>0.40239586024716328</v>
      </c>
      <c r="T91" s="201">
        <v>0.59760413975283666</v>
      </c>
      <c r="U91" s="201">
        <v>1.946752237170505E-2</v>
      </c>
      <c r="V91" s="201">
        <v>0</v>
      </c>
    </row>
    <row r="92" spans="1:22">
      <c r="A92" s="195">
        <f t="shared" si="0"/>
        <v>0.41619404812922661</v>
      </c>
      <c r="B92" s="195">
        <f t="shared" si="1"/>
        <v>0.41619404812922661</v>
      </c>
      <c r="C92" s="196">
        <f t="shared" si="2"/>
        <v>0.51000000000000023</v>
      </c>
      <c r="D92" s="195">
        <f t="shared" si="2"/>
        <v>0.21403508771929824</v>
      </c>
      <c r="E92" s="195">
        <f t="shared" si="3"/>
        <v>0.58380595187077355</v>
      </c>
      <c r="F92" s="195">
        <f t="shared" si="3"/>
        <v>2.2482303672518248E-2</v>
      </c>
      <c r="G92" s="195">
        <f t="shared" si="3"/>
        <v>0</v>
      </c>
      <c r="Q92" s="196">
        <f t="shared" si="4"/>
        <v>0.50000000000000022</v>
      </c>
      <c r="R92" s="201">
        <v>0.21052631578947367</v>
      </c>
      <c r="S92" s="201">
        <v>0.40956355654802917</v>
      </c>
      <c r="T92" s="201">
        <v>0.59043644345197066</v>
      </c>
      <c r="U92" s="201">
        <v>2.100351978291758E-2</v>
      </c>
      <c r="V92" s="201">
        <v>0</v>
      </c>
    </row>
    <row r="93" spans="1:22">
      <c r="A93" s="195">
        <f t="shared" si="0"/>
        <v>0.42355364596652267</v>
      </c>
      <c r="B93" s="195">
        <f t="shared" si="1"/>
        <v>0.42355364596652267</v>
      </c>
      <c r="C93" s="196">
        <f t="shared" si="2"/>
        <v>0.52000000000000024</v>
      </c>
      <c r="D93" s="195">
        <f t="shared" si="2"/>
        <v>0.21754385964912282</v>
      </c>
      <c r="E93" s="195">
        <f t="shared" si="3"/>
        <v>0.57644635403347733</v>
      </c>
      <c r="F93" s="195">
        <f t="shared" si="3"/>
        <v>2.4222707167662751E-2</v>
      </c>
      <c r="G93" s="195">
        <f t="shared" si="3"/>
        <v>0</v>
      </c>
      <c r="Q93" s="196">
        <f t="shared" si="4"/>
        <v>0.51000000000000023</v>
      </c>
      <c r="R93" s="201">
        <v>0.21403508771929824</v>
      </c>
      <c r="S93" s="201">
        <v>0.41619404812922661</v>
      </c>
      <c r="T93" s="201">
        <v>0.58380595187077355</v>
      </c>
      <c r="U93" s="201">
        <v>2.2482303672518248E-2</v>
      </c>
      <c r="V93" s="201">
        <v>0</v>
      </c>
    </row>
    <row r="94" spans="1:22">
      <c r="A94" s="195">
        <f t="shared" si="0"/>
        <v>0.43019952126988498</v>
      </c>
      <c r="B94" s="195">
        <f t="shared" si="1"/>
        <v>0.43019952126988498</v>
      </c>
      <c r="C94" s="196">
        <f t="shared" si="2"/>
        <v>0.53000000000000025</v>
      </c>
      <c r="D94" s="195">
        <f t="shared" si="2"/>
        <v>0.22456140350877193</v>
      </c>
      <c r="E94" s="195">
        <f t="shared" si="3"/>
        <v>0.56980047873011497</v>
      </c>
      <c r="F94" s="195">
        <f t="shared" si="3"/>
        <v>2.5971691394864292E-2</v>
      </c>
      <c r="G94" s="195">
        <f t="shared" si="3"/>
        <v>0</v>
      </c>
      <c r="Q94" s="196">
        <f t="shared" si="4"/>
        <v>0.52000000000000024</v>
      </c>
      <c r="R94" s="201">
        <v>0.21754385964912282</v>
      </c>
      <c r="S94" s="201">
        <v>0.42355364596652267</v>
      </c>
      <c r="T94" s="201">
        <v>0.57644635403347733</v>
      </c>
      <c r="U94" s="201">
        <v>2.4222707167662751E-2</v>
      </c>
      <c r="V94" s="201">
        <v>0</v>
      </c>
    </row>
    <row r="95" spans="1:22">
      <c r="A95" s="195">
        <f t="shared" si="0"/>
        <v>0.43700952666467924</v>
      </c>
      <c r="B95" s="195">
        <f t="shared" si="1"/>
        <v>0.43700952666467924</v>
      </c>
      <c r="C95" s="196">
        <f t="shared" si="2"/>
        <v>0.54000000000000026</v>
      </c>
      <c r="D95" s="195">
        <f t="shared" si="2"/>
        <v>0.23157894736842105</v>
      </c>
      <c r="E95" s="195">
        <f t="shared" si="3"/>
        <v>0.56299047333532082</v>
      </c>
      <c r="F95" s="195">
        <f t="shared" si="3"/>
        <v>2.7865379712148631E-2</v>
      </c>
      <c r="G95" s="195">
        <f t="shared" si="3"/>
        <v>3.5087719298245615E-3</v>
      </c>
      <c r="Q95" s="196">
        <f t="shared" si="4"/>
        <v>0.53000000000000025</v>
      </c>
      <c r="R95" s="201">
        <v>0.22456140350877193</v>
      </c>
      <c r="S95" s="201">
        <v>0.43019952126988498</v>
      </c>
      <c r="T95" s="201">
        <v>0.56980047873011497</v>
      </c>
      <c r="U95" s="201">
        <v>2.5971691394864292E-2</v>
      </c>
      <c r="V95" s="201">
        <v>0</v>
      </c>
    </row>
    <row r="96" spans="1:22">
      <c r="A96" s="195">
        <f t="shared" si="0"/>
        <v>0.443746482933421</v>
      </c>
      <c r="B96" s="195">
        <f t="shared" si="1"/>
        <v>0.443746482933421</v>
      </c>
      <c r="C96" s="196">
        <f t="shared" si="2"/>
        <v>0.55000000000000027</v>
      </c>
      <c r="D96" s="195">
        <f t="shared" si="2"/>
        <v>0.24561403508771928</v>
      </c>
      <c r="E96" s="195">
        <f t="shared" si="3"/>
        <v>0.556253517066579</v>
      </c>
      <c r="F96" s="195">
        <f t="shared" si="3"/>
        <v>2.9832117155485196E-2</v>
      </c>
      <c r="G96" s="195">
        <f t="shared" si="3"/>
        <v>3.5087719298245615E-3</v>
      </c>
      <c r="Q96" s="196">
        <f t="shared" si="4"/>
        <v>0.54000000000000026</v>
      </c>
      <c r="R96" s="201">
        <v>0.23157894736842105</v>
      </c>
      <c r="S96" s="201">
        <v>0.43700952666467924</v>
      </c>
      <c r="T96" s="201">
        <v>0.56299047333532082</v>
      </c>
      <c r="U96" s="201">
        <v>2.7865379712148631E-2</v>
      </c>
      <c r="V96" s="201">
        <v>3.5087719298245615E-3</v>
      </c>
    </row>
    <row r="97" spans="1:22">
      <c r="A97" s="195">
        <f t="shared" si="0"/>
        <v>0.45017939285868108</v>
      </c>
      <c r="B97" s="195">
        <f t="shared" si="1"/>
        <v>0.45017939285868108</v>
      </c>
      <c r="C97" s="196">
        <f t="shared" si="2"/>
        <v>0.56000000000000028</v>
      </c>
      <c r="D97" s="195">
        <f t="shared" si="2"/>
        <v>0.24561403508771928</v>
      </c>
      <c r="E97" s="195">
        <f t="shared" si="3"/>
        <v>0.54982060714131897</v>
      </c>
      <c r="F97" s="195">
        <f t="shared" si="3"/>
        <v>3.1794066760788858E-2</v>
      </c>
      <c r="G97" s="195">
        <f t="shared" si="3"/>
        <v>3.5087719298245615E-3</v>
      </c>
      <c r="Q97" s="196">
        <f t="shared" si="4"/>
        <v>0.55000000000000027</v>
      </c>
      <c r="R97" s="201">
        <v>0.24561403508771928</v>
      </c>
      <c r="S97" s="201">
        <v>0.443746482933421</v>
      </c>
      <c r="T97" s="201">
        <v>0.556253517066579</v>
      </c>
      <c r="U97" s="201">
        <v>2.9832117155485196E-2</v>
      </c>
      <c r="V97" s="201">
        <v>3.5087719298245615E-3</v>
      </c>
    </row>
    <row r="98" spans="1:22">
      <c r="A98" s="195">
        <f t="shared" si="0"/>
        <v>0.4568369405873699</v>
      </c>
      <c r="B98" s="195">
        <f t="shared" si="1"/>
        <v>0.4568369405873699</v>
      </c>
      <c r="C98" s="196">
        <f t="shared" si="2"/>
        <v>0.57000000000000028</v>
      </c>
      <c r="D98" s="195">
        <f t="shared" si="2"/>
        <v>0.256140350877193</v>
      </c>
      <c r="E98" s="195">
        <f t="shared" si="3"/>
        <v>0.5431630594126301</v>
      </c>
      <c r="F98" s="195">
        <f t="shared" si="3"/>
        <v>3.3840212744178463E-2</v>
      </c>
      <c r="G98" s="195">
        <f t="shared" si="3"/>
        <v>7.0175438596491229E-3</v>
      </c>
      <c r="Q98" s="196">
        <f t="shared" si="4"/>
        <v>0.56000000000000028</v>
      </c>
      <c r="R98" s="201">
        <v>0.24561403508771928</v>
      </c>
      <c r="S98" s="201">
        <v>0.45017939285868108</v>
      </c>
      <c r="T98" s="201">
        <v>0.54982060714131897</v>
      </c>
      <c r="U98" s="201">
        <v>3.1794066760788858E-2</v>
      </c>
      <c r="V98" s="201">
        <v>3.5087719298245615E-3</v>
      </c>
    </row>
    <row r="99" spans="1:22">
      <c r="A99" s="195">
        <f t="shared" si="0"/>
        <v>0.46304257578790198</v>
      </c>
      <c r="B99" s="195">
        <f t="shared" si="1"/>
        <v>0.46304257578790198</v>
      </c>
      <c r="C99" s="196">
        <f t="shared" si="2"/>
        <v>0.58000000000000029</v>
      </c>
      <c r="D99" s="195">
        <f t="shared" si="2"/>
        <v>0.25964912280701752</v>
      </c>
      <c r="E99" s="195">
        <f t="shared" si="3"/>
        <v>0.5369574242120978</v>
      </c>
      <c r="F99" s="195">
        <f t="shared" si="3"/>
        <v>3.5743853014444327E-2</v>
      </c>
      <c r="G99" s="195">
        <f t="shared" si="3"/>
        <v>7.0175438596491229E-3</v>
      </c>
      <c r="Q99" s="196">
        <f t="shared" si="4"/>
        <v>0.57000000000000028</v>
      </c>
      <c r="R99" s="201">
        <v>0.256140350877193</v>
      </c>
      <c r="S99" s="201">
        <v>0.4568369405873699</v>
      </c>
      <c r="T99" s="201">
        <v>0.5431630594126301</v>
      </c>
      <c r="U99" s="201">
        <v>3.3840212744178463E-2</v>
      </c>
      <c r="V99" s="201">
        <v>7.0175438596491229E-3</v>
      </c>
    </row>
    <row r="100" spans="1:22">
      <c r="A100" s="195">
        <f t="shared" si="0"/>
        <v>0.46998527055093597</v>
      </c>
      <c r="B100" s="195">
        <f t="shared" si="1"/>
        <v>0.46998527055093597</v>
      </c>
      <c r="C100" s="196">
        <f t="shared" si="2"/>
        <v>0.5900000000000003</v>
      </c>
      <c r="D100" s="195">
        <f t="shared" si="2"/>
        <v>0.27017543859649124</v>
      </c>
      <c r="E100" s="195">
        <f t="shared" si="3"/>
        <v>0.53001472944906391</v>
      </c>
      <c r="F100" s="195">
        <f t="shared" si="3"/>
        <v>3.8196292297619845E-2</v>
      </c>
      <c r="G100" s="195">
        <f t="shared" si="3"/>
        <v>7.0175438596491229E-3</v>
      </c>
      <c r="Q100" s="196">
        <f t="shared" si="4"/>
        <v>0.58000000000000029</v>
      </c>
      <c r="R100" s="201">
        <v>0.25964912280701752</v>
      </c>
      <c r="S100" s="201">
        <v>0.46304257578790198</v>
      </c>
      <c r="T100" s="201">
        <v>0.5369574242120978</v>
      </c>
      <c r="U100" s="201">
        <v>3.5743853014444327E-2</v>
      </c>
      <c r="V100" s="201">
        <v>7.0175438596491229E-3</v>
      </c>
    </row>
    <row r="101" spans="1:22">
      <c r="A101" s="195">
        <f t="shared" si="0"/>
        <v>0.47622005093113329</v>
      </c>
      <c r="B101" s="195">
        <f t="shared" si="1"/>
        <v>0.47622005093113329</v>
      </c>
      <c r="C101" s="196">
        <f t="shared" si="2"/>
        <v>0.60000000000000031</v>
      </c>
      <c r="D101" s="195">
        <f t="shared" si="2"/>
        <v>0.27368421052631581</v>
      </c>
      <c r="E101" s="195">
        <f t="shared" si="3"/>
        <v>0.5237799490688666</v>
      </c>
      <c r="F101" s="195">
        <f t="shared" si="3"/>
        <v>4.0420835817524293E-2</v>
      </c>
      <c r="G101" s="195">
        <f t="shared" si="3"/>
        <v>7.0175438596491229E-3</v>
      </c>
      <c r="Q101" s="196">
        <f t="shared" si="4"/>
        <v>0.5900000000000003</v>
      </c>
      <c r="R101" s="201">
        <v>0.27017543859649124</v>
      </c>
      <c r="S101" s="201">
        <v>0.46998527055093597</v>
      </c>
      <c r="T101" s="201">
        <v>0.53001472944906391</v>
      </c>
      <c r="U101" s="201">
        <v>3.8196292297619845E-2</v>
      </c>
      <c r="V101" s="201">
        <v>7.0175438596491229E-3</v>
      </c>
    </row>
    <row r="102" spans="1:22">
      <c r="A102" s="195">
        <f t="shared" si="0"/>
        <v>0.48246359585469228</v>
      </c>
      <c r="B102" s="195">
        <f t="shared" si="1"/>
        <v>0.48246359585469228</v>
      </c>
      <c r="C102" s="196">
        <f t="shared" si="2"/>
        <v>0.61000000000000032</v>
      </c>
      <c r="D102" s="195">
        <f t="shared" si="2"/>
        <v>0.28771929824561404</v>
      </c>
      <c r="E102" s="195">
        <f t="shared" si="3"/>
        <v>0.51753640414530777</v>
      </c>
      <c r="F102" s="195">
        <f t="shared" si="3"/>
        <v>4.2880984606043795E-2</v>
      </c>
      <c r="G102" s="195">
        <f t="shared" si="3"/>
        <v>1.0526315789473684E-2</v>
      </c>
      <c r="Q102" s="196">
        <f t="shared" si="4"/>
        <v>0.60000000000000031</v>
      </c>
      <c r="R102" s="201">
        <v>0.27368421052631581</v>
      </c>
      <c r="S102" s="201">
        <v>0.47622005093113329</v>
      </c>
      <c r="T102" s="201">
        <v>0.5237799490688666</v>
      </c>
      <c r="U102" s="201">
        <v>4.0420835817524293E-2</v>
      </c>
      <c r="V102" s="201">
        <v>7.0175438596491229E-3</v>
      </c>
    </row>
    <row r="103" spans="1:22">
      <c r="A103" s="195">
        <f t="shared" si="0"/>
        <v>0.4882474188122275</v>
      </c>
      <c r="B103" s="195">
        <f t="shared" si="1"/>
        <v>0.4882474188122275</v>
      </c>
      <c r="C103" s="196">
        <f t="shared" si="2"/>
        <v>0.62000000000000033</v>
      </c>
      <c r="D103" s="195">
        <f t="shared" si="2"/>
        <v>0.29473684210526313</v>
      </c>
      <c r="E103" s="195">
        <f t="shared" si="3"/>
        <v>0.51175258118777267</v>
      </c>
      <c r="F103" s="195">
        <f t="shared" si="3"/>
        <v>4.5206437119306733E-2</v>
      </c>
      <c r="G103" s="195">
        <f t="shared" si="3"/>
        <v>1.0526315789473684E-2</v>
      </c>
      <c r="Q103" s="196">
        <f t="shared" si="4"/>
        <v>0.61000000000000032</v>
      </c>
      <c r="R103" s="201">
        <v>0.28771929824561404</v>
      </c>
      <c r="S103" s="201">
        <v>0.48246359585469228</v>
      </c>
      <c r="T103" s="201">
        <v>0.51753640414530777</v>
      </c>
      <c r="U103" s="201">
        <v>4.2880984606043795E-2</v>
      </c>
      <c r="V103" s="201">
        <v>1.0526315789473684E-2</v>
      </c>
    </row>
    <row r="104" spans="1:22">
      <c r="A104" s="195">
        <f t="shared" si="0"/>
        <v>0.49445202541586608</v>
      </c>
      <c r="B104" s="195">
        <f t="shared" si="1"/>
        <v>0.49445202541586608</v>
      </c>
      <c r="C104" s="196">
        <f t="shared" si="2"/>
        <v>0.63000000000000034</v>
      </c>
      <c r="D104" s="195">
        <f t="shared" si="2"/>
        <v>0.2982456140350877</v>
      </c>
      <c r="E104" s="195">
        <f t="shared" si="3"/>
        <v>0.50554797458413403</v>
      </c>
      <c r="F104" s="195">
        <f t="shared" si="3"/>
        <v>4.7991108287512234E-2</v>
      </c>
      <c r="G104" s="195">
        <f t="shared" si="3"/>
        <v>1.4035087719298246E-2</v>
      </c>
      <c r="Q104" s="196">
        <f t="shared" si="4"/>
        <v>0.62000000000000033</v>
      </c>
      <c r="R104" s="201">
        <v>0.29473684210526313</v>
      </c>
      <c r="S104" s="201">
        <v>0.4882474188122275</v>
      </c>
      <c r="T104" s="201">
        <v>0.51175258118777267</v>
      </c>
      <c r="U104" s="201">
        <v>4.5206437119306733E-2</v>
      </c>
      <c r="V104" s="201">
        <v>1.0526315789473684E-2</v>
      </c>
    </row>
    <row r="105" spans="1:22">
      <c r="A105" s="195">
        <f t="shared" ref="A105:A168" si="5">S106</f>
        <v>0.50045902511236939</v>
      </c>
      <c r="B105" s="195">
        <f t="shared" ref="B105:B168" si="6">S106</f>
        <v>0.50045902511236939</v>
      </c>
      <c r="C105" s="196">
        <f t="shared" ref="C105:D168" si="7">Q106</f>
        <v>0.64000000000000035</v>
      </c>
      <c r="D105" s="195">
        <f t="shared" si="7"/>
        <v>0.31578947368421051</v>
      </c>
      <c r="E105" s="195">
        <f t="shared" ref="E105:G168" si="8">T106</f>
        <v>0.49954097488763061</v>
      </c>
      <c r="F105" s="195">
        <f t="shared" si="8"/>
        <v>5.0687802303087476E-2</v>
      </c>
      <c r="G105" s="195">
        <f t="shared" si="8"/>
        <v>1.4035087719298246E-2</v>
      </c>
      <c r="Q105" s="196">
        <f t="shared" si="4"/>
        <v>0.63000000000000034</v>
      </c>
      <c r="R105" s="201">
        <v>0.2982456140350877</v>
      </c>
      <c r="S105" s="201">
        <v>0.49445202541586608</v>
      </c>
      <c r="T105" s="201">
        <v>0.50554797458413403</v>
      </c>
      <c r="U105" s="201">
        <v>4.7991108287512234E-2</v>
      </c>
      <c r="V105" s="201">
        <v>1.4035087719298246E-2</v>
      </c>
    </row>
    <row r="106" spans="1:22">
      <c r="A106" s="195">
        <f t="shared" si="5"/>
        <v>0.50601141740919486</v>
      </c>
      <c r="B106" s="195">
        <f t="shared" si="6"/>
        <v>0.50601141740919486</v>
      </c>
      <c r="C106" s="196">
        <f t="shared" si="7"/>
        <v>0.65000000000000036</v>
      </c>
      <c r="D106" s="195">
        <f t="shared" si="7"/>
        <v>0.31578947368421051</v>
      </c>
      <c r="E106" s="195">
        <f t="shared" si="8"/>
        <v>0.49398858259080508</v>
      </c>
      <c r="F106" s="195">
        <f t="shared" si="8"/>
        <v>5.3244685477059933E-2</v>
      </c>
      <c r="G106" s="195">
        <f t="shared" si="8"/>
        <v>1.4035087719298246E-2</v>
      </c>
      <c r="Q106" s="196">
        <f t="shared" si="4"/>
        <v>0.64000000000000035</v>
      </c>
      <c r="R106" s="201">
        <v>0.31578947368421051</v>
      </c>
      <c r="S106" s="201">
        <v>0.50045902511236939</v>
      </c>
      <c r="T106" s="201">
        <v>0.49954097488763061</v>
      </c>
      <c r="U106" s="201">
        <v>5.0687802303087476E-2</v>
      </c>
      <c r="V106" s="201">
        <v>1.4035087719298246E-2</v>
      </c>
    </row>
    <row r="107" spans="1:22">
      <c r="A107" s="195">
        <f t="shared" si="5"/>
        <v>0.51207729815641623</v>
      </c>
      <c r="B107" s="195">
        <f t="shared" si="6"/>
        <v>0.51207729815641623</v>
      </c>
      <c r="C107" s="196">
        <f t="shared" si="7"/>
        <v>0.66000000000000036</v>
      </c>
      <c r="D107" s="195">
        <f t="shared" si="7"/>
        <v>0.31929824561403508</v>
      </c>
      <c r="E107" s="195">
        <f t="shared" si="8"/>
        <v>0.48792270184358372</v>
      </c>
      <c r="F107" s="195">
        <f t="shared" si="8"/>
        <v>5.6168082501682724E-2</v>
      </c>
      <c r="G107" s="195">
        <f t="shared" si="8"/>
        <v>1.4035087719298246E-2</v>
      </c>
      <c r="Q107" s="196">
        <f t="shared" si="4"/>
        <v>0.65000000000000036</v>
      </c>
      <c r="R107" s="201">
        <v>0.31578947368421051</v>
      </c>
      <c r="S107" s="201">
        <v>0.50601141740919486</v>
      </c>
      <c r="T107" s="201">
        <v>0.49398858259080508</v>
      </c>
      <c r="U107" s="201">
        <v>5.3244685477059933E-2</v>
      </c>
      <c r="V107" s="201">
        <v>1.4035087719298246E-2</v>
      </c>
    </row>
    <row r="108" spans="1:22">
      <c r="A108" s="195">
        <f t="shared" si="5"/>
        <v>0.51758191289443978</v>
      </c>
      <c r="B108" s="195">
        <f t="shared" si="6"/>
        <v>0.51758191289443978</v>
      </c>
      <c r="C108" s="196">
        <f t="shared" si="7"/>
        <v>0.67000000000000037</v>
      </c>
      <c r="D108" s="195">
        <f t="shared" si="7"/>
        <v>0.32631578947368423</v>
      </c>
      <c r="E108" s="195">
        <f t="shared" si="8"/>
        <v>0.48241808710556022</v>
      </c>
      <c r="F108" s="195">
        <f t="shared" si="8"/>
        <v>5.8772743234457095E-2</v>
      </c>
      <c r="G108" s="195">
        <f t="shared" si="8"/>
        <v>1.4035087719298246E-2</v>
      </c>
      <c r="Q108" s="196">
        <f t="shared" ref="Q108:Q171" si="9">Q107+0.01</f>
        <v>0.66000000000000036</v>
      </c>
      <c r="R108" s="201">
        <v>0.31929824561403508</v>
      </c>
      <c r="S108" s="201">
        <v>0.51207729815641623</v>
      </c>
      <c r="T108" s="201">
        <v>0.48792270184358372</v>
      </c>
      <c r="U108" s="201">
        <v>5.6168082501682724E-2</v>
      </c>
      <c r="V108" s="201">
        <v>1.4035087719298246E-2</v>
      </c>
    </row>
    <row r="109" spans="1:22">
      <c r="A109" s="195">
        <f t="shared" si="5"/>
        <v>0.52364987452372147</v>
      </c>
      <c r="B109" s="195">
        <f t="shared" si="6"/>
        <v>0.52364987452372147</v>
      </c>
      <c r="C109" s="196">
        <f t="shared" si="7"/>
        <v>0.68000000000000038</v>
      </c>
      <c r="D109" s="195">
        <f t="shared" si="7"/>
        <v>0.33333333333333331</v>
      </c>
      <c r="E109" s="195">
        <f t="shared" si="8"/>
        <v>0.47635012547627842</v>
      </c>
      <c r="F109" s="195">
        <f t="shared" si="8"/>
        <v>6.175852374655777E-2</v>
      </c>
      <c r="G109" s="195">
        <f t="shared" si="8"/>
        <v>1.4035087719298246E-2</v>
      </c>
      <c r="Q109" s="196">
        <f t="shared" si="9"/>
        <v>0.67000000000000037</v>
      </c>
      <c r="R109" s="201">
        <v>0.32631578947368423</v>
      </c>
      <c r="S109" s="201">
        <v>0.51758191289443978</v>
      </c>
      <c r="T109" s="201">
        <v>0.48241808710556022</v>
      </c>
      <c r="U109" s="201">
        <v>5.8772743234457095E-2</v>
      </c>
      <c r="V109" s="201">
        <v>1.4035087719298246E-2</v>
      </c>
    </row>
    <row r="110" spans="1:22">
      <c r="A110" s="195">
        <f t="shared" si="5"/>
        <v>0.52915788090738292</v>
      </c>
      <c r="B110" s="195">
        <f t="shared" si="6"/>
        <v>0.52915788090738292</v>
      </c>
      <c r="C110" s="196">
        <f t="shared" si="7"/>
        <v>0.69000000000000039</v>
      </c>
      <c r="D110" s="195">
        <f t="shared" si="7"/>
        <v>0.34385964912280703</v>
      </c>
      <c r="E110" s="195">
        <f t="shared" si="8"/>
        <v>0.4708421190926172</v>
      </c>
      <c r="F110" s="195">
        <f t="shared" si="8"/>
        <v>6.4645376893460171E-2</v>
      </c>
      <c r="G110" s="195">
        <f t="shared" si="8"/>
        <v>1.4035087719298246E-2</v>
      </c>
      <c r="Q110" s="196">
        <f t="shared" si="9"/>
        <v>0.68000000000000038</v>
      </c>
      <c r="R110" s="201">
        <v>0.33333333333333331</v>
      </c>
      <c r="S110" s="201">
        <v>0.52364987452372147</v>
      </c>
      <c r="T110" s="201">
        <v>0.47635012547627842</v>
      </c>
      <c r="U110" s="201">
        <v>6.175852374655777E-2</v>
      </c>
      <c r="V110" s="201">
        <v>1.4035087719298246E-2</v>
      </c>
    </row>
    <row r="111" spans="1:22">
      <c r="A111" s="195">
        <f t="shared" si="5"/>
        <v>0.53507906988592868</v>
      </c>
      <c r="B111" s="195">
        <f t="shared" si="6"/>
        <v>0.53507906988592868</v>
      </c>
      <c r="C111" s="196">
        <f t="shared" si="7"/>
        <v>0.7000000000000004</v>
      </c>
      <c r="D111" s="195">
        <f t="shared" si="7"/>
        <v>0.35438596491228069</v>
      </c>
      <c r="E111" s="195">
        <f t="shared" si="8"/>
        <v>0.46492093011407137</v>
      </c>
      <c r="F111" s="195">
        <f t="shared" si="8"/>
        <v>6.7833737901358077E-2</v>
      </c>
      <c r="G111" s="195">
        <f t="shared" si="8"/>
        <v>1.7543859649122806E-2</v>
      </c>
      <c r="Q111" s="196">
        <f t="shared" si="9"/>
        <v>0.69000000000000039</v>
      </c>
      <c r="R111" s="201">
        <v>0.34385964912280703</v>
      </c>
      <c r="S111" s="201">
        <v>0.52915788090738292</v>
      </c>
      <c r="T111" s="201">
        <v>0.4708421190926172</v>
      </c>
      <c r="U111" s="201">
        <v>6.4645376893460171E-2</v>
      </c>
      <c r="V111" s="201">
        <v>1.4035087719298246E-2</v>
      </c>
    </row>
    <row r="112" spans="1:22">
      <c r="A112" s="195">
        <f t="shared" si="5"/>
        <v>0.5402678299011906</v>
      </c>
      <c r="B112" s="195">
        <f t="shared" si="6"/>
        <v>0.5402678299011906</v>
      </c>
      <c r="C112" s="196">
        <f t="shared" si="7"/>
        <v>0.71000000000000041</v>
      </c>
      <c r="D112" s="195">
        <f t="shared" si="7"/>
        <v>0.35789473684210527</v>
      </c>
      <c r="E112" s="195">
        <f t="shared" si="8"/>
        <v>0.45973217009880935</v>
      </c>
      <c r="F112" s="195">
        <f t="shared" si="8"/>
        <v>7.0754253356894101E-2</v>
      </c>
      <c r="G112" s="195">
        <f t="shared" si="8"/>
        <v>2.456140350877193E-2</v>
      </c>
      <c r="Q112" s="196">
        <f t="shared" si="9"/>
        <v>0.7000000000000004</v>
      </c>
      <c r="R112" s="201">
        <v>0.35438596491228069</v>
      </c>
      <c r="S112" s="201">
        <v>0.53507906988592868</v>
      </c>
      <c r="T112" s="201">
        <v>0.46492093011407137</v>
      </c>
      <c r="U112" s="201">
        <v>6.7833737901358077E-2</v>
      </c>
      <c r="V112" s="201">
        <v>1.7543859649122806E-2</v>
      </c>
    </row>
    <row r="113" spans="1:22">
      <c r="A113" s="195">
        <f t="shared" si="5"/>
        <v>0.54576155458325526</v>
      </c>
      <c r="B113" s="195">
        <f t="shared" si="6"/>
        <v>0.54576155458325526</v>
      </c>
      <c r="C113" s="196">
        <f t="shared" si="7"/>
        <v>0.72000000000000042</v>
      </c>
      <c r="D113" s="195">
        <f t="shared" si="7"/>
        <v>0.36140350877192984</v>
      </c>
      <c r="E113" s="195">
        <f t="shared" si="8"/>
        <v>0.45423844541674474</v>
      </c>
      <c r="F113" s="195">
        <f t="shared" si="8"/>
        <v>7.3964222386907835E-2</v>
      </c>
      <c r="G113" s="195">
        <f t="shared" si="8"/>
        <v>2.8070175438596492E-2</v>
      </c>
      <c r="Q113" s="196">
        <f t="shared" si="9"/>
        <v>0.71000000000000041</v>
      </c>
      <c r="R113" s="201">
        <v>0.35789473684210527</v>
      </c>
      <c r="S113" s="201">
        <v>0.5402678299011906</v>
      </c>
      <c r="T113" s="201">
        <v>0.45973217009880935</v>
      </c>
      <c r="U113" s="201">
        <v>7.0754253356894101E-2</v>
      </c>
      <c r="V113" s="201">
        <v>2.456140350877193E-2</v>
      </c>
    </row>
    <row r="114" spans="1:22">
      <c r="A114" s="195">
        <f t="shared" si="5"/>
        <v>0.55134519062570275</v>
      </c>
      <c r="B114" s="195">
        <f t="shared" si="6"/>
        <v>0.55134519062570275</v>
      </c>
      <c r="C114" s="196">
        <f t="shared" si="7"/>
        <v>0.73000000000000043</v>
      </c>
      <c r="D114" s="195">
        <f t="shared" si="7"/>
        <v>0.3719298245614035</v>
      </c>
      <c r="E114" s="195">
        <f t="shared" si="8"/>
        <v>0.44865480937429719</v>
      </c>
      <c r="F114" s="195">
        <f t="shared" si="8"/>
        <v>7.7369864116304643E-2</v>
      </c>
      <c r="G114" s="195">
        <f t="shared" si="8"/>
        <v>2.8070175438596492E-2</v>
      </c>
      <c r="Q114" s="196">
        <f t="shared" si="9"/>
        <v>0.72000000000000042</v>
      </c>
      <c r="R114" s="201">
        <v>0.36140350877192984</v>
      </c>
      <c r="S114" s="201">
        <v>0.54576155458325526</v>
      </c>
      <c r="T114" s="201">
        <v>0.45423844541674474</v>
      </c>
      <c r="U114" s="201">
        <v>7.3964222386907835E-2</v>
      </c>
      <c r="V114" s="201">
        <v>2.8070175438596492E-2</v>
      </c>
    </row>
    <row r="115" spans="1:22">
      <c r="A115" s="195">
        <f t="shared" si="5"/>
        <v>0.55638706062775956</v>
      </c>
      <c r="B115" s="195">
        <f t="shared" si="6"/>
        <v>0.55638706062775956</v>
      </c>
      <c r="C115" s="196">
        <f t="shared" si="7"/>
        <v>0.74000000000000044</v>
      </c>
      <c r="D115" s="195">
        <f t="shared" si="7"/>
        <v>0.37543859649122807</v>
      </c>
      <c r="E115" s="195">
        <f t="shared" si="8"/>
        <v>0.44361293937224044</v>
      </c>
      <c r="F115" s="195">
        <f t="shared" si="8"/>
        <v>8.0437269585045726E-2</v>
      </c>
      <c r="G115" s="195">
        <f t="shared" si="8"/>
        <v>3.1578947368421054E-2</v>
      </c>
      <c r="Q115" s="196">
        <f t="shared" si="9"/>
        <v>0.73000000000000043</v>
      </c>
      <c r="R115" s="201">
        <v>0.3719298245614035</v>
      </c>
      <c r="S115" s="201">
        <v>0.55134519062570275</v>
      </c>
      <c r="T115" s="201">
        <v>0.44865480937429719</v>
      </c>
      <c r="U115" s="201">
        <v>7.7369864116304643E-2</v>
      </c>
      <c r="V115" s="201">
        <v>2.8070175438596492E-2</v>
      </c>
    </row>
    <row r="116" spans="1:22">
      <c r="A116" s="195">
        <f t="shared" si="5"/>
        <v>0.5617587376098726</v>
      </c>
      <c r="B116" s="195">
        <f t="shared" si="6"/>
        <v>0.5617587376098726</v>
      </c>
      <c r="C116" s="196">
        <f t="shared" si="7"/>
        <v>0.75000000000000044</v>
      </c>
      <c r="D116" s="195">
        <f t="shared" si="7"/>
        <v>0.37543859649122807</v>
      </c>
      <c r="E116" s="195">
        <f t="shared" si="8"/>
        <v>0.43824126239012751</v>
      </c>
      <c r="F116" s="195">
        <f t="shared" si="8"/>
        <v>8.3769286315011265E-2</v>
      </c>
      <c r="G116" s="195">
        <f t="shared" si="8"/>
        <v>3.1578947368421054E-2</v>
      </c>
      <c r="Q116" s="196">
        <f t="shared" si="9"/>
        <v>0.74000000000000044</v>
      </c>
      <c r="R116" s="201">
        <v>0.37543859649122807</v>
      </c>
      <c r="S116" s="201">
        <v>0.55638706062775956</v>
      </c>
      <c r="T116" s="201">
        <v>0.44361293937224044</v>
      </c>
      <c r="U116" s="201">
        <v>8.0437269585045726E-2</v>
      </c>
      <c r="V116" s="201">
        <v>3.1578947368421054E-2</v>
      </c>
    </row>
    <row r="117" spans="1:22">
      <c r="A117" s="195">
        <f t="shared" si="5"/>
        <v>0.56709168603199189</v>
      </c>
      <c r="B117" s="195">
        <f t="shared" si="6"/>
        <v>0.56709168603199189</v>
      </c>
      <c r="C117" s="196">
        <f t="shared" si="7"/>
        <v>0.76000000000000045</v>
      </c>
      <c r="D117" s="195">
        <f t="shared" si="7"/>
        <v>0.37894736842105264</v>
      </c>
      <c r="E117" s="195">
        <f t="shared" si="8"/>
        <v>0.43290831396800811</v>
      </c>
      <c r="F117" s="195">
        <f t="shared" si="8"/>
        <v>8.7181245852759534E-2</v>
      </c>
      <c r="G117" s="195">
        <f t="shared" si="8"/>
        <v>3.5087719298245612E-2</v>
      </c>
      <c r="Q117" s="196">
        <f t="shared" si="9"/>
        <v>0.75000000000000044</v>
      </c>
      <c r="R117" s="201">
        <v>0.37543859649122807</v>
      </c>
      <c r="S117" s="201">
        <v>0.5617587376098726</v>
      </c>
      <c r="T117" s="201">
        <v>0.43824126239012751</v>
      </c>
      <c r="U117" s="201">
        <v>8.3769286315011265E-2</v>
      </c>
      <c r="V117" s="201">
        <v>3.1578947368421054E-2</v>
      </c>
    </row>
    <row r="118" spans="1:22">
      <c r="A118" s="195">
        <f t="shared" si="5"/>
        <v>0.57235318076500641</v>
      </c>
      <c r="B118" s="195">
        <f t="shared" si="6"/>
        <v>0.57235318076500641</v>
      </c>
      <c r="C118" s="196">
        <f t="shared" si="7"/>
        <v>0.77000000000000046</v>
      </c>
      <c r="D118" s="195">
        <f t="shared" si="7"/>
        <v>0.38596491228070173</v>
      </c>
      <c r="E118" s="195">
        <f t="shared" si="8"/>
        <v>0.42764681923499354</v>
      </c>
      <c r="F118" s="195">
        <f t="shared" si="8"/>
        <v>9.062344483182351E-2</v>
      </c>
      <c r="G118" s="195">
        <f t="shared" si="8"/>
        <v>3.5087719298245612E-2</v>
      </c>
      <c r="Q118" s="196">
        <f t="shared" si="9"/>
        <v>0.76000000000000045</v>
      </c>
      <c r="R118" s="201">
        <v>0.37894736842105264</v>
      </c>
      <c r="S118" s="201">
        <v>0.56709168603199189</v>
      </c>
      <c r="T118" s="201">
        <v>0.43290831396800811</v>
      </c>
      <c r="U118" s="201">
        <v>8.7181245852759534E-2</v>
      </c>
      <c r="V118" s="201">
        <v>3.5087719298245612E-2</v>
      </c>
    </row>
    <row r="119" spans="1:22">
      <c r="A119" s="195">
        <f t="shared" si="5"/>
        <v>0.57725576343866336</v>
      </c>
      <c r="B119" s="195">
        <f t="shared" si="6"/>
        <v>0.57725576343866336</v>
      </c>
      <c r="C119" s="196">
        <f t="shared" si="7"/>
        <v>0.78000000000000047</v>
      </c>
      <c r="D119" s="195">
        <f t="shared" si="7"/>
        <v>0.38947368421052631</v>
      </c>
      <c r="E119" s="195">
        <f t="shared" si="8"/>
        <v>0.42274423656133653</v>
      </c>
      <c r="F119" s="195">
        <f t="shared" si="8"/>
        <v>9.3830137628964416E-2</v>
      </c>
      <c r="G119" s="195">
        <f t="shared" si="8"/>
        <v>3.5087719298245612E-2</v>
      </c>
      <c r="Q119" s="196">
        <f t="shared" si="9"/>
        <v>0.77000000000000046</v>
      </c>
      <c r="R119" s="201">
        <v>0.38596491228070173</v>
      </c>
      <c r="S119" s="201">
        <v>0.57235318076500641</v>
      </c>
      <c r="T119" s="201">
        <v>0.42764681923499354</v>
      </c>
      <c r="U119" s="201">
        <v>9.062344483182351E-2</v>
      </c>
      <c r="V119" s="201">
        <v>3.5087719298245612E-2</v>
      </c>
    </row>
    <row r="120" spans="1:22">
      <c r="A120" s="195">
        <f t="shared" si="5"/>
        <v>0.58248735917948946</v>
      </c>
      <c r="B120" s="195">
        <f t="shared" si="6"/>
        <v>0.58248735917948946</v>
      </c>
      <c r="C120" s="196">
        <f t="shared" si="7"/>
        <v>0.79000000000000048</v>
      </c>
      <c r="D120" s="195">
        <f t="shared" si="7"/>
        <v>0.38947368421052631</v>
      </c>
      <c r="E120" s="195">
        <f t="shared" si="8"/>
        <v>0.41751264082051043</v>
      </c>
      <c r="F120" s="195">
        <f t="shared" si="8"/>
        <v>9.730223560021671E-2</v>
      </c>
      <c r="G120" s="195">
        <f t="shared" si="8"/>
        <v>3.8596491228070177E-2</v>
      </c>
      <c r="Q120" s="196">
        <f t="shared" si="9"/>
        <v>0.78000000000000047</v>
      </c>
      <c r="R120" s="201">
        <v>0.38947368421052631</v>
      </c>
      <c r="S120" s="201">
        <v>0.57725576343866336</v>
      </c>
      <c r="T120" s="201">
        <v>0.42274423656133653</v>
      </c>
      <c r="U120" s="201">
        <v>9.3830137628964416E-2</v>
      </c>
      <c r="V120" s="201">
        <v>3.5087719298245612E-2</v>
      </c>
    </row>
    <row r="121" spans="1:22">
      <c r="A121" s="195">
        <f t="shared" si="5"/>
        <v>0.58759242741079498</v>
      </c>
      <c r="B121" s="195">
        <f t="shared" si="6"/>
        <v>0.58759242741079498</v>
      </c>
      <c r="C121" s="196">
        <f t="shared" si="7"/>
        <v>0.80000000000000049</v>
      </c>
      <c r="D121" s="195">
        <f t="shared" si="7"/>
        <v>0.40350877192982454</v>
      </c>
      <c r="E121" s="195">
        <f t="shared" si="8"/>
        <v>0.41240757258920513</v>
      </c>
      <c r="F121" s="195">
        <f t="shared" si="8"/>
        <v>0.10099788317384049</v>
      </c>
      <c r="G121" s="195">
        <f t="shared" si="8"/>
        <v>4.2105263157894736E-2</v>
      </c>
      <c r="Q121" s="196">
        <f t="shared" si="9"/>
        <v>0.79000000000000048</v>
      </c>
      <c r="R121" s="201">
        <v>0.38947368421052631</v>
      </c>
      <c r="S121" s="201">
        <v>0.58248735917948946</v>
      </c>
      <c r="T121" s="201">
        <v>0.41751264082051043</v>
      </c>
      <c r="U121" s="201">
        <v>9.730223560021671E-2</v>
      </c>
      <c r="V121" s="201">
        <v>3.8596491228070177E-2</v>
      </c>
    </row>
    <row r="122" spans="1:22">
      <c r="A122" s="195">
        <f t="shared" si="5"/>
        <v>0.59259910371880531</v>
      </c>
      <c r="B122" s="195">
        <f t="shared" si="6"/>
        <v>0.59259910371880531</v>
      </c>
      <c r="C122" s="196">
        <f t="shared" si="7"/>
        <v>0.8100000000000005</v>
      </c>
      <c r="D122" s="195">
        <f t="shared" si="7"/>
        <v>0.40701754385964911</v>
      </c>
      <c r="E122" s="195">
        <f t="shared" si="8"/>
        <v>0.40740089628119464</v>
      </c>
      <c r="F122" s="195">
        <f t="shared" si="8"/>
        <v>0.10469490057790835</v>
      </c>
      <c r="G122" s="195">
        <f t="shared" si="8"/>
        <v>4.2105263157894736E-2</v>
      </c>
      <c r="Q122" s="196">
        <f t="shared" si="9"/>
        <v>0.80000000000000049</v>
      </c>
      <c r="R122" s="201">
        <v>0.40350877192982454</v>
      </c>
      <c r="S122" s="201">
        <v>0.58759242741079498</v>
      </c>
      <c r="T122" s="201">
        <v>0.41240757258920513</v>
      </c>
      <c r="U122" s="201">
        <v>0.10099788317384049</v>
      </c>
      <c r="V122" s="201">
        <v>4.2105263157894736E-2</v>
      </c>
    </row>
    <row r="123" spans="1:22">
      <c r="A123" s="195">
        <f t="shared" si="5"/>
        <v>0.59760053312557482</v>
      </c>
      <c r="B123" s="195">
        <f t="shared" si="6"/>
        <v>0.59760053312557482</v>
      </c>
      <c r="C123" s="196">
        <f t="shared" si="7"/>
        <v>0.82000000000000051</v>
      </c>
      <c r="D123" s="195">
        <f t="shared" si="7"/>
        <v>0.41052631578947368</v>
      </c>
      <c r="E123" s="195">
        <f t="shared" si="8"/>
        <v>0.40239946687442518</v>
      </c>
      <c r="F123" s="195">
        <f t="shared" si="8"/>
        <v>0.10839716488321745</v>
      </c>
      <c r="G123" s="195">
        <f t="shared" si="8"/>
        <v>4.2105263157894736E-2</v>
      </c>
      <c r="Q123" s="196">
        <f t="shared" si="9"/>
        <v>0.8100000000000005</v>
      </c>
      <c r="R123" s="201">
        <v>0.40701754385964911</v>
      </c>
      <c r="S123" s="201">
        <v>0.59259910371880531</v>
      </c>
      <c r="T123" s="201">
        <v>0.40740089628119464</v>
      </c>
      <c r="U123" s="201">
        <v>0.10469490057790835</v>
      </c>
      <c r="V123" s="201">
        <v>4.2105263157894736E-2</v>
      </c>
    </row>
    <row r="124" spans="1:22">
      <c r="A124" s="195">
        <f t="shared" si="5"/>
        <v>0.60233006020324364</v>
      </c>
      <c r="B124" s="195">
        <f t="shared" si="6"/>
        <v>0.60233006020324364</v>
      </c>
      <c r="C124" s="196">
        <f t="shared" si="7"/>
        <v>0.83000000000000052</v>
      </c>
      <c r="D124" s="195">
        <f t="shared" si="7"/>
        <v>0.41052631578947368</v>
      </c>
      <c r="E124" s="195">
        <f t="shared" si="8"/>
        <v>0.3976699397967563</v>
      </c>
      <c r="F124" s="195">
        <f t="shared" si="8"/>
        <v>0.1120624973361123</v>
      </c>
      <c r="G124" s="195">
        <f t="shared" si="8"/>
        <v>4.5614035087719301E-2</v>
      </c>
      <c r="Q124" s="196">
        <f t="shared" si="9"/>
        <v>0.82000000000000051</v>
      </c>
      <c r="R124" s="201">
        <v>0.41052631578947368</v>
      </c>
      <c r="S124" s="201">
        <v>0.59760053312557482</v>
      </c>
      <c r="T124" s="201">
        <v>0.40239946687442518</v>
      </c>
      <c r="U124" s="201">
        <v>0.10839716488321745</v>
      </c>
      <c r="V124" s="201">
        <v>4.2105263157894736E-2</v>
      </c>
    </row>
    <row r="125" spans="1:22">
      <c r="A125" s="195">
        <f t="shared" si="5"/>
        <v>0.60738391123722524</v>
      </c>
      <c r="B125" s="195">
        <f t="shared" si="6"/>
        <v>0.60738391123722524</v>
      </c>
      <c r="C125" s="196">
        <f t="shared" si="7"/>
        <v>0.84000000000000052</v>
      </c>
      <c r="D125" s="195">
        <f t="shared" si="7"/>
        <v>0.42105263157894735</v>
      </c>
      <c r="E125" s="195">
        <f t="shared" si="8"/>
        <v>0.39261608876277482</v>
      </c>
      <c r="F125" s="195">
        <f t="shared" si="8"/>
        <v>0.11606238844351306</v>
      </c>
      <c r="G125" s="195">
        <f t="shared" si="8"/>
        <v>4.912280701754386E-2</v>
      </c>
      <c r="Q125" s="196">
        <f t="shared" si="9"/>
        <v>0.83000000000000052</v>
      </c>
      <c r="R125" s="201">
        <v>0.41052631578947368</v>
      </c>
      <c r="S125" s="201">
        <v>0.60233006020324364</v>
      </c>
      <c r="T125" s="201">
        <v>0.3976699397967563</v>
      </c>
      <c r="U125" s="201">
        <v>0.1120624973361123</v>
      </c>
      <c r="V125" s="201">
        <v>4.5614035087719301E-2</v>
      </c>
    </row>
    <row r="126" spans="1:22">
      <c r="A126" s="195">
        <f t="shared" si="5"/>
        <v>0.61187620657307429</v>
      </c>
      <c r="B126" s="195">
        <f t="shared" si="6"/>
        <v>0.61187620657307429</v>
      </c>
      <c r="C126" s="196">
        <f t="shared" si="7"/>
        <v>0.85000000000000053</v>
      </c>
      <c r="D126" s="195">
        <f t="shared" si="7"/>
        <v>0.42456140350877192</v>
      </c>
      <c r="E126" s="195">
        <f t="shared" si="8"/>
        <v>0.38812379342692577</v>
      </c>
      <c r="F126" s="195">
        <f t="shared" si="8"/>
        <v>0.11967936857846205</v>
      </c>
      <c r="G126" s="195">
        <f t="shared" si="8"/>
        <v>4.912280701754386E-2</v>
      </c>
      <c r="Q126" s="196">
        <f t="shared" si="9"/>
        <v>0.84000000000000052</v>
      </c>
      <c r="R126" s="201">
        <v>0.42105263157894735</v>
      </c>
      <c r="S126" s="201">
        <v>0.60738391123722524</v>
      </c>
      <c r="T126" s="201">
        <v>0.39261608876277482</v>
      </c>
      <c r="U126" s="201">
        <v>0.11606238844351306</v>
      </c>
      <c r="V126" s="201">
        <v>4.912280701754386E-2</v>
      </c>
    </row>
    <row r="127" spans="1:22">
      <c r="A127" s="195">
        <f t="shared" si="5"/>
        <v>0.61676019188939457</v>
      </c>
      <c r="B127" s="195">
        <f t="shared" si="6"/>
        <v>0.61676019188939457</v>
      </c>
      <c r="C127" s="196">
        <f t="shared" si="7"/>
        <v>0.86000000000000054</v>
      </c>
      <c r="D127" s="195">
        <f t="shared" si="7"/>
        <v>0.43157894736842106</v>
      </c>
      <c r="E127" s="195">
        <f t="shared" si="8"/>
        <v>0.38323980811060548</v>
      </c>
      <c r="F127" s="195">
        <f t="shared" si="8"/>
        <v>0.12383092022504445</v>
      </c>
      <c r="G127" s="195">
        <f t="shared" si="8"/>
        <v>4.912280701754386E-2</v>
      </c>
      <c r="Q127" s="196">
        <f t="shared" si="9"/>
        <v>0.85000000000000053</v>
      </c>
      <c r="R127" s="201">
        <v>0.42456140350877192</v>
      </c>
      <c r="S127" s="201">
        <v>0.61187620657307429</v>
      </c>
      <c r="T127" s="201">
        <v>0.38812379342692577</v>
      </c>
      <c r="U127" s="201">
        <v>0.11967936857846205</v>
      </c>
      <c r="V127" s="201">
        <v>4.912280701754386E-2</v>
      </c>
    </row>
    <row r="128" spans="1:22">
      <c r="A128" s="195">
        <f t="shared" si="5"/>
        <v>0.62114021970676436</v>
      </c>
      <c r="B128" s="195">
        <f t="shared" si="6"/>
        <v>0.62114021970676436</v>
      </c>
      <c r="C128" s="196">
        <f t="shared" si="7"/>
        <v>0.87000000000000055</v>
      </c>
      <c r="D128" s="195">
        <f t="shared" si="7"/>
        <v>0.43859649122807015</v>
      </c>
      <c r="E128" s="195">
        <f t="shared" si="8"/>
        <v>0.37885978029323558</v>
      </c>
      <c r="F128" s="195">
        <f t="shared" si="8"/>
        <v>0.1275601678784726</v>
      </c>
      <c r="G128" s="195">
        <f t="shared" si="8"/>
        <v>5.6140350877192984E-2</v>
      </c>
      <c r="Q128" s="196">
        <f t="shared" si="9"/>
        <v>0.86000000000000054</v>
      </c>
      <c r="R128" s="201">
        <v>0.43157894736842106</v>
      </c>
      <c r="S128" s="201">
        <v>0.61676019188939457</v>
      </c>
      <c r="T128" s="201">
        <v>0.38323980811060548</v>
      </c>
      <c r="U128" s="201">
        <v>0.12383092022504445</v>
      </c>
      <c r="V128" s="201">
        <v>4.912280701754386E-2</v>
      </c>
    </row>
    <row r="129" spans="1:22">
      <c r="A129" s="195">
        <f t="shared" si="5"/>
        <v>0.62578489146939009</v>
      </c>
      <c r="B129" s="195">
        <f t="shared" si="6"/>
        <v>0.62578489146939009</v>
      </c>
      <c r="C129" s="196">
        <f t="shared" si="7"/>
        <v>0.88000000000000056</v>
      </c>
      <c r="D129" s="195">
        <f t="shared" si="7"/>
        <v>0.44210526315789472</v>
      </c>
      <c r="E129" s="195">
        <f t="shared" si="8"/>
        <v>0.37421510853060985</v>
      </c>
      <c r="F129" s="195">
        <f t="shared" si="8"/>
        <v>0.13161918982792528</v>
      </c>
      <c r="G129" s="195">
        <f t="shared" si="8"/>
        <v>5.9649122807017542E-2</v>
      </c>
      <c r="Q129" s="196">
        <f t="shared" si="9"/>
        <v>0.87000000000000055</v>
      </c>
      <c r="R129" s="201">
        <v>0.43859649122807015</v>
      </c>
      <c r="S129" s="201">
        <v>0.62114021970676436</v>
      </c>
      <c r="T129" s="201">
        <v>0.37885978029323558</v>
      </c>
      <c r="U129" s="201">
        <v>0.1275601678784726</v>
      </c>
      <c r="V129" s="201">
        <v>5.6140350877192984E-2</v>
      </c>
    </row>
    <row r="130" spans="1:22">
      <c r="A130" s="195">
        <f t="shared" si="5"/>
        <v>0.63007635411636864</v>
      </c>
      <c r="B130" s="195">
        <f t="shared" si="6"/>
        <v>0.63007635411636864</v>
      </c>
      <c r="C130" s="196">
        <f t="shared" si="7"/>
        <v>0.89000000000000057</v>
      </c>
      <c r="D130" s="195">
        <f t="shared" si="7"/>
        <v>0.44912280701754387</v>
      </c>
      <c r="E130" s="195">
        <f t="shared" si="8"/>
        <v>0.3699236458836313</v>
      </c>
      <c r="F130" s="195">
        <f t="shared" si="8"/>
        <v>0.13543700265174474</v>
      </c>
      <c r="G130" s="195">
        <f t="shared" si="8"/>
        <v>5.9649122807017542E-2</v>
      </c>
      <c r="Q130" s="196">
        <f t="shared" si="9"/>
        <v>0.88000000000000056</v>
      </c>
      <c r="R130" s="201">
        <v>0.44210526315789472</v>
      </c>
      <c r="S130" s="201">
        <v>0.62578489146939009</v>
      </c>
      <c r="T130" s="201">
        <v>0.37421510853060985</v>
      </c>
      <c r="U130" s="201">
        <v>0.13161918982792528</v>
      </c>
      <c r="V130" s="201">
        <v>5.9649122807017542E-2</v>
      </c>
    </row>
    <row r="131" spans="1:22">
      <c r="A131" s="195">
        <f t="shared" si="5"/>
        <v>0.63465523152278847</v>
      </c>
      <c r="B131" s="195">
        <f t="shared" si="6"/>
        <v>0.63465523152278847</v>
      </c>
      <c r="C131" s="196">
        <f t="shared" si="7"/>
        <v>0.90000000000000058</v>
      </c>
      <c r="D131" s="195">
        <f t="shared" si="7"/>
        <v>0.45964912280701753</v>
      </c>
      <c r="E131" s="195">
        <f t="shared" si="8"/>
        <v>0.36534476847721159</v>
      </c>
      <c r="F131" s="195">
        <f t="shared" si="8"/>
        <v>0.13984740301716925</v>
      </c>
      <c r="G131" s="195">
        <f t="shared" si="8"/>
        <v>5.9649122807017542E-2</v>
      </c>
      <c r="Q131" s="196">
        <f t="shared" si="9"/>
        <v>0.89000000000000057</v>
      </c>
      <c r="R131" s="201">
        <v>0.44912280701754387</v>
      </c>
      <c r="S131" s="201">
        <v>0.63007635411636864</v>
      </c>
      <c r="T131" s="201">
        <v>0.3699236458836313</v>
      </c>
      <c r="U131" s="201">
        <v>0.13543700265174474</v>
      </c>
      <c r="V131" s="201">
        <v>5.9649122807017542E-2</v>
      </c>
    </row>
    <row r="132" spans="1:22">
      <c r="A132" s="195">
        <f t="shared" si="5"/>
        <v>0.63915481369307103</v>
      </c>
      <c r="B132" s="195">
        <f t="shared" si="6"/>
        <v>0.63915481369307103</v>
      </c>
      <c r="C132" s="196">
        <f t="shared" si="7"/>
        <v>0.91000000000000059</v>
      </c>
      <c r="D132" s="195">
        <f t="shared" si="7"/>
        <v>0.47017543859649125</v>
      </c>
      <c r="E132" s="195">
        <f t="shared" si="8"/>
        <v>0.36084518630692874</v>
      </c>
      <c r="F132" s="195">
        <f t="shared" si="8"/>
        <v>0.14445737083333013</v>
      </c>
      <c r="G132" s="195">
        <f t="shared" si="8"/>
        <v>7.0175438596491224E-2</v>
      </c>
      <c r="Q132" s="196">
        <f t="shared" si="9"/>
        <v>0.90000000000000058</v>
      </c>
      <c r="R132" s="201">
        <v>0.45964912280701753</v>
      </c>
      <c r="S132" s="201">
        <v>0.63465523152278847</v>
      </c>
      <c r="T132" s="201">
        <v>0.36534476847721159</v>
      </c>
      <c r="U132" s="201">
        <v>0.13984740301716925</v>
      </c>
      <c r="V132" s="201">
        <v>5.9649122807017542E-2</v>
      </c>
    </row>
    <row r="133" spans="1:22">
      <c r="A133" s="195">
        <f t="shared" si="5"/>
        <v>0.64321263120227301</v>
      </c>
      <c r="B133" s="195">
        <f t="shared" si="6"/>
        <v>0.64321263120227301</v>
      </c>
      <c r="C133" s="196">
        <f t="shared" si="7"/>
        <v>0.9200000000000006</v>
      </c>
      <c r="D133" s="195">
        <f t="shared" si="7"/>
        <v>0.47719298245614034</v>
      </c>
      <c r="E133" s="195">
        <f t="shared" si="8"/>
        <v>0.35678736879772699</v>
      </c>
      <c r="F133" s="195">
        <f t="shared" si="8"/>
        <v>0.14885887722423025</v>
      </c>
      <c r="G133" s="195">
        <f t="shared" si="8"/>
        <v>7.0175438596491224E-2</v>
      </c>
      <c r="Q133" s="196">
        <f t="shared" si="9"/>
        <v>0.91000000000000059</v>
      </c>
      <c r="R133" s="201">
        <v>0.47017543859649125</v>
      </c>
      <c r="S133" s="201">
        <v>0.63915481369307103</v>
      </c>
      <c r="T133" s="201">
        <v>0.36084518630692874</v>
      </c>
      <c r="U133" s="201">
        <v>0.14445737083333013</v>
      </c>
      <c r="V133" s="201">
        <v>7.0175438596491224E-2</v>
      </c>
    </row>
    <row r="134" spans="1:22">
      <c r="A134" s="195">
        <f t="shared" si="5"/>
        <v>0.64743317428825975</v>
      </c>
      <c r="B134" s="195">
        <f t="shared" si="6"/>
        <v>0.64743317428825975</v>
      </c>
      <c r="C134" s="196">
        <f t="shared" si="7"/>
        <v>0.9300000000000006</v>
      </c>
      <c r="D134" s="195">
        <f t="shared" si="7"/>
        <v>0.47719298245614034</v>
      </c>
      <c r="E134" s="195">
        <f t="shared" si="8"/>
        <v>0.35256682571174036</v>
      </c>
      <c r="F134" s="195">
        <f t="shared" si="8"/>
        <v>0.15362761191008781</v>
      </c>
      <c r="G134" s="195">
        <f t="shared" si="8"/>
        <v>7.3684210526315783E-2</v>
      </c>
      <c r="Q134" s="196">
        <f t="shared" si="9"/>
        <v>0.9200000000000006</v>
      </c>
      <c r="R134" s="201">
        <v>0.47719298245614034</v>
      </c>
      <c r="S134" s="201">
        <v>0.64321263120227301</v>
      </c>
      <c r="T134" s="201">
        <v>0.35678736879772699</v>
      </c>
      <c r="U134" s="201">
        <v>0.14885887722423025</v>
      </c>
      <c r="V134" s="201">
        <v>7.0175438596491224E-2</v>
      </c>
    </row>
    <row r="135" spans="1:22">
      <c r="A135" s="195">
        <f t="shared" si="5"/>
        <v>0.65127214337258232</v>
      </c>
      <c r="B135" s="195">
        <f t="shared" si="6"/>
        <v>0.65127214337258232</v>
      </c>
      <c r="C135" s="196">
        <f t="shared" si="7"/>
        <v>0.94000000000000061</v>
      </c>
      <c r="D135" s="195">
        <f t="shared" si="7"/>
        <v>0.48421052631578948</v>
      </c>
      <c r="E135" s="195">
        <f t="shared" si="8"/>
        <v>0.34872785662741773</v>
      </c>
      <c r="F135" s="195">
        <f t="shared" si="8"/>
        <v>0.15789791829656316</v>
      </c>
      <c r="G135" s="195">
        <f t="shared" si="8"/>
        <v>7.7192982456140355E-2</v>
      </c>
      <c r="Q135" s="196">
        <f t="shared" si="9"/>
        <v>0.9300000000000006</v>
      </c>
      <c r="R135" s="201">
        <v>0.47719298245614034</v>
      </c>
      <c r="S135" s="201">
        <v>0.64743317428825975</v>
      </c>
      <c r="T135" s="201">
        <v>0.35256682571174036</v>
      </c>
      <c r="U135" s="201">
        <v>0.15362761191008781</v>
      </c>
      <c r="V135" s="201">
        <v>7.3684210526315783E-2</v>
      </c>
    </row>
    <row r="136" spans="1:22">
      <c r="A136" s="195">
        <f t="shared" si="5"/>
        <v>0.65531942121274378</v>
      </c>
      <c r="B136" s="195">
        <f t="shared" si="6"/>
        <v>0.65531942121274378</v>
      </c>
      <c r="C136" s="196">
        <f t="shared" si="7"/>
        <v>0.95000000000000062</v>
      </c>
      <c r="D136" s="195">
        <f t="shared" si="7"/>
        <v>0.49122807017543857</v>
      </c>
      <c r="E136" s="195">
        <f t="shared" si="8"/>
        <v>0.34468057878725622</v>
      </c>
      <c r="F136" s="195">
        <f t="shared" si="8"/>
        <v>0.16255433416848011</v>
      </c>
      <c r="G136" s="195">
        <f t="shared" si="8"/>
        <v>7.7192982456140355E-2</v>
      </c>
      <c r="Q136" s="196">
        <f t="shared" si="9"/>
        <v>0.94000000000000061</v>
      </c>
      <c r="R136" s="201">
        <v>0.48421052631578948</v>
      </c>
      <c r="S136" s="201">
        <v>0.65127214337258232</v>
      </c>
      <c r="T136" s="201">
        <v>0.34872785662741773</v>
      </c>
      <c r="U136" s="201">
        <v>0.15789791829656316</v>
      </c>
      <c r="V136" s="201">
        <v>7.7192982456140355E-2</v>
      </c>
    </row>
    <row r="137" spans="1:22">
      <c r="A137" s="195">
        <f t="shared" si="5"/>
        <v>0.65912300750066344</v>
      </c>
      <c r="B137" s="195">
        <f t="shared" si="6"/>
        <v>0.65912300750066344</v>
      </c>
      <c r="C137" s="196">
        <f t="shared" si="7"/>
        <v>0.96000000000000063</v>
      </c>
      <c r="D137" s="195">
        <f t="shared" si="7"/>
        <v>0.49122807017543857</v>
      </c>
      <c r="E137" s="195">
        <f t="shared" si="8"/>
        <v>0.34087699249933662</v>
      </c>
      <c r="F137" s="195">
        <f t="shared" si="8"/>
        <v>0.1671456074111243</v>
      </c>
      <c r="G137" s="195">
        <f t="shared" si="8"/>
        <v>8.0701754385964913E-2</v>
      </c>
      <c r="Q137" s="196">
        <f t="shared" si="9"/>
        <v>0.95000000000000062</v>
      </c>
      <c r="R137" s="201">
        <v>0.49122807017543857</v>
      </c>
      <c r="S137" s="201">
        <v>0.65531942121274378</v>
      </c>
      <c r="T137" s="201">
        <v>0.34468057878725622</v>
      </c>
      <c r="U137" s="201">
        <v>0.16255433416848011</v>
      </c>
      <c r="V137" s="201">
        <v>7.7192982456140355E-2</v>
      </c>
    </row>
    <row r="138" spans="1:22">
      <c r="A138" s="195">
        <f t="shared" si="5"/>
        <v>0.66298071829147487</v>
      </c>
      <c r="B138" s="195">
        <f t="shared" si="6"/>
        <v>0.66298071829147487</v>
      </c>
      <c r="C138" s="196">
        <f t="shared" si="7"/>
        <v>0.97000000000000064</v>
      </c>
      <c r="D138" s="195">
        <f t="shared" si="7"/>
        <v>0.49824561403508771</v>
      </c>
      <c r="E138" s="195">
        <f t="shared" si="8"/>
        <v>0.33701928170852513</v>
      </c>
      <c r="F138" s="195">
        <f t="shared" si="8"/>
        <v>0.17199159033239125</v>
      </c>
      <c r="G138" s="195">
        <f t="shared" si="8"/>
        <v>8.0701754385964913E-2</v>
      </c>
      <c r="Q138" s="196">
        <f t="shared" si="9"/>
        <v>0.96000000000000063</v>
      </c>
      <c r="R138" s="201">
        <v>0.49122807017543857</v>
      </c>
      <c r="S138" s="201">
        <v>0.65912300750066344</v>
      </c>
      <c r="T138" s="201">
        <v>0.34087699249933662</v>
      </c>
      <c r="U138" s="201">
        <v>0.1671456074111243</v>
      </c>
      <c r="V138" s="201">
        <v>8.0701754385964913E-2</v>
      </c>
    </row>
    <row r="139" spans="1:22">
      <c r="A139" s="195">
        <f t="shared" si="5"/>
        <v>0.66654480075489897</v>
      </c>
      <c r="B139" s="195">
        <f t="shared" si="6"/>
        <v>0.66654480075489897</v>
      </c>
      <c r="C139" s="196">
        <f t="shared" si="7"/>
        <v>0.98000000000000065</v>
      </c>
      <c r="D139" s="195">
        <f t="shared" si="7"/>
        <v>0.50175438596491229</v>
      </c>
      <c r="E139" s="195">
        <f t="shared" si="8"/>
        <v>0.33345519924510097</v>
      </c>
      <c r="F139" s="195">
        <f t="shared" si="8"/>
        <v>0.17653678333976522</v>
      </c>
      <c r="G139" s="195">
        <f t="shared" si="8"/>
        <v>8.4210526315789472E-2</v>
      </c>
      <c r="Q139" s="196">
        <f t="shared" si="9"/>
        <v>0.97000000000000064</v>
      </c>
      <c r="R139" s="201">
        <v>0.49824561403508771</v>
      </c>
      <c r="S139" s="201">
        <v>0.66298071829147487</v>
      </c>
      <c r="T139" s="201">
        <v>0.33701928170852513</v>
      </c>
      <c r="U139" s="201">
        <v>0.17199159033239125</v>
      </c>
      <c r="V139" s="201">
        <v>8.0701754385964913E-2</v>
      </c>
    </row>
    <row r="140" spans="1:22">
      <c r="A140" s="195">
        <f t="shared" si="5"/>
        <v>0.67032953179654331</v>
      </c>
      <c r="B140" s="195">
        <f t="shared" si="6"/>
        <v>0.67032953179654331</v>
      </c>
      <c r="C140" s="196">
        <f t="shared" si="7"/>
        <v>0.99000000000000066</v>
      </c>
      <c r="D140" s="195">
        <f t="shared" si="7"/>
        <v>0.50175438596491229</v>
      </c>
      <c r="E140" s="195">
        <f t="shared" si="8"/>
        <v>0.32967046820345663</v>
      </c>
      <c r="F140" s="195">
        <f t="shared" si="8"/>
        <v>0.1814557460101992</v>
      </c>
      <c r="G140" s="195">
        <f t="shared" si="8"/>
        <v>8.771929824561403E-2</v>
      </c>
      <c r="Q140" s="196">
        <f t="shared" si="9"/>
        <v>0.98000000000000065</v>
      </c>
      <c r="R140" s="201">
        <v>0.50175438596491229</v>
      </c>
      <c r="S140" s="201">
        <v>0.66654480075489897</v>
      </c>
      <c r="T140" s="201">
        <v>0.33345519924510097</v>
      </c>
      <c r="U140" s="201">
        <v>0.17653678333976522</v>
      </c>
      <c r="V140" s="201">
        <v>8.4210526315789472E-2</v>
      </c>
    </row>
    <row r="141" spans="1:22">
      <c r="A141" s="195">
        <f t="shared" si="5"/>
        <v>0.67433988645437115</v>
      </c>
      <c r="B141" s="195">
        <f t="shared" si="6"/>
        <v>0.67433988645437115</v>
      </c>
      <c r="C141" s="196">
        <f t="shared" si="7"/>
        <v>1.0000000000000007</v>
      </c>
      <c r="D141" s="195">
        <f t="shared" si="7"/>
        <v>0.50877192982456143</v>
      </c>
      <c r="E141" s="195">
        <f t="shared" si="8"/>
        <v>0.32566011354562896</v>
      </c>
      <c r="F141" s="195">
        <f t="shared" si="8"/>
        <v>0.18678471755351964</v>
      </c>
      <c r="G141" s="195">
        <f t="shared" si="8"/>
        <v>8.771929824561403E-2</v>
      </c>
      <c r="Q141" s="196">
        <f t="shared" si="9"/>
        <v>0.99000000000000066</v>
      </c>
      <c r="R141" s="201">
        <v>0.50175438596491229</v>
      </c>
      <c r="S141" s="201">
        <v>0.67032953179654331</v>
      </c>
      <c r="T141" s="201">
        <v>0.32967046820345663</v>
      </c>
      <c r="U141" s="201">
        <v>0.1814557460101992</v>
      </c>
      <c r="V141" s="201">
        <v>8.771929824561403E-2</v>
      </c>
    </row>
    <row r="142" spans="1:22">
      <c r="A142" s="195">
        <f t="shared" si="5"/>
        <v>0.67789426444890855</v>
      </c>
      <c r="B142" s="195">
        <f t="shared" si="6"/>
        <v>0.67789426444890855</v>
      </c>
      <c r="C142" s="196">
        <f t="shared" si="7"/>
        <v>1.0100000000000007</v>
      </c>
      <c r="D142" s="195">
        <f t="shared" si="7"/>
        <v>0.51578947368421058</v>
      </c>
      <c r="E142" s="195">
        <f t="shared" si="8"/>
        <v>0.32210573555109157</v>
      </c>
      <c r="F142" s="204">
        <f t="shared" si="8"/>
        <v>0.19174547130414554</v>
      </c>
      <c r="G142" s="204">
        <f t="shared" si="8"/>
        <v>9.4736842105263161E-2</v>
      </c>
      <c r="Q142" s="196">
        <f t="shared" si="9"/>
        <v>1.0000000000000007</v>
      </c>
      <c r="R142" s="201">
        <v>0.50877192982456143</v>
      </c>
      <c r="S142" s="201">
        <v>0.67433988645437115</v>
      </c>
      <c r="T142" s="201">
        <v>0.32566011354562896</v>
      </c>
      <c r="U142" s="201">
        <v>0.18678471755351964</v>
      </c>
      <c r="V142" s="201">
        <v>8.771929824561403E-2</v>
      </c>
    </row>
    <row r="143" spans="1:22">
      <c r="A143" s="195">
        <f t="shared" si="5"/>
        <v>0.68139704031308601</v>
      </c>
      <c r="B143" s="195">
        <f t="shared" si="6"/>
        <v>0.68139704031308601</v>
      </c>
      <c r="C143" s="196">
        <f t="shared" si="7"/>
        <v>1.0200000000000007</v>
      </c>
      <c r="D143" s="195">
        <f t="shared" si="7"/>
        <v>0.51929824561403504</v>
      </c>
      <c r="E143" s="195">
        <f t="shared" si="8"/>
        <v>0.31860295968691393</v>
      </c>
      <c r="F143" s="204">
        <f t="shared" si="8"/>
        <v>0.19694638915204646</v>
      </c>
      <c r="G143" s="204">
        <f t="shared" si="8"/>
        <v>9.8245614035087719E-2</v>
      </c>
      <c r="Q143" s="196">
        <f t="shared" si="9"/>
        <v>1.0100000000000007</v>
      </c>
      <c r="R143" s="201">
        <v>0.51578947368421058</v>
      </c>
      <c r="S143" s="201">
        <v>0.67789426444890855</v>
      </c>
      <c r="T143" s="201">
        <v>0.32210573555109157</v>
      </c>
      <c r="U143" s="201">
        <v>0.19174547130414554</v>
      </c>
      <c r="V143" s="201">
        <v>9.4736842105263161E-2</v>
      </c>
    </row>
    <row r="144" spans="1:22">
      <c r="A144" s="195">
        <f t="shared" si="5"/>
        <v>0.68470327091451488</v>
      </c>
      <c r="B144" s="195">
        <f t="shared" si="6"/>
        <v>0.68470327091451488</v>
      </c>
      <c r="C144" s="196">
        <f t="shared" si="7"/>
        <v>1.0300000000000007</v>
      </c>
      <c r="D144" s="195">
        <f t="shared" si="7"/>
        <v>0.52631578947368418</v>
      </c>
      <c r="E144" s="195">
        <f t="shared" si="8"/>
        <v>0.31529672908548523</v>
      </c>
      <c r="F144" s="204">
        <f t="shared" si="8"/>
        <v>0.20203501808118146</v>
      </c>
      <c r="G144" s="204">
        <f t="shared" si="8"/>
        <v>9.8245614035087719E-2</v>
      </c>
      <c r="Q144" s="196">
        <f t="shared" si="9"/>
        <v>1.0200000000000007</v>
      </c>
      <c r="R144" s="201">
        <v>0.51929824561403504</v>
      </c>
      <c r="S144" s="201">
        <v>0.68139704031308601</v>
      </c>
      <c r="T144" s="201">
        <v>0.31860295968691393</v>
      </c>
      <c r="U144" s="201">
        <v>0.19694638915204646</v>
      </c>
      <c r="V144" s="201">
        <v>9.8245614035087719E-2</v>
      </c>
    </row>
    <row r="145" spans="1:22">
      <c r="A145" s="195">
        <f t="shared" si="5"/>
        <v>0.6881184246626505</v>
      </c>
      <c r="B145" s="195">
        <f t="shared" si="6"/>
        <v>0.6881184246626505</v>
      </c>
      <c r="C145" s="196">
        <f t="shared" si="7"/>
        <v>1.0400000000000007</v>
      </c>
      <c r="D145" s="195">
        <f t="shared" si="7"/>
        <v>0.52631578947368418</v>
      </c>
      <c r="E145" s="195">
        <f t="shared" si="8"/>
        <v>0.31188157533734945</v>
      </c>
      <c r="F145" s="204">
        <f t="shared" si="8"/>
        <v>0.20732355804512431</v>
      </c>
      <c r="G145" s="204">
        <f t="shared" si="8"/>
        <v>9.8245614035087719E-2</v>
      </c>
      <c r="Q145" s="196">
        <f t="shared" si="9"/>
        <v>1.0300000000000007</v>
      </c>
      <c r="R145" s="201">
        <v>0.52631578947368418</v>
      </c>
      <c r="S145" s="201">
        <v>0.68470327091451488</v>
      </c>
      <c r="T145" s="201">
        <v>0.31529672908548523</v>
      </c>
      <c r="U145" s="201">
        <v>0.20203501808118146</v>
      </c>
      <c r="V145" s="201">
        <v>9.8245614035087719E-2</v>
      </c>
    </row>
    <row r="146" spans="1:22">
      <c r="A146" s="195">
        <f t="shared" si="5"/>
        <v>0.69131608283380108</v>
      </c>
      <c r="B146" s="195">
        <f t="shared" si="6"/>
        <v>0.69131608283380108</v>
      </c>
      <c r="C146" s="196">
        <f t="shared" si="7"/>
        <v>1.0500000000000007</v>
      </c>
      <c r="D146" s="195">
        <f t="shared" si="7"/>
        <v>0.52631578947368418</v>
      </c>
      <c r="E146" s="195">
        <f t="shared" si="8"/>
        <v>0.30868391716619886</v>
      </c>
      <c r="F146" s="204">
        <f t="shared" si="8"/>
        <v>0.21223517534477157</v>
      </c>
      <c r="G146" s="204">
        <f t="shared" si="8"/>
        <v>9.8245614035087719E-2</v>
      </c>
      <c r="Q146" s="196">
        <f t="shared" si="9"/>
        <v>1.0400000000000007</v>
      </c>
      <c r="R146" s="201">
        <v>0.52631578947368418</v>
      </c>
      <c r="S146" s="201">
        <v>0.6881184246626505</v>
      </c>
      <c r="T146" s="201">
        <v>0.31188157533734945</v>
      </c>
      <c r="U146" s="201">
        <v>0.20732355804512431</v>
      </c>
      <c r="V146" s="201">
        <v>9.8245614035087719E-2</v>
      </c>
    </row>
    <row r="147" spans="1:22">
      <c r="A147" s="195">
        <f t="shared" si="5"/>
        <v>0.69473123658193692</v>
      </c>
      <c r="B147" s="195">
        <f t="shared" si="6"/>
        <v>0.69473123658193692</v>
      </c>
      <c r="C147" s="196">
        <f t="shared" si="7"/>
        <v>1.0600000000000007</v>
      </c>
      <c r="D147" s="195">
        <f t="shared" si="7"/>
        <v>0.52631578947368418</v>
      </c>
      <c r="E147" s="195">
        <f t="shared" si="8"/>
        <v>0.30526876341806319</v>
      </c>
      <c r="F147" s="195">
        <f t="shared" si="8"/>
        <v>0.21752371530871439</v>
      </c>
      <c r="G147" s="195">
        <f t="shared" si="8"/>
        <v>0.10526315789473684</v>
      </c>
      <c r="Q147" s="196">
        <f t="shared" si="9"/>
        <v>1.0500000000000007</v>
      </c>
      <c r="R147" s="201">
        <v>0.52631578947368418</v>
      </c>
      <c r="S147" s="201">
        <v>0.69131608283380108</v>
      </c>
      <c r="T147" s="201">
        <v>0.30868391716619886</v>
      </c>
      <c r="U147" s="201">
        <v>0.21223517534477157</v>
      </c>
      <c r="V147" s="201">
        <v>9.8245614035087719E-2</v>
      </c>
    </row>
    <row r="148" spans="1:22">
      <c r="A148" s="195">
        <f t="shared" si="5"/>
        <v>0.69798071937261363</v>
      </c>
      <c r="B148" s="195">
        <f t="shared" si="6"/>
        <v>0.69798071937261363</v>
      </c>
      <c r="C148" s="196">
        <f t="shared" si="7"/>
        <v>1.0700000000000007</v>
      </c>
      <c r="D148" s="195">
        <f t="shared" si="7"/>
        <v>0.53333333333333333</v>
      </c>
      <c r="E148" s="195">
        <f t="shared" si="8"/>
        <v>0.30201928062738648</v>
      </c>
      <c r="F148" s="195">
        <f t="shared" si="8"/>
        <v>0.22266909204860141</v>
      </c>
      <c r="G148" s="195">
        <f t="shared" si="8"/>
        <v>0.10877192982456141</v>
      </c>
      <c r="Q148" s="196">
        <f t="shared" si="9"/>
        <v>1.0600000000000007</v>
      </c>
      <c r="R148" s="201">
        <v>0.52631578947368418</v>
      </c>
      <c r="S148" s="201">
        <v>0.69473123658193692</v>
      </c>
      <c r="T148" s="201">
        <v>0.30526876341806319</v>
      </c>
      <c r="U148" s="201">
        <v>0.21752371530871439</v>
      </c>
      <c r="V148" s="201">
        <v>0.10526315789473684</v>
      </c>
    </row>
    <row r="149" spans="1:22">
      <c r="A149" s="195">
        <f t="shared" si="5"/>
        <v>0.70148379754465584</v>
      </c>
      <c r="B149" s="195">
        <f t="shared" si="6"/>
        <v>0.70148379754465584</v>
      </c>
      <c r="C149" s="196">
        <f t="shared" si="7"/>
        <v>1.0800000000000007</v>
      </c>
      <c r="D149" s="195">
        <f t="shared" si="7"/>
        <v>0.53333333333333333</v>
      </c>
      <c r="E149" s="195">
        <f t="shared" si="8"/>
        <v>0.29851620245534416</v>
      </c>
      <c r="F149" s="195">
        <f t="shared" si="8"/>
        <v>0.22821975601794145</v>
      </c>
      <c r="G149" s="195">
        <f t="shared" si="8"/>
        <v>0.11228070175438597</v>
      </c>
      <c r="Q149" s="196">
        <f t="shared" si="9"/>
        <v>1.0700000000000007</v>
      </c>
      <c r="R149" s="201">
        <v>0.53333333333333333</v>
      </c>
      <c r="S149" s="201">
        <v>0.69798071937261363</v>
      </c>
      <c r="T149" s="201">
        <v>0.30201928062738648</v>
      </c>
      <c r="U149" s="201">
        <v>0.22266909204860141</v>
      </c>
      <c r="V149" s="201">
        <v>0.10877192982456141</v>
      </c>
    </row>
    <row r="150" spans="1:22">
      <c r="A150" s="195">
        <f t="shared" si="5"/>
        <v>0.70478232518779793</v>
      </c>
      <c r="B150" s="195">
        <f t="shared" si="6"/>
        <v>0.70478232518779793</v>
      </c>
      <c r="C150" s="196">
        <f t="shared" si="7"/>
        <v>1.0900000000000007</v>
      </c>
      <c r="D150" s="195">
        <f t="shared" si="7"/>
        <v>0.54035087719298247</v>
      </c>
      <c r="E150" s="195">
        <f t="shared" si="8"/>
        <v>0.29521767481220201</v>
      </c>
      <c r="F150" s="195">
        <f t="shared" si="8"/>
        <v>0.23362492208687782</v>
      </c>
      <c r="G150" s="195">
        <f t="shared" si="8"/>
        <v>0.11228070175438597</v>
      </c>
      <c r="Q150" s="196">
        <f t="shared" si="9"/>
        <v>1.0800000000000007</v>
      </c>
      <c r="R150" s="201">
        <v>0.53333333333333333</v>
      </c>
      <c r="S150" s="201">
        <v>0.70148379754465584</v>
      </c>
      <c r="T150" s="201">
        <v>0.29851620245534416</v>
      </c>
      <c r="U150" s="201">
        <v>0.22821975601794145</v>
      </c>
      <c r="V150" s="201">
        <v>0.11228070175438597</v>
      </c>
    </row>
    <row r="151" spans="1:22">
      <c r="A151" s="195">
        <f t="shared" si="5"/>
        <v>0.70794823708338417</v>
      </c>
      <c r="B151" s="195">
        <f t="shared" si="6"/>
        <v>0.70794823708338417</v>
      </c>
      <c r="C151" s="196">
        <f t="shared" si="7"/>
        <v>1.1000000000000008</v>
      </c>
      <c r="D151" s="195">
        <f t="shared" si="7"/>
        <v>0.54736842105263162</v>
      </c>
      <c r="E151" s="195">
        <f t="shared" si="8"/>
        <v>0.29205176291661578</v>
      </c>
      <c r="F151" s="195">
        <f t="shared" si="8"/>
        <v>0.23885386972185535</v>
      </c>
      <c r="G151" s="195">
        <f t="shared" si="8"/>
        <v>0.11929824561403508</v>
      </c>
      <c r="Q151" s="196">
        <f t="shared" si="9"/>
        <v>1.0900000000000007</v>
      </c>
      <c r="R151" s="201">
        <v>0.54035087719298247</v>
      </c>
      <c r="S151" s="201">
        <v>0.70478232518779793</v>
      </c>
      <c r="T151" s="201">
        <v>0.29521767481220201</v>
      </c>
      <c r="U151" s="201">
        <v>0.23362492208687782</v>
      </c>
      <c r="V151" s="201">
        <v>0.11228070175438597</v>
      </c>
    </row>
    <row r="152" spans="1:22">
      <c r="A152" s="195">
        <f t="shared" si="5"/>
        <v>0.71123938255643526</v>
      </c>
      <c r="B152" s="195">
        <f t="shared" si="6"/>
        <v>0.71123938255643526</v>
      </c>
      <c r="C152" s="196">
        <f t="shared" si="7"/>
        <v>1.1100000000000008</v>
      </c>
      <c r="D152" s="195">
        <f t="shared" si="7"/>
        <v>0.54736842105263162</v>
      </c>
      <c r="E152" s="195">
        <f t="shared" si="8"/>
        <v>0.28876061744356479</v>
      </c>
      <c r="F152" s="195">
        <f t="shared" si="8"/>
        <v>0.24426641796088275</v>
      </c>
      <c r="G152" s="195">
        <f t="shared" si="8"/>
        <v>0.12280701754385964</v>
      </c>
      <c r="Q152" s="196">
        <f t="shared" si="9"/>
        <v>1.1000000000000008</v>
      </c>
      <c r="R152" s="201">
        <v>0.54736842105263162</v>
      </c>
      <c r="S152" s="201">
        <v>0.70794823708338417</v>
      </c>
      <c r="T152" s="201">
        <v>0.29205176291661578</v>
      </c>
      <c r="U152" s="201">
        <v>0.23885386972185535</v>
      </c>
      <c r="V152" s="201">
        <v>0.11929824561403508</v>
      </c>
    </row>
    <row r="153" spans="1:22">
      <c r="A153" s="195">
        <f t="shared" si="5"/>
        <v>0.71442615114537333</v>
      </c>
      <c r="B153" s="195">
        <f t="shared" si="6"/>
        <v>0.71442615114537333</v>
      </c>
      <c r="C153" s="196">
        <f t="shared" si="7"/>
        <v>1.1200000000000008</v>
      </c>
      <c r="D153" s="195">
        <f t="shared" si="7"/>
        <v>0.55087719298245619</v>
      </c>
      <c r="E153" s="195">
        <f t="shared" si="8"/>
        <v>0.28557384885462678</v>
      </c>
      <c r="F153" s="195">
        <f t="shared" si="8"/>
        <v>0.24959478111710826</v>
      </c>
      <c r="G153" s="195">
        <f t="shared" si="8"/>
        <v>0.12631578947368421</v>
      </c>
      <c r="Q153" s="196">
        <f t="shared" si="9"/>
        <v>1.1100000000000008</v>
      </c>
      <c r="R153" s="201">
        <v>0.54736842105263162</v>
      </c>
      <c r="S153" s="201">
        <v>0.71123938255643526</v>
      </c>
      <c r="T153" s="201">
        <v>0.28876061744356479</v>
      </c>
      <c r="U153" s="201">
        <v>0.24426641796088275</v>
      </c>
      <c r="V153" s="201">
        <v>0.12280701754385964</v>
      </c>
    </row>
    <row r="154" spans="1:22">
      <c r="A154" s="195">
        <f t="shared" si="5"/>
        <v>0.71766957866737635</v>
      </c>
      <c r="B154" s="195">
        <f t="shared" si="6"/>
        <v>0.71766957866737635</v>
      </c>
      <c r="C154" s="196">
        <f t="shared" si="7"/>
        <v>1.1300000000000008</v>
      </c>
      <c r="D154" s="195">
        <f t="shared" si="7"/>
        <v>0.56491228070175437</v>
      </c>
      <c r="E154" s="195">
        <f t="shared" si="8"/>
        <v>0.2823304213326237</v>
      </c>
      <c r="F154" s="195">
        <f t="shared" si="8"/>
        <v>0.25534063136694929</v>
      </c>
      <c r="G154" s="195">
        <f t="shared" si="8"/>
        <v>0.12631578947368421</v>
      </c>
      <c r="Q154" s="196">
        <f t="shared" si="9"/>
        <v>1.1200000000000008</v>
      </c>
      <c r="R154" s="201">
        <v>0.55087719298245619</v>
      </c>
      <c r="S154" s="201">
        <v>0.71442615114537333</v>
      </c>
      <c r="T154" s="201">
        <v>0.28557384885462678</v>
      </c>
      <c r="U154" s="201">
        <v>0.24959478111710826</v>
      </c>
      <c r="V154" s="201">
        <v>0.12631578947368421</v>
      </c>
    </row>
    <row r="155" spans="1:22">
      <c r="A155" s="195">
        <f t="shared" si="5"/>
        <v>0.72055984030856279</v>
      </c>
      <c r="B155" s="195">
        <f t="shared" si="6"/>
        <v>0.72055984030856279</v>
      </c>
      <c r="C155" s="196">
        <f t="shared" si="7"/>
        <v>1.1400000000000008</v>
      </c>
      <c r="D155" s="195">
        <f t="shared" si="7"/>
        <v>0.56491228070175437</v>
      </c>
      <c r="E155" s="195">
        <f t="shared" si="8"/>
        <v>0.27944015969143732</v>
      </c>
      <c r="F155" s="195">
        <f t="shared" si="8"/>
        <v>0.26055964519656083</v>
      </c>
      <c r="G155" s="195">
        <f t="shared" si="8"/>
        <v>0.13333333333333333</v>
      </c>
      <c r="Q155" s="196">
        <f t="shared" si="9"/>
        <v>1.1300000000000008</v>
      </c>
      <c r="R155" s="201">
        <v>0.56491228070175437</v>
      </c>
      <c r="S155" s="201">
        <v>0.71766957866737635</v>
      </c>
      <c r="T155" s="201">
        <v>0.2823304213326237</v>
      </c>
      <c r="U155" s="201">
        <v>0.25534063136694929</v>
      </c>
      <c r="V155" s="201">
        <v>0.12631578947368421</v>
      </c>
    </row>
    <row r="156" spans="1:22">
      <c r="A156" s="195">
        <f t="shared" si="5"/>
        <v>0.72360834557907949</v>
      </c>
      <c r="B156" s="195">
        <f t="shared" si="6"/>
        <v>0.72360834557907949</v>
      </c>
      <c r="C156" s="196">
        <f t="shared" si="7"/>
        <v>1.1500000000000008</v>
      </c>
      <c r="D156" s="195">
        <f t="shared" si="7"/>
        <v>0.57543859649122808</v>
      </c>
      <c r="E156" s="195">
        <f t="shared" si="8"/>
        <v>0.27639165442092051</v>
      </c>
      <c r="F156" s="195">
        <f t="shared" si="8"/>
        <v>0.26621483363812254</v>
      </c>
      <c r="G156" s="195">
        <f t="shared" si="8"/>
        <v>0.14035087719298245</v>
      </c>
      <c r="Q156" s="196">
        <f t="shared" si="9"/>
        <v>1.1400000000000008</v>
      </c>
      <c r="R156" s="201">
        <v>0.56491228070175437</v>
      </c>
      <c r="S156" s="201">
        <v>0.72055984030856279</v>
      </c>
      <c r="T156" s="201">
        <v>0.27944015969143732</v>
      </c>
      <c r="U156" s="201">
        <v>0.26055964519656083</v>
      </c>
      <c r="V156" s="201">
        <v>0.13333333333333333</v>
      </c>
    </row>
    <row r="157" spans="1:22">
      <c r="A157" s="195">
        <f t="shared" si="5"/>
        <v>0.72653229651833862</v>
      </c>
      <c r="B157" s="195">
        <f t="shared" si="6"/>
        <v>0.72653229651833862</v>
      </c>
      <c r="C157" s="196">
        <f t="shared" si="7"/>
        <v>1.1600000000000008</v>
      </c>
      <c r="D157" s="195">
        <f t="shared" si="7"/>
        <v>0.57894736842105265</v>
      </c>
      <c r="E157" s="195">
        <f t="shared" si="8"/>
        <v>0.27346770348166144</v>
      </c>
      <c r="F157" s="195">
        <f t="shared" si="8"/>
        <v>0.2717502065989652</v>
      </c>
      <c r="G157" s="195">
        <f t="shared" si="8"/>
        <v>0.15087719298245614</v>
      </c>
      <c r="Q157" s="196">
        <f t="shared" si="9"/>
        <v>1.1500000000000008</v>
      </c>
      <c r="R157" s="201">
        <v>0.57543859649122808</v>
      </c>
      <c r="S157" s="201">
        <v>0.72360834557907949</v>
      </c>
      <c r="T157" s="201">
        <v>0.27639165442092051</v>
      </c>
      <c r="U157" s="201">
        <v>0.26621483363812254</v>
      </c>
      <c r="V157" s="201">
        <v>0.14035087719298245</v>
      </c>
    </row>
    <row r="158" spans="1:22">
      <c r="A158" s="195">
        <f t="shared" si="5"/>
        <v>0.72946803881397626</v>
      </c>
      <c r="B158" s="195">
        <f t="shared" si="6"/>
        <v>0.72946803881397626</v>
      </c>
      <c r="C158" s="196">
        <f t="shared" si="7"/>
        <v>1.1700000000000008</v>
      </c>
      <c r="D158" s="195">
        <f t="shared" si="7"/>
        <v>0.58245614035087723</v>
      </c>
      <c r="E158" s="195">
        <f t="shared" si="8"/>
        <v>0.27053196118602374</v>
      </c>
      <c r="F158" s="195">
        <f t="shared" si="8"/>
        <v>0.27780374207517183</v>
      </c>
      <c r="G158" s="195">
        <f t="shared" si="8"/>
        <v>0.15087719298245614</v>
      </c>
      <c r="Q158" s="196">
        <f t="shared" si="9"/>
        <v>1.1600000000000008</v>
      </c>
      <c r="R158" s="201">
        <v>0.57894736842105265</v>
      </c>
      <c r="S158" s="201">
        <v>0.72653229651833862</v>
      </c>
      <c r="T158" s="201">
        <v>0.27346770348166144</v>
      </c>
      <c r="U158" s="201">
        <v>0.2717502065989652</v>
      </c>
      <c r="V158" s="201">
        <v>0.15087719298245614</v>
      </c>
    </row>
    <row r="159" spans="1:22">
      <c r="A159" s="195">
        <f t="shared" si="5"/>
        <v>0.73228636455770302</v>
      </c>
      <c r="B159" s="195">
        <f t="shared" si="6"/>
        <v>0.73228636455770302</v>
      </c>
      <c r="C159" s="196">
        <f t="shared" si="7"/>
        <v>1.1800000000000008</v>
      </c>
      <c r="D159" s="195">
        <f t="shared" si="7"/>
        <v>0.5859649122807018</v>
      </c>
      <c r="E159" s="195">
        <f t="shared" si="8"/>
        <v>0.26771363544229704</v>
      </c>
      <c r="F159" s="195">
        <f t="shared" si="8"/>
        <v>0.28368911004352376</v>
      </c>
      <c r="G159" s="195">
        <f t="shared" si="8"/>
        <v>0.15438596491228071</v>
      </c>
      <c r="Q159" s="196">
        <f t="shared" si="9"/>
        <v>1.1700000000000008</v>
      </c>
      <c r="R159" s="201">
        <v>0.58245614035087723</v>
      </c>
      <c r="S159" s="201">
        <v>0.72946803881397626</v>
      </c>
      <c r="T159" s="201">
        <v>0.27053196118602374</v>
      </c>
      <c r="U159" s="201">
        <v>0.27780374207517183</v>
      </c>
      <c r="V159" s="201">
        <v>0.15087719298245614</v>
      </c>
    </row>
    <row r="160" spans="1:22">
      <c r="A160" s="195">
        <f t="shared" si="5"/>
        <v>0.73491000504315285</v>
      </c>
      <c r="B160" s="195">
        <f t="shared" si="6"/>
        <v>0.73491000504315285</v>
      </c>
      <c r="C160" s="196">
        <f t="shared" si="7"/>
        <v>1.1900000000000008</v>
      </c>
      <c r="D160" s="195">
        <f t="shared" si="7"/>
        <v>0.5859649122807018</v>
      </c>
      <c r="E160" s="195">
        <f t="shared" si="8"/>
        <v>0.26508999495684721</v>
      </c>
      <c r="F160" s="195">
        <f t="shared" si="8"/>
        <v>0.28917474502887169</v>
      </c>
      <c r="G160" s="195">
        <f t="shared" si="8"/>
        <v>0.15438596491228071</v>
      </c>
      <c r="Q160" s="196">
        <f t="shared" si="9"/>
        <v>1.1800000000000008</v>
      </c>
      <c r="R160" s="201">
        <v>0.5859649122807018</v>
      </c>
      <c r="S160" s="201">
        <v>0.73228636455770302</v>
      </c>
      <c r="T160" s="201">
        <v>0.26771363544229704</v>
      </c>
      <c r="U160" s="201">
        <v>0.28368911004352376</v>
      </c>
      <c r="V160" s="201">
        <v>0.15438596491228071</v>
      </c>
    </row>
    <row r="161" spans="1:22">
      <c r="A161" s="195">
        <f t="shared" si="5"/>
        <v>0.7377721498284785</v>
      </c>
      <c r="B161" s="195">
        <f t="shared" si="6"/>
        <v>0.7377721498284785</v>
      </c>
      <c r="C161" s="196">
        <f t="shared" si="7"/>
        <v>1.2000000000000008</v>
      </c>
      <c r="D161" s="195">
        <f t="shared" si="7"/>
        <v>0.58947368421052626</v>
      </c>
      <c r="E161" s="195">
        <f t="shared" si="8"/>
        <v>0.26222785017152134</v>
      </c>
      <c r="F161" s="195">
        <f t="shared" si="8"/>
        <v>0.29530187801539004</v>
      </c>
      <c r="G161" s="195">
        <f t="shared" si="8"/>
        <v>0.15789473684210525</v>
      </c>
      <c r="Q161" s="196">
        <f t="shared" si="9"/>
        <v>1.1900000000000008</v>
      </c>
      <c r="R161" s="201">
        <v>0.5859649122807018</v>
      </c>
      <c r="S161" s="201">
        <v>0.73491000504315285</v>
      </c>
      <c r="T161" s="201">
        <v>0.26508999495684721</v>
      </c>
      <c r="U161" s="201">
        <v>0.28917474502887169</v>
      </c>
      <c r="V161" s="201">
        <v>0.15438596491228071</v>
      </c>
    </row>
    <row r="162" spans="1:22">
      <c r="A162" s="195">
        <f t="shared" si="5"/>
        <v>0.74038028159648939</v>
      </c>
      <c r="B162" s="195">
        <f t="shared" si="6"/>
        <v>0.74038028159648939</v>
      </c>
      <c r="C162" s="196">
        <f t="shared" si="7"/>
        <v>1.2100000000000009</v>
      </c>
      <c r="D162" s="195">
        <f t="shared" si="7"/>
        <v>0.59649122807017541</v>
      </c>
      <c r="E162" s="195">
        <f t="shared" si="8"/>
        <v>0.25961971840351039</v>
      </c>
      <c r="F162" s="204">
        <f t="shared" si="8"/>
        <v>0.30084928090923563</v>
      </c>
      <c r="G162" s="204">
        <f t="shared" si="8"/>
        <v>0.17192982456140352</v>
      </c>
      <c r="Q162" s="196">
        <f t="shared" si="9"/>
        <v>1.2000000000000008</v>
      </c>
      <c r="R162" s="201">
        <v>0.58947368421052626</v>
      </c>
      <c r="S162" s="201">
        <v>0.7377721498284785</v>
      </c>
      <c r="T162" s="201">
        <v>0.26222785017152134</v>
      </c>
      <c r="U162" s="201">
        <v>0.29530187801539004</v>
      </c>
      <c r="V162" s="201">
        <v>0.15789473684210525</v>
      </c>
    </row>
    <row r="163" spans="1:22">
      <c r="A163" s="195">
        <f t="shared" si="5"/>
        <v>0.74312495462942463</v>
      </c>
      <c r="B163" s="195">
        <f t="shared" si="6"/>
        <v>0.74312495462942463</v>
      </c>
      <c r="C163" s="196">
        <f t="shared" si="7"/>
        <v>1.2200000000000009</v>
      </c>
      <c r="D163" s="195">
        <f t="shared" si="7"/>
        <v>0.59649122807017541</v>
      </c>
      <c r="E163" s="195">
        <f t="shared" si="8"/>
        <v>0.25687504537057537</v>
      </c>
      <c r="F163" s="204">
        <f t="shared" si="8"/>
        <v>0.30680830158837918</v>
      </c>
      <c r="G163" s="204">
        <f t="shared" si="8"/>
        <v>0.17543859649122806</v>
      </c>
      <c r="Q163" s="196">
        <f t="shared" si="9"/>
        <v>1.2100000000000009</v>
      </c>
      <c r="R163" s="201">
        <v>0.59649122807017541</v>
      </c>
      <c r="S163" s="201">
        <v>0.74038028159648939</v>
      </c>
      <c r="T163" s="201">
        <v>0.25961971840351039</v>
      </c>
      <c r="U163" s="201">
        <v>0.30084928090923563</v>
      </c>
      <c r="V163" s="201">
        <v>0.17192982456140352</v>
      </c>
    </row>
    <row r="164" spans="1:22">
      <c r="A164" s="195">
        <f t="shared" si="5"/>
        <v>0.74590758795454226</v>
      </c>
      <c r="B164" s="195">
        <f t="shared" si="6"/>
        <v>0.74590758795454226</v>
      </c>
      <c r="C164" s="196">
        <f t="shared" si="7"/>
        <v>1.2300000000000009</v>
      </c>
      <c r="D164" s="195">
        <f t="shared" si="7"/>
        <v>0.59649122807017541</v>
      </c>
      <c r="E164" s="195">
        <f t="shared" si="8"/>
        <v>0.25409241204545774</v>
      </c>
      <c r="F164" s="204">
        <f t="shared" si="8"/>
        <v>0.31282638406819052</v>
      </c>
      <c r="G164" s="204">
        <f t="shared" si="8"/>
        <v>0.18245614035087721</v>
      </c>
      <c r="Q164" s="196">
        <f t="shared" si="9"/>
        <v>1.2200000000000009</v>
      </c>
      <c r="R164" s="201">
        <v>0.59649122807017541</v>
      </c>
      <c r="S164" s="201">
        <v>0.74312495462942463</v>
      </c>
      <c r="T164" s="201">
        <v>0.25687504537057537</v>
      </c>
      <c r="U164" s="201">
        <v>0.30680830158837918</v>
      </c>
      <c r="V164" s="201">
        <v>0.17543859649122806</v>
      </c>
    </row>
    <row r="165" spans="1:22">
      <c r="A165" s="195">
        <f t="shared" si="5"/>
        <v>0.74863610699641125</v>
      </c>
      <c r="B165" s="195">
        <f t="shared" si="6"/>
        <v>0.74863610699641125</v>
      </c>
      <c r="C165" s="196">
        <f t="shared" si="7"/>
        <v>1.2400000000000009</v>
      </c>
      <c r="D165" s="195">
        <f t="shared" si="7"/>
        <v>0.60701754385964912</v>
      </c>
      <c r="E165" s="195">
        <f t="shared" si="8"/>
        <v>0.25136389300358863</v>
      </c>
      <c r="F165" s="204">
        <f t="shared" si="8"/>
        <v>0.31915160716770363</v>
      </c>
      <c r="G165" s="204">
        <f t="shared" si="8"/>
        <v>0.18596491228070175</v>
      </c>
      <c r="Q165" s="196">
        <f t="shared" si="9"/>
        <v>1.2300000000000009</v>
      </c>
      <c r="R165" s="201">
        <v>0.59649122807017541</v>
      </c>
      <c r="S165" s="201">
        <v>0.74590758795454226</v>
      </c>
      <c r="T165" s="201">
        <v>0.25409241204545774</v>
      </c>
      <c r="U165" s="201">
        <v>0.31282638406819052</v>
      </c>
      <c r="V165" s="201">
        <v>0.18245614035087721</v>
      </c>
    </row>
    <row r="166" spans="1:22">
      <c r="A166" s="195">
        <f t="shared" si="5"/>
        <v>0.75118359286427339</v>
      </c>
      <c r="B166" s="195">
        <f t="shared" si="6"/>
        <v>0.75118359286427339</v>
      </c>
      <c r="C166" s="196">
        <f t="shared" si="7"/>
        <v>1.2500000000000009</v>
      </c>
      <c r="D166" s="195">
        <f t="shared" si="7"/>
        <v>0.61754385964912284</v>
      </c>
      <c r="E166" s="195">
        <f t="shared" si="8"/>
        <v>0.24881640713572659</v>
      </c>
      <c r="F166" s="195">
        <f t="shared" si="8"/>
        <v>0.32530781501192024</v>
      </c>
      <c r="G166" s="195">
        <f t="shared" si="8"/>
        <v>0.18947368421052632</v>
      </c>
      <c r="Q166" s="196">
        <f t="shared" si="9"/>
        <v>1.2400000000000009</v>
      </c>
      <c r="R166" s="201">
        <v>0.60701754385964912</v>
      </c>
      <c r="S166" s="201">
        <v>0.74863610699641125</v>
      </c>
      <c r="T166" s="201">
        <v>0.25136389300358863</v>
      </c>
      <c r="U166" s="201">
        <v>0.31915160716770363</v>
      </c>
      <c r="V166" s="201">
        <v>0.18596491228070175</v>
      </c>
    </row>
    <row r="167" spans="1:22">
      <c r="A167" s="195">
        <f t="shared" si="5"/>
        <v>0.75348802734497655</v>
      </c>
      <c r="B167" s="195">
        <f t="shared" si="6"/>
        <v>0.75348802734497655</v>
      </c>
      <c r="C167" s="196">
        <f t="shared" si="7"/>
        <v>1.2600000000000009</v>
      </c>
      <c r="D167" s="195">
        <f t="shared" si="7"/>
        <v>0.62105263157894741</v>
      </c>
      <c r="E167" s="195">
        <f t="shared" si="8"/>
        <v>0.24651197265502345</v>
      </c>
      <c r="F167" s="195">
        <f t="shared" si="8"/>
        <v>0.33111265600201489</v>
      </c>
      <c r="G167" s="195">
        <f t="shared" si="8"/>
        <v>0.18947368421052632</v>
      </c>
      <c r="Q167" s="196">
        <f t="shared" si="9"/>
        <v>1.2500000000000009</v>
      </c>
      <c r="R167" s="201">
        <v>0.61754385964912284</v>
      </c>
      <c r="S167" s="201">
        <v>0.75118359286427339</v>
      </c>
      <c r="T167" s="201">
        <v>0.24881640713572659</v>
      </c>
      <c r="U167" s="201">
        <v>0.32530781501192024</v>
      </c>
      <c r="V167" s="201">
        <v>0.18947368421052632</v>
      </c>
    </row>
    <row r="168" spans="1:22">
      <c r="A168" s="195">
        <f t="shared" si="5"/>
        <v>0.7559659910672637</v>
      </c>
      <c r="B168" s="195">
        <f t="shared" si="6"/>
        <v>0.7559659910672637</v>
      </c>
      <c r="C168" s="196">
        <f t="shared" si="7"/>
        <v>1.2700000000000009</v>
      </c>
      <c r="D168" s="195">
        <f t="shared" si="7"/>
        <v>0.62456140350877198</v>
      </c>
      <c r="E168" s="195">
        <f t="shared" si="8"/>
        <v>0.24403400893273633</v>
      </c>
      <c r="F168" s="195">
        <f t="shared" si="8"/>
        <v>0.33762397005157208</v>
      </c>
      <c r="G168" s="195">
        <f t="shared" si="8"/>
        <v>0.18947368421052632</v>
      </c>
      <c r="Q168" s="196">
        <f t="shared" si="9"/>
        <v>1.2600000000000009</v>
      </c>
      <c r="R168" s="201">
        <v>0.62105263157894741</v>
      </c>
      <c r="S168" s="201">
        <v>0.75348802734497655</v>
      </c>
      <c r="T168" s="201">
        <v>0.24651197265502345</v>
      </c>
      <c r="U168" s="201">
        <v>0.33111265600201489</v>
      </c>
      <c r="V168" s="201">
        <v>0.18947368421052632</v>
      </c>
    </row>
    <row r="169" spans="1:22">
      <c r="A169" s="195">
        <f t="shared" ref="A169:A232" si="10">S170</f>
        <v>0.75820324807271544</v>
      </c>
      <c r="B169" s="195">
        <f t="shared" ref="B169:B232" si="11">S170</f>
        <v>0.75820324807271544</v>
      </c>
      <c r="C169" s="196">
        <f t="shared" ref="C169:D232" si="12">Q170</f>
        <v>1.2800000000000009</v>
      </c>
      <c r="D169" s="195">
        <f t="shared" si="12"/>
        <v>0.62807017543859645</v>
      </c>
      <c r="E169" s="195">
        <f t="shared" ref="E169:G232" si="13">T170</f>
        <v>0.2417967519272845</v>
      </c>
      <c r="F169" s="195">
        <f t="shared" si="13"/>
        <v>0.34349598851691832</v>
      </c>
      <c r="G169" s="195">
        <f t="shared" si="13"/>
        <v>0.20350877192982456</v>
      </c>
      <c r="Q169" s="196">
        <f t="shared" si="9"/>
        <v>1.2700000000000009</v>
      </c>
      <c r="R169" s="201">
        <v>0.62456140350877198</v>
      </c>
      <c r="S169" s="201">
        <v>0.7559659910672637</v>
      </c>
      <c r="T169" s="201">
        <v>0.24403400893273633</v>
      </c>
      <c r="U169" s="201">
        <v>0.33762397005157208</v>
      </c>
      <c r="V169" s="201">
        <v>0.18947368421052632</v>
      </c>
    </row>
    <row r="170" spans="1:22">
      <c r="A170" s="195">
        <f t="shared" si="10"/>
        <v>0.76054448208428715</v>
      </c>
      <c r="B170" s="195">
        <f t="shared" si="11"/>
        <v>0.76054448208428715</v>
      </c>
      <c r="C170" s="196">
        <f t="shared" si="12"/>
        <v>1.2900000000000009</v>
      </c>
      <c r="D170" s="195">
        <f t="shared" si="12"/>
        <v>0.62807017543859645</v>
      </c>
      <c r="E170" s="195">
        <f t="shared" si="13"/>
        <v>0.23945551791571293</v>
      </c>
      <c r="F170" s="195">
        <f t="shared" si="13"/>
        <v>0.34985844821742529</v>
      </c>
      <c r="G170" s="195">
        <f t="shared" si="13"/>
        <v>0.21052631578947367</v>
      </c>
      <c r="Q170" s="196">
        <f t="shared" si="9"/>
        <v>1.2800000000000009</v>
      </c>
      <c r="R170" s="201">
        <v>0.62807017543859645</v>
      </c>
      <c r="S170" s="201">
        <v>0.75820324807271544</v>
      </c>
      <c r="T170" s="201">
        <v>0.2417967519272845</v>
      </c>
      <c r="U170" s="201">
        <v>0.34349598851691832</v>
      </c>
      <c r="V170" s="201">
        <v>0.20350877192982456</v>
      </c>
    </row>
    <row r="171" spans="1:22">
      <c r="A171" s="195">
        <f t="shared" si="10"/>
        <v>0.7628022729171301</v>
      </c>
      <c r="B171" s="195">
        <f t="shared" si="11"/>
        <v>0.7628022729171301</v>
      </c>
      <c r="C171" s="196">
        <f t="shared" si="12"/>
        <v>1.3000000000000009</v>
      </c>
      <c r="D171" s="195">
        <f t="shared" si="12"/>
        <v>0.63157894736842102</v>
      </c>
      <c r="E171" s="195">
        <f t="shared" si="13"/>
        <v>0.23719772708286987</v>
      </c>
      <c r="F171" s="195">
        <f t="shared" si="13"/>
        <v>0.35599551691514603</v>
      </c>
      <c r="G171" s="195">
        <f t="shared" si="13"/>
        <v>0.21754385964912282</v>
      </c>
      <c r="Q171" s="196">
        <f t="shared" si="9"/>
        <v>1.2900000000000009</v>
      </c>
      <c r="R171" s="201">
        <v>0.62807017543859645</v>
      </c>
      <c r="S171" s="201">
        <v>0.76054448208428715</v>
      </c>
      <c r="T171" s="201">
        <v>0.23945551791571293</v>
      </c>
      <c r="U171" s="201">
        <v>0.34985844821742529</v>
      </c>
      <c r="V171" s="201">
        <v>0.21052631578947367</v>
      </c>
    </row>
    <row r="172" spans="1:22">
      <c r="A172" s="195">
        <f t="shared" si="10"/>
        <v>0.76507330938792861</v>
      </c>
      <c r="B172" s="195">
        <f t="shared" si="11"/>
        <v>0.76507330938792861</v>
      </c>
      <c r="C172" s="196">
        <f t="shared" si="12"/>
        <v>1.3100000000000009</v>
      </c>
      <c r="D172" s="195">
        <f t="shared" si="12"/>
        <v>0.63508771929824559</v>
      </c>
      <c r="E172" s="195">
        <f t="shared" si="13"/>
        <v>0.23492669061207153</v>
      </c>
      <c r="F172" s="195">
        <f t="shared" si="13"/>
        <v>0.36242817415642592</v>
      </c>
      <c r="G172" s="195">
        <f t="shared" si="13"/>
        <v>0.22456140350877193</v>
      </c>
      <c r="Q172" s="196">
        <f t="shared" ref="Q172:Q235" si="14">Q171+0.01</f>
        <v>1.3000000000000009</v>
      </c>
      <c r="R172" s="201">
        <v>0.63157894736842102</v>
      </c>
      <c r="S172" s="201">
        <v>0.7628022729171301</v>
      </c>
      <c r="T172" s="201">
        <v>0.23719772708286987</v>
      </c>
      <c r="U172" s="201">
        <v>0.35599551691514603</v>
      </c>
      <c r="V172" s="201">
        <v>0.21754385964912282</v>
      </c>
    </row>
    <row r="173" spans="1:22">
      <c r="A173" s="195">
        <f t="shared" si="10"/>
        <v>0.76730258858745293</v>
      </c>
      <c r="B173" s="195">
        <f t="shared" si="11"/>
        <v>0.76730258858745293</v>
      </c>
      <c r="C173" s="196">
        <f t="shared" si="12"/>
        <v>1.320000000000001</v>
      </c>
      <c r="D173" s="195">
        <f t="shared" si="12"/>
        <v>0.63508771929824559</v>
      </c>
      <c r="E173" s="195">
        <f t="shared" si="13"/>
        <v>0.23269741141254691</v>
      </c>
      <c r="F173" s="195">
        <f t="shared" si="13"/>
        <v>0.36865821885700328</v>
      </c>
      <c r="G173" s="195">
        <f t="shared" si="13"/>
        <v>0.22807017543859648</v>
      </c>
      <c r="Q173" s="196">
        <f t="shared" si="14"/>
        <v>1.3100000000000009</v>
      </c>
      <c r="R173" s="201">
        <v>0.63508771929824559</v>
      </c>
      <c r="S173" s="201">
        <v>0.76507330938792861</v>
      </c>
      <c r="T173" s="201">
        <v>0.23492669061207153</v>
      </c>
      <c r="U173" s="201">
        <v>0.36242817415642592</v>
      </c>
      <c r="V173" s="201">
        <v>0.22456140350877193</v>
      </c>
    </row>
    <row r="174" spans="1:22">
      <c r="A174" s="195">
        <f t="shared" si="10"/>
        <v>0.76974876788201219</v>
      </c>
      <c r="B174" s="195">
        <f t="shared" si="11"/>
        <v>0.76974876788201219</v>
      </c>
      <c r="C174" s="196">
        <f t="shared" si="12"/>
        <v>1.330000000000001</v>
      </c>
      <c r="D174" s="195">
        <f t="shared" si="12"/>
        <v>0.63508771929824559</v>
      </c>
      <c r="E174" s="195">
        <f t="shared" si="13"/>
        <v>0.23025123211798781</v>
      </c>
      <c r="F174" s="195">
        <f t="shared" si="13"/>
        <v>0.3756071736086537</v>
      </c>
      <c r="G174" s="195">
        <f t="shared" si="13"/>
        <v>0.23508771929824562</v>
      </c>
      <c r="Q174" s="196">
        <f t="shared" si="14"/>
        <v>1.320000000000001</v>
      </c>
      <c r="R174" s="201">
        <v>0.63508771929824559</v>
      </c>
      <c r="S174" s="201">
        <v>0.76730258858745293</v>
      </c>
      <c r="T174" s="201">
        <v>0.23269741141254691</v>
      </c>
      <c r="U174" s="201">
        <v>0.36865821885700328</v>
      </c>
      <c r="V174" s="201">
        <v>0.22807017543859648</v>
      </c>
    </row>
    <row r="175" spans="1:22">
      <c r="A175" s="195">
        <f t="shared" si="10"/>
        <v>0.77195483915854679</v>
      </c>
      <c r="B175" s="195">
        <f t="shared" si="11"/>
        <v>0.77195483915854679</v>
      </c>
      <c r="C175" s="196">
        <f t="shared" si="12"/>
        <v>1.340000000000001</v>
      </c>
      <c r="D175" s="195">
        <f t="shared" si="12"/>
        <v>0.63859649122807016</v>
      </c>
      <c r="E175" s="195">
        <f t="shared" si="13"/>
        <v>0.22804516084145313</v>
      </c>
      <c r="F175" s="195">
        <f t="shared" si="13"/>
        <v>0.38210479604419717</v>
      </c>
      <c r="G175" s="195">
        <f t="shared" si="13"/>
        <v>0.24210526315789474</v>
      </c>
      <c r="Q175" s="196">
        <f t="shared" si="14"/>
        <v>1.330000000000001</v>
      </c>
      <c r="R175" s="201">
        <v>0.63508771929824559</v>
      </c>
      <c r="S175" s="201">
        <v>0.76974876788201219</v>
      </c>
      <c r="T175" s="201">
        <v>0.23025123211798781</v>
      </c>
      <c r="U175" s="201">
        <v>0.3756071736086537</v>
      </c>
      <c r="V175" s="201">
        <v>0.23508771929824562</v>
      </c>
    </row>
    <row r="176" spans="1:22">
      <c r="A176" s="195">
        <f t="shared" si="10"/>
        <v>0.77402569912694441</v>
      </c>
      <c r="B176" s="195">
        <f t="shared" si="11"/>
        <v>0.77402569912694441</v>
      </c>
      <c r="C176" s="196">
        <f t="shared" si="12"/>
        <v>1.350000000000001</v>
      </c>
      <c r="D176" s="195">
        <f t="shared" si="12"/>
        <v>0.64210526315789473</v>
      </c>
      <c r="E176" s="195">
        <f t="shared" si="13"/>
        <v>0.22597430087305553</v>
      </c>
      <c r="F176" s="195">
        <f t="shared" si="13"/>
        <v>0.3881432115465977</v>
      </c>
      <c r="G176" s="195">
        <f t="shared" si="13"/>
        <v>0.24210526315789474</v>
      </c>
      <c r="Q176" s="196">
        <f t="shared" si="14"/>
        <v>1.340000000000001</v>
      </c>
      <c r="R176" s="201">
        <v>0.63859649122807016</v>
      </c>
      <c r="S176" s="201">
        <v>0.77195483915854679</v>
      </c>
      <c r="T176" s="201">
        <v>0.22804516084145313</v>
      </c>
      <c r="U176" s="201">
        <v>0.38210479604419717</v>
      </c>
      <c r="V176" s="201">
        <v>0.24210526315789474</v>
      </c>
    </row>
    <row r="177" spans="1:22">
      <c r="A177" s="195">
        <f t="shared" si="10"/>
        <v>0.77617432582329715</v>
      </c>
      <c r="B177" s="195">
        <f t="shared" si="11"/>
        <v>0.77617432582329715</v>
      </c>
      <c r="C177" s="196">
        <f t="shared" si="12"/>
        <v>1.360000000000001</v>
      </c>
      <c r="D177" s="195">
        <f t="shared" si="12"/>
        <v>0.64561403508771931</v>
      </c>
      <c r="E177" s="195">
        <f t="shared" si="13"/>
        <v>0.22382567417670293</v>
      </c>
      <c r="F177" s="195">
        <f t="shared" si="13"/>
        <v>0.39469827856232365</v>
      </c>
      <c r="G177" s="195">
        <f t="shared" si="13"/>
        <v>0.24912280701754386</v>
      </c>
      <c r="Q177" s="196">
        <f t="shared" si="14"/>
        <v>1.350000000000001</v>
      </c>
      <c r="R177" s="201">
        <v>0.64210526315789473</v>
      </c>
      <c r="S177" s="201">
        <v>0.77402569912694441</v>
      </c>
      <c r="T177" s="201">
        <v>0.22597430087305553</v>
      </c>
      <c r="U177" s="201">
        <v>0.3881432115465977</v>
      </c>
      <c r="V177" s="201">
        <v>0.24210526315789474</v>
      </c>
    </row>
    <row r="178" spans="1:22">
      <c r="A178" s="195">
        <f t="shared" si="10"/>
        <v>0.77826643054088551</v>
      </c>
      <c r="B178" s="195">
        <f t="shared" si="11"/>
        <v>0.77826643054088551</v>
      </c>
      <c r="C178" s="196">
        <f t="shared" si="12"/>
        <v>1.370000000000001</v>
      </c>
      <c r="D178" s="195">
        <f t="shared" si="12"/>
        <v>0.64561403508771931</v>
      </c>
      <c r="E178" s="195">
        <f t="shared" si="13"/>
        <v>0.22173356945911438</v>
      </c>
      <c r="F178" s="195">
        <f t="shared" si="13"/>
        <v>0.40100103337529874</v>
      </c>
      <c r="G178" s="195">
        <f t="shared" si="13"/>
        <v>0.24912280701754386</v>
      </c>
      <c r="Q178" s="196">
        <f t="shared" si="14"/>
        <v>1.360000000000001</v>
      </c>
      <c r="R178" s="201">
        <v>0.64561403508771931</v>
      </c>
      <c r="S178" s="201">
        <v>0.77617432582329715</v>
      </c>
      <c r="T178" s="201">
        <v>0.22382567417670293</v>
      </c>
      <c r="U178" s="201">
        <v>0.39469827856232365</v>
      </c>
      <c r="V178" s="201">
        <v>0.24912280701754386</v>
      </c>
    </row>
    <row r="179" spans="1:22">
      <c r="A179" s="195">
        <f t="shared" si="10"/>
        <v>0.78040352279468728</v>
      </c>
      <c r="B179" s="195">
        <f t="shared" si="11"/>
        <v>0.78040352279468728</v>
      </c>
      <c r="C179" s="196">
        <f t="shared" si="12"/>
        <v>1.380000000000001</v>
      </c>
      <c r="D179" s="195">
        <f t="shared" si="12"/>
        <v>0.64912280701754388</v>
      </c>
      <c r="E179" s="195">
        <f t="shared" si="13"/>
        <v>0.21959647720531275</v>
      </c>
      <c r="F179" s="195">
        <f t="shared" si="13"/>
        <v>0.40756763483357561</v>
      </c>
      <c r="G179" s="195">
        <f t="shared" si="13"/>
        <v>0.25964912280701752</v>
      </c>
      <c r="Q179" s="196">
        <f t="shared" si="14"/>
        <v>1.370000000000001</v>
      </c>
      <c r="R179" s="201">
        <v>0.64561403508771931</v>
      </c>
      <c r="S179" s="201">
        <v>0.77826643054088551</v>
      </c>
      <c r="T179" s="201">
        <v>0.22173356945911438</v>
      </c>
      <c r="U179" s="201">
        <v>0.40100103337529874</v>
      </c>
      <c r="V179" s="201">
        <v>0.24912280701754386</v>
      </c>
    </row>
    <row r="180" spans="1:22">
      <c r="A180" s="195">
        <f t="shared" si="10"/>
        <v>0.78238824394938133</v>
      </c>
      <c r="B180" s="195">
        <f t="shared" si="11"/>
        <v>0.78238824394938133</v>
      </c>
      <c r="C180" s="196">
        <f t="shared" si="12"/>
        <v>1.390000000000001</v>
      </c>
      <c r="D180" s="195">
        <f t="shared" si="12"/>
        <v>0.64912280701754388</v>
      </c>
      <c r="E180" s="195">
        <f t="shared" si="13"/>
        <v>0.21761175605061869</v>
      </c>
      <c r="F180" s="195">
        <f t="shared" si="13"/>
        <v>0.41369218914967959</v>
      </c>
      <c r="G180" s="195">
        <f t="shared" si="13"/>
        <v>0.26315789473684209</v>
      </c>
      <c r="Q180" s="196">
        <f t="shared" si="14"/>
        <v>1.380000000000001</v>
      </c>
      <c r="R180" s="201">
        <v>0.64912280701754388</v>
      </c>
      <c r="S180" s="201">
        <v>0.78040352279468728</v>
      </c>
      <c r="T180" s="201">
        <v>0.21959647720531275</v>
      </c>
      <c r="U180" s="201">
        <v>0.40756763483357561</v>
      </c>
      <c r="V180" s="201">
        <v>0.25964912280701752</v>
      </c>
    </row>
    <row r="181" spans="1:22">
      <c r="A181" s="195">
        <f t="shared" si="10"/>
        <v>0.78464755279629095</v>
      </c>
      <c r="B181" s="195">
        <f t="shared" si="11"/>
        <v>0.78464755279629095</v>
      </c>
      <c r="C181" s="196">
        <f t="shared" si="12"/>
        <v>1.400000000000001</v>
      </c>
      <c r="D181" s="195">
        <f t="shared" si="12"/>
        <v>0.65263157894736845</v>
      </c>
      <c r="E181" s="195">
        <f t="shared" si="13"/>
        <v>0.21535244720370902</v>
      </c>
      <c r="F181" s="195">
        <f t="shared" si="13"/>
        <v>0.42077220650391806</v>
      </c>
      <c r="G181" s="195">
        <f t="shared" si="13"/>
        <v>0.26315789473684209</v>
      </c>
      <c r="Q181" s="196">
        <f t="shared" si="14"/>
        <v>1.390000000000001</v>
      </c>
      <c r="R181" s="201">
        <v>0.64912280701754388</v>
      </c>
      <c r="S181" s="201">
        <v>0.78238824394938133</v>
      </c>
      <c r="T181" s="201">
        <v>0.21761175605061869</v>
      </c>
      <c r="U181" s="201">
        <v>0.41369218914967959</v>
      </c>
      <c r="V181" s="201">
        <v>0.26315789473684209</v>
      </c>
    </row>
    <row r="182" spans="1:22">
      <c r="A182" s="195">
        <f t="shared" si="10"/>
        <v>0.78652145785048833</v>
      </c>
      <c r="B182" s="195">
        <f t="shared" si="11"/>
        <v>0.78652145785048833</v>
      </c>
      <c r="C182" s="196">
        <f t="shared" si="12"/>
        <v>1.410000000000001</v>
      </c>
      <c r="D182" s="195">
        <f t="shared" si="12"/>
        <v>0.6596491228070176</v>
      </c>
      <c r="E182" s="195">
        <f t="shared" si="13"/>
        <v>0.21347854214951173</v>
      </c>
      <c r="F182" s="195">
        <f t="shared" si="13"/>
        <v>0.42700757692051866</v>
      </c>
      <c r="G182" s="195">
        <f t="shared" si="13"/>
        <v>0.26666666666666666</v>
      </c>
      <c r="Q182" s="196">
        <f t="shared" si="14"/>
        <v>1.400000000000001</v>
      </c>
      <c r="R182" s="201">
        <v>0.65263157894736845</v>
      </c>
      <c r="S182" s="201">
        <v>0.78464755279629095</v>
      </c>
      <c r="T182" s="201">
        <v>0.21535244720370902</v>
      </c>
      <c r="U182" s="201">
        <v>0.42077220650391806</v>
      </c>
      <c r="V182" s="201">
        <v>0.26315789473684209</v>
      </c>
    </row>
    <row r="183" spans="1:22">
      <c r="A183" s="195">
        <f t="shared" si="10"/>
        <v>0.78846650347200453</v>
      </c>
      <c r="B183" s="195">
        <f t="shared" si="11"/>
        <v>0.78846650347200453</v>
      </c>
      <c r="C183" s="196">
        <f t="shared" si="12"/>
        <v>1.420000000000001</v>
      </c>
      <c r="D183" s="195">
        <f t="shared" si="12"/>
        <v>0.66315789473684206</v>
      </c>
      <c r="E183" s="195">
        <f t="shared" si="13"/>
        <v>0.21153349652799561</v>
      </c>
      <c r="F183" s="195">
        <f t="shared" si="13"/>
        <v>0.43376622501108081</v>
      </c>
      <c r="G183" s="195">
        <f t="shared" si="13"/>
        <v>0.27017543859649124</v>
      </c>
      <c r="Q183" s="196">
        <f t="shared" si="14"/>
        <v>1.410000000000001</v>
      </c>
      <c r="R183" s="201">
        <v>0.6596491228070176</v>
      </c>
      <c r="S183" s="201">
        <v>0.78652145785048833</v>
      </c>
      <c r="T183" s="201">
        <v>0.21347854214951173</v>
      </c>
      <c r="U183" s="201">
        <v>0.42700757692051866</v>
      </c>
      <c r="V183" s="201">
        <v>0.26666666666666666</v>
      </c>
    </row>
    <row r="184" spans="1:22">
      <c r="A184" s="195">
        <f t="shared" si="10"/>
        <v>0.79033575622042762</v>
      </c>
      <c r="B184" s="195">
        <f t="shared" si="11"/>
        <v>0.79033575622042762</v>
      </c>
      <c r="C184" s="196">
        <f t="shared" si="12"/>
        <v>1.430000000000001</v>
      </c>
      <c r="D184" s="195">
        <f t="shared" si="12"/>
        <v>0.66666666666666663</v>
      </c>
      <c r="E184" s="195">
        <f t="shared" si="13"/>
        <v>0.2096642437795723</v>
      </c>
      <c r="F184" s="195">
        <f t="shared" si="13"/>
        <v>0.44060066597473607</v>
      </c>
      <c r="G184" s="195">
        <f t="shared" si="13"/>
        <v>0.27719298245614032</v>
      </c>
      <c r="Q184" s="196">
        <f t="shared" si="14"/>
        <v>1.420000000000001</v>
      </c>
      <c r="R184" s="201">
        <v>0.66315789473684206</v>
      </c>
      <c r="S184" s="201">
        <v>0.78846650347200453</v>
      </c>
      <c r="T184" s="201">
        <v>0.21153349652799561</v>
      </c>
      <c r="U184" s="201">
        <v>0.43376622501108081</v>
      </c>
      <c r="V184" s="201">
        <v>0.27017543859649124</v>
      </c>
    </row>
    <row r="185" spans="1:22">
      <c r="A185" s="195">
        <f t="shared" si="10"/>
        <v>0.79224496975917136</v>
      </c>
      <c r="B185" s="195">
        <f t="shared" si="11"/>
        <v>0.79224496975917136</v>
      </c>
      <c r="C185" s="196">
        <f t="shared" si="12"/>
        <v>1.4400000000000011</v>
      </c>
      <c r="D185" s="195">
        <f t="shared" si="12"/>
        <v>0.66666666666666663</v>
      </c>
      <c r="E185" s="195">
        <f t="shared" si="13"/>
        <v>0.20775503024082861</v>
      </c>
      <c r="F185" s="195">
        <f t="shared" si="13"/>
        <v>0.44749216824092147</v>
      </c>
      <c r="G185" s="195">
        <f t="shared" si="13"/>
        <v>0.27719298245614032</v>
      </c>
      <c r="Q185" s="196">
        <f t="shared" si="14"/>
        <v>1.430000000000001</v>
      </c>
      <c r="R185" s="201">
        <v>0.66666666666666663</v>
      </c>
      <c r="S185" s="201">
        <v>0.79033575622042762</v>
      </c>
      <c r="T185" s="201">
        <v>0.2096642437795723</v>
      </c>
      <c r="U185" s="201">
        <v>0.44060066597473607</v>
      </c>
      <c r="V185" s="201">
        <v>0.27719298245614032</v>
      </c>
    </row>
    <row r="186" spans="1:22">
      <c r="A186" s="195">
        <f t="shared" si="10"/>
        <v>0.79411315560082718</v>
      </c>
      <c r="B186" s="195">
        <f t="shared" si="11"/>
        <v>0.79411315560082718</v>
      </c>
      <c r="C186" s="196">
        <f t="shared" si="12"/>
        <v>1.4500000000000011</v>
      </c>
      <c r="D186" s="195">
        <f t="shared" si="12"/>
        <v>0.66666666666666663</v>
      </c>
      <c r="E186" s="195">
        <f t="shared" si="13"/>
        <v>0.20588684439917265</v>
      </c>
      <c r="F186" s="195">
        <f t="shared" si="13"/>
        <v>0.45432767611134395</v>
      </c>
      <c r="G186" s="195">
        <f t="shared" si="13"/>
        <v>0.28771929824561404</v>
      </c>
      <c r="Q186" s="196">
        <f t="shared" si="14"/>
        <v>1.4400000000000011</v>
      </c>
      <c r="R186" s="201">
        <v>0.66666666666666663</v>
      </c>
      <c r="S186" s="201">
        <v>0.79224496975917136</v>
      </c>
      <c r="T186" s="201">
        <v>0.20775503024082861</v>
      </c>
      <c r="U186" s="201">
        <v>0.44749216824092147</v>
      </c>
      <c r="V186" s="201">
        <v>0.27719298245614032</v>
      </c>
    </row>
    <row r="187" spans="1:22">
      <c r="A187" s="195">
        <f t="shared" si="10"/>
        <v>0.79585871673774933</v>
      </c>
      <c r="B187" s="195">
        <f t="shared" si="11"/>
        <v>0.79585871673774933</v>
      </c>
      <c r="C187" s="196">
        <f t="shared" si="12"/>
        <v>1.4600000000000011</v>
      </c>
      <c r="D187" s="195">
        <f t="shared" si="12"/>
        <v>0.66666666666666663</v>
      </c>
      <c r="E187" s="195">
        <f t="shared" si="13"/>
        <v>0.20414128326225059</v>
      </c>
      <c r="F187" s="195">
        <f t="shared" si="13"/>
        <v>0.46069139044522012</v>
      </c>
      <c r="G187" s="195">
        <f t="shared" si="13"/>
        <v>0.29473684210526313</v>
      </c>
      <c r="Q187" s="196">
        <f t="shared" si="14"/>
        <v>1.4500000000000011</v>
      </c>
      <c r="R187" s="201">
        <v>0.66666666666666663</v>
      </c>
      <c r="S187" s="201">
        <v>0.79411315560082718</v>
      </c>
      <c r="T187" s="201">
        <v>0.20588684439917265</v>
      </c>
      <c r="U187" s="201">
        <v>0.45432767611134395</v>
      </c>
      <c r="V187" s="201">
        <v>0.28771929824561404</v>
      </c>
    </row>
    <row r="188" spans="1:22">
      <c r="A188" s="195">
        <f t="shared" si="10"/>
        <v>0.79780223494349367</v>
      </c>
      <c r="B188" s="195">
        <f t="shared" si="11"/>
        <v>0.79780223494349367</v>
      </c>
      <c r="C188" s="196">
        <f t="shared" si="12"/>
        <v>1.4700000000000011</v>
      </c>
      <c r="D188" s="195">
        <f t="shared" si="12"/>
        <v>0.6701754385964912</v>
      </c>
      <c r="E188" s="195">
        <f t="shared" si="13"/>
        <v>0.20219776505650638</v>
      </c>
      <c r="F188" s="195">
        <f t="shared" si="13"/>
        <v>0.46773715001131988</v>
      </c>
      <c r="G188" s="195">
        <f t="shared" si="13"/>
        <v>0.31228070175438599</v>
      </c>
      <c r="Q188" s="196">
        <f t="shared" si="14"/>
        <v>1.4600000000000011</v>
      </c>
      <c r="R188" s="201">
        <v>0.66666666666666663</v>
      </c>
      <c r="S188" s="201">
        <v>0.79585871673774933</v>
      </c>
      <c r="T188" s="201">
        <v>0.20414128326225059</v>
      </c>
      <c r="U188" s="201">
        <v>0.46069139044522012</v>
      </c>
      <c r="V188" s="201">
        <v>0.29473684210526313</v>
      </c>
    </row>
    <row r="189" spans="1:22">
      <c r="A189" s="195">
        <f t="shared" si="10"/>
        <v>0.7996016385705057</v>
      </c>
      <c r="B189" s="195">
        <f t="shared" si="11"/>
        <v>0.7996016385705057</v>
      </c>
      <c r="C189" s="196">
        <f t="shared" si="12"/>
        <v>1.4800000000000011</v>
      </c>
      <c r="D189" s="195">
        <f t="shared" si="12"/>
        <v>0.67368421052631577</v>
      </c>
      <c r="E189" s="195">
        <f t="shared" si="13"/>
        <v>0.20039836142949446</v>
      </c>
      <c r="F189" s="195">
        <f t="shared" si="13"/>
        <v>0.47439707028440986</v>
      </c>
      <c r="G189" s="195">
        <f t="shared" si="13"/>
        <v>0.31228070175438599</v>
      </c>
      <c r="Q189" s="196">
        <f t="shared" si="14"/>
        <v>1.4700000000000011</v>
      </c>
      <c r="R189" s="201">
        <v>0.6701754385964912</v>
      </c>
      <c r="S189" s="201">
        <v>0.79780223494349367</v>
      </c>
      <c r="T189" s="201">
        <v>0.20219776505650638</v>
      </c>
      <c r="U189" s="201">
        <v>0.46773715001131988</v>
      </c>
      <c r="V189" s="201">
        <v>0.31228070175438599</v>
      </c>
    </row>
    <row r="190" spans="1:22">
      <c r="A190" s="195">
        <f t="shared" si="10"/>
        <v>0.80130509078857826</v>
      </c>
      <c r="B190" s="195">
        <f t="shared" si="11"/>
        <v>0.80130509078857826</v>
      </c>
      <c r="C190" s="196">
        <f t="shared" si="12"/>
        <v>1.4900000000000011</v>
      </c>
      <c r="D190" s="195">
        <f t="shared" si="12"/>
        <v>0.67719298245614035</v>
      </c>
      <c r="E190" s="195">
        <f t="shared" si="13"/>
        <v>0.19869490921142169</v>
      </c>
      <c r="F190" s="195">
        <f t="shared" si="13"/>
        <v>0.48139731177841555</v>
      </c>
      <c r="G190" s="195">
        <f t="shared" si="13"/>
        <v>0.32631578947368423</v>
      </c>
      <c r="Q190" s="196">
        <f t="shared" si="14"/>
        <v>1.4800000000000011</v>
      </c>
      <c r="R190" s="201">
        <v>0.67368421052631577</v>
      </c>
      <c r="S190" s="201">
        <v>0.7996016385705057</v>
      </c>
      <c r="T190" s="201">
        <v>0.20039836142949446</v>
      </c>
      <c r="U190" s="201">
        <v>0.47439707028440986</v>
      </c>
      <c r="V190" s="201">
        <v>0.31228070175438599</v>
      </c>
    </row>
    <row r="191" spans="1:22">
      <c r="A191" s="195">
        <f t="shared" si="10"/>
        <v>0.80289450612877322</v>
      </c>
      <c r="B191" s="195">
        <f t="shared" si="11"/>
        <v>0.80289450612877322</v>
      </c>
      <c r="C191" s="196">
        <f t="shared" si="12"/>
        <v>1.5000000000000011</v>
      </c>
      <c r="D191" s="195">
        <f t="shared" si="12"/>
        <v>0.67719298245614035</v>
      </c>
      <c r="E191" s="195">
        <f t="shared" si="13"/>
        <v>0.19710549387122681</v>
      </c>
      <c r="F191" s="195">
        <f t="shared" si="13"/>
        <v>0.48820275596878449</v>
      </c>
      <c r="G191" s="195">
        <f t="shared" si="13"/>
        <v>0.32631578947368423</v>
      </c>
      <c r="Q191" s="196">
        <f t="shared" si="14"/>
        <v>1.4900000000000011</v>
      </c>
      <c r="R191" s="201">
        <v>0.67719298245614035</v>
      </c>
      <c r="S191" s="201">
        <v>0.80130509078857826</v>
      </c>
      <c r="T191" s="201">
        <v>0.19869490921142169</v>
      </c>
      <c r="U191" s="201">
        <v>0.48139731177841555</v>
      </c>
      <c r="V191" s="201">
        <v>0.32631578947368423</v>
      </c>
    </row>
    <row r="192" spans="1:22">
      <c r="A192" s="195">
        <f t="shared" si="10"/>
        <v>0.80455085851842967</v>
      </c>
      <c r="B192" s="195">
        <f t="shared" si="11"/>
        <v>0.80455085851842967</v>
      </c>
      <c r="C192" s="196">
        <f t="shared" si="12"/>
        <v>1.5100000000000011</v>
      </c>
      <c r="D192" s="195">
        <f t="shared" si="12"/>
        <v>0.67719298245614035</v>
      </c>
      <c r="E192" s="195">
        <f t="shared" si="13"/>
        <v>0.19544914148157033</v>
      </c>
      <c r="F192" s="195">
        <f t="shared" si="13"/>
        <v>0.49525009729120628</v>
      </c>
      <c r="G192" s="195">
        <f t="shared" si="13"/>
        <v>0.32631578947368423</v>
      </c>
      <c r="Q192" s="196">
        <f t="shared" si="14"/>
        <v>1.5000000000000011</v>
      </c>
      <c r="R192" s="201">
        <v>0.67719298245614035</v>
      </c>
      <c r="S192" s="201">
        <v>0.80289450612877322</v>
      </c>
      <c r="T192" s="201">
        <v>0.19710549387122681</v>
      </c>
      <c r="U192" s="201">
        <v>0.48820275596878449</v>
      </c>
      <c r="V192" s="201">
        <v>0.32631578947368423</v>
      </c>
    </row>
    <row r="193" spans="1:22">
      <c r="A193" s="195">
        <f t="shared" si="10"/>
        <v>0.80616494742954092</v>
      </c>
      <c r="B193" s="195">
        <f t="shared" si="11"/>
        <v>0.80616494742954092</v>
      </c>
      <c r="C193" s="196">
        <f t="shared" si="12"/>
        <v>1.5200000000000011</v>
      </c>
      <c r="D193" s="195">
        <f t="shared" si="12"/>
        <v>0.68070175438596492</v>
      </c>
      <c r="E193" s="195">
        <f t="shared" si="13"/>
        <v>0.19383505257045919</v>
      </c>
      <c r="F193" s="195">
        <f t="shared" si="13"/>
        <v>0.50233970209217338</v>
      </c>
      <c r="G193" s="195">
        <f t="shared" si="13"/>
        <v>0.32631578947368423</v>
      </c>
      <c r="Q193" s="196">
        <f t="shared" si="14"/>
        <v>1.5100000000000011</v>
      </c>
      <c r="R193" s="201">
        <v>0.67719298245614035</v>
      </c>
      <c r="S193" s="201">
        <v>0.80455085851842967</v>
      </c>
      <c r="T193" s="201">
        <v>0.19544914148157033</v>
      </c>
      <c r="U193" s="201">
        <v>0.49525009729120628</v>
      </c>
      <c r="V193" s="201">
        <v>0.32631578947368423</v>
      </c>
    </row>
    <row r="194" spans="1:22">
      <c r="A194" s="195">
        <f t="shared" si="10"/>
        <v>0.80765144868577388</v>
      </c>
      <c r="B194" s="195">
        <f t="shared" si="11"/>
        <v>0.80765144868577388</v>
      </c>
      <c r="C194" s="196">
        <f t="shared" si="12"/>
        <v>1.5300000000000011</v>
      </c>
      <c r="D194" s="195">
        <f t="shared" si="12"/>
        <v>0.68070175438596492</v>
      </c>
      <c r="E194" s="195">
        <f t="shared" si="13"/>
        <v>0.19234855131422615</v>
      </c>
      <c r="F194" s="204">
        <f t="shared" si="13"/>
        <v>0.50896247630673841</v>
      </c>
      <c r="G194" s="204">
        <f t="shared" si="13"/>
        <v>0.3298245614035088</v>
      </c>
      <c r="Q194" s="196">
        <f t="shared" si="14"/>
        <v>1.5200000000000011</v>
      </c>
      <c r="R194" s="201">
        <v>0.68070175438596492</v>
      </c>
      <c r="S194" s="201">
        <v>0.80616494742954092</v>
      </c>
      <c r="T194" s="201">
        <v>0.19383505257045919</v>
      </c>
      <c r="U194" s="201">
        <v>0.50233970209217338</v>
      </c>
      <c r="V194" s="201">
        <v>0.32631578947368423</v>
      </c>
    </row>
    <row r="195" spans="1:22">
      <c r="A195" s="195">
        <f t="shared" si="10"/>
        <v>0.80936937037657664</v>
      </c>
      <c r="B195" s="195">
        <f t="shared" si="11"/>
        <v>0.80936937037657664</v>
      </c>
      <c r="C195" s="196">
        <f t="shared" si="12"/>
        <v>1.5400000000000011</v>
      </c>
      <c r="D195" s="195">
        <f t="shared" si="12"/>
        <v>0.68070175438596492</v>
      </c>
      <c r="E195" s="195">
        <f t="shared" si="13"/>
        <v>0.19063062962342334</v>
      </c>
      <c r="F195" s="204">
        <f t="shared" si="13"/>
        <v>0.51663968866214505</v>
      </c>
      <c r="G195" s="204">
        <f t="shared" si="13"/>
        <v>0.33333333333333331</v>
      </c>
      <c r="Q195" s="196">
        <f t="shared" si="14"/>
        <v>1.5300000000000011</v>
      </c>
      <c r="R195" s="201">
        <v>0.68070175438596492</v>
      </c>
      <c r="S195" s="201">
        <v>0.80765144868577388</v>
      </c>
      <c r="T195" s="201">
        <v>0.19234855131422615</v>
      </c>
      <c r="U195" s="201">
        <v>0.50896247630673841</v>
      </c>
      <c r="V195" s="201">
        <v>0.3298245614035088</v>
      </c>
    </row>
    <row r="196" spans="1:22">
      <c r="A196" s="195">
        <f t="shared" si="10"/>
        <v>0.8108647029329209</v>
      </c>
      <c r="B196" s="195">
        <f t="shared" si="11"/>
        <v>0.8108647029329209</v>
      </c>
      <c r="C196" s="196">
        <f t="shared" si="12"/>
        <v>1.5500000000000012</v>
      </c>
      <c r="D196" s="195">
        <f t="shared" si="12"/>
        <v>0.68070175438596492</v>
      </c>
      <c r="E196" s="195">
        <f t="shared" si="13"/>
        <v>0.18913529706707918</v>
      </c>
      <c r="F196" s="195">
        <f t="shared" si="13"/>
        <v>0.52329989076765737</v>
      </c>
      <c r="G196" s="195">
        <f t="shared" si="13"/>
        <v>0.33333333333333331</v>
      </c>
      <c r="Q196" s="196">
        <f t="shared" si="14"/>
        <v>1.5400000000000011</v>
      </c>
      <c r="R196" s="201">
        <v>0.68070175438596492</v>
      </c>
      <c r="S196" s="201">
        <v>0.80936937037657664</v>
      </c>
      <c r="T196" s="201">
        <v>0.19063062962342334</v>
      </c>
      <c r="U196" s="201">
        <v>0.51663968866214505</v>
      </c>
      <c r="V196" s="201">
        <v>0.33333333333333331</v>
      </c>
    </row>
    <row r="197" spans="1:22">
      <c r="A197" s="195">
        <f t="shared" si="10"/>
        <v>0.81252738021560933</v>
      </c>
      <c r="B197" s="195">
        <f t="shared" si="11"/>
        <v>0.81252738021560933</v>
      </c>
      <c r="C197" s="196">
        <f t="shared" si="12"/>
        <v>1.5600000000000012</v>
      </c>
      <c r="D197" s="195">
        <f t="shared" si="12"/>
        <v>0.68070175438596492</v>
      </c>
      <c r="E197" s="195">
        <f t="shared" si="13"/>
        <v>0.18747261978439075</v>
      </c>
      <c r="F197" s="195">
        <f t="shared" si="13"/>
        <v>0.53069095562635094</v>
      </c>
      <c r="G197" s="195">
        <f t="shared" si="13"/>
        <v>0.33684210526315789</v>
      </c>
      <c r="Q197" s="196">
        <f t="shared" si="14"/>
        <v>1.5500000000000012</v>
      </c>
      <c r="R197" s="201">
        <v>0.68070175438596492</v>
      </c>
      <c r="S197" s="201">
        <v>0.8108647029329209</v>
      </c>
      <c r="T197" s="201">
        <v>0.18913529706707918</v>
      </c>
      <c r="U197" s="201">
        <v>0.52329989076765737</v>
      </c>
      <c r="V197" s="201">
        <v>0.33333333333333331</v>
      </c>
    </row>
    <row r="198" spans="1:22">
      <c r="A198" s="195">
        <f t="shared" si="10"/>
        <v>0.8140580537125699</v>
      </c>
      <c r="B198" s="195">
        <f t="shared" si="11"/>
        <v>0.8140580537125699</v>
      </c>
      <c r="C198" s="196">
        <f t="shared" si="12"/>
        <v>1.5700000000000012</v>
      </c>
      <c r="D198" s="195">
        <f t="shared" si="12"/>
        <v>0.68421052631578949</v>
      </c>
      <c r="E198" s="195">
        <f t="shared" si="13"/>
        <v>0.18594194628742997</v>
      </c>
      <c r="F198" s="195">
        <f t="shared" si="13"/>
        <v>0.53755514165995399</v>
      </c>
      <c r="G198" s="195">
        <f t="shared" si="13"/>
        <v>0.34035087719298246</v>
      </c>
      <c r="Q198" s="196">
        <f t="shared" si="14"/>
        <v>1.5600000000000012</v>
      </c>
      <c r="R198" s="201">
        <v>0.68070175438596492</v>
      </c>
      <c r="S198" s="201">
        <v>0.81252738021560933</v>
      </c>
      <c r="T198" s="201">
        <v>0.18747261978439075</v>
      </c>
      <c r="U198" s="201">
        <v>0.53069095562635094</v>
      </c>
      <c r="V198" s="201">
        <v>0.33684210526315789</v>
      </c>
    </row>
    <row r="199" spans="1:22">
      <c r="A199" s="195">
        <f t="shared" si="10"/>
        <v>0.81561103547011582</v>
      </c>
      <c r="B199" s="195">
        <f t="shared" si="11"/>
        <v>0.81561103547011582</v>
      </c>
      <c r="C199" s="196">
        <f t="shared" si="12"/>
        <v>1.5800000000000012</v>
      </c>
      <c r="D199" s="195">
        <f t="shared" si="12"/>
        <v>0.69122807017543864</v>
      </c>
      <c r="E199" s="195">
        <f t="shared" si="13"/>
        <v>0.18438896452988432</v>
      </c>
      <c r="F199" s="195">
        <f t="shared" si="13"/>
        <v>0.54470585361448653</v>
      </c>
      <c r="G199" s="195">
        <f t="shared" si="13"/>
        <v>0.34035087719298246</v>
      </c>
      <c r="Q199" s="196">
        <f t="shared" si="14"/>
        <v>1.5700000000000012</v>
      </c>
      <c r="R199" s="201">
        <v>0.68421052631578949</v>
      </c>
      <c r="S199" s="201">
        <v>0.8140580537125699</v>
      </c>
      <c r="T199" s="201">
        <v>0.18594194628742997</v>
      </c>
      <c r="U199" s="201">
        <v>0.53755514165995399</v>
      </c>
      <c r="V199" s="201">
        <v>0.34035087719298246</v>
      </c>
    </row>
    <row r="200" spans="1:22">
      <c r="A200" s="195">
        <f t="shared" si="10"/>
        <v>0.81695476404121825</v>
      </c>
      <c r="B200" s="195">
        <f t="shared" si="11"/>
        <v>0.81695476404121825</v>
      </c>
      <c r="C200" s="196">
        <f t="shared" si="12"/>
        <v>1.5900000000000012</v>
      </c>
      <c r="D200" s="195">
        <f t="shared" si="12"/>
        <v>0.69122807017543864</v>
      </c>
      <c r="E200" s="195">
        <f t="shared" si="13"/>
        <v>0.18304523595878161</v>
      </c>
      <c r="F200" s="195">
        <f t="shared" si="13"/>
        <v>0.55147140051418209</v>
      </c>
      <c r="G200" s="195">
        <f t="shared" si="13"/>
        <v>0.34385964912280703</v>
      </c>
      <c r="Q200" s="196">
        <f t="shared" si="14"/>
        <v>1.5800000000000012</v>
      </c>
      <c r="R200" s="201">
        <v>0.69122807017543864</v>
      </c>
      <c r="S200" s="201">
        <v>0.81561103547011582</v>
      </c>
      <c r="T200" s="201">
        <v>0.18438896452988432</v>
      </c>
      <c r="U200" s="201">
        <v>0.54470585361448653</v>
      </c>
      <c r="V200" s="201">
        <v>0.34035087719298246</v>
      </c>
    </row>
    <row r="201" spans="1:22">
      <c r="A201" s="195">
        <f t="shared" si="10"/>
        <v>0.81843243820272116</v>
      </c>
      <c r="B201" s="195">
        <f t="shared" si="11"/>
        <v>0.81843243820272116</v>
      </c>
      <c r="C201" s="196">
        <f t="shared" si="12"/>
        <v>1.6000000000000012</v>
      </c>
      <c r="D201" s="195">
        <f t="shared" si="12"/>
        <v>0.69122807017543864</v>
      </c>
      <c r="E201" s="195">
        <f t="shared" si="13"/>
        <v>0.18156756179727876</v>
      </c>
      <c r="F201" s="195">
        <f t="shared" si="13"/>
        <v>0.55898300412452306</v>
      </c>
      <c r="G201" s="195">
        <f t="shared" si="13"/>
        <v>0.35087719298245612</v>
      </c>
      <c r="Q201" s="196">
        <f t="shared" si="14"/>
        <v>1.5900000000000012</v>
      </c>
      <c r="R201" s="201">
        <v>0.69122807017543864</v>
      </c>
      <c r="S201" s="201">
        <v>0.81695476404121825</v>
      </c>
      <c r="T201" s="201">
        <v>0.18304523595878161</v>
      </c>
      <c r="U201" s="201">
        <v>0.55147140051418209</v>
      </c>
      <c r="V201" s="201">
        <v>0.34385964912280703</v>
      </c>
    </row>
    <row r="202" spans="1:22">
      <c r="A202" s="195">
        <f t="shared" si="10"/>
        <v>0.81986976164352243</v>
      </c>
      <c r="B202" s="195">
        <f t="shared" si="11"/>
        <v>0.81986976164352243</v>
      </c>
      <c r="C202" s="196">
        <f t="shared" si="12"/>
        <v>1.6100000000000012</v>
      </c>
      <c r="D202" s="195">
        <f t="shared" si="12"/>
        <v>0.69473684210526321</v>
      </c>
      <c r="E202" s="195">
        <f t="shared" si="13"/>
        <v>0.18013023835647746</v>
      </c>
      <c r="F202" s="195">
        <f t="shared" si="13"/>
        <v>0.56624937439580025</v>
      </c>
      <c r="G202" s="195">
        <f t="shared" si="13"/>
        <v>0.35087719298245612</v>
      </c>
      <c r="Q202" s="196">
        <f t="shared" si="14"/>
        <v>1.6000000000000012</v>
      </c>
      <c r="R202" s="201">
        <v>0.69122807017543864</v>
      </c>
      <c r="S202" s="201">
        <v>0.81843243820272116</v>
      </c>
      <c r="T202" s="201">
        <v>0.18156756179727876</v>
      </c>
      <c r="U202" s="201">
        <v>0.55898300412452306</v>
      </c>
      <c r="V202" s="201">
        <v>0.35087719298245612</v>
      </c>
    </row>
    <row r="203" spans="1:22">
      <c r="A203" s="195">
        <f t="shared" si="10"/>
        <v>0.82120592052881569</v>
      </c>
      <c r="B203" s="195">
        <f t="shared" si="11"/>
        <v>0.82120592052881569</v>
      </c>
      <c r="C203" s="196">
        <f t="shared" si="12"/>
        <v>1.6200000000000012</v>
      </c>
      <c r="D203" s="195">
        <f t="shared" si="12"/>
        <v>0.69473684210526321</v>
      </c>
      <c r="E203" s="195">
        <f t="shared" si="13"/>
        <v>0.17879407947118436</v>
      </c>
      <c r="F203" s="195">
        <f t="shared" si="13"/>
        <v>0.57302249098130542</v>
      </c>
      <c r="G203" s="195">
        <f t="shared" si="13"/>
        <v>0.35438596491228069</v>
      </c>
      <c r="Q203" s="196">
        <f t="shared" si="14"/>
        <v>1.6100000000000012</v>
      </c>
      <c r="R203" s="201">
        <v>0.69473684210526321</v>
      </c>
      <c r="S203" s="201">
        <v>0.81986976164352243</v>
      </c>
      <c r="T203" s="201">
        <v>0.18013023835647746</v>
      </c>
      <c r="U203" s="201">
        <v>0.56624937439580025</v>
      </c>
      <c r="V203" s="201">
        <v>0.35087719298245612</v>
      </c>
    </row>
    <row r="204" spans="1:22">
      <c r="A204" s="195">
        <f t="shared" si="10"/>
        <v>0.82260278008345167</v>
      </c>
      <c r="B204" s="195">
        <f t="shared" si="11"/>
        <v>0.82260278008345167</v>
      </c>
      <c r="C204" s="196">
        <f t="shared" si="12"/>
        <v>1.6300000000000012</v>
      </c>
      <c r="D204" s="195">
        <f t="shared" si="12"/>
        <v>0.70175438596491224</v>
      </c>
      <c r="E204" s="195">
        <f t="shared" si="13"/>
        <v>0.17739721991654847</v>
      </c>
      <c r="F204" s="195">
        <f t="shared" si="13"/>
        <v>0.58032932513874791</v>
      </c>
      <c r="G204" s="195">
        <f t="shared" si="13"/>
        <v>0.35438596491228069</v>
      </c>
      <c r="Q204" s="196">
        <f t="shared" si="14"/>
        <v>1.6200000000000012</v>
      </c>
      <c r="R204" s="201">
        <v>0.69473684210526321</v>
      </c>
      <c r="S204" s="201">
        <v>0.82120592052881569</v>
      </c>
      <c r="T204" s="201">
        <v>0.17879407947118436</v>
      </c>
      <c r="U204" s="201">
        <v>0.57302249098130542</v>
      </c>
      <c r="V204" s="201">
        <v>0.35438596491228069</v>
      </c>
    </row>
    <row r="205" spans="1:22">
      <c r="A205" s="195">
        <f t="shared" si="10"/>
        <v>0.82399174173264744</v>
      </c>
      <c r="B205" s="195">
        <f t="shared" si="11"/>
        <v>0.82399174173264744</v>
      </c>
      <c r="C205" s="196">
        <f t="shared" si="12"/>
        <v>1.6400000000000012</v>
      </c>
      <c r="D205" s="195">
        <f t="shared" si="12"/>
        <v>0.70175438596491224</v>
      </c>
      <c r="E205" s="195">
        <f t="shared" si="13"/>
        <v>0.17600825826735272</v>
      </c>
      <c r="F205" s="195">
        <f t="shared" si="13"/>
        <v>0.58768527144941962</v>
      </c>
      <c r="G205" s="195">
        <f t="shared" si="13"/>
        <v>0.35789473684210527</v>
      </c>
      <c r="Q205" s="196">
        <f t="shared" si="14"/>
        <v>1.6300000000000012</v>
      </c>
      <c r="R205" s="201">
        <v>0.70175438596491224</v>
      </c>
      <c r="S205" s="201">
        <v>0.82260278008345167</v>
      </c>
      <c r="T205" s="201">
        <v>0.17739721991654847</v>
      </c>
      <c r="U205" s="201">
        <v>0.58032932513874791</v>
      </c>
      <c r="V205" s="201">
        <v>0.35438596491228069</v>
      </c>
    </row>
    <row r="206" spans="1:22">
      <c r="A206" s="195">
        <f t="shared" si="10"/>
        <v>0.82544841674463831</v>
      </c>
      <c r="B206" s="195">
        <f t="shared" si="11"/>
        <v>0.82544841674463831</v>
      </c>
      <c r="C206" s="196">
        <f t="shared" si="12"/>
        <v>1.6500000000000012</v>
      </c>
      <c r="D206" s="195">
        <f t="shared" si="12"/>
        <v>0.70175438596491224</v>
      </c>
      <c r="E206" s="195">
        <f t="shared" si="13"/>
        <v>0.17455158325536174</v>
      </c>
      <c r="F206" s="204">
        <f t="shared" si="13"/>
        <v>0.59533814642387206</v>
      </c>
      <c r="G206" s="204">
        <f t="shared" si="13"/>
        <v>0.36140350877192984</v>
      </c>
      <c r="Q206" s="196">
        <f t="shared" si="14"/>
        <v>1.6400000000000012</v>
      </c>
      <c r="R206" s="201">
        <v>0.70175438596491224</v>
      </c>
      <c r="S206" s="201">
        <v>0.82399174173264744</v>
      </c>
      <c r="T206" s="201">
        <v>0.17600825826735272</v>
      </c>
      <c r="U206" s="201">
        <v>0.58768527144941962</v>
      </c>
      <c r="V206" s="201">
        <v>0.35789473684210527</v>
      </c>
    </row>
    <row r="207" spans="1:22">
      <c r="A207" s="195">
        <f t="shared" si="10"/>
        <v>0.82672852376364792</v>
      </c>
      <c r="B207" s="195">
        <f t="shared" si="11"/>
        <v>0.82672852376364792</v>
      </c>
      <c r="C207" s="196">
        <f t="shared" si="12"/>
        <v>1.6600000000000013</v>
      </c>
      <c r="D207" s="195">
        <f t="shared" si="12"/>
        <v>0.70526315789473681</v>
      </c>
      <c r="E207" s="195">
        <f t="shared" si="13"/>
        <v>0.17327147623635203</v>
      </c>
      <c r="F207" s="204">
        <f t="shared" si="13"/>
        <v>0.60216731487566055</v>
      </c>
      <c r="G207" s="204">
        <f t="shared" si="13"/>
        <v>0.36140350877192984</v>
      </c>
      <c r="Q207" s="196">
        <f t="shared" si="14"/>
        <v>1.6500000000000012</v>
      </c>
      <c r="R207" s="201">
        <v>0.70175438596491224</v>
      </c>
      <c r="S207" s="201">
        <v>0.82544841674463831</v>
      </c>
      <c r="T207" s="201">
        <v>0.17455158325536174</v>
      </c>
      <c r="U207" s="201">
        <v>0.59533814642387206</v>
      </c>
      <c r="V207" s="201">
        <v>0.36140350877192984</v>
      </c>
    </row>
    <row r="208" spans="1:22">
      <c r="A208" s="195">
        <f t="shared" si="10"/>
        <v>0.82808160857902435</v>
      </c>
      <c r="B208" s="195">
        <f t="shared" si="11"/>
        <v>0.82808160857902435</v>
      </c>
      <c r="C208" s="196">
        <f t="shared" si="12"/>
        <v>1.6700000000000013</v>
      </c>
      <c r="D208" s="195">
        <f t="shared" si="12"/>
        <v>0.70877192982456139</v>
      </c>
      <c r="E208" s="195">
        <f t="shared" si="13"/>
        <v>0.17191839142097562</v>
      </c>
      <c r="F208" s="195">
        <f t="shared" si="13"/>
        <v>0.60980350783212867</v>
      </c>
      <c r="G208" s="195">
        <f t="shared" si="13"/>
        <v>0.36140350877192984</v>
      </c>
      <c r="Q208" s="196">
        <f t="shared" si="14"/>
        <v>1.6600000000000013</v>
      </c>
      <c r="R208" s="201">
        <v>0.70526315789473681</v>
      </c>
      <c r="S208" s="201">
        <v>0.82672852376364792</v>
      </c>
      <c r="T208" s="201">
        <v>0.17327147623635203</v>
      </c>
      <c r="U208" s="201">
        <v>0.60216731487566055</v>
      </c>
      <c r="V208" s="201">
        <v>0.36140350877192984</v>
      </c>
    </row>
    <row r="209" spans="1:22">
      <c r="A209" s="195">
        <f t="shared" si="10"/>
        <v>0.82931124516345289</v>
      </c>
      <c r="B209" s="195">
        <f t="shared" si="11"/>
        <v>0.82931124516345289</v>
      </c>
      <c r="C209" s="196">
        <f t="shared" si="12"/>
        <v>1.6800000000000013</v>
      </c>
      <c r="D209" s="195">
        <f t="shared" si="12"/>
        <v>0.70877192982456139</v>
      </c>
      <c r="E209" s="195">
        <f t="shared" si="13"/>
        <v>0.17068875483654697</v>
      </c>
      <c r="F209" s="195">
        <f t="shared" si="13"/>
        <v>0.61668314671849789</v>
      </c>
      <c r="G209" s="195">
        <f t="shared" si="13"/>
        <v>0.3719298245614035</v>
      </c>
      <c r="Q209" s="196">
        <f t="shared" si="14"/>
        <v>1.6700000000000013</v>
      </c>
      <c r="R209" s="201">
        <v>0.70877192982456139</v>
      </c>
      <c r="S209" s="201">
        <v>0.82808160857902435</v>
      </c>
      <c r="T209" s="201">
        <v>0.17191839142097562</v>
      </c>
      <c r="U209" s="201">
        <v>0.60980350783212867</v>
      </c>
      <c r="V209" s="201">
        <v>0.36140350877192984</v>
      </c>
    </row>
    <row r="210" spans="1:22">
      <c r="A210" s="195">
        <f t="shared" si="10"/>
        <v>0.830632218417936</v>
      </c>
      <c r="B210" s="195">
        <f t="shared" si="11"/>
        <v>0.830632218417936</v>
      </c>
      <c r="C210" s="196">
        <f t="shared" si="12"/>
        <v>1.6900000000000013</v>
      </c>
      <c r="D210" s="195">
        <f t="shared" si="12"/>
        <v>0.70877192982456139</v>
      </c>
      <c r="E210" s="195">
        <f t="shared" si="13"/>
        <v>0.169367781582064</v>
      </c>
      <c r="F210" s="195">
        <f t="shared" si="13"/>
        <v>0.62406586717609314</v>
      </c>
      <c r="G210" s="195">
        <f t="shared" si="13"/>
        <v>0.37894736842105264</v>
      </c>
      <c r="Q210" s="196">
        <f t="shared" si="14"/>
        <v>1.6800000000000013</v>
      </c>
      <c r="R210" s="201">
        <v>0.70877192982456139</v>
      </c>
      <c r="S210" s="201">
        <v>0.82931124516345289</v>
      </c>
      <c r="T210" s="201">
        <v>0.17068875483654697</v>
      </c>
      <c r="U210" s="201">
        <v>0.61668314671849789</v>
      </c>
      <c r="V210" s="201">
        <v>0.3719298245614035</v>
      </c>
    </row>
    <row r="211" spans="1:22">
      <c r="A211" s="195">
        <f t="shared" si="10"/>
        <v>0.83197582998160258</v>
      </c>
      <c r="B211" s="195">
        <f t="shared" si="11"/>
        <v>0.83197582998160258</v>
      </c>
      <c r="C211" s="196">
        <f t="shared" si="12"/>
        <v>1.7000000000000013</v>
      </c>
      <c r="D211" s="195">
        <f t="shared" si="12"/>
        <v>0.71228070175438596</v>
      </c>
      <c r="E211" s="195">
        <f t="shared" si="13"/>
        <v>0.16802417001839726</v>
      </c>
      <c r="F211" s="195">
        <f t="shared" si="13"/>
        <v>0.63171153338427066</v>
      </c>
      <c r="G211" s="195">
        <f t="shared" si="13"/>
        <v>0.38596491228070173</v>
      </c>
      <c r="Q211" s="196">
        <f t="shared" si="14"/>
        <v>1.6900000000000013</v>
      </c>
      <c r="R211" s="201">
        <v>0.70877192982456139</v>
      </c>
      <c r="S211" s="201">
        <v>0.830632218417936</v>
      </c>
      <c r="T211" s="201">
        <v>0.169367781582064</v>
      </c>
      <c r="U211" s="201">
        <v>0.62406586717609314</v>
      </c>
      <c r="V211" s="201">
        <v>0.37894736842105264</v>
      </c>
    </row>
    <row r="212" spans="1:22">
      <c r="A212" s="195">
        <f t="shared" si="10"/>
        <v>0.83319266505658851</v>
      </c>
      <c r="B212" s="195">
        <f t="shared" si="11"/>
        <v>0.83319266505658851</v>
      </c>
      <c r="C212" s="196">
        <f t="shared" si="12"/>
        <v>1.7100000000000013</v>
      </c>
      <c r="D212" s="195">
        <f t="shared" si="12"/>
        <v>0.71578947368421053</v>
      </c>
      <c r="E212" s="195">
        <f t="shared" si="13"/>
        <v>0.16680733494341166</v>
      </c>
      <c r="F212" s="195">
        <f t="shared" si="13"/>
        <v>0.63860397378008305</v>
      </c>
      <c r="G212" s="195">
        <f t="shared" si="13"/>
        <v>0.38596491228070173</v>
      </c>
      <c r="Q212" s="196">
        <f t="shared" si="14"/>
        <v>1.7000000000000013</v>
      </c>
      <c r="R212" s="201">
        <v>0.71228070175438596</v>
      </c>
      <c r="S212" s="201">
        <v>0.83197582998160258</v>
      </c>
      <c r="T212" s="201">
        <v>0.16802417001839726</v>
      </c>
      <c r="U212" s="201">
        <v>0.63171153338427066</v>
      </c>
      <c r="V212" s="201">
        <v>0.38596491228070173</v>
      </c>
    </row>
    <row r="213" spans="1:22">
      <c r="A213" s="195">
        <f t="shared" si="10"/>
        <v>0.83451601014595833</v>
      </c>
      <c r="B213" s="195">
        <f t="shared" si="11"/>
        <v>0.83451601014595833</v>
      </c>
      <c r="C213" s="196">
        <f t="shared" si="12"/>
        <v>1.7200000000000013</v>
      </c>
      <c r="D213" s="195">
        <f t="shared" si="12"/>
        <v>0.71578947368421053</v>
      </c>
      <c r="E213" s="195">
        <f t="shared" si="13"/>
        <v>0.1654839898540417</v>
      </c>
      <c r="F213" s="195">
        <f t="shared" si="13"/>
        <v>0.64633437083209511</v>
      </c>
      <c r="G213" s="195">
        <f t="shared" si="13"/>
        <v>0.38947368421052631</v>
      </c>
      <c r="Q213" s="196">
        <f t="shared" si="14"/>
        <v>1.7100000000000013</v>
      </c>
      <c r="R213" s="201">
        <v>0.71578947368421053</v>
      </c>
      <c r="S213" s="201">
        <v>0.83319266505658851</v>
      </c>
      <c r="T213" s="201">
        <v>0.16680733494341166</v>
      </c>
      <c r="U213" s="201">
        <v>0.63860397378008305</v>
      </c>
      <c r="V213" s="201">
        <v>0.38596491228070173</v>
      </c>
    </row>
    <row r="214" spans="1:22">
      <c r="A214" s="195">
        <f t="shared" si="10"/>
        <v>0.83569833619407718</v>
      </c>
      <c r="B214" s="195">
        <f t="shared" si="11"/>
        <v>0.83569833619407718</v>
      </c>
      <c r="C214" s="196">
        <f t="shared" si="12"/>
        <v>1.7300000000000013</v>
      </c>
      <c r="D214" s="195">
        <f t="shared" si="12"/>
        <v>0.71578947368421053</v>
      </c>
      <c r="E214" s="195">
        <f t="shared" si="13"/>
        <v>0.16430166380592282</v>
      </c>
      <c r="F214" s="195">
        <f t="shared" si="13"/>
        <v>0.65326132025477446</v>
      </c>
      <c r="G214" s="195">
        <f t="shared" si="13"/>
        <v>0.38947368421052631</v>
      </c>
      <c r="Q214" s="196">
        <f t="shared" si="14"/>
        <v>1.7200000000000013</v>
      </c>
      <c r="R214" s="201">
        <v>0.71578947368421053</v>
      </c>
      <c r="S214" s="201">
        <v>0.83451601014595833</v>
      </c>
      <c r="T214" s="201">
        <v>0.1654839898540417</v>
      </c>
      <c r="U214" s="201">
        <v>0.64633437083209511</v>
      </c>
      <c r="V214" s="201">
        <v>0.38947368421052631</v>
      </c>
    </row>
    <row r="215" spans="1:22">
      <c r="A215" s="195">
        <f t="shared" si="10"/>
        <v>0.83699866943858603</v>
      </c>
      <c r="B215" s="195">
        <f t="shared" si="11"/>
        <v>0.83699866943858603</v>
      </c>
      <c r="C215" s="196">
        <f t="shared" si="12"/>
        <v>1.7400000000000013</v>
      </c>
      <c r="D215" s="195">
        <f t="shared" si="12"/>
        <v>0.71578947368421053</v>
      </c>
      <c r="E215" s="195">
        <f t="shared" si="13"/>
        <v>0.16300133056141392</v>
      </c>
      <c r="F215" s="195">
        <f t="shared" si="13"/>
        <v>0.66095026478210961</v>
      </c>
      <c r="G215" s="195">
        <f t="shared" si="13"/>
        <v>0.39649122807017545</v>
      </c>
      <c r="Q215" s="196">
        <f t="shared" si="14"/>
        <v>1.7300000000000013</v>
      </c>
      <c r="R215" s="201">
        <v>0.71578947368421053</v>
      </c>
      <c r="S215" s="201">
        <v>0.83569833619407718</v>
      </c>
      <c r="T215" s="201">
        <v>0.16430166380592282</v>
      </c>
      <c r="U215" s="201">
        <v>0.65326132025477446</v>
      </c>
      <c r="V215" s="201">
        <v>0.38947368421052631</v>
      </c>
    </row>
    <row r="216" spans="1:22">
      <c r="A216" s="195">
        <f t="shared" si="10"/>
        <v>0.8381809954867051</v>
      </c>
      <c r="B216" s="195">
        <f t="shared" si="11"/>
        <v>0.8381809954867051</v>
      </c>
      <c r="C216" s="196">
        <f t="shared" si="12"/>
        <v>1.7500000000000013</v>
      </c>
      <c r="D216" s="195">
        <f t="shared" si="12"/>
        <v>0.71578947368421053</v>
      </c>
      <c r="E216" s="195">
        <f t="shared" si="13"/>
        <v>0.16181900451329503</v>
      </c>
      <c r="F216" s="195">
        <f t="shared" si="13"/>
        <v>0.66787721420478841</v>
      </c>
      <c r="G216" s="195">
        <f t="shared" si="13"/>
        <v>0.39649122807017545</v>
      </c>
      <c r="Q216" s="196">
        <f t="shared" si="14"/>
        <v>1.7400000000000013</v>
      </c>
      <c r="R216" s="201">
        <v>0.71578947368421053</v>
      </c>
      <c r="S216" s="201">
        <v>0.83699866943858603</v>
      </c>
      <c r="T216" s="201">
        <v>0.16300133056141392</v>
      </c>
      <c r="U216" s="201">
        <v>0.66095026478210961</v>
      </c>
      <c r="V216" s="201">
        <v>0.39649122807017545</v>
      </c>
    </row>
    <row r="217" spans="1:22">
      <c r="A217" s="195">
        <f t="shared" si="10"/>
        <v>0.83950833921949986</v>
      </c>
      <c r="B217" s="195">
        <f t="shared" si="11"/>
        <v>0.83950833921949986</v>
      </c>
      <c r="C217" s="196">
        <f t="shared" si="12"/>
        <v>1.7600000000000013</v>
      </c>
      <c r="D217" s="195">
        <f t="shared" si="12"/>
        <v>0.72280701754385968</v>
      </c>
      <c r="E217" s="195">
        <f t="shared" si="13"/>
        <v>0.16049166078050017</v>
      </c>
      <c r="F217" s="195">
        <f t="shared" si="13"/>
        <v>0.67565942045843741</v>
      </c>
      <c r="G217" s="195">
        <f t="shared" si="13"/>
        <v>0.40350877192982454</v>
      </c>
      <c r="Q217" s="196">
        <f t="shared" si="14"/>
        <v>1.7500000000000013</v>
      </c>
      <c r="R217" s="201">
        <v>0.71578947368421053</v>
      </c>
      <c r="S217" s="201">
        <v>0.8381809954867051</v>
      </c>
      <c r="T217" s="201">
        <v>0.16181900451329503</v>
      </c>
      <c r="U217" s="201">
        <v>0.66787721420478841</v>
      </c>
      <c r="V217" s="201">
        <v>0.39649122807017545</v>
      </c>
    </row>
    <row r="218" spans="1:22">
      <c r="A218" s="195">
        <f t="shared" si="10"/>
        <v>0.84068781401929693</v>
      </c>
      <c r="B218" s="195">
        <f t="shared" si="11"/>
        <v>0.84068781401929693</v>
      </c>
      <c r="C218" s="196">
        <f t="shared" si="12"/>
        <v>1.7700000000000014</v>
      </c>
      <c r="D218" s="195">
        <f t="shared" si="12"/>
        <v>0.72280701754385968</v>
      </c>
      <c r="E218" s="195">
        <f t="shared" si="13"/>
        <v>0.15931218598070282</v>
      </c>
      <c r="F218" s="195">
        <f t="shared" si="13"/>
        <v>0.68287480518920418</v>
      </c>
      <c r="G218" s="195">
        <f t="shared" si="13"/>
        <v>0.41052631578947368</v>
      </c>
      <c r="Q218" s="196">
        <f t="shared" si="14"/>
        <v>1.7600000000000013</v>
      </c>
      <c r="R218" s="201">
        <v>0.72280701754385968</v>
      </c>
      <c r="S218" s="201">
        <v>0.83950833921949986</v>
      </c>
      <c r="T218" s="201">
        <v>0.16049166078050017</v>
      </c>
      <c r="U218" s="201">
        <v>0.67565942045843741</v>
      </c>
      <c r="V218" s="201">
        <v>0.40350877192982454</v>
      </c>
    </row>
    <row r="219" spans="1:22">
      <c r="A219" s="195">
        <f t="shared" si="10"/>
        <v>0.84192821217371838</v>
      </c>
      <c r="B219" s="195">
        <f t="shared" si="11"/>
        <v>0.84192821217371838</v>
      </c>
      <c r="C219" s="196">
        <f t="shared" si="12"/>
        <v>1.7800000000000014</v>
      </c>
      <c r="D219" s="195">
        <f t="shared" si="12"/>
        <v>0.72280701754385968</v>
      </c>
      <c r="E219" s="195">
        <f t="shared" si="13"/>
        <v>0.15807178782628165</v>
      </c>
      <c r="F219" s="195">
        <f t="shared" si="13"/>
        <v>0.69033810074686131</v>
      </c>
      <c r="G219" s="195">
        <f t="shared" si="13"/>
        <v>0.41403508771929826</v>
      </c>
      <c r="Q219" s="196">
        <f t="shared" si="14"/>
        <v>1.7700000000000014</v>
      </c>
      <c r="R219" s="201">
        <v>0.72280701754385968</v>
      </c>
      <c r="S219" s="201">
        <v>0.84068781401929693</v>
      </c>
      <c r="T219" s="201">
        <v>0.15931218598070282</v>
      </c>
      <c r="U219" s="201">
        <v>0.68287480518920418</v>
      </c>
      <c r="V219" s="201">
        <v>0.41052631578947368</v>
      </c>
    </row>
    <row r="220" spans="1:22">
      <c r="A220" s="195">
        <f t="shared" si="10"/>
        <v>0.8431686103281395</v>
      </c>
      <c r="B220" s="195">
        <f t="shared" si="11"/>
        <v>0.8431686103281395</v>
      </c>
      <c r="C220" s="196">
        <f t="shared" si="12"/>
        <v>1.7900000000000014</v>
      </c>
      <c r="D220" s="195">
        <f t="shared" si="12"/>
        <v>0.72280701754385968</v>
      </c>
      <c r="E220" s="195">
        <f t="shared" si="13"/>
        <v>0.15683138967186039</v>
      </c>
      <c r="F220" s="195">
        <f t="shared" si="13"/>
        <v>0.69780139630451798</v>
      </c>
      <c r="G220" s="195">
        <f t="shared" si="13"/>
        <v>0.41754385964912283</v>
      </c>
      <c r="Q220" s="196">
        <f t="shared" si="14"/>
        <v>1.7800000000000014</v>
      </c>
      <c r="R220" s="201">
        <v>0.72280701754385968</v>
      </c>
      <c r="S220" s="201">
        <v>0.84192821217371838</v>
      </c>
      <c r="T220" s="201">
        <v>0.15807178782628165</v>
      </c>
      <c r="U220" s="201">
        <v>0.69033810074686131</v>
      </c>
      <c r="V220" s="201">
        <v>0.41403508771929826</v>
      </c>
    </row>
    <row r="221" spans="1:22">
      <c r="A221" s="195">
        <f t="shared" si="10"/>
        <v>0.84437109697279789</v>
      </c>
      <c r="B221" s="195">
        <f t="shared" si="11"/>
        <v>0.84437109697279789</v>
      </c>
      <c r="C221" s="196">
        <f t="shared" si="12"/>
        <v>1.8000000000000014</v>
      </c>
      <c r="D221" s="195">
        <f t="shared" si="12"/>
        <v>0.72280701754385968</v>
      </c>
      <c r="E221" s="195">
        <f t="shared" si="13"/>
        <v>0.15562890302720203</v>
      </c>
      <c r="F221" s="195">
        <f t="shared" si="13"/>
        <v>0.70505823355996144</v>
      </c>
      <c r="G221" s="195">
        <f t="shared" si="13"/>
        <v>0.42456140350877192</v>
      </c>
      <c r="Q221" s="196">
        <f t="shared" si="14"/>
        <v>1.7900000000000014</v>
      </c>
      <c r="R221" s="201">
        <v>0.72280701754385968</v>
      </c>
      <c r="S221" s="201">
        <v>0.8431686103281395</v>
      </c>
      <c r="T221" s="201">
        <v>0.15683138967186039</v>
      </c>
      <c r="U221" s="201">
        <v>0.69780139630451798</v>
      </c>
      <c r="V221" s="201">
        <v>0.41754385964912283</v>
      </c>
    </row>
    <row r="222" spans="1:22">
      <c r="A222" s="195">
        <f t="shared" si="10"/>
        <v>0.84563816565355499</v>
      </c>
      <c r="B222" s="195">
        <f t="shared" si="11"/>
        <v>0.84563816565355499</v>
      </c>
      <c r="C222" s="196">
        <f t="shared" si="12"/>
        <v>1.8100000000000014</v>
      </c>
      <c r="D222" s="195">
        <f t="shared" si="12"/>
        <v>0.72280701754385968</v>
      </c>
      <c r="E222" s="195">
        <f t="shared" si="13"/>
        <v>0.15436183434644513</v>
      </c>
      <c r="F222" s="195">
        <f t="shared" si="13"/>
        <v>0.7127804426510489</v>
      </c>
      <c r="G222" s="195">
        <f t="shared" si="13"/>
        <v>0.42456140350877192</v>
      </c>
      <c r="Q222" s="196">
        <f t="shared" si="14"/>
        <v>1.8000000000000014</v>
      </c>
      <c r="R222" s="201">
        <v>0.72280701754385968</v>
      </c>
      <c r="S222" s="201">
        <v>0.84437109697279789</v>
      </c>
      <c r="T222" s="201">
        <v>0.15562890302720203</v>
      </c>
      <c r="U222" s="201">
        <v>0.70505823355996144</v>
      </c>
      <c r="V222" s="201">
        <v>0.42456140350877192</v>
      </c>
    </row>
    <row r="223" spans="1:22">
      <c r="A223" s="195">
        <f t="shared" si="10"/>
        <v>0.84679096992701641</v>
      </c>
      <c r="B223" s="195">
        <f t="shared" si="11"/>
        <v>0.84679096992701641</v>
      </c>
      <c r="C223" s="196">
        <f t="shared" si="12"/>
        <v>1.8200000000000014</v>
      </c>
      <c r="D223" s="195">
        <f t="shared" si="12"/>
        <v>0.72280701754385968</v>
      </c>
      <c r="E223" s="195">
        <f t="shared" si="13"/>
        <v>0.15320903007298348</v>
      </c>
      <c r="F223" s="195">
        <f t="shared" si="13"/>
        <v>0.71973691384838523</v>
      </c>
      <c r="G223" s="195">
        <f t="shared" si="13"/>
        <v>0.42456140350877192</v>
      </c>
      <c r="Q223" s="196">
        <f t="shared" si="14"/>
        <v>1.8100000000000014</v>
      </c>
      <c r="R223" s="201">
        <v>0.72280701754385968</v>
      </c>
      <c r="S223" s="201">
        <v>0.84563816565355499</v>
      </c>
      <c r="T223" s="201">
        <v>0.15436183434644513</v>
      </c>
      <c r="U223" s="201">
        <v>0.7127804426510489</v>
      </c>
      <c r="V223" s="201">
        <v>0.42456140350877192</v>
      </c>
    </row>
    <row r="224" spans="1:22">
      <c r="A224" s="195">
        <f t="shared" si="10"/>
        <v>0.84798378047986411</v>
      </c>
      <c r="B224" s="195">
        <f t="shared" si="11"/>
        <v>0.84798378047986411</v>
      </c>
      <c r="C224" s="196">
        <f t="shared" si="12"/>
        <v>1.8300000000000014</v>
      </c>
      <c r="D224" s="195">
        <f t="shared" si="12"/>
        <v>0.72631578947368425</v>
      </c>
      <c r="E224" s="195">
        <f t="shared" si="13"/>
        <v>0.15201621952013586</v>
      </c>
      <c r="F224" s="195">
        <f t="shared" si="13"/>
        <v>0.7272477970076161</v>
      </c>
      <c r="G224" s="195">
        <f t="shared" si="13"/>
        <v>0.42807017543859649</v>
      </c>
      <c r="Q224" s="196">
        <f t="shared" si="14"/>
        <v>1.8200000000000014</v>
      </c>
      <c r="R224" s="201">
        <v>0.72280701754385968</v>
      </c>
      <c r="S224" s="201">
        <v>0.84679096992701641</v>
      </c>
      <c r="T224" s="201">
        <v>0.15320903007298348</v>
      </c>
      <c r="U224" s="201">
        <v>0.71973691384838523</v>
      </c>
      <c r="V224" s="201">
        <v>0.42456140350877192</v>
      </c>
    </row>
    <row r="225" spans="1:22">
      <c r="A225" s="195">
        <f t="shared" si="10"/>
        <v>0.84908692761441495</v>
      </c>
      <c r="B225" s="195">
        <f t="shared" si="11"/>
        <v>0.84908692761441495</v>
      </c>
      <c r="C225" s="196">
        <f t="shared" si="12"/>
        <v>1.8400000000000014</v>
      </c>
      <c r="D225" s="195">
        <f t="shared" si="12"/>
        <v>0.72631578947368425</v>
      </c>
      <c r="E225" s="195">
        <f t="shared" si="13"/>
        <v>0.15091307238558491</v>
      </c>
      <c r="F225" s="195">
        <f t="shared" si="13"/>
        <v>0.73453950940362889</v>
      </c>
      <c r="G225" s="195">
        <f t="shared" si="13"/>
        <v>0.43508771929824563</v>
      </c>
      <c r="Q225" s="196">
        <f t="shared" si="14"/>
        <v>1.8300000000000014</v>
      </c>
      <c r="R225" s="201">
        <v>0.72631578947368425</v>
      </c>
      <c r="S225" s="201">
        <v>0.84798378047986411</v>
      </c>
      <c r="T225" s="201">
        <v>0.15201621952013586</v>
      </c>
      <c r="U225" s="201">
        <v>0.7272477970076161</v>
      </c>
      <c r="V225" s="201">
        <v>0.42807017543859649</v>
      </c>
    </row>
    <row r="226" spans="1:22">
      <c r="A226" s="195">
        <f t="shared" si="10"/>
        <v>0.85023955100546922</v>
      </c>
      <c r="B226" s="195">
        <f t="shared" si="11"/>
        <v>0.85023955100546922</v>
      </c>
      <c r="C226" s="196">
        <f t="shared" si="12"/>
        <v>1.8500000000000014</v>
      </c>
      <c r="D226" s="195">
        <f t="shared" si="12"/>
        <v>0.72982456140350882</v>
      </c>
      <c r="E226" s="195">
        <f t="shared" si="13"/>
        <v>0.1497604489945307</v>
      </c>
      <c r="F226" s="195">
        <f t="shared" si="13"/>
        <v>0.74209057972465287</v>
      </c>
      <c r="G226" s="195">
        <f t="shared" si="13"/>
        <v>0.43508771929824563</v>
      </c>
      <c r="Q226" s="196">
        <f t="shared" si="14"/>
        <v>1.8400000000000014</v>
      </c>
      <c r="R226" s="201">
        <v>0.72631578947368425</v>
      </c>
      <c r="S226" s="201">
        <v>0.84908692761441495</v>
      </c>
      <c r="T226" s="201">
        <v>0.15091307238558491</v>
      </c>
      <c r="U226" s="201">
        <v>0.73453950940362889</v>
      </c>
      <c r="V226" s="201">
        <v>0.43508771929824563</v>
      </c>
    </row>
    <row r="227" spans="1:22">
      <c r="A227" s="195">
        <f t="shared" si="10"/>
        <v>0.85136052306794952</v>
      </c>
      <c r="B227" s="195">
        <f t="shared" si="11"/>
        <v>0.85136052306794952</v>
      </c>
      <c r="C227" s="196">
        <f t="shared" si="12"/>
        <v>1.8600000000000014</v>
      </c>
      <c r="D227" s="195">
        <f t="shared" si="12"/>
        <v>0.72982456140350882</v>
      </c>
      <c r="E227" s="195">
        <f t="shared" si="13"/>
        <v>0.14863947693205068</v>
      </c>
      <c r="F227" s="195">
        <f t="shared" si="13"/>
        <v>0.74948473940733651</v>
      </c>
      <c r="G227" s="195">
        <f t="shared" si="13"/>
        <v>0.43859649122807015</v>
      </c>
      <c r="Q227" s="196">
        <f t="shared" si="14"/>
        <v>1.8500000000000014</v>
      </c>
      <c r="R227" s="201">
        <v>0.72982456140350882</v>
      </c>
      <c r="S227" s="201">
        <v>0.85023955100546922</v>
      </c>
      <c r="T227" s="201">
        <v>0.1497604489945307</v>
      </c>
      <c r="U227" s="201">
        <v>0.74209057972465287</v>
      </c>
      <c r="V227" s="201">
        <v>0.43508771929824563</v>
      </c>
    </row>
    <row r="228" spans="1:22">
      <c r="A228" s="195">
        <f t="shared" si="10"/>
        <v>0.85253114143888431</v>
      </c>
      <c r="B228" s="195">
        <f t="shared" si="11"/>
        <v>0.85253114143888431</v>
      </c>
      <c r="C228" s="196">
        <f t="shared" si="12"/>
        <v>1.8700000000000014</v>
      </c>
      <c r="D228" s="195">
        <f t="shared" si="12"/>
        <v>0.73333333333333328</v>
      </c>
      <c r="E228" s="195">
        <f t="shared" si="13"/>
        <v>0.1474688585611158</v>
      </c>
      <c r="F228" s="195">
        <f t="shared" si="13"/>
        <v>0.75730339880824538</v>
      </c>
      <c r="G228" s="195">
        <f t="shared" si="13"/>
        <v>0.43859649122807015</v>
      </c>
      <c r="Q228" s="196">
        <f t="shared" si="14"/>
        <v>1.8600000000000014</v>
      </c>
      <c r="R228" s="201">
        <v>0.72982456140350882</v>
      </c>
      <c r="S228" s="201">
        <v>0.85136052306794952</v>
      </c>
      <c r="T228" s="201">
        <v>0.14863947693205068</v>
      </c>
      <c r="U228" s="201">
        <v>0.74948473940733651</v>
      </c>
      <c r="V228" s="201">
        <v>0.43859649122807015</v>
      </c>
    </row>
    <row r="229" spans="1:22">
      <c r="A229" s="195">
        <f t="shared" si="10"/>
        <v>0.85371348846247408</v>
      </c>
      <c r="B229" s="195">
        <f t="shared" si="11"/>
        <v>0.85371348846247408</v>
      </c>
      <c r="C229" s="196">
        <f t="shared" si="12"/>
        <v>1.8800000000000014</v>
      </c>
      <c r="D229" s="195">
        <f t="shared" si="12"/>
        <v>0.74035087719298243</v>
      </c>
      <c r="E229" s="195">
        <f t="shared" si="13"/>
        <v>0.14628651153752575</v>
      </c>
      <c r="F229" s="195">
        <f t="shared" si="13"/>
        <v>0.76517479392603749</v>
      </c>
      <c r="G229" s="195">
        <f t="shared" si="13"/>
        <v>0.44210526315789472</v>
      </c>
      <c r="Q229" s="196">
        <f t="shared" si="14"/>
        <v>1.8700000000000014</v>
      </c>
      <c r="R229" s="201">
        <v>0.73333333333333328</v>
      </c>
      <c r="S229" s="201">
        <v>0.85253114143888431</v>
      </c>
      <c r="T229" s="201">
        <v>0.1474688585611158</v>
      </c>
      <c r="U229" s="201">
        <v>0.75730339880824538</v>
      </c>
      <c r="V229" s="201">
        <v>0.43859649122807015</v>
      </c>
    </row>
    <row r="230" spans="1:22">
      <c r="A230" s="195">
        <f t="shared" si="10"/>
        <v>0.85477068970685155</v>
      </c>
      <c r="B230" s="195">
        <f t="shared" si="11"/>
        <v>0.85477068970685155</v>
      </c>
      <c r="C230" s="196">
        <f t="shared" si="12"/>
        <v>1.8900000000000015</v>
      </c>
      <c r="D230" s="195">
        <f t="shared" si="12"/>
        <v>0.74035087719298243</v>
      </c>
      <c r="E230" s="195">
        <f t="shared" si="13"/>
        <v>0.14522931029314842</v>
      </c>
      <c r="F230" s="195">
        <f t="shared" si="13"/>
        <v>0.7722731273435165</v>
      </c>
      <c r="G230" s="195">
        <f t="shared" si="13"/>
        <v>0.44210526315789472</v>
      </c>
      <c r="Q230" s="196">
        <f t="shared" si="14"/>
        <v>1.8800000000000014</v>
      </c>
      <c r="R230" s="201">
        <v>0.74035087719298243</v>
      </c>
      <c r="S230" s="201">
        <v>0.85371348846247408</v>
      </c>
      <c r="T230" s="201">
        <v>0.14628651153752575</v>
      </c>
      <c r="U230" s="201">
        <v>0.76517479392603749</v>
      </c>
      <c r="V230" s="201">
        <v>0.44210526315789472</v>
      </c>
    </row>
    <row r="231" spans="1:22">
      <c r="A231" s="195">
        <f t="shared" si="10"/>
        <v>0.85588812378070556</v>
      </c>
      <c r="B231" s="195">
        <f t="shared" si="11"/>
        <v>0.85588812378070556</v>
      </c>
      <c r="C231" s="196">
        <f t="shared" si="12"/>
        <v>1.9000000000000015</v>
      </c>
      <c r="D231" s="195">
        <f t="shared" si="12"/>
        <v>0.743859649122807</v>
      </c>
      <c r="E231" s="195">
        <f t="shared" si="13"/>
        <v>0.1441118762192945</v>
      </c>
      <c r="F231" s="195">
        <f t="shared" si="13"/>
        <v>0.77985938698174073</v>
      </c>
      <c r="G231" s="195">
        <f t="shared" si="13"/>
        <v>0.44210526315789472</v>
      </c>
      <c r="Q231" s="196">
        <f t="shared" si="14"/>
        <v>1.8900000000000015</v>
      </c>
      <c r="R231" s="201">
        <v>0.74035087719298243</v>
      </c>
      <c r="S231" s="201">
        <v>0.85477068970685155</v>
      </c>
      <c r="T231" s="201">
        <v>0.14522931029314842</v>
      </c>
      <c r="U231" s="201">
        <v>0.7722731273435165</v>
      </c>
      <c r="V231" s="201">
        <v>0.44210526315789472</v>
      </c>
    </row>
    <row r="232" spans="1:22">
      <c r="A232" s="195">
        <f t="shared" si="10"/>
        <v>0.85687767711463125</v>
      </c>
      <c r="B232" s="195">
        <f t="shared" si="11"/>
        <v>0.85687767711463125</v>
      </c>
      <c r="C232" s="196">
        <f t="shared" si="12"/>
        <v>1.9100000000000015</v>
      </c>
      <c r="D232" s="195">
        <f t="shared" si="12"/>
        <v>0.74736842105263157</v>
      </c>
      <c r="E232" s="195">
        <f t="shared" si="13"/>
        <v>0.14312232288536872</v>
      </c>
      <c r="F232" s="195">
        <f t="shared" si="13"/>
        <v>0.78726469317837922</v>
      </c>
      <c r="G232" s="195">
        <f t="shared" si="13"/>
        <v>0.44210526315789472</v>
      </c>
      <c r="Q232" s="196">
        <f t="shared" si="14"/>
        <v>1.9000000000000015</v>
      </c>
      <c r="R232" s="201">
        <v>0.743859649122807</v>
      </c>
      <c r="S232" s="201">
        <v>0.85588812378070556</v>
      </c>
      <c r="T232" s="201">
        <v>0.1441118762192945</v>
      </c>
      <c r="U232" s="201">
        <v>0.77985938698174073</v>
      </c>
      <c r="V232" s="201">
        <v>0.44210526315789472</v>
      </c>
    </row>
    <row r="233" spans="1:22">
      <c r="A233" s="195">
        <f t="shared" ref="A233:A296" si="15">S234</f>
        <v>0.85790012088499989</v>
      </c>
      <c r="B233" s="195">
        <f t="shared" ref="B233:B296" si="16">S234</f>
        <v>0.85790012088499989</v>
      </c>
      <c r="C233" s="196">
        <f t="shared" ref="C233:D296" si="17">Q234</f>
        <v>1.9200000000000015</v>
      </c>
      <c r="D233" s="195">
        <f t="shared" si="17"/>
        <v>0.74736842105263157</v>
      </c>
      <c r="E233" s="195">
        <f t="shared" ref="E233:G296" si="18">T234</f>
        <v>0.14209987911500024</v>
      </c>
      <c r="F233" s="195">
        <f t="shared" si="18"/>
        <v>0.79494594312008915</v>
      </c>
      <c r="G233" s="195">
        <f t="shared" si="18"/>
        <v>0.4456140350877193</v>
      </c>
      <c r="Q233" s="196">
        <f t="shared" si="14"/>
        <v>1.9100000000000015</v>
      </c>
      <c r="R233" s="201">
        <v>0.74736842105263157</v>
      </c>
      <c r="S233" s="201">
        <v>0.85687767711463125</v>
      </c>
      <c r="T233" s="201">
        <v>0.14312232288536872</v>
      </c>
      <c r="U233" s="201">
        <v>0.78726469317837922</v>
      </c>
      <c r="V233" s="201">
        <v>0.44210526315789472</v>
      </c>
    </row>
    <row r="234" spans="1:22">
      <c r="A234" s="195">
        <f t="shared" si="15"/>
        <v>0.85884808680635605</v>
      </c>
      <c r="B234" s="195">
        <f t="shared" si="16"/>
        <v>0.85884808680635605</v>
      </c>
      <c r="C234" s="196">
        <f t="shared" si="17"/>
        <v>1.9300000000000015</v>
      </c>
      <c r="D234" s="195">
        <f t="shared" si="17"/>
        <v>0.75087719298245614</v>
      </c>
      <c r="E234" s="195">
        <f t="shared" si="18"/>
        <v>0.14115191319364404</v>
      </c>
      <c r="F234" s="195">
        <f t="shared" si="18"/>
        <v>0.80210725266953109</v>
      </c>
      <c r="G234" s="195">
        <f t="shared" si="18"/>
        <v>0.44912280701754387</v>
      </c>
      <c r="Q234" s="196">
        <f t="shared" si="14"/>
        <v>1.9200000000000015</v>
      </c>
      <c r="R234" s="201">
        <v>0.74736842105263157</v>
      </c>
      <c r="S234" s="201">
        <v>0.85790012088499989</v>
      </c>
      <c r="T234" s="201">
        <v>0.14209987911500024</v>
      </c>
      <c r="U234" s="201">
        <v>0.79494594312008915</v>
      </c>
      <c r="V234" s="201">
        <v>0.4456140350877193</v>
      </c>
    </row>
    <row r="235" spans="1:22">
      <c r="A235" s="195">
        <f t="shared" si="15"/>
        <v>0.85982265647835265</v>
      </c>
      <c r="B235" s="195">
        <f t="shared" si="16"/>
        <v>0.85982265647835265</v>
      </c>
      <c r="C235" s="196">
        <f t="shared" si="17"/>
        <v>1.9400000000000015</v>
      </c>
      <c r="D235" s="195">
        <f t="shared" si="17"/>
        <v>0.75789473684210529</v>
      </c>
      <c r="E235" s="195">
        <f t="shared" si="18"/>
        <v>0.14017734352164735</v>
      </c>
      <c r="F235" s="195">
        <f t="shared" si="18"/>
        <v>0.81012196076937848</v>
      </c>
      <c r="G235" s="195">
        <f t="shared" si="18"/>
        <v>0.45263157894736844</v>
      </c>
      <c r="Q235" s="196">
        <f t="shared" si="14"/>
        <v>1.9300000000000015</v>
      </c>
      <c r="R235" s="201">
        <v>0.75087719298245614</v>
      </c>
      <c r="S235" s="201">
        <v>0.85884808680635605</v>
      </c>
      <c r="T235" s="201">
        <v>0.14115191319364404</v>
      </c>
      <c r="U235" s="201">
        <v>0.80210725266953109</v>
      </c>
      <c r="V235" s="201">
        <v>0.44912280701754387</v>
      </c>
    </row>
    <row r="236" spans="1:22">
      <c r="A236" s="195">
        <f t="shared" si="15"/>
        <v>0.86067766656067357</v>
      </c>
      <c r="B236" s="195">
        <f t="shared" si="16"/>
        <v>0.86067766656067357</v>
      </c>
      <c r="C236" s="196">
        <f t="shared" si="17"/>
        <v>1.9500000000000015</v>
      </c>
      <c r="D236" s="195">
        <f t="shared" si="17"/>
        <v>0.76140350877192986</v>
      </c>
      <c r="E236" s="195">
        <f t="shared" si="18"/>
        <v>0.1393223334393264</v>
      </c>
      <c r="F236" s="195">
        <f t="shared" si="18"/>
        <v>0.81737622615785521</v>
      </c>
      <c r="G236" s="195">
        <f t="shared" si="18"/>
        <v>0.45614035087719296</v>
      </c>
      <c r="Q236" s="196">
        <f t="shared" ref="Q236:Q299" si="19">Q235+0.01</f>
        <v>1.9400000000000015</v>
      </c>
      <c r="R236" s="201">
        <v>0.75789473684210529</v>
      </c>
      <c r="S236" s="201">
        <v>0.85982265647835265</v>
      </c>
      <c r="T236" s="201">
        <v>0.14017734352164735</v>
      </c>
      <c r="U236" s="201">
        <v>0.81012196076937848</v>
      </c>
      <c r="V236" s="201">
        <v>0.45263157894736844</v>
      </c>
    </row>
    <row r="237" spans="1:22">
      <c r="A237" s="195">
        <f t="shared" si="15"/>
        <v>0.86160467341450753</v>
      </c>
      <c r="B237" s="195">
        <f t="shared" si="16"/>
        <v>0.86160467341450753</v>
      </c>
      <c r="C237" s="196">
        <f t="shared" si="17"/>
        <v>1.9600000000000015</v>
      </c>
      <c r="D237" s="195">
        <f t="shared" si="17"/>
        <v>0.76140350877192986</v>
      </c>
      <c r="E237" s="195">
        <f t="shared" si="18"/>
        <v>0.13839532658549242</v>
      </c>
      <c r="F237" s="195">
        <f t="shared" si="18"/>
        <v>0.82550296144540369</v>
      </c>
      <c r="G237" s="195">
        <f t="shared" si="18"/>
        <v>0.45614035087719296</v>
      </c>
      <c r="Q237" s="196">
        <f t="shared" si="19"/>
        <v>1.9500000000000015</v>
      </c>
      <c r="R237" s="201">
        <v>0.76140350877192986</v>
      </c>
      <c r="S237" s="201">
        <v>0.86067766656067357</v>
      </c>
      <c r="T237" s="201">
        <v>0.1393223334393264</v>
      </c>
      <c r="U237" s="201">
        <v>0.81737622615785521</v>
      </c>
      <c r="V237" s="201">
        <v>0.45614035087719296</v>
      </c>
    </row>
    <row r="238" spans="1:22">
      <c r="A238" s="195">
        <f t="shared" si="15"/>
        <v>0.86256314787279009</v>
      </c>
      <c r="B238" s="195">
        <f t="shared" si="16"/>
        <v>0.86256314787279009</v>
      </c>
      <c r="C238" s="196">
        <f t="shared" si="17"/>
        <v>1.9700000000000015</v>
      </c>
      <c r="D238" s="195">
        <f t="shared" si="17"/>
        <v>0.76140350877192986</v>
      </c>
      <c r="E238" s="195">
        <f t="shared" si="18"/>
        <v>0.13743685212720994</v>
      </c>
      <c r="F238" s="195">
        <f t="shared" si="18"/>
        <v>0.83393962103333052</v>
      </c>
      <c r="G238" s="195">
        <f t="shared" si="18"/>
        <v>0.4631578947368421</v>
      </c>
      <c r="Q238" s="196">
        <f t="shared" si="19"/>
        <v>1.9600000000000015</v>
      </c>
      <c r="R238" s="201">
        <v>0.76140350877192986</v>
      </c>
      <c r="S238" s="201">
        <v>0.86160467341450753</v>
      </c>
      <c r="T238" s="201">
        <v>0.13839532658549242</v>
      </c>
      <c r="U238" s="201">
        <v>0.82550296144540369</v>
      </c>
      <c r="V238" s="201">
        <v>0.45614035087719296</v>
      </c>
    </row>
    <row r="239" spans="1:22">
      <c r="A239" s="195">
        <f t="shared" si="15"/>
        <v>0.86339044514298802</v>
      </c>
      <c r="B239" s="195">
        <f t="shared" si="16"/>
        <v>0.86339044514298802</v>
      </c>
      <c r="C239" s="196">
        <f t="shared" si="17"/>
        <v>1.9800000000000015</v>
      </c>
      <c r="D239" s="195">
        <f t="shared" si="17"/>
        <v>0.76140350877192986</v>
      </c>
      <c r="E239" s="195">
        <f t="shared" si="18"/>
        <v>0.13660955485701184</v>
      </c>
      <c r="F239" s="195">
        <f t="shared" si="18"/>
        <v>0.84122159923393047</v>
      </c>
      <c r="G239" s="195">
        <f t="shared" si="18"/>
        <v>0.47017543859649125</v>
      </c>
      <c r="Q239" s="196">
        <f t="shared" si="19"/>
        <v>1.9700000000000015</v>
      </c>
      <c r="R239" s="201">
        <v>0.76140350877192986</v>
      </c>
      <c r="S239" s="201">
        <v>0.86256314787279009</v>
      </c>
      <c r="T239" s="201">
        <v>0.13743685212720994</v>
      </c>
      <c r="U239" s="201">
        <v>0.83393962103333052</v>
      </c>
      <c r="V239" s="201">
        <v>0.4631578947368421</v>
      </c>
    </row>
    <row r="240" spans="1:22">
      <c r="A240" s="195">
        <f t="shared" si="15"/>
        <v>0.86423694297901532</v>
      </c>
      <c r="B240" s="195">
        <f t="shared" si="16"/>
        <v>0.86423694297901532</v>
      </c>
      <c r="C240" s="196">
        <f t="shared" si="17"/>
        <v>1.9900000000000015</v>
      </c>
      <c r="D240" s="195">
        <f t="shared" si="17"/>
        <v>0.76491228070175443</v>
      </c>
      <c r="E240" s="195">
        <f t="shared" si="18"/>
        <v>0.1357630570209846</v>
      </c>
      <c r="F240" s="195">
        <f t="shared" si="18"/>
        <v>0.84907879510998152</v>
      </c>
      <c r="G240" s="195">
        <f t="shared" si="18"/>
        <v>0.47017543859649125</v>
      </c>
      <c r="Q240" s="196">
        <f t="shared" si="19"/>
        <v>1.9800000000000015</v>
      </c>
      <c r="R240" s="201">
        <v>0.76140350877192986</v>
      </c>
      <c r="S240" s="201">
        <v>0.86339044514298802</v>
      </c>
      <c r="T240" s="201">
        <v>0.13660955485701184</v>
      </c>
      <c r="U240" s="201">
        <v>0.84122159923393047</v>
      </c>
      <c r="V240" s="201">
        <v>0.47017543859649125</v>
      </c>
    </row>
    <row r="241" spans="1:22">
      <c r="A241" s="195">
        <f t="shared" si="15"/>
        <v>0.865006836798491</v>
      </c>
      <c r="B241" s="195">
        <f t="shared" si="16"/>
        <v>0.865006836798491</v>
      </c>
      <c r="C241" s="196">
        <f t="shared" si="17"/>
        <v>2.0000000000000013</v>
      </c>
      <c r="D241" s="195">
        <f t="shared" si="17"/>
        <v>0.76491228070175443</v>
      </c>
      <c r="E241" s="195">
        <f t="shared" si="18"/>
        <v>0.13499316320150903</v>
      </c>
      <c r="F241" s="195">
        <f t="shared" si="18"/>
        <v>0.85641817676130427</v>
      </c>
      <c r="G241" s="195">
        <f t="shared" si="18"/>
        <v>0.47368421052631576</v>
      </c>
      <c r="Q241" s="196">
        <f t="shared" si="19"/>
        <v>1.9900000000000015</v>
      </c>
      <c r="R241" s="201">
        <v>0.76491228070175443</v>
      </c>
      <c r="S241" s="201">
        <v>0.86423694297901532</v>
      </c>
      <c r="T241" s="201">
        <v>0.1357630570209846</v>
      </c>
      <c r="U241" s="201">
        <v>0.84907879510998152</v>
      </c>
      <c r="V241" s="201">
        <v>0.47017543859649125</v>
      </c>
    </row>
    <row r="242" spans="1:22">
      <c r="A242" s="195">
        <f t="shared" si="15"/>
        <v>0.86586289046400333</v>
      </c>
      <c r="B242" s="195">
        <f t="shared" si="16"/>
        <v>0.86586289046400333</v>
      </c>
      <c r="C242" s="196">
        <f t="shared" si="17"/>
        <v>2.0100000000000011</v>
      </c>
      <c r="D242" s="195">
        <f t="shared" si="17"/>
        <v>0.76491228070175443</v>
      </c>
      <c r="E242" s="195">
        <f t="shared" si="18"/>
        <v>0.13413710953599661</v>
      </c>
      <c r="F242" s="195">
        <f t="shared" si="18"/>
        <v>0.8645514008676356</v>
      </c>
      <c r="G242" s="195">
        <f t="shared" si="18"/>
        <v>0.47719298245614034</v>
      </c>
      <c r="Q242" s="196">
        <f t="shared" si="19"/>
        <v>2.0000000000000013</v>
      </c>
      <c r="R242" s="201">
        <v>0.76491228070175443</v>
      </c>
      <c r="S242" s="201">
        <v>0.865006836798491</v>
      </c>
      <c r="T242" s="201">
        <v>0.13499316320150903</v>
      </c>
      <c r="U242" s="201">
        <v>0.85641817676130427</v>
      </c>
      <c r="V242" s="201">
        <v>0.47368421052631576</v>
      </c>
    </row>
    <row r="243" spans="1:22">
      <c r="A243" s="195">
        <f t="shared" si="15"/>
        <v>0.8666327842834789</v>
      </c>
      <c r="B243" s="195">
        <f t="shared" si="16"/>
        <v>0.8666327842834789</v>
      </c>
      <c r="C243" s="196">
        <f t="shared" si="17"/>
        <v>2.0200000000000009</v>
      </c>
      <c r="D243" s="195">
        <f t="shared" si="17"/>
        <v>0.76491228070175443</v>
      </c>
      <c r="E243" s="195">
        <f t="shared" si="18"/>
        <v>0.13336721571652096</v>
      </c>
      <c r="F243" s="195">
        <f t="shared" si="18"/>
        <v>0.87189078251895846</v>
      </c>
      <c r="G243" s="195">
        <f t="shared" si="18"/>
        <v>0.47719298245614034</v>
      </c>
      <c r="Q243" s="196">
        <f t="shared" si="19"/>
        <v>2.0100000000000011</v>
      </c>
      <c r="R243" s="201">
        <v>0.76491228070175443</v>
      </c>
      <c r="S243" s="201">
        <v>0.86586289046400333</v>
      </c>
      <c r="T243" s="201">
        <v>0.13413710953599661</v>
      </c>
      <c r="U243" s="201">
        <v>0.8645514008676356</v>
      </c>
      <c r="V243" s="201">
        <v>0.47719298245614034</v>
      </c>
    </row>
    <row r="244" spans="1:22">
      <c r="A244" s="195">
        <f t="shared" si="15"/>
        <v>0.86746663353728348</v>
      </c>
      <c r="B244" s="195">
        <f t="shared" si="16"/>
        <v>0.86746663353728348</v>
      </c>
      <c r="C244" s="196">
        <f t="shared" si="17"/>
        <v>2.0300000000000007</v>
      </c>
      <c r="D244" s="195">
        <f t="shared" si="17"/>
        <v>0.76491228070175443</v>
      </c>
      <c r="E244" s="195">
        <f t="shared" si="18"/>
        <v>0.13253336646271657</v>
      </c>
      <c r="F244" s="195">
        <f t="shared" si="18"/>
        <v>0.87976062697723234</v>
      </c>
      <c r="G244" s="195">
        <f t="shared" si="18"/>
        <v>0.47719298245614034</v>
      </c>
      <c r="Q244" s="196">
        <f t="shared" si="19"/>
        <v>2.0200000000000009</v>
      </c>
      <c r="R244" s="201">
        <v>0.76491228070175443</v>
      </c>
      <c r="S244" s="201">
        <v>0.8666327842834789</v>
      </c>
      <c r="T244" s="201">
        <v>0.13336721571652096</v>
      </c>
      <c r="U244" s="201">
        <v>0.87189078251895846</v>
      </c>
      <c r="V244" s="201">
        <v>0.47719298245614034</v>
      </c>
    </row>
    <row r="245" spans="1:22">
      <c r="A245" s="195">
        <f t="shared" si="15"/>
        <v>0.86829007026771876</v>
      </c>
      <c r="B245" s="195">
        <f t="shared" si="16"/>
        <v>0.86829007026771876</v>
      </c>
      <c r="C245" s="196">
        <f t="shared" si="17"/>
        <v>2.0400000000000005</v>
      </c>
      <c r="D245" s="195">
        <f t="shared" si="17"/>
        <v>0.76491228070175443</v>
      </c>
      <c r="E245" s="195">
        <f t="shared" si="18"/>
        <v>0.13170992973228132</v>
      </c>
      <c r="F245" s="195">
        <f t="shared" si="18"/>
        <v>0.88768209820666433</v>
      </c>
      <c r="G245" s="195">
        <f t="shared" si="18"/>
        <v>0.48421052631578948</v>
      </c>
      <c r="Q245" s="196">
        <f t="shared" si="19"/>
        <v>2.0300000000000007</v>
      </c>
      <c r="R245" s="201">
        <v>0.76491228070175443</v>
      </c>
      <c r="S245" s="201">
        <v>0.86746663353728348</v>
      </c>
      <c r="T245" s="201">
        <v>0.13253336646271657</v>
      </c>
      <c r="U245" s="201">
        <v>0.87976062697723234</v>
      </c>
      <c r="V245" s="201">
        <v>0.47719298245614034</v>
      </c>
    </row>
    <row r="246" spans="1:22">
      <c r="A246" s="195">
        <f t="shared" si="15"/>
        <v>0.86912252546082069</v>
      </c>
      <c r="B246" s="195">
        <f t="shared" si="16"/>
        <v>0.86912252546082069</v>
      </c>
      <c r="C246" s="196">
        <f t="shared" si="17"/>
        <v>2.0500000000000003</v>
      </c>
      <c r="D246" s="195">
        <f t="shared" si="17"/>
        <v>0.76842105263157889</v>
      </c>
      <c r="E246" s="195">
        <f t="shared" si="18"/>
        <v>0.13087747453917931</v>
      </c>
      <c r="F246" s="195">
        <f t="shared" si="18"/>
        <v>0.89555333672564053</v>
      </c>
      <c r="G246" s="195">
        <f t="shared" si="18"/>
        <v>0.48421052631578948</v>
      </c>
      <c r="Q246" s="196">
        <f t="shared" si="19"/>
        <v>2.0400000000000005</v>
      </c>
      <c r="R246" s="201">
        <v>0.76491228070175443</v>
      </c>
      <c r="S246" s="201">
        <v>0.86829007026771876</v>
      </c>
      <c r="T246" s="201">
        <v>0.13170992973228132</v>
      </c>
      <c r="U246" s="201">
        <v>0.88768209820666433</v>
      </c>
      <c r="V246" s="201">
        <v>0.48421052631578948</v>
      </c>
    </row>
    <row r="247" spans="1:22">
      <c r="A247" s="195">
        <f t="shared" si="15"/>
        <v>0.86995301040982087</v>
      </c>
      <c r="B247" s="195">
        <f t="shared" si="16"/>
        <v>0.86995301040982087</v>
      </c>
      <c r="C247" s="196">
        <f t="shared" si="17"/>
        <v>2.06</v>
      </c>
      <c r="D247" s="195">
        <f t="shared" si="17"/>
        <v>0.76842105263157889</v>
      </c>
      <c r="E247" s="195">
        <f t="shared" si="18"/>
        <v>0.13004698959017921</v>
      </c>
      <c r="F247" s="195">
        <f t="shared" si="18"/>
        <v>0.90342654548871992</v>
      </c>
      <c r="G247" s="195">
        <f t="shared" si="18"/>
        <v>0.48421052631578948</v>
      </c>
      <c r="Q247" s="196">
        <f t="shared" si="19"/>
        <v>2.0500000000000003</v>
      </c>
      <c r="R247" s="201">
        <v>0.76842105263157889</v>
      </c>
      <c r="S247" s="201">
        <v>0.86912252546082069</v>
      </c>
      <c r="T247" s="201">
        <v>0.13087747453917931</v>
      </c>
      <c r="U247" s="201">
        <v>0.89555333672564053</v>
      </c>
      <c r="V247" s="201">
        <v>0.48421052631578948</v>
      </c>
    </row>
    <row r="248" spans="1:22">
      <c r="A248" s="195">
        <f t="shared" si="15"/>
        <v>0.87074258541240124</v>
      </c>
      <c r="B248" s="195">
        <f t="shared" si="16"/>
        <v>0.87074258541240124</v>
      </c>
      <c r="C248" s="196">
        <f t="shared" si="17"/>
        <v>2.0699999999999998</v>
      </c>
      <c r="D248" s="195">
        <f t="shared" si="17"/>
        <v>0.76842105263157889</v>
      </c>
      <c r="E248" s="195">
        <f t="shared" si="18"/>
        <v>0.12925741458759871</v>
      </c>
      <c r="F248" s="195">
        <f t="shared" si="18"/>
        <v>0.91103183001670229</v>
      </c>
      <c r="G248" s="195">
        <f t="shared" si="18"/>
        <v>0.48771929824561405</v>
      </c>
      <c r="Q248" s="196">
        <f t="shared" si="19"/>
        <v>2.06</v>
      </c>
      <c r="R248" s="201">
        <v>0.76842105263157889</v>
      </c>
      <c r="S248" s="201">
        <v>0.86995301040982087</v>
      </c>
      <c r="T248" s="201">
        <v>0.13004698959017921</v>
      </c>
      <c r="U248" s="201">
        <v>0.90342654548871992</v>
      </c>
      <c r="V248" s="201">
        <v>0.48421052631578948</v>
      </c>
    </row>
    <row r="249" spans="1:22">
      <c r="A249" s="195">
        <f t="shared" si="15"/>
        <v>0.87155090661858747</v>
      </c>
      <c r="B249" s="195">
        <f t="shared" si="16"/>
        <v>0.87155090661858747</v>
      </c>
      <c r="C249" s="196">
        <f t="shared" si="17"/>
        <v>2.0799999999999996</v>
      </c>
      <c r="D249" s="195">
        <f t="shared" si="17"/>
        <v>0.77192982456140347</v>
      </c>
      <c r="E249" s="195">
        <f t="shared" si="18"/>
        <v>0.12844909338141247</v>
      </c>
      <c r="F249" s="195">
        <f t="shared" si="18"/>
        <v>0.91933305879696003</v>
      </c>
      <c r="G249" s="195">
        <f t="shared" si="18"/>
        <v>0.49122807017543857</v>
      </c>
      <c r="Q249" s="196">
        <f t="shared" si="19"/>
        <v>2.0699999999999998</v>
      </c>
      <c r="R249" s="201">
        <v>0.76842105263157889</v>
      </c>
      <c r="S249" s="201">
        <v>0.87074258541240124</v>
      </c>
      <c r="T249" s="201">
        <v>0.12925741458759871</v>
      </c>
      <c r="U249" s="201">
        <v>0.91103183001670229</v>
      </c>
      <c r="V249" s="201">
        <v>0.48771929824561405</v>
      </c>
    </row>
    <row r="250" spans="1:22">
      <c r="A250" s="195">
        <f t="shared" si="15"/>
        <v>0.87225078084432472</v>
      </c>
      <c r="B250" s="195">
        <f t="shared" si="16"/>
        <v>0.87225078084432472</v>
      </c>
      <c r="C250" s="196">
        <f t="shared" si="17"/>
        <v>2.0899999999999994</v>
      </c>
      <c r="D250" s="195">
        <f t="shared" si="17"/>
        <v>0.77192982456140347</v>
      </c>
      <c r="E250" s="195">
        <f t="shared" si="18"/>
        <v>0.12774921915567525</v>
      </c>
      <c r="F250" s="195">
        <f t="shared" si="18"/>
        <v>0.92674246004202088</v>
      </c>
      <c r="G250" s="195">
        <f t="shared" si="18"/>
        <v>0.49473684210526314</v>
      </c>
      <c r="Q250" s="196">
        <f t="shared" si="19"/>
        <v>2.0799999999999996</v>
      </c>
      <c r="R250" s="201">
        <v>0.77192982456140347</v>
      </c>
      <c r="S250" s="201">
        <v>0.87155090661858747</v>
      </c>
      <c r="T250" s="201">
        <v>0.12844909338141247</v>
      </c>
      <c r="U250" s="201">
        <v>0.91933305879696003</v>
      </c>
      <c r="V250" s="201">
        <v>0.49122807017543857</v>
      </c>
    </row>
    <row r="251" spans="1:22">
      <c r="A251" s="195">
        <f t="shared" si="15"/>
        <v>0.87300914350908387</v>
      </c>
      <c r="B251" s="195">
        <f t="shared" si="16"/>
        <v>0.87300914350908387</v>
      </c>
      <c r="C251" s="196">
        <f t="shared" si="17"/>
        <v>2.0999999999999992</v>
      </c>
      <c r="D251" s="195">
        <f t="shared" si="17"/>
        <v>0.77192982456140347</v>
      </c>
      <c r="E251" s="195">
        <f t="shared" si="18"/>
        <v>0.12699085649091615</v>
      </c>
      <c r="F251" s="195">
        <f t="shared" si="18"/>
        <v>0.93468779108934008</v>
      </c>
      <c r="G251" s="195">
        <f t="shared" si="18"/>
        <v>0.49473684210526314</v>
      </c>
      <c r="Q251" s="196">
        <f t="shared" si="19"/>
        <v>2.0899999999999994</v>
      </c>
      <c r="R251" s="201">
        <v>0.77192982456140347</v>
      </c>
      <c r="S251" s="201">
        <v>0.87225078084432472</v>
      </c>
      <c r="T251" s="201">
        <v>0.12774921915567525</v>
      </c>
      <c r="U251" s="201">
        <v>0.92674246004202088</v>
      </c>
      <c r="V251" s="201">
        <v>0.49473684210526314</v>
      </c>
    </row>
    <row r="252" spans="1:22">
      <c r="A252" s="195">
        <f t="shared" si="15"/>
        <v>0.87373122214652921</v>
      </c>
      <c r="B252" s="195">
        <f t="shared" si="16"/>
        <v>0.87373122214652921</v>
      </c>
      <c r="C252" s="196">
        <f t="shared" si="17"/>
        <v>2.109999999999999</v>
      </c>
      <c r="D252" s="195">
        <f t="shared" si="17"/>
        <v>0.77192982456140347</v>
      </c>
      <c r="E252" s="195">
        <f t="shared" si="18"/>
        <v>0.12626877785347088</v>
      </c>
      <c r="F252" s="195">
        <f t="shared" si="18"/>
        <v>0.94236057198245871</v>
      </c>
      <c r="G252" s="195">
        <f t="shared" si="18"/>
        <v>0.49824561403508771</v>
      </c>
      <c r="Q252" s="196">
        <f t="shared" si="19"/>
        <v>2.0999999999999992</v>
      </c>
      <c r="R252" s="201">
        <v>0.77192982456140347</v>
      </c>
      <c r="S252" s="201">
        <v>0.87300914350908387</v>
      </c>
      <c r="T252" s="201">
        <v>0.12699085649091615</v>
      </c>
      <c r="U252" s="201">
        <v>0.93468779108934008</v>
      </c>
      <c r="V252" s="201">
        <v>0.49473684210526314</v>
      </c>
    </row>
    <row r="253" spans="1:22">
      <c r="A253" s="195">
        <f t="shared" si="15"/>
        <v>0.87451776927478586</v>
      </c>
      <c r="B253" s="195">
        <f t="shared" si="16"/>
        <v>0.87451776927478586</v>
      </c>
      <c r="C253" s="196">
        <f t="shared" si="17"/>
        <v>2.1199999999999988</v>
      </c>
      <c r="D253" s="195">
        <f t="shared" si="17"/>
        <v>0.77192982456140347</v>
      </c>
      <c r="E253" s="195">
        <f t="shared" si="18"/>
        <v>0.12548223072521422</v>
      </c>
      <c r="F253" s="195">
        <f t="shared" si="18"/>
        <v>0.95062776699558449</v>
      </c>
      <c r="G253" s="195">
        <f t="shared" si="18"/>
        <v>0.49824561403508771</v>
      </c>
      <c r="Q253" s="196">
        <f t="shared" si="19"/>
        <v>2.109999999999999</v>
      </c>
      <c r="R253" s="201">
        <v>0.77192982456140347</v>
      </c>
      <c r="S253" s="201">
        <v>0.87373122214652921</v>
      </c>
      <c r="T253" s="201">
        <v>0.12626877785347088</v>
      </c>
      <c r="U253" s="201">
        <v>0.94236057198245871</v>
      </c>
      <c r="V253" s="201">
        <v>0.49824561403508771</v>
      </c>
    </row>
    <row r="254" spans="1:22">
      <c r="A254" s="195">
        <f t="shared" si="15"/>
        <v>0.875217643500523</v>
      </c>
      <c r="B254" s="195">
        <f t="shared" si="16"/>
        <v>0.875217643500523</v>
      </c>
      <c r="C254" s="196">
        <f t="shared" si="17"/>
        <v>2.1299999999999986</v>
      </c>
      <c r="D254" s="195">
        <f t="shared" si="17"/>
        <v>0.77192982456140347</v>
      </c>
      <c r="E254" s="195">
        <f t="shared" si="18"/>
        <v>0.12478235649947704</v>
      </c>
      <c r="F254" s="195">
        <f t="shared" si="18"/>
        <v>0.95803716824064489</v>
      </c>
      <c r="G254" s="195">
        <f t="shared" si="18"/>
        <v>0.50526315789473686</v>
      </c>
      <c r="Q254" s="196">
        <f t="shared" si="19"/>
        <v>2.1199999999999988</v>
      </c>
      <c r="R254" s="201">
        <v>0.77192982456140347</v>
      </c>
      <c r="S254" s="201">
        <v>0.87451776927478586</v>
      </c>
      <c r="T254" s="201">
        <v>0.12548223072521422</v>
      </c>
      <c r="U254" s="201">
        <v>0.95062776699558449</v>
      </c>
      <c r="V254" s="201">
        <v>0.49824561403508771</v>
      </c>
    </row>
    <row r="255" spans="1:22">
      <c r="A255" s="195">
        <f t="shared" si="15"/>
        <v>0.87599821057699012</v>
      </c>
      <c r="B255" s="195">
        <f t="shared" si="16"/>
        <v>0.87599821057699012</v>
      </c>
      <c r="C255" s="196">
        <f t="shared" si="17"/>
        <v>2.1399999999999983</v>
      </c>
      <c r="D255" s="195">
        <f t="shared" si="17"/>
        <v>0.77192982456140347</v>
      </c>
      <c r="E255" s="195">
        <f t="shared" si="18"/>
        <v>0.12400178942300989</v>
      </c>
      <c r="F255" s="195">
        <f t="shared" si="18"/>
        <v>0.96624587893602265</v>
      </c>
      <c r="G255" s="195">
        <f t="shared" si="18"/>
        <v>0.50526315789473686</v>
      </c>
      <c r="Q255" s="196">
        <f t="shared" si="19"/>
        <v>2.1299999999999986</v>
      </c>
      <c r="R255" s="201">
        <v>0.77192982456140347</v>
      </c>
      <c r="S255" s="201">
        <v>0.875217643500523</v>
      </c>
      <c r="T255" s="201">
        <v>0.12478235649947704</v>
      </c>
      <c r="U255" s="201">
        <v>0.95803716824064489</v>
      </c>
      <c r="V255" s="201">
        <v>0.50526315789473686</v>
      </c>
    </row>
    <row r="256" spans="1:22">
      <c r="A256" s="195">
        <f t="shared" si="15"/>
        <v>0.87675657324174905</v>
      </c>
      <c r="B256" s="195">
        <f t="shared" si="16"/>
        <v>0.87675657324174905</v>
      </c>
      <c r="C256" s="196">
        <f t="shared" si="17"/>
        <v>2.1499999999999981</v>
      </c>
      <c r="D256" s="195">
        <f t="shared" si="17"/>
        <v>0.77192982456140347</v>
      </c>
      <c r="E256" s="195">
        <f t="shared" si="18"/>
        <v>0.12324342675825081</v>
      </c>
      <c r="F256" s="195">
        <f t="shared" si="18"/>
        <v>0.97419120998334185</v>
      </c>
      <c r="G256" s="195">
        <f t="shared" si="18"/>
        <v>0.50526315789473686</v>
      </c>
      <c r="Q256" s="196">
        <f t="shared" si="19"/>
        <v>2.1399999999999983</v>
      </c>
      <c r="R256" s="201">
        <v>0.77192982456140347</v>
      </c>
      <c r="S256" s="201">
        <v>0.87599821057699012</v>
      </c>
      <c r="T256" s="201">
        <v>0.12400178942300989</v>
      </c>
      <c r="U256" s="201">
        <v>0.96624587893602265</v>
      </c>
      <c r="V256" s="201">
        <v>0.50526315789473686</v>
      </c>
    </row>
    <row r="257" spans="1:22">
      <c r="A257" s="195">
        <f t="shared" si="15"/>
        <v>0.87745603550862916</v>
      </c>
      <c r="B257" s="195">
        <f t="shared" si="16"/>
        <v>0.87745603550862916</v>
      </c>
      <c r="C257" s="196">
        <f t="shared" si="17"/>
        <v>2.1599999999999979</v>
      </c>
      <c r="D257" s="195">
        <f t="shared" si="17"/>
        <v>0.77543859649122804</v>
      </c>
      <c r="E257" s="195">
        <f t="shared" si="18"/>
        <v>0.12254396449137092</v>
      </c>
      <c r="F257" s="195">
        <f t="shared" si="18"/>
        <v>0.98160102318725884</v>
      </c>
      <c r="G257" s="195">
        <f t="shared" si="18"/>
        <v>0.50526315789473686</v>
      </c>
      <c r="Q257" s="196">
        <f t="shared" si="19"/>
        <v>2.1499999999999981</v>
      </c>
      <c r="R257" s="201">
        <v>0.77192982456140347</v>
      </c>
      <c r="S257" s="201">
        <v>0.87675657324174905</v>
      </c>
      <c r="T257" s="201">
        <v>0.12324342675825081</v>
      </c>
      <c r="U257" s="201">
        <v>0.97419120998334185</v>
      </c>
      <c r="V257" s="201">
        <v>0.50526315789473686</v>
      </c>
    </row>
    <row r="258" spans="1:22">
      <c r="A258" s="195">
        <f t="shared" si="15"/>
        <v>0.87821271602098616</v>
      </c>
      <c r="B258" s="195">
        <f t="shared" si="16"/>
        <v>0.87821271602098616</v>
      </c>
      <c r="C258" s="196">
        <f t="shared" si="17"/>
        <v>2.1699999999999977</v>
      </c>
      <c r="D258" s="195">
        <f t="shared" si="17"/>
        <v>0.77543859649122804</v>
      </c>
      <c r="E258" s="195">
        <f t="shared" si="18"/>
        <v>0.12178728397901398</v>
      </c>
      <c r="F258" s="195">
        <f t="shared" si="18"/>
        <v>0.9895480363869813</v>
      </c>
      <c r="G258" s="195">
        <f t="shared" si="18"/>
        <v>0.50526315789473686</v>
      </c>
      <c r="Q258" s="196">
        <f t="shared" si="19"/>
        <v>2.1599999999999979</v>
      </c>
      <c r="R258" s="201">
        <v>0.77543859649122804</v>
      </c>
      <c r="S258" s="201">
        <v>0.87745603550862916</v>
      </c>
      <c r="T258" s="201">
        <v>0.12254396449137092</v>
      </c>
      <c r="U258" s="201">
        <v>0.98160102318725884</v>
      </c>
      <c r="V258" s="201">
        <v>0.50526315789473686</v>
      </c>
    </row>
    <row r="259" spans="1:22">
      <c r="A259" s="195">
        <f t="shared" si="15"/>
        <v>0.87896929854796568</v>
      </c>
      <c r="B259" s="195">
        <f t="shared" si="16"/>
        <v>0.87896929854796568</v>
      </c>
      <c r="C259" s="196">
        <f t="shared" si="17"/>
        <v>2.1799999999999975</v>
      </c>
      <c r="D259" s="195">
        <f t="shared" si="17"/>
        <v>0.77543859649122804</v>
      </c>
      <c r="E259" s="195">
        <f t="shared" si="18"/>
        <v>0.12103070145203448</v>
      </c>
      <c r="F259" s="195">
        <f t="shared" si="18"/>
        <v>0.99759216966493047</v>
      </c>
      <c r="G259" s="195">
        <f t="shared" si="18"/>
        <v>0.50877192982456143</v>
      </c>
      <c r="Q259" s="196">
        <f t="shared" si="19"/>
        <v>2.1699999999999977</v>
      </c>
      <c r="R259" s="201">
        <v>0.77543859649122804</v>
      </c>
      <c r="S259" s="201">
        <v>0.87821271602098616</v>
      </c>
      <c r="T259" s="201">
        <v>0.12178728397901398</v>
      </c>
      <c r="U259" s="201">
        <v>0.9895480363869813</v>
      </c>
      <c r="V259" s="201">
        <v>0.50526315789473686</v>
      </c>
    </row>
    <row r="260" spans="1:22">
      <c r="A260" s="195">
        <f t="shared" si="15"/>
        <v>0.87972597906032257</v>
      </c>
      <c r="B260" s="195">
        <f t="shared" si="16"/>
        <v>0.87972597906032257</v>
      </c>
      <c r="C260" s="196">
        <f t="shared" si="17"/>
        <v>2.1899999999999973</v>
      </c>
      <c r="D260" s="195">
        <f t="shared" si="17"/>
        <v>0.77543859649122804</v>
      </c>
      <c r="E260" s="195">
        <f t="shared" si="18"/>
        <v>0.12027402093967744</v>
      </c>
      <c r="F260" s="195">
        <f t="shared" si="18"/>
        <v>1.0055391828646518</v>
      </c>
      <c r="G260" s="195">
        <f t="shared" si="18"/>
        <v>0.50877192982456143</v>
      </c>
      <c r="Q260" s="196">
        <f t="shared" si="19"/>
        <v>2.1799999999999975</v>
      </c>
      <c r="R260" s="201">
        <v>0.77543859649122804</v>
      </c>
      <c r="S260" s="201">
        <v>0.87896929854796568</v>
      </c>
      <c r="T260" s="201">
        <v>0.12103070145203448</v>
      </c>
      <c r="U260" s="201">
        <v>0.99759216966493047</v>
      </c>
      <c r="V260" s="201">
        <v>0.50877192982456143</v>
      </c>
    </row>
    <row r="261" spans="1:22">
      <c r="A261" s="195">
        <f t="shared" si="15"/>
        <v>0.88045277613525574</v>
      </c>
      <c r="B261" s="195">
        <f t="shared" si="16"/>
        <v>0.88045277613525574</v>
      </c>
      <c r="C261" s="196">
        <f t="shared" si="17"/>
        <v>2.1999999999999971</v>
      </c>
      <c r="D261" s="195">
        <f t="shared" si="17"/>
        <v>0.77543859649122804</v>
      </c>
      <c r="E261" s="195">
        <f t="shared" si="18"/>
        <v>0.11954722386474426</v>
      </c>
      <c r="F261" s="195">
        <f t="shared" si="18"/>
        <v>1.0132717096898205</v>
      </c>
      <c r="G261" s="195">
        <f t="shared" si="18"/>
        <v>0.50877192982456143</v>
      </c>
      <c r="Q261" s="196">
        <f t="shared" si="19"/>
        <v>2.1899999999999973</v>
      </c>
      <c r="R261" s="201">
        <v>0.77543859649122804</v>
      </c>
      <c r="S261" s="201">
        <v>0.87972597906032257</v>
      </c>
      <c r="T261" s="201">
        <v>0.12027402093967744</v>
      </c>
      <c r="U261" s="201">
        <v>1.0055391828646518</v>
      </c>
      <c r="V261" s="201">
        <v>0.50877192982456143</v>
      </c>
    </row>
    <row r="262" spans="1:22">
      <c r="A262" s="195">
        <f t="shared" si="15"/>
        <v>0.88123166105932071</v>
      </c>
      <c r="B262" s="195">
        <f t="shared" si="16"/>
        <v>0.88123166105932071</v>
      </c>
      <c r="C262" s="196">
        <f t="shared" si="17"/>
        <v>2.2099999999999969</v>
      </c>
      <c r="D262" s="195">
        <f t="shared" si="17"/>
        <v>0.77543859649122804</v>
      </c>
      <c r="E262" s="195">
        <f t="shared" si="18"/>
        <v>0.11876833894067923</v>
      </c>
      <c r="F262" s="195">
        <f t="shared" si="18"/>
        <v>1.0214821025376004</v>
      </c>
      <c r="G262" s="195">
        <f t="shared" si="18"/>
        <v>0.50877192982456143</v>
      </c>
      <c r="Q262" s="196">
        <f t="shared" si="19"/>
        <v>2.1999999999999971</v>
      </c>
      <c r="R262" s="201">
        <v>0.77543859649122804</v>
      </c>
      <c r="S262" s="201">
        <v>0.88045277613525574</v>
      </c>
      <c r="T262" s="201">
        <v>0.11954722386474426</v>
      </c>
      <c r="U262" s="201">
        <v>1.0132717096898205</v>
      </c>
      <c r="V262" s="201">
        <v>0.50877192982456143</v>
      </c>
    </row>
    <row r="263" spans="1:22">
      <c r="A263" s="195">
        <f t="shared" si="15"/>
        <v>0.88193027367075638</v>
      </c>
      <c r="B263" s="195">
        <f t="shared" si="16"/>
        <v>0.88193027367075638</v>
      </c>
      <c r="C263" s="196">
        <f t="shared" si="17"/>
        <v>2.2199999999999966</v>
      </c>
      <c r="D263" s="195">
        <f t="shared" si="17"/>
        <v>0.77543859649122804</v>
      </c>
      <c r="E263" s="195">
        <f t="shared" si="18"/>
        <v>0.11806972632924363</v>
      </c>
      <c r="F263" s="195">
        <f t="shared" si="18"/>
        <v>1.0288927653969622</v>
      </c>
      <c r="G263" s="195">
        <f t="shared" si="18"/>
        <v>0.512280701754386</v>
      </c>
      <c r="Q263" s="196">
        <f t="shared" si="19"/>
        <v>2.2099999999999969</v>
      </c>
      <c r="R263" s="201">
        <v>0.77543859649122804</v>
      </c>
      <c r="S263" s="201">
        <v>0.88123166105932071</v>
      </c>
      <c r="T263" s="201">
        <v>0.11876833894067923</v>
      </c>
      <c r="U263" s="201">
        <v>1.0214821025376004</v>
      </c>
      <c r="V263" s="201">
        <v>0.50877192982456143</v>
      </c>
    </row>
    <row r="264" spans="1:22">
      <c r="A264" s="195">
        <f t="shared" si="15"/>
        <v>0.88268398625552758</v>
      </c>
      <c r="B264" s="195">
        <f t="shared" si="16"/>
        <v>0.88268398625552758</v>
      </c>
      <c r="C264" s="196">
        <f t="shared" si="17"/>
        <v>2.2299999999999964</v>
      </c>
      <c r="D264" s="195">
        <f t="shared" si="17"/>
        <v>0.77894736842105261</v>
      </c>
      <c r="E264" s="195">
        <f t="shared" si="18"/>
        <v>0.11731601374447231</v>
      </c>
      <c r="F264" s="195">
        <f t="shared" si="18"/>
        <v>1.0368427465242693</v>
      </c>
      <c r="G264" s="195">
        <f t="shared" si="18"/>
        <v>0.51578947368421058</v>
      </c>
      <c r="Q264" s="196">
        <f t="shared" si="19"/>
        <v>2.2199999999999966</v>
      </c>
      <c r="R264" s="201">
        <v>0.77543859649122804</v>
      </c>
      <c r="S264" s="201">
        <v>0.88193027367075638</v>
      </c>
      <c r="T264" s="201">
        <v>0.11806972632924363</v>
      </c>
      <c r="U264" s="201">
        <v>1.0288927653969622</v>
      </c>
      <c r="V264" s="201">
        <v>0.512280701754386</v>
      </c>
    </row>
    <row r="265" spans="1:22">
      <c r="A265" s="195">
        <f t="shared" si="15"/>
        <v>0.88345723596904557</v>
      </c>
      <c r="B265" s="195">
        <f t="shared" si="16"/>
        <v>0.88345723596904557</v>
      </c>
      <c r="C265" s="196">
        <f t="shared" si="17"/>
        <v>2.2399999999999962</v>
      </c>
      <c r="D265" s="195">
        <f t="shared" si="17"/>
        <v>0.77894736842105261</v>
      </c>
      <c r="E265" s="195">
        <f t="shared" si="18"/>
        <v>0.11654276403095445</v>
      </c>
      <c r="F265" s="195">
        <f t="shared" si="18"/>
        <v>1.0451050337736536</v>
      </c>
      <c r="G265" s="195">
        <f t="shared" si="18"/>
        <v>0.51929824561403504</v>
      </c>
      <c r="Q265" s="196">
        <f t="shared" si="19"/>
        <v>2.2299999999999964</v>
      </c>
      <c r="R265" s="201">
        <v>0.77894736842105261</v>
      </c>
      <c r="S265" s="201">
        <v>0.88268398625552758</v>
      </c>
      <c r="T265" s="201">
        <v>0.11731601374447231</v>
      </c>
      <c r="U265" s="201">
        <v>1.0368427465242693</v>
      </c>
      <c r="V265" s="201">
        <v>0.51578947368421058</v>
      </c>
    </row>
    <row r="266" spans="1:22">
      <c r="A266" s="195">
        <f t="shared" si="15"/>
        <v>0.88414878354039217</v>
      </c>
      <c r="B266" s="195">
        <f t="shared" si="16"/>
        <v>0.88414878354039217</v>
      </c>
      <c r="C266" s="196">
        <f t="shared" si="17"/>
        <v>2.249999999999996</v>
      </c>
      <c r="D266" s="195">
        <f t="shared" si="17"/>
        <v>0.77894736842105261</v>
      </c>
      <c r="E266" s="195">
        <f t="shared" si="18"/>
        <v>0.11585121645960772</v>
      </c>
      <c r="F266" s="195">
        <f t="shared" si="18"/>
        <v>1.052522761673105</v>
      </c>
      <c r="G266" s="195">
        <f t="shared" si="18"/>
        <v>0.52280701754385961</v>
      </c>
      <c r="Q266" s="196">
        <f t="shared" si="19"/>
        <v>2.2399999999999962</v>
      </c>
      <c r="R266" s="201">
        <v>0.77894736842105261</v>
      </c>
      <c r="S266" s="201">
        <v>0.88345723596904557</v>
      </c>
      <c r="T266" s="201">
        <v>0.11654276403095445</v>
      </c>
      <c r="U266" s="201">
        <v>1.0451050337736536</v>
      </c>
      <c r="V266" s="201">
        <v>0.51929824561403504</v>
      </c>
    </row>
    <row r="267" spans="1:22">
      <c r="A267" s="195">
        <f t="shared" si="15"/>
        <v>0.88489604399929744</v>
      </c>
      <c r="B267" s="195">
        <f t="shared" si="16"/>
        <v>0.88489604399929744</v>
      </c>
      <c r="C267" s="196">
        <f t="shared" si="17"/>
        <v>2.2599999999999958</v>
      </c>
      <c r="D267" s="195">
        <f t="shared" si="17"/>
        <v>0.77894736842105261</v>
      </c>
      <c r="E267" s="195">
        <f t="shared" si="18"/>
        <v>0.11510395600070271</v>
      </c>
      <c r="F267" s="195">
        <f t="shared" si="18"/>
        <v>1.0604791949262784</v>
      </c>
      <c r="G267" s="195">
        <f t="shared" si="18"/>
        <v>0.52280701754385961</v>
      </c>
      <c r="Q267" s="196">
        <f t="shared" si="19"/>
        <v>2.249999999999996</v>
      </c>
      <c r="R267" s="201">
        <v>0.77894736842105261</v>
      </c>
      <c r="S267" s="201">
        <v>0.88414878354039217</v>
      </c>
      <c r="T267" s="201">
        <v>0.11585121645960772</v>
      </c>
      <c r="U267" s="201">
        <v>1.052522761673105</v>
      </c>
      <c r="V267" s="201">
        <v>0.52280701754385961</v>
      </c>
    </row>
    <row r="268" spans="1:22">
      <c r="A268" s="195">
        <f t="shared" si="15"/>
        <v>0.88558759157064404</v>
      </c>
      <c r="B268" s="195">
        <f t="shared" si="16"/>
        <v>0.88558759157064404</v>
      </c>
      <c r="C268" s="196">
        <f t="shared" si="17"/>
        <v>2.2699999999999956</v>
      </c>
      <c r="D268" s="195">
        <f t="shared" si="17"/>
        <v>0.77894736842105261</v>
      </c>
      <c r="E268" s="195">
        <f t="shared" si="18"/>
        <v>0.11441240842935596</v>
      </c>
      <c r="F268" s="195">
        <f t="shared" si="18"/>
        <v>1.0678969228257298</v>
      </c>
      <c r="G268" s="195">
        <f t="shared" si="18"/>
        <v>0.52280701754385961</v>
      </c>
      <c r="Q268" s="196">
        <f t="shared" si="19"/>
        <v>2.2599999999999958</v>
      </c>
      <c r="R268" s="201">
        <v>0.77894736842105261</v>
      </c>
      <c r="S268" s="201">
        <v>0.88489604399929744</v>
      </c>
      <c r="T268" s="201">
        <v>0.11510395600070271</v>
      </c>
      <c r="U268" s="201">
        <v>1.0604791949262784</v>
      </c>
      <c r="V268" s="201">
        <v>0.52280701754385961</v>
      </c>
    </row>
    <row r="269" spans="1:22">
      <c r="A269" s="195">
        <f t="shared" si="15"/>
        <v>0.88638524090475457</v>
      </c>
      <c r="B269" s="195">
        <f t="shared" si="16"/>
        <v>0.88638524090475457</v>
      </c>
      <c r="C269" s="196">
        <f t="shared" si="17"/>
        <v>2.2799999999999954</v>
      </c>
      <c r="D269" s="195">
        <f t="shared" si="17"/>
        <v>0.77894736842105261</v>
      </c>
      <c r="E269" s="195">
        <f t="shared" si="18"/>
        <v>0.11361475909524534</v>
      </c>
      <c r="F269" s="195">
        <f t="shared" si="18"/>
        <v>1.076438599692767</v>
      </c>
      <c r="G269" s="195">
        <f t="shared" si="18"/>
        <v>0.52280701754385961</v>
      </c>
      <c r="Q269" s="196">
        <f t="shared" si="19"/>
        <v>2.2699999999999956</v>
      </c>
      <c r="R269" s="201">
        <v>0.77894736842105261</v>
      </c>
      <c r="S269" s="201">
        <v>0.88558759157064404</v>
      </c>
      <c r="T269" s="201">
        <v>0.11441240842935596</v>
      </c>
      <c r="U269" s="201">
        <v>1.0678969228257298</v>
      </c>
      <c r="V269" s="201">
        <v>0.52280701754385961</v>
      </c>
    </row>
    <row r="270" spans="1:22">
      <c r="A270" s="195">
        <f t="shared" si="15"/>
        <v>0.88711255397993727</v>
      </c>
      <c r="B270" s="195">
        <f t="shared" si="16"/>
        <v>0.88711255397993727</v>
      </c>
      <c r="C270" s="196">
        <f t="shared" si="17"/>
        <v>2.2899999999999952</v>
      </c>
      <c r="D270" s="195">
        <f t="shared" si="17"/>
        <v>0.77894736842105261</v>
      </c>
      <c r="E270" s="195">
        <f t="shared" si="18"/>
        <v>0.11288744602006276</v>
      </c>
      <c r="F270" s="195">
        <f t="shared" si="18"/>
        <v>1.0842264183627481</v>
      </c>
      <c r="G270" s="195">
        <f t="shared" si="18"/>
        <v>0.52631578947368418</v>
      </c>
      <c r="Q270" s="196">
        <f t="shared" si="19"/>
        <v>2.2799999999999954</v>
      </c>
      <c r="R270" s="201">
        <v>0.77894736842105261</v>
      </c>
      <c r="S270" s="201">
        <v>0.88638524090475457</v>
      </c>
      <c r="T270" s="201">
        <v>0.11361475909524534</v>
      </c>
      <c r="U270" s="201">
        <v>1.076438599692767</v>
      </c>
      <c r="V270" s="201">
        <v>0.52280701754385961</v>
      </c>
    </row>
    <row r="271" spans="1:22">
      <c r="A271" s="195">
        <f t="shared" si="15"/>
        <v>0.88785981443884221</v>
      </c>
      <c r="B271" s="195">
        <f t="shared" si="16"/>
        <v>0.88785981443884221</v>
      </c>
      <c r="C271" s="196">
        <f t="shared" si="17"/>
        <v>2.2999999999999949</v>
      </c>
      <c r="D271" s="195">
        <f t="shared" si="17"/>
        <v>0.77894736842105261</v>
      </c>
      <c r="E271" s="195">
        <f t="shared" si="18"/>
        <v>0.11214018556115771</v>
      </c>
      <c r="F271" s="195">
        <f t="shared" si="18"/>
        <v>1.0921828516159211</v>
      </c>
      <c r="G271" s="195">
        <f t="shared" si="18"/>
        <v>0.53333333333333333</v>
      </c>
      <c r="Q271" s="196">
        <f t="shared" si="19"/>
        <v>2.2899999999999952</v>
      </c>
      <c r="R271" s="201">
        <v>0.77894736842105261</v>
      </c>
      <c r="S271" s="201">
        <v>0.88711255397993727</v>
      </c>
      <c r="T271" s="201">
        <v>0.11288744602006276</v>
      </c>
      <c r="U271" s="201">
        <v>1.0842264183627481</v>
      </c>
      <c r="V271" s="201">
        <v>0.52631578947368418</v>
      </c>
    </row>
    <row r="272" spans="1:22">
      <c r="A272" s="195">
        <f t="shared" si="15"/>
        <v>0.888573566421897</v>
      </c>
      <c r="B272" s="195">
        <f t="shared" si="16"/>
        <v>0.888573566421897</v>
      </c>
      <c r="C272" s="196">
        <f t="shared" si="17"/>
        <v>2.3099999999999947</v>
      </c>
      <c r="D272" s="195">
        <f t="shared" si="17"/>
        <v>0.77894736842105261</v>
      </c>
      <c r="E272" s="195">
        <f t="shared" si="18"/>
        <v>0.11142643357810296</v>
      </c>
      <c r="F272" s="195">
        <f t="shared" si="18"/>
        <v>1.0998639591634305</v>
      </c>
      <c r="G272" s="195">
        <f t="shared" si="18"/>
        <v>0.5368421052631579</v>
      </c>
      <c r="Q272" s="196">
        <f t="shared" si="19"/>
        <v>2.2999999999999949</v>
      </c>
      <c r="R272" s="201">
        <v>0.77894736842105261</v>
      </c>
      <c r="S272" s="201">
        <v>0.88785981443884221</v>
      </c>
      <c r="T272" s="201">
        <v>0.11214018556115771</v>
      </c>
      <c r="U272" s="201">
        <v>1.0921828516159211</v>
      </c>
      <c r="V272" s="201">
        <v>0.53333333333333333</v>
      </c>
    </row>
    <row r="273" spans="1:22">
      <c r="A273" s="195">
        <f t="shared" si="15"/>
        <v>0.88932082688080205</v>
      </c>
      <c r="B273" s="195">
        <f t="shared" si="16"/>
        <v>0.88932082688080205</v>
      </c>
      <c r="C273" s="196">
        <f t="shared" si="17"/>
        <v>2.3199999999999945</v>
      </c>
      <c r="D273" s="195">
        <f t="shared" si="17"/>
        <v>0.77894736842105261</v>
      </c>
      <c r="E273" s="195">
        <f t="shared" si="18"/>
        <v>0.11067917311919791</v>
      </c>
      <c r="F273" s="195">
        <f t="shared" si="18"/>
        <v>1.1078203924166032</v>
      </c>
      <c r="G273" s="195">
        <f t="shared" si="18"/>
        <v>0.54035087719298247</v>
      </c>
      <c r="Q273" s="196">
        <f t="shared" si="19"/>
        <v>2.3099999999999947</v>
      </c>
      <c r="R273" s="201">
        <v>0.77894736842105261</v>
      </c>
      <c r="S273" s="201">
        <v>0.888573566421897</v>
      </c>
      <c r="T273" s="201">
        <v>0.11142643357810296</v>
      </c>
      <c r="U273" s="201">
        <v>1.0998639591634305</v>
      </c>
      <c r="V273" s="201">
        <v>0.5368421052631579</v>
      </c>
    </row>
    <row r="274" spans="1:22">
      <c r="A274" s="195">
        <f t="shared" si="15"/>
        <v>0.89006808733970721</v>
      </c>
      <c r="B274" s="195">
        <f t="shared" si="16"/>
        <v>0.89006808733970721</v>
      </c>
      <c r="C274" s="196">
        <f t="shared" si="17"/>
        <v>2.3299999999999943</v>
      </c>
      <c r="D274" s="195">
        <f t="shared" si="17"/>
        <v>0.77894736842105261</v>
      </c>
      <c r="E274" s="195">
        <f t="shared" si="18"/>
        <v>0.10993191266029284</v>
      </c>
      <c r="F274" s="195">
        <f t="shared" si="18"/>
        <v>1.1157768256697773</v>
      </c>
      <c r="G274" s="195">
        <f t="shared" si="18"/>
        <v>0.54035087719298247</v>
      </c>
      <c r="Q274" s="196">
        <f t="shared" si="19"/>
        <v>2.3199999999999945</v>
      </c>
      <c r="R274" s="201">
        <v>0.77894736842105261</v>
      </c>
      <c r="S274" s="201">
        <v>0.88932082688080205</v>
      </c>
      <c r="T274" s="201">
        <v>0.11067917311919791</v>
      </c>
      <c r="U274" s="201">
        <v>1.1078203924166032</v>
      </c>
      <c r="V274" s="201">
        <v>0.54035087719298247</v>
      </c>
    </row>
    <row r="275" spans="1:22">
      <c r="A275" s="195">
        <f t="shared" si="15"/>
        <v>0.89078101845131663</v>
      </c>
      <c r="B275" s="195">
        <f t="shared" si="16"/>
        <v>0.89078101845131663</v>
      </c>
      <c r="C275" s="196">
        <f t="shared" si="17"/>
        <v>2.3399999999999941</v>
      </c>
      <c r="D275" s="195">
        <f t="shared" si="17"/>
        <v>0.78245614035087718</v>
      </c>
      <c r="E275" s="195">
        <f t="shared" si="18"/>
        <v>0.10921898154868334</v>
      </c>
      <c r="F275" s="195">
        <f t="shared" si="18"/>
        <v>1.1234587540887315</v>
      </c>
      <c r="G275" s="195">
        <f t="shared" si="18"/>
        <v>0.54736842105263162</v>
      </c>
      <c r="Q275" s="196">
        <f t="shared" si="19"/>
        <v>2.3299999999999943</v>
      </c>
      <c r="R275" s="201">
        <v>0.77894736842105261</v>
      </c>
      <c r="S275" s="201">
        <v>0.89006808733970721</v>
      </c>
      <c r="T275" s="201">
        <v>0.10993191266029284</v>
      </c>
      <c r="U275" s="201">
        <v>1.1157768256697773</v>
      </c>
      <c r="V275" s="201">
        <v>0.54035087719298247</v>
      </c>
    </row>
    <row r="276" spans="1:22">
      <c r="A276" s="195">
        <f t="shared" si="15"/>
        <v>0.89150174641826385</v>
      </c>
      <c r="B276" s="195">
        <f t="shared" si="16"/>
        <v>0.89150174641826385</v>
      </c>
      <c r="C276" s="196">
        <f t="shared" si="17"/>
        <v>2.3499999999999939</v>
      </c>
      <c r="D276" s="195">
        <f t="shared" si="17"/>
        <v>0.78947368421052633</v>
      </c>
      <c r="E276" s="195">
        <f t="shared" si="18"/>
        <v>0.10849825358173613</v>
      </c>
      <c r="F276" s="195">
        <f t="shared" si="18"/>
        <v>1.1314417198338618</v>
      </c>
      <c r="G276" s="195">
        <f t="shared" si="18"/>
        <v>0.54736842105263162</v>
      </c>
      <c r="Q276" s="196">
        <f t="shared" si="19"/>
        <v>2.3399999999999941</v>
      </c>
      <c r="R276" s="201">
        <v>0.78245614035087718</v>
      </c>
      <c r="S276" s="201">
        <v>0.89078101845131663</v>
      </c>
      <c r="T276" s="201">
        <v>0.10921898154868334</v>
      </c>
      <c r="U276" s="201">
        <v>1.1234587540887315</v>
      </c>
      <c r="V276" s="201">
        <v>0.54736842105263162</v>
      </c>
    </row>
    <row r="277" spans="1:22">
      <c r="A277" s="195">
        <f t="shared" si="15"/>
        <v>0.89215569157535168</v>
      </c>
      <c r="B277" s="195">
        <f t="shared" si="16"/>
        <v>0.89215569157535168</v>
      </c>
      <c r="C277" s="196">
        <f t="shared" si="17"/>
        <v>2.3599999999999937</v>
      </c>
      <c r="D277" s="195">
        <f t="shared" si="17"/>
        <v>0.78947368421052633</v>
      </c>
      <c r="E277" s="195">
        <f t="shared" si="18"/>
        <v>0.10784430842464839</v>
      </c>
      <c r="F277" s="195">
        <f t="shared" si="18"/>
        <v>1.1392470985768772</v>
      </c>
      <c r="G277" s="195">
        <f t="shared" si="18"/>
        <v>0.54736842105263162</v>
      </c>
      <c r="Q277" s="196">
        <f t="shared" si="19"/>
        <v>2.3499999999999939</v>
      </c>
      <c r="R277" s="201">
        <v>0.78947368421052633</v>
      </c>
      <c r="S277" s="201">
        <v>0.89150174641826385</v>
      </c>
      <c r="T277" s="201">
        <v>0.10849825358173613</v>
      </c>
      <c r="U277" s="201">
        <v>1.1314417198338618</v>
      </c>
      <c r="V277" s="201">
        <v>0.54736842105263162</v>
      </c>
    </row>
    <row r="278" spans="1:22">
      <c r="A278" s="195">
        <f t="shared" si="15"/>
        <v>0.89283872955823407</v>
      </c>
      <c r="B278" s="195">
        <f t="shared" si="16"/>
        <v>0.89283872955823407</v>
      </c>
      <c r="C278" s="196">
        <f t="shared" si="17"/>
        <v>2.3699999999999934</v>
      </c>
      <c r="D278" s="195">
        <f t="shared" si="17"/>
        <v>0.78947368421052633</v>
      </c>
      <c r="E278" s="195">
        <f t="shared" si="18"/>
        <v>0.1071612704417659</v>
      </c>
      <c r="F278" s="195">
        <f t="shared" si="18"/>
        <v>1.1472677543060723</v>
      </c>
      <c r="G278" s="195">
        <f t="shared" si="18"/>
        <v>0.55087719298245619</v>
      </c>
      <c r="Q278" s="196">
        <f t="shared" si="19"/>
        <v>2.3599999999999937</v>
      </c>
      <c r="R278" s="201">
        <v>0.78947368421052633</v>
      </c>
      <c r="S278" s="201">
        <v>0.89215569157535168</v>
      </c>
      <c r="T278" s="201">
        <v>0.10784430842464839</v>
      </c>
      <c r="U278" s="201">
        <v>1.1392470985768772</v>
      </c>
      <c r="V278" s="201">
        <v>0.54736842105263162</v>
      </c>
    </row>
    <row r="279" spans="1:22">
      <c r="A279" s="195">
        <f t="shared" si="15"/>
        <v>0.89348791371084357</v>
      </c>
      <c r="B279" s="195">
        <f t="shared" si="16"/>
        <v>0.89348791371084357</v>
      </c>
      <c r="C279" s="196">
        <f t="shared" si="17"/>
        <v>2.3799999999999932</v>
      </c>
      <c r="D279" s="195">
        <f t="shared" si="17"/>
        <v>0.79649122807017547</v>
      </c>
      <c r="E279" s="195">
        <f t="shared" si="18"/>
        <v>0.10651208628915639</v>
      </c>
      <c r="F279" s="195">
        <f t="shared" si="18"/>
        <v>1.1550134296840266</v>
      </c>
      <c r="G279" s="195">
        <f t="shared" si="18"/>
        <v>0.55087719298245619</v>
      </c>
      <c r="Q279" s="196">
        <f t="shared" si="19"/>
        <v>2.3699999999999934</v>
      </c>
      <c r="R279" s="201">
        <v>0.78947368421052633</v>
      </c>
      <c r="S279" s="201">
        <v>0.89283872955823407</v>
      </c>
      <c r="T279" s="201">
        <v>0.1071612704417659</v>
      </c>
      <c r="U279" s="201">
        <v>1.1472677543060723</v>
      </c>
      <c r="V279" s="201">
        <v>0.55087719298245619</v>
      </c>
    </row>
    <row r="280" spans="1:22">
      <c r="A280" s="195">
        <f t="shared" si="15"/>
        <v>0.89404331982910812</v>
      </c>
      <c r="B280" s="195">
        <f t="shared" si="16"/>
        <v>0.89404331982910812</v>
      </c>
      <c r="C280" s="196">
        <f t="shared" si="17"/>
        <v>2.389999999999993</v>
      </c>
      <c r="D280" s="195">
        <f t="shared" si="17"/>
        <v>0.8</v>
      </c>
      <c r="E280" s="195">
        <f t="shared" si="18"/>
        <v>0.10595668017089191</v>
      </c>
      <c r="F280" s="195">
        <f t="shared" si="18"/>
        <v>1.1635675735522053</v>
      </c>
      <c r="G280" s="195">
        <f t="shared" si="18"/>
        <v>0.55438596491228065</v>
      </c>
      <c r="Q280" s="196">
        <f t="shared" si="19"/>
        <v>2.3799999999999932</v>
      </c>
      <c r="R280" s="201">
        <v>0.79649122807017547</v>
      </c>
      <c r="S280" s="201">
        <v>0.89348791371084357</v>
      </c>
      <c r="T280" s="201">
        <v>0.10651208628915639</v>
      </c>
      <c r="U280" s="201">
        <v>1.1550134296840266</v>
      </c>
      <c r="V280" s="201">
        <v>0.55087719298245619</v>
      </c>
    </row>
    <row r="281" spans="1:22">
      <c r="A281" s="195">
        <f t="shared" si="15"/>
        <v>0.8945110688554454</v>
      </c>
      <c r="B281" s="195">
        <f t="shared" si="16"/>
        <v>0.8945110688554454</v>
      </c>
      <c r="C281" s="196">
        <f t="shared" si="17"/>
        <v>2.3999999999999928</v>
      </c>
      <c r="D281" s="195">
        <f t="shared" si="17"/>
        <v>0.80350877192982462</v>
      </c>
      <c r="E281" s="195">
        <f t="shared" si="18"/>
        <v>0.10548893114455461</v>
      </c>
      <c r="F281" s="195">
        <f t="shared" si="18"/>
        <v>1.1712090999966656</v>
      </c>
      <c r="G281" s="195">
        <f t="shared" si="18"/>
        <v>0.55438596491228065</v>
      </c>
      <c r="Q281" s="196">
        <f t="shared" si="19"/>
        <v>2.389999999999993</v>
      </c>
      <c r="R281" s="201">
        <v>0.8</v>
      </c>
      <c r="S281" s="201">
        <v>0.89404331982910812</v>
      </c>
      <c r="T281" s="201">
        <v>0.10595668017089191</v>
      </c>
      <c r="U281" s="201">
        <v>1.1635675735522053</v>
      </c>
      <c r="V281" s="201">
        <v>0.55438596491228065</v>
      </c>
    </row>
    <row r="282" spans="1:22">
      <c r="A282" s="195">
        <f t="shared" si="15"/>
        <v>0.89503098010913185</v>
      </c>
      <c r="B282" s="195">
        <f t="shared" si="16"/>
        <v>0.89503098010913185</v>
      </c>
      <c r="C282" s="196">
        <f t="shared" si="17"/>
        <v>2.4099999999999926</v>
      </c>
      <c r="D282" s="195">
        <f t="shared" si="17"/>
        <v>0.80350877192982462</v>
      </c>
      <c r="E282" s="195">
        <f t="shared" si="18"/>
        <v>0.1049690198908681</v>
      </c>
      <c r="F282" s="195">
        <f t="shared" si="18"/>
        <v>1.1796784665148239</v>
      </c>
      <c r="G282" s="195">
        <f t="shared" si="18"/>
        <v>0.55438596491228065</v>
      </c>
      <c r="Q282" s="196">
        <f t="shared" si="19"/>
        <v>2.3999999999999928</v>
      </c>
      <c r="R282" s="201">
        <v>0.80350877192982462</v>
      </c>
      <c r="S282" s="201">
        <v>0.8945110688554454</v>
      </c>
      <c r="T282" s="201">
        <v>0.10548893114455461</v>
      </c>
      <c r="U282" s="201">
        <v>1.1712090999966656</v>
      </c>
      <c r="V282" s="201">
        <v>0.55438596491228065</v>
      </c>
    </row>
    <row r="283" spans="1:22">
      <c r="A283" s="195">
        <f t="shared" si="15"/>
        <v>0.89553121017971338</v>
      </c>
      <c r="B283" s="195">
        <f t="shared" si="16"/>
        <v>0.89553121017971338</v>
      </c>
      <c r="C283" s="196">
        <f t="shared" si="17"/>
        <v>2.4199999999999924</v>
      </c>
      <c r="D283" s="195">
        <f t="shared" si="17"/>
        <v>0.80350877192982462</v>
      </c>
      <c r="E283" s="195">
        <f t="shared" si="18"/>
        <v>0.10446878982028648</v>
      </c>
      <c r="F283" s="195">
        <f t="shared" si="18"/>
        <v>1.1878819301563213</v>
      </c>
      <c r="G283" s="195">
        <f t="shared" si="18"/>
        <v>0.55789473684210522</v>
      </c>
      <c r="Q283" s="196">
        <f t="shared" si="19"/>
        <v>2.4099999999999926</v>
      </c>
      <c r="R283" s="201">
        <v>0.80350877192982462</v>
      </c>
      <c r="S283" s="201">
        <v>0.89503098010913185</v>
      </c>
      <c r="T283" s="201">
        <v>0.1049690198908681</v>
      </c>
      <c r="U283" s="201">
        <v>1.1796784665148239</v>
      </c>
      <c r="V283" s="201">
        <v>0.55438596491228065</v>
      </c>
    </row>
    <row r="284" spans="1:22">
      <c r="A284" s="195">
        <f t="shared" si="15"/>
        <v>0.89598985744291459</v>
      </c>
      <c r="B284" s="195">
        <f t="shared" si="16"/>
        <v>0.89598985744291459</v>
      </c>
      <c r="C284" s="196">
        <f t="shared" si="17"/>
        <v>2.4299999999999922</v>
      </c>
      <c r="D284" s="195">
        <f t="shared" si="17"/>
        <v>0.80350877192982462</v>
      </c>
      <c r="E284" s="195">
        <f t="shared" si="18"/>
        <v>0.10401014255708539</v>
      </c>
      <c r="F284" s="195">
        <f t="shared" si="18"/>
        <v>1.1955325583639176</v>
      </c>
      <c r="G284" s="195">
        <f t="shared" si="18"/>
        <v>0.56140350877192979</v>
      </c>
      <c r="Q284" s="196">
        <f t="shared" si="19"/>
        <v>2.4199999999999924</v>
      </c>
      <c r="R284" s="201">
        <v>0.80350877192982462</v>
      </c>
      <c r="S284" s="201">
        <v>0.89553121017971338</v>
      </c>
      <c r="T284" s="201">
        <v>0.10446878982028648</v>
      </c>
      <c r="U284" s="201">
        <v>1.1878819301563213</v>
      </c>
      <c r="V284" s="201">
        <v>0.55789473684210522</v>
      </c>
    </row>
    <row r="285" spans="1:22">
      <c r="A285" s="195">
        <f t="shared" si="15"/>
        <v>0.89652574914442129</v>
      </c>
      <c r="B285" s="195">
        <f t="shared" si="16"/>
        <v>0.89652574914442129</v>
      </c>
      <c r="C285" s="196">
        <f t="shared" si="17"/>
        <v>2.439999999999992</v>
      </c>
      <c r="D285" s="195">
        <f t="shared" si="17"/>
        <v>0.80350877192982462</v>
      </c>
      <c r="E285" s="195">
        <f t="shared" si="18"/>
        <v>0.10347425085557869</v>
      </c>
      <c r="F285" s="195">
        <f t="shared" si="18"/>
        <v>1.2043359928635586</v>
      </c>
      <c r="G285" s="195">
        <f t="shared" si="18"/>
        <v>0.56491228070175437</v>
      </c>
      <c r="Q285" s="196">
        <f t="shared" si="19"/>
        <v>2.4299999999999922</v>
      </c>
      <c r="R285" s="201">
        <v>0.80350877192982462</v>
      </c>
      <c r="S285" s="201">
        <v>0.89598985744291459</v>
      </c>
      <c r="T285" s="201">
        <v>0.10401014255708539</v>
      </c>
      <c r="U285" s="201">
        <v>1.1955325583639176</v>
      </c>
      <c r="V285" s="201">
        <v>0.56140350877192979</v>
      </c>
    </row>
    <row r="286" spans="1:22">
      <c r="A286" s="195">
        <f t="shared" si="15"/>
        <v>0.8969843964076224</v>
      </c>
      <c r="B286" s="195">
        <f t="shared" si="16"/>
        <v>0.8969843964076224</v>
      </c>
      <c r="C286" s="196">
        <f t="shared" si="17"/>
        <v>2.4499999999999917</v>
      </c>
      <c r="D286" s="195">
        <f t="shared" si="17"/>
        <v>0.80350877192982462</v>
      </c>
      <c r="E286" s="195">
        <f t="shared" si="18"/>
        <v>0.10301560359237757</v>
      </c>
      <c r="F286" s="195">
        <f t="shared" si="18"/>
        <v>1.2119866210711556</v>
      </c>
      <c r="G286" s="195">
        <f t="shared" si="18"/>
        <v>0.56491228070175437</v>
      </c>
      <c r="Q286" s="196">
        <f t="shared" si="19"/>
        <v>2.439999999999992</v>
      </c>
      <c r="R286" s="201">
        <v>0.80350877192982462</v>
      </c>
      <c r="S286" s="201">
        <v>0.89652574914442129</v>
      </c>
      <c r="T286" s="201">
        <v>0.10347425085557869</v>
      </c>
      <c r="U286" s="201">
        <v>1.2043359928635586</v>
      </c>
      <c r="V286" s="201">
        <v>0.56491228070175437</v>
      </c>
    </row>
    <row r="287" spans="1:22">
      <c r="A287" s="195">
        <f t="shared" si="15"/>
        <v>0.89748195308472245</v>
      </c>
      <c r="B287" s="195">
        <f t="shared" si="16"/>
        <v>0.89748195308472245</v>
      </c>
      <c r="C287" s="196">
        <f t="shared" si="17"/>
        <v>2.4599999999999915</v>
      </c>
      <c r="D287" s="195">
        <f t="shared" si="17"/>
        <v>0.80701754385964908</v>
      </c>
      <c r="E287" s="195">
        <f t="shared" si="18"/>
        <v>0.10251804691527751</v>
      </c>
      <c r="F287" s="195">
        <f t="shared" si="18"/>
        <v>1.2201927581061343</v>
      </c>
      <c r="G287" s="195">
        <f t="shared" si="18"/>
        <v>0.56491228070175437</v>
      </c>
      <c r="Q287" s="196">
        <f t="shared" si="19"/>
        <v>2.4499999999999917</v>
      </c>
      <c r="R287" s="201">
        <v>0.80350877192982462</v>
      </c>
      <c r="S287" s="201">
        <v>0.8969843964076224</v>
      </c>
      <c r="T287" s="201">
        <v>0.10301560359237757</v>
      </c>
      <c r="U287" s="201">
        <v>1.2119866210711556</v>
      </c>
      <c r="V287" s="201">
        <v>0.56491228070175437</v>
      </c>
    </row>
    <row r="288" spans="1:22">
      <c r="A288" s="195">
        <f t="shared" si="15"/>
        <v>0.89793008689541043</v>
      </c>
      <c r="B288" s="195">
        <f t="shared" si="16"/>
        <v>0.89793008689541043</v>
      </c>
      <c r="C288" s="196">
        <f t="shared" si="17"/>
        <v>2.4699999999999913</v>
      </c>
      <c r="D288" s="195">
        <f t="shared" si="17"/>
        <v>0.80701754385964908</v>
      </c>
      <c r="E288" s="195">
        <f t="shared" si="18"/>
        <v>0.10206991310458968</v>
      </c>
      <c r="F288" s="195">
        <f t="shared" si="18"/>
        <v>1.2278538997662451</v>
      </c>
      <c r="G288" s="195">
        <f t="shared" si="18"/>
        <v>0.56491228070175437</v>
      </c>
      <c r="Q288" s="196">
        <f t="shared" si="19"/>
        <v>2.4599999999999915</v>
      </c>
      <c r="R288" s="201">
        <v>0.80701754385964908</v>
      </c>
      <c r="S288" s="201">
        <v>0.89748195308472245</v>
      </c>
      <c r="T288" s="201">
        <v>0.10251804691527751</v>
      </c>
      <c r="U288" s="201">
        <v>1.2201927581061343</v>
      </c>
      <c r="V288" s="201">
        <v>0.56491228070175437</v>
      </c>
    </row>
    <row r="289" spans="1:22">
      <c r="A289" s="195">
        <f t="shared" si="15"/>
        <v>0.89843893837466715</v>
      </c>
      <c r="B289" s="195">
        <f t="shared" si="16"/>
        <v>0.89843893837466715</v>
      </c>
      <c r="C289" s="196">
        <f t="shared" si="17"/>
        <v>2.4799999999999911</v>
      </c>
      <c r="D289" s="195">
        <f t="shared" si="17"/>
        <v>0.81052631578947365</v>
      </c>
      <c r="E289" s="195">
        <f t="shared" si="18"/>
        <v>0.10156106162533292</v>
      </c>
      <c r="F289" s="195">
        <f t="shared" si="18"/>
        <v>1.236334326058832</v>
      </c>
      <c r="G289" s="195">
        <f t="shared" si="18"/>
        <v>0.56491228070175437</v>
      </c>
      <c r="Q289" s="196">
        <f t="shared" si="19"/>
        <v>2.4699999999999913</v>
      </c>
      <c r="R289" s="201">
        <v>0.80701754385964908</v>
      </c>
      <c r="S289" s="201">
        <v>0.89793008689541043</v>
      </c>
      <c r="T289" s="201">
        <v>0.10206991310458968</v>
      </c>
      <c r="U289" s="201">
        <v>1.2278538997662451</v>
      </c>
      <c r="V289" s="201">
        <v>0.56491228070175437</v>
      </c>
    </row>
    <row r="290" spans="1:22">
      <c r="A290" s="195">
        <f t="shared" si="15"/>
        <v>0.89887472939210444</v>
      </c>
      <c r="B290" s="195">
        <f t="shared" si="16"/>
        <v>0.89887472939210444</v>
      </c>
      <c r="C290" s="196">
        <f t="shared" si="17"/>
        <v>2.4899999999999909</v>
      </c>
      <c r="D290" s="195">
        <f t="shared" si="17"/>
        <v>0.81052631578947365</v>
      </c>
      <c r="E290" s="195">
        <f t="shared" si="18"/>
        <v>0.10112527060789567</v>
      </c>
      <c r="F290" s="195">
        <f t="shared" si="18"/>
        <v>1.2440078105121932</v>
      </c>
      <c r="G290" s="195">
        <f t="shared" si="18"/>
        <v>0.56842105263157894</v>
      </c>
      <c r="Q290" s="196">
        <f t="shared" si="19"/>
        <v>2.4799999999999911</v>
      </c>
      <c r="R290" s="201">
        <v>0.81052631578947365</v>
      </c>
      <c r="S290" s="201">
        <v>0.89843893837466715</v>
      </c>
      <c r="T290" s="201">
        <v>0.10156106162533292</v>
      </c>
      <c r="U290" s="201">
        <v>1.236334326058832</v>
      </c>
      <c r="V290" s="201">
        <v>0.56491228070175437</v>
      </c>
    </row>
    <row r="291" spans="1:22">
      <c r="A291" s="195">
        <f t="shared" si="15"/>
        <v>0.89937245978421632</v>
      </c>
      <c r="B291" s="195">
        <f t="shared" si="16"/>
        <v>0.89937245978421632</v>
      </c>
      <c r="C291" s="196">
        <f t="shared" si="17"/>
        <v>2.4999999999999907</v>
      </c>
      <c r="D291" s="195">
        <f t="shared" si="17"/>
        <v>0.81052631578947365</v>
      </c>
      <c r="E291" s="195">
        <f t="shared" si="18"/>
        <v>0.10062754021578356</v>
      </c>
      <c r="F291" s="195">
        <f t="shared" si="18"/>
        <v>1.2526196301065233</v>
      </c>
      <c r="G291" s="195">
        <f t="shared" si="18"/>
        <v>0.57192982456140351</v>
      </c>
      <c r="Q291" s="196">
        <f t="shared" si="19"/>
        <v>2.4899999999999909</v>
      </c>
      <c r="R291" s="201">
        <v>0.81052631578947365</v>
      </c>
      <c r="S291" s="201">
        <v>0.89887472939210444</v>
      </c>
      <c r="T291" s="201">
        <v>0.10112527060789567</v>
      </c>
      <c r="U291" s="201">
        <v>1.2440078105121932</v>
      </c>
      <c r="V291" s="201">
        <v>0.56842105263157894</v>
      </c>
    </row>
    <row r="292" spans="1:22">
      <c r="A292" s="195">
        <f t="shared" si="15"/>
        <v>0.89986951479213895</v>
      </c>
      <c r="B292" s="195">
        <f t="shared" si="16"/>
        <v>0.89986951479213895</v>
      </c>
      <c r="C292" s="196">
        <f t="shared" si="17"/>
        <v>2.5099999999999905</v>
      </c>
      <c r="D292" s="195">
        <f t="shared" si="17"/>
        <v>0.81052631578947365</v>
      </c>
      <c r="E292" s="195">
        <f t="shared" si="18"/>
        <v>0.10013048520786096</v>
      </c>
      <c r="F292" s="195">
        <f t="shared" si="18"/>
        <v>1.2611118528704464</v>
      </c>
      <c r="G292" s="195">
        <f t="shared" si="18"/>
        <v>0.57192982456140351</v>
      </c>
      <c r="Q292" s="196">
        <f t="shared" si="19"/>
        <v>2.4999999999999907</v>
      </c>
      <c r="R292" s="201">
        <v>0.81052631578947365</v>
      </c>
      <c r="S292" s="201">
        <v>0.89937245978421632</v>
      </c>
      <c r="T292" s="201">
        <v>0.10062754021578356</v>
      </c>
      <c r="U292" s="201">
        <v>1.2526196301065233</v>
      </c>
      <c r="V292" s="201">
        <v>0.57192982456140351</v>
      </c>
    </row>
    <row r="293" spans="1:22">
      <c r="A293" s="195">
        <f t="shared" si="15"/>
        <v>0.90032128625739649</v>
      </c>
      <c r="B293" s="195">
        <f t="shared" si="16"/>
        <v>0.90032128625739649</v>
      </c>
      <c r="C293" s="196">
        <f t="shared" si="17"/>
        <v>2.5199999999999902</v>
      </c>
      <c r="D293" s="195">
        <f t="shared" si="17"/>
        <v>0.81052631578947365</v>
      </c>
      <c r="E293" s="195">
        <f t="shared" si="18"/>
        <v>9.967871374260355E-2</v>
      </c>
      <c r="F293" s="195">
        <f t="shared" si="18"/>
        <v>1.2691194053052905</v>
      </c>
      <c r="G293" s="195">
        <f t="shared" si="18"/>
        <v>0.57192982456140351</v>
      </c>
      <c r="Q293" s="196">
        <f t="shared" si="19"/>
        <v>2.5099999999999905</v>
      </c>
      <c r="R293" s="201">
        <v>0.81052631578947365</v>
      </c>
      <c r="S293" s="201">
        <v>0.89986951479213895</v>
      </c>
      <c r="T293" s="201">
        <v>0.10013048520786096</v>
      </c>
      <c r="U293" s="201">
        <v>1.2611118528704464</v>
      </c>
      <c r="V293" s="201">
        <v>0.57192982456140351</v>
      </c>
    </row>
    <row r="294" spans="1:22">
      <c r="A294" s="195">
        <f t="shared" si="15"/>
        <v>0.90079495217131855</v>
      </c>
      <c r="B294" s="195">
        <f t="shared" si="16"/>
        <v>0.90079495217131855</v>
      </c>
      <c r="C294" s="196">
        <f t="shared" si="17"/>
        <v>2.52999999999999</v>
      </c>
      <c r="D294" s="195">
        <f t="shared" si="17"/>
        <v>0.81403508771929822</v>
      </c>
      <c r="E294" s="195">
        <f t="shared" si="18"/>
        <v>9.9205047828681517E-2</v>
      </c>
      <c r="F294" s="195">
        <f t="shared" si="18"/>
        <v>1.2773494331034463</v>
      </c>
      <c r="G294" s="195">
        <f t="shared" si="18"/>
        <v>0.57192982456140351</v>
      </c>
      <c r="Q294" s="196">
        <f t="shared" si="19"/>
        <v>2.5199999999999902</v>
      </c>
      <c r="R294" s="201">
        <v>0.81052631578947365</v>
      </c>
      <c r="S294" s="201">
        <v>0.90032128625739649</v>
      </c>
      <c r="T294" s="201">
        <v>9.967871374260355E-2</v>
      </c>
      <c r="U294" s="201">
        <v>1.2691194053052905</v>
      </c>
      <c r="V294" s="201">
        <v>0.57192982456140351</v>
      </c>
    </row>
    <row r="295" spans="1:22">
      <c r="A295" s="195">
        <f t="shared" si="15"/>
        <v>0.90122358352759424</v>
      </c>
      <c r="B295" s="195">
        <f t="shared" si="16"/>
        <v>0.90122358352759424</v>
      </c>
      <c r="C295" s="196">
        <f t="shared" si="17"/>
        <v>2.5399999999999898</v>
      </c>
      <c r="D295" s="195">
        <f t="shared" si="17"/>
        <v>0.81403508771929822</v>
      </c>
      <c r="E295" s="195">
        <f t="shared" si="18"/>
        <v>9.8776416472405801E-2</v>
      </c>
      <c r="F295" s="195">
        <f t="shared" si="18"/>
        <v>1.2850300772179686</v>
      </c>
      <c r="G295" s="195">
        <f t="shared" si="18"/>
        <v>0.57192982456140351</v>
      </c>
      <c r="Q295" s="196">
        <f t="shared" si="19"/>
        <v>2.52999999999999</v>
      </c>
      <c r="R295" s="201">
        <v>0.81403508771929822</v>
      </c>
      <c r="S295" s="201">
        <v>0.90079495217131855</v>
      </c>
      <c r="T295" s="201">
        <v>9.9205047828681517E-2</v>
      </c>
      <c r="U295" s="201">
        <v>1.2773494331034463</v>
      </c>
      <c r="V295" s="201">
        <v>0.57192982456140351</v>
      </c>
    </row>
    <row r="296" spans="1:22">
      <c r="A296" s="195">
        <f t="shared" si="15"/>
        <v>0.90171347887435527</v>
      </c>
      <c r="B296" s="195">
        <f t="shared" si="16"/>
        <v>0.90171347887435527</v>
      </c>
      <c r="C296" s="196">
        <f t="shared" si="17"/>
        <v>2.5499999999999896</v>
      </c>
      <c r="D296" s="195">
        <f t="shared" si="17"/>
        <v>0.81403508771929822</v>
      </c>
      <c r="E296" s="195">
        <f t="shared" si="18"/>
        <v>9.8286521125644719E-2</v>
      </c>
      <c r="F296" s="195">
        <f t="shared" si="18"/>
        <v>1.2935294596430522</v>
      </c>
      <c r="G296" s="195">
        <f t="shared" si="18"/>
        <v>0.57543859649122808</v>
      </c>
      <c r="Q296" s="196">
        <f t="shared" si="19"/>
        <v>2.5399999999999898</v>
      </c>
      <c r="R296" s="201">
        <v>0.81403508771929822</v>
      </c>
      <c r="S296" s="201">
        <v>0.90122358352759424</v>
      </c>
      <c r="T296" s="201">
        <v>9.8776416472405801E-2</v>
      </c>
      <c r="U296" s="201">
        <v>1.2850300772179686</v>
      </c>
      <c r="V296" s="201">
        <v>0.57192982456140351</v>
      </c>
    </row>
    <row r="297" spans="1:22">
      <c r="A297" s="195">
        <f t="shared" ref="A297:A360" si="20">S298</f>
        <v>0.90214211023063107</v>
      </c>
      <c r="B297" s="195">
        <f t="shared" ref="B297:B360" si="21">S298</f>
        <v>0.90214211023063107</v>
      </c>
      <c r="C297" s="196">
        <f t="shared" ref="C297:D360" si="22">Q298</f>
        <v>2.5599999999999894</v>
      </c>
      <c r="D297" s="195">
        <f t="shared" si="22"/>
        <v>0.81403508771929822</v>
      </c>
      <c r="E297" s="195">
        <f t="shared" ref="E297:G360" si="23">T298</f>
        <v>9.7857889769368989E-2</v>
      </c>
      <c r="F297" s="195">
        <f t="shared" si="23"/>
        <v>1.3012101037575747</v>
      </c>
      <c r="G297" s="195">
        <f t="shared" si="23"/>
        <v>0.57543859649122808</v>
      </c>
      <c r="Q297" s="196">
        <f t="shared" si="19"/>
        <v>2.5499999999999896</v>
      </c>
      <c r="R297" s="201">
        <v>0.81403508771929822</v>
      </c>
      <c r="S297" s="201">
        <v>0.90171347887435527</v>
      </c>
      <c r="T297" s="201">
        <v>9.8286521125644719E-2</v>
      </c>
      <c r="U297" s="201">
        <v>1.2935294596430522</v>
      </c>
      <c r="V297" s="201">
        <v>0.57543859649122808</v>
      </c>
    </row>
    <row r="298" spans="1:22">
      <c r="A298" s="195">
        <f t="shared" si="20"/>
        <v>0.90261232439428729</v>
      </c>
      <c r="B298" s="195">
        <f t="shared" si="21"/>
        <v>0.90261232439428729</v>
      </c>
      <c r="C298" s="196">
        <f t="shared" si="22"/>
        <v>2.5699999999999892</v>
      </c>
      <c r="D298" s="195">
        <f t="shared" si="22"/>
        <v>0.81403508771929822</v>
      </c>
      <c r="E298" s="195">
        <f t="shared" si="23"/>
        <v>9.7387675605712737E-2</v>
      </c>
      <c r="F298" s="195">
        <f t="shared" si="23"/>
        <v>1.3094435833059963</v>
      </c>
      <c r="G298" s="195">
        <f t="shared" si="23"/>
        <v>0.57543859649122808</v>
      </c>
      <c r="Q298" s="196">
        <f t="shared" si="19"/>
        <v>2.5599999999999894</v>
      </c>
      <c r="R298" s="201">
        <v>0.81403508771929822</v>
      </c>
      <c r="S298" s="201">
        <v>0.90214211023063107</v>
      </c>
      <c r="T298" s="201">
        <v>9.7857889769368989E-2</v>
      </c>
      <c r="U298" s="201">
        <v>1.3012101037575747</v>
      </c>
      <c r="V298" s="201">
        <v>0.57543859649122808</v>
      </c>
    </row>
    <row r="299" spans="1:22">
      <c r="A299" s="195">
        <f t="shared" si="20"/>
        <v>0.9030627396241705</v>
      </c>
      <c r="B299" s="195">
        <f t="shared" si="21"/>
        <v>0.9030627396241705</v>
      </c>
      <c r="C299" s="196">
        <f t="shared" si="22"/>
        <v>2.579999999999989</v>
      </c>
      <c r="D299" s="195">
        <f t="shared" si="22"/>
        <v>0.81403508771929822</v>
      </c>
      <c r="E299" s="195">
        <f t="shared" si="23"/>
        <v>9.6937260375829518E-2</v>
      </c>
      <c r="F299" s="195">
        <f t="shared" si="23"/>
        <v>1.3174342867977353</v>
      </c>
      <c r="G299" s="195">
        <f t="shared" si="23"/>
        <v>0.57543859649122808</v>
      </c>
      <c r="Q299" s="196">
        <f t="shared" si="19"/>
        <v>2.5699999999999892</v>
      </c>
      <c r="R299" s="201">
        <v>0.81403508771929822</v>
      </c>
      <c r="S299" s="201">
        <v>0.90261232439428729</v>
      </c>
      <c r="T299" s="201">
        <v>9.7387675605712737E-2</v>
      </c>
      <c r="U299" s="201">
        <v>1.3094435833059963</v>
      </c>
      <c r="V299" s="201">
        <v>0.57543859649122808</v>
      </c>
    </row>
    <row r="300" spans="1:22">
      <c r="A300" s="195">
        <f t="shared" si="20"/>
        <v>0.90346928311988806</v>
      </c>
      <c r="B300" s="195">
        <f t="shared" si="21"/>
        <v>0.90346928311988806</v>
      </c>
      <c r="C300" s="196">
        <f t="shared" si="22"/>
        <v>2.5899999999999888</v>
      </c>
      <c r="D300" s="195">
        <f t="shared" si="22"/>
        <v>0.81754385964912279</v>
      </c>
      <c r="E300" s="195">
        <f t="shared" si="23"/>
        <v>9.6530716880111861E-2</v>
      </c>
      <c r="F300" s="195">
        <f t="shared" si="23"/>
        <v>1.3257314370140956</v>
      </c>
      <c r="G300" s="195">
        <f t="shared" si="23"/>
        <v>0.57543859649122808</v>
      </c>
      <c r="Q300" s="196">
        <f t="shared" ref="Q300:Q363" si="24">Q299+0.01</f>
        <v>2.579999999999989</v>
      </c>
      <c r="R300" s="201">
        <v>0.81403508771929822</v>
      </c>
      <c r="S300" s="201">
        <v>0.9030627396241705</v>
      </c>
      <c r="T300" s="201">
        <v>9.6937260375829518E-2</v>
      </c>
      <c r="U300" s="201">
        <v>1.3174342867977353</v>
      </c>
      <c r="V300" s="201">
        <v>0.57543859649122808</v>
      </c>
    </row>
    <row r="301" spans="1:22">
      <c r="A301" s="195">
        <f t="shared" si="20"/>
        <v>0.90385382958924876</v>
      </c>
      <c r="B301" s="195">
        <f t="shared" si="21"/>
        <v>0.90385382958924876</v>
      </c>
      <c r="C301" s="196">
        <f t="shared" si="22"/>
        <v>2.5999999999999885</v>
      </c>
      <c r="D301" s="195">
        <f t="shared" si="22"/>
        <v>0.82105263157894737</v>
      </c>
      <c r="E301" s="195">
        <f t="shared" si="23"/>
        <v>9.6146170410751047E-2</v>
      </c>
      <c r="F301" s="195">
        <f t="shared" si="23"/>
        <v>1.334400632686118</v>
      </c>
      <c r="G301" s="195">
        <f t="shared" si="23"/>
        <v>0.57543859649122808</v>
      </c>
      <c r="Q301" s="196">
        <f t="shared" si="24"/>
        <v>2.5899999999999888</v>
      </c>
      <c r="R301" s="201">
        <v>0.81754385964912279</v>
      </c>
      <c r="S301" s="201">
        <v>0.90346928311988806</v>
      </c>
      <c r="T301" s="201">
        <v>9.6530716880111861E-2</v>
      </c>
      <c r="U301" s="201">
        <v>1.3257314370140956</v>
      </c>
      <c r="V301" s="201">
        <v>0.57543859649122808</v>
      </c>
    </row>
    <row r="302" spans="1:22">
      <c r="A302" s="195">
        <f t="shared" si="20"/>
        <v>0.90418691510962201</v>
      </c>
      <c r="B302" s="195">
        <f t="shared" si="21"/>
        <v>0.90418691510962201</v>
      </c>
      <c r="C302" s="196">
        <f t="shared" si="22"/>
        <v>2.6099999999999883</v>
      </c>
      <c r="D302" s="195">
        <f t="shared" si="22"/>
        <v>0.82105263157894737</v>
      </c>
      <c r="E302" s="195">
        <f t="shared" si="23"/>
        <v>9.5813084890377875E-2</v>
      </c>
      <c r="F302" s="195">
        <f t="shared" si="23"/>
        <v>1.3428682629706739</v>
      </c>
      <c r="G302" s="195">
        <f t="shared" si="23"/>
        <v>0.57894736842105265</v>
      </c>
      <c r="Q302" s="196">
        <f t="shared" si="24"/>
        <v>2.5999999999999885</v>
      </c>
      <c r="R302" s="201">
        <v>0.82105263157894737</v>
      </c>
      <c r="S302" s="201">
        <v>0.90385382958924876</v>
      </c>
      <c r="T302" s="201">
        <v>9.6146170410751047E-2</v>
      </c>
      <c r="U302" s="201">
        <v>1.334400632686118</v>
      </c>
      <c r="V302" s="201">
        <v>0.57543859649122808</v>
      </c>
    </row>
    <row r="303" spans="1:22">
      <c r="A303" s="195">
        <f t="shared" si="20"/>
        <v>0.90452087492870636</v>
      </c>
      <c r="B303" s="195">
        <f t="shared" si="21"/>
        <v>0.90452087492870636</v>
      </c>
      <c r="C303" s="196">
        <f t="shared" si="22"/>
        <v>2.6199999999999881</v>
      </c>
      <c r="D303" s="195">
        <f t="shared" si="22"/>
        <v>0.82105263157894737</v>
      </c>
      <c r="E303" s="195">
        <f t="shared" si="23"/>
        <v>9.5479125071293691E-2</v>
      </c>
      <c r="F303" s="195">
        <f t="shared" si="23"/>
        <v>1.3512379968636672</v>
      </c>
      <c r="G303" s="195">
        <f t="shared" si="23"/>
        <v>0.57894736842105265</v>
      </c>
      <c r="Q303" s="196">
        <f t="shared" si="24"/>
        <v>2.6099999999999883</v>
      </c>
      <c r="R303" s="201">
        <v>0.82105263157894737</v>
      </c>
      <c r="S303" s="201">
        <v>0.90418691510962201</v>
      </c>
      <c r="T303" s="201">
        <v>9.5813084890377875E-2</v>
      </c>
      <c r="U303" s="201">
        <v>1.3428682629706739</v>
      </c>
      <c r="V303" s="201">
        <v>0.57894736842105265</v>
      </c>
    </row>
    <row r="304" spans="1:22">
      <c r="A304" s="195">
        <f t="shared" si="20"/>
        <v>0.90482292431672218</v>
      </c>
      <c r="B304" s="195">
        <f t="shared" si="21"/>
        <v>0.90482292431672218</v>
      </c>
      <c r="C304" s="196">
        <f t="shared" si="22"/>
        <v>2.6299999999999879</v>
      </c>
      <c r="D304" s="195">
        <f t="shared" si="22"/>
        <v>0.82105263157894737</v>
      </c>
      <c r="E304" s="195">
        <f t="shared" si="23"/>
        <v>9.5177075683277809E-2</v>
      </c>
      <c r="F304" s="195">
        <f t="shared" si="23"/>
        <v>1.3590452229464491</v>
      </c>
      <c r="G304" s="195">
        <f t="shared" si="23"/>
        <v>0.57894736842105265</v>
      </c>
      <c r="Q304" s="196">
        <f t="shared" si="24"/>
        <v>2.6199999999999881</v>
      </c>
      <c r="R304" s="201">
        <v>0.82105263157894737</v>
      </c>
      <c r="S304" s="201">
        <v>0.90452087492870636</v>
      </c>
      <c r="T304" s="201">
        <v>9.5479125071293691E-2</v>
      </c>
      <c r="U304" s="201">
        <v>1.3512379968636672</v>
      </c>
      <c r="V304" s="201">
        <v>0.57894736842105265</v>
      </c>
    </row>
    <row r="305" spans="1:22">
      <c r="A305" s="195">
        <f t="shared" si="20"/>
        <v>0.90515688413580653</v>
      </c>
      <c r="B305" s="195">
        <f t="shared" si="21"/>
        <v>0.90515688413580653</v>
      </c>
      <c r="C305" s="196">
        <f t="shared" si="22"/>
        <v>2.6399999999999877</v>
      </c>
      <c r="D305" s="195">
        <f t="shared" si="22"/>
        <v>0.82105263157894737</v>
      </c>
      <c r="E305" s="195">
        <f t="shared" si="23"/>
        <v>9.4843115864193625E-2</v>
      </c>
      <c r="F305" s="195">
        <f t="shared" si="23"/>
        <v>1.3674149568394443</v>
      </c>
      <c r="G305" s="195">
        <f t="shared" si="23"/>
        <v>0.57894736842105265</v>
      </c>
      <c r="Q305" s="196">
        <f t="shared" si="24"/>
        <v>2.6299999999999879</v>
      </c>
      <c r="R305" s="201">
        <v>0.82105263157894737</v>
      </c>
      <c r="S305" s="201">
        <v>0.90482292431672218</v>
      </c>
      <c r="T305" s="201">
        <v>9.5177075683277809E-2</v>
      </c>
      <c r="U305" s="201">
        <v>1.3590452229464491</v>
      </c>
      <c r="V305" s="201">
        <v>0.57894736842105265</v>
      </c>
    </row>
    <row r="306" spans="1:22">
      <c r="A306" s="195">
        <f t="shared" si="20"/>
        <v>0.90547609147832397</v>
      </c>
      <c r="B306" s="195">
        <f t="shared" si="21"/>
        <v>0.90547609147832397</v>
      </c>
      <c r="C306" s="196">
        <f t="shared" si="22"/>
        <v>2.6499999999999875</v>
      </c>
      <c r="D306" s="195">
        <f t="shared" si="22"/>
        <v>0.82105263157894737</v>
      </c>
      <c r="E306" s="195">
        <f t="shared" si="23"/>
        <v>9.4523908521676039E-2</v>
      </c>
      <c r="F306" s="195">
        <f t="shared" si="23"/>
        <v>1.3754906090274905</v>
      </c>
      <c r="G306" s="195">
        <f t="shared" si="23"/>
        <v>0.58245614035087723</v>
      </c>
      <c r="Q306" s="196">
        <f t="shared" si="24"/>
        <v>2.6399999999999877</v>
      </c>
      <c r="R306" s="201">
        <v>0.82105263157894737</v>
      </c>
      <c r="S306" s="201">
        <v>0.90515688413580653</v>
      </c>
      <c r="T306" s="201">
        <v>9.4843115864193625E-2</v>
      </c>
      <c r="U306" s="201">
        <v>1.3674149568394443</v>
      </c>
      <c r="V306" s="201">
        <v>0.57894736842105265</v>
      </c>
    </row>
    <row r="307" spans="1:22">
      <c r="A307" s="195">
        <f t="shared" si="20"/>
        <v>0.90581005129740821</v>
      </c>
      <c r="B307" s="195">
        <f t="shared" si="21"/>
        <v>0.90581005129740821</v>
      </c>
      <c r="C307" s="196">
        <f t="shared" si="22"/>
        <v>2.6599999999999873</v>
      </c>
      <c r="D307" s="195">
        <f t="shared" si="22"/>
        <v>0.82105263157894737</v>
      </c>
      <c r="E307" s="195">
        <f t="shared" si="23"/>
        <v>9.4189948702591869E-2</v>
      </c>
      <c r="F307" s="195">
        <f t="shared" si="23"/>
        <v>1.383860342920485</v>
      </c>
      <c r="G307" s="195">
        <f t="shared" si="23"/>
        <v>0.58245614035087723</v>
      </c>
      <c r="Q307" s="196">
        <f t="shared" si="24"/>
        <v>2.6499999999999875</v>
      </c>
      <c r="R307" s="201">
        <v>0.82105263157894737</v>
      </c>
      <c r="S307" s="201">
        <v>0.90547609147832397</v>
      </c>
      <c r="T307" s="201">
        <v>9.4523908521676039E-2</v>
      </c>
      <c r="U307" s="201">
        <v>1.3754906090274905</v>
      </c>
      <c r="V307" s="201">
        <v>0.58245614035087723</v>
      </c>
    </row>
    <row r="308" spans="1:22">
      <c r="A308" s="195">
        <f t="shared" si="20"/>
        <v>0.90611210068542403</v>
      </c>
      <c r="B308" s="195">
        <f t="shared" si="21"/>
        <v>0.90611210068542403</v>
      </c>
      <c r="C308" s="196">
        <f t="shared" si="22"/>
        <v>2.6699999999999871</v>
      </c>
      <c r="D308" s="195">
        <f t="shared" si="22"/>
        <v>0.82105263157894737</v>
      </c>
      <c r="E308" s="195">
        <f t="shared" si="23"/>
        <v>9.3887899314576001E-2</v>
      </c>
      <c r="F308" s="195">
        <f t="shared" si="23"/>
        <v>1.3916675690032665</v>
      </c>
      <c r="G308" s="195">
        <f t="shared" si="23"/>
        <v>0.58245614035087723</v>
      </c>
      <c r="Q308" s="196">
        <f t="shared" si="24"/>
        <v>2.6599999999999873</v>
      </c>
      <c r="R308" s="201">
        <v>0.82105263157894737</v>
      </c>
      <c r="S308" s="201">
        <v>0.90581005129740821</v>
      </c>
      <c r="T308" s="201">
        <v>9.4189948702591869E-2</v>
      </c>
      <c r="U308" s="201">
        <v>1.383860342920485</v>
      </c>
      <c r="V308" s="201">
        <v>0.58245614035087723</v>
      </c>
    </row>
    <row r="309" spans="1:22">
      <c r="A309" s="195">
        <f t="shared" si="20"/>
        <v>0.90647289083532223</v>
      </c>
      <c r="B309" s="195">
        <f t="shared" si="21"/>
        <v>0.90647289083532223</v>
      </c>
      <c r="C309" s="196">
        <f t="shared" si="22"/>
        <v>2.6799999999999868</v>
      </c>
      <c r="D309" s="195">
        <f t="shared" si="22"/>
        <v>0.82105263157894737</v>
      </c>
      <c r="E309" s="195">
        <f t="shared" si="23"/>
        <v>9.3527109164677907E-2</v>
      </c>
      <c r="F309" s="195">
        <f t="shared" si="23"/>
        <v>1.4006461050545167</v>
      </c>
      <c r="G309" s="195">
        <f t="shared" si="23"/>
        <v>0.58245614035087723</v>
      </c>
      <c r="Q309" s="196">
        <f t="shared" si="24"/>
        <v>2.6699999999999871</v>
      </c>
      <c r="R309" s="201">
        <v>0.82105263157894737</v>
      </c>
      <c r="S309" s="201">
        <v>0.90611210068542403</v>
      </c>
      <c r="T309" s="201">
        <v>9.3887899314576001E-2</v>
      </c>
      <c r="U309" s="201">
        <v>1.3916675690032665</v>
      </c>
      <c r="V309" s="201">
        <v>0.58245614035087723</v>
      </c>
    </row>
    <row r="310" spans="1:22">
      <c r="A310" s="195">
        <f t="shared" si="20"/>
        <v>0.90680685065440614</v>
      </c>
      <c r="B310" s="195">
        <f t="shared" si="21"/>
        <v>0.90680685065440614</v>
      </c>
      <c r="C310" s="196">
        <f t="shared" si="22"/>
        <v>2.6899999999999866</v>
      </c>
      <c r="D310" s="195">
        <f t="shared" si="22"/>
        <v>0.82105263157894737</v>
      </c>
      <c r="E310" s="195">
        <f t="shared" si="23"/>
        <v>9.3193149345593709E-2</v>
      </c>
      <c r="F310" s="195">
        <f t="shared" si="23"/>
        <v>1.4090158389475109</v>
      </c>
      <c r="G310" s="195">
        <f t="shared" si="23"/>
        <v>0.58245614035087723</v>
      </c>
      <c r="Q310" s="196">
        <f t="shared" si="24"/>
        <v>2.6799999999999868</v>
      </c>
      <c r="R310" s="201">
        <v>0.82105263157894737</v>
      </c>
      <c r="S310" s="201">
        <v>0.90647289083532223</v>
      </c>
      <c r="T310" s="201">
        <v>9.3527109164677907E-2</v>
      </c>
      <c r="U310" s="201">
        <v>1.4006461050545167</v>
      </c>
      <c r="V310" s="201">
        <v>0.58245614035087723</v>
      </c>
    </row>
    <row r="311" spans="1:22">
      <c r="A311" s="195">
        <f t="shared" si="20"/>
        <v>0.90709531631204499</v>
      </c>
      <c r="B311" s="195">
        <f t="shared" si="21"/>
        <v>0.90709531631204499</v>
      </c>
      <c r="C311" s="196">
        <f t="shared" si="22"/>
        <v>2.6999999999999864</v>
      </c>
      <c r="D311" s="195">
        <f t="shared" si="22"/>
        <v>0.82456140350877194</v>
      </c>
      <c r="E311" s="195">
        <f t="shared" si="23"/>
        <v>9.2904683687955195E-2</v>
      </c>
      <c r="F311" s="195">
        <f t="shared" si="23"/>
        <v>1.4168366487606709</v>
      </c>
      <c r="G311" s="195">
        <f t="shared" si="23"/>
        <v>0.58245614035087723</v>
      </c>
      <c r="Q311" s="196">
        <f t="shared" si="24"/>
        <v>2.6899999999999866</v>
      </c>
      <c r="R311" s="201">
        <v>0.82105263157894737</v>
      </c>
      <c r="S311" s="201">
        <v>0.90680685065440614</v>
      </c>
      <c r="T311" s="201">
        <v>9.3193149345593709E-2</v>
      </c>
      <c r="U311" s="201">
        <v>1.4090158389475109</v>
      </c>
      <c r="V311" s="201">
        <v>0.58245614035087723</v>
      </c>
    </row>
    <row r="312" spans="1:22">
      <c r="A312" s="195">
        <f t="shared" si="20"/>
        <v>0.90741733326961205</v>
      </c>
      <c r="B312" s="195">
        <f t="shared" si="21"/>
        <v>0.90741733326961205</v>
      </c>
      <c r="C312" s="196">
        <f t="shared" si="22"/>
        <v>2.7099999999999862</v>
      </c>
      <c r="D312" s="195">
        <f t="shared" si="22"/>
        <v>0.82456140350877194</v>
      </c>
      <c r="E312" s="195">
        <f t="shared" si="23"/>
        <v>9.2582666730387952E-2</v>
      </c>
      <c r="F312" s="195">
        <f t="shared" si="23"/>
        <v>1.4259097658493136</v>
      </c>
      <c r="G312" s="195">
        <f t="shared" si="23"/>
        <v>0.58245614035087723</v>
      </c>
      <c r="Q312" s="196">
        <f t="shared" si="24"/>
        <v>2.6999999999999864</v>
      </c>
      <c r="R312" s="201">
        <v>0.82456140350877194</v>
      </c>
      <c r="S312" s="201">
        <v>0.90709531631204499</v>
      </c>
      <c r="T312" s="201">
        <v>9.2904683687955195E-2</v>
      </c>
      <c r="U312" s="201">
        <v>1.4168366487606709</v>
      </c>
      <c r="V312" s="201">
        <v>0.58245614035087723</v>
      </c>
    </row>
    <row r="313" spans="1:22">
      <c r="A313" s="195">
        <f t="shared" si="20"/>
        <v>0.90767795965472575</v>
      </c>
      <c r="B313" s="195">
        <f t="shared" si="21"/>
        <v>0.90767795965472575</v>
      </c>
      <c r="C313" s="196">
        <f t="shared" si="22"/>
        <v>2.719999999999986</v>
      </c>
      <c r="D313" s="195">
        <f t="shared" si="22"/>
        <v>0.82456140350877194</v>
      </c>
      <c r="E313" s="195">
        <f t="shared" si="23"/>
        <v>9.2322040345274387E-2</v>
      </c>
      <c r="F313" s="195">
        <f t="shared" si="23"/>
        <v>1.4337584149349967</v>
      </c>
      <c r="G313" s="195">
        <f t="shared" si="23"/>
        <v>0.58245614035087723</v>
      </c>
      <c r="Q313" s="196">
        <f t="shared" si="24"/>
        <v>2.7099999999999862</v>
      </c>
      <c r="R313" s="201">
        <v>0.82456140350877194</v>
      </c>
      <c r="S313" s="201">
        <v>0.90741733326961205</v>
      </c>
      <c r="T313" s="201">
        <v>9.2582666730387952E-2</v>
      </c>
      <c r="U313" s="201">
        <v>1.4259097658493136</v>
      </c>
      <c r="V313" s="201">
        <v>0.58245614035087723</v>
      </c>
    </row>
    <row r="314" spans="1:22">
      <c r="A314" s="195">
        <f t="shared" si="20"/>
        <v>0.90797049647090755</v>
      </c>
      <c r="B314" s="195">
        <f t="shared" si="21"/>
        <v>0.90797049647090755</v>
      </c>
      <c r="C314" s="196">
        <f t="shared" si="22"/>
        <v>2.7299999999999858</v>
      </c>
      <c r="D314" s="195">
        <f t="shared" si="22"/>
        <v>0.82456140350877194</v>
      </c>
      <c r="E314" s="195">
        <f t="shared" si="23"/>
        <v>9.2029503529092463E-2</v>
      </c>
      <c r="F314" s="195">
        <f t="shared" si="23"/>
        <v>1.4421695718308936</v>
      </c>
      <c r="G314" s="195">
        <f t="shared" si="23"/>
        <v>0.58245614035087723</v>
      </c>
      <c r="Q314" s="196">
        <f t="shared" si="24"/>
        <v>2.719999999999986</v>
      </c>
      <c r="R314" s="201">
        <v>0.82456140350877194</v>
      </c>
      <c r="S314" s="201">
        <v>0.90767795965472575</v>
      </c>
      <c r="T314" s="201">
        <v>9.2322040345274387E-2</v>
      </c>
      <c r="U314" s="201">
        <v>1.4337584149349967</v>
      </c>
      <c r="V314" s="201">
        <v>0.58245614035087723</v>
      </c>
    </row>
    <row r="315" spans="1:22">
      <c r="A315" s="195">
        <f t="shared" si="20"/>
        <v>0.90823112285602114</v>
      </c>
      <c r="B315" s="195">
        <f t="shared" si="21"/>
        <v>0.90823112285602114</v>
      </c>
      <c r="C315" s="196">
        <f t="shared" si="22"/>
        <v>2.7399999999999856</v>
      </c>
      <c r="D315" s="195">
        <f t="shared" si="22"/>
        <v>0.82456140350877194</v>
      </c>
      <c r="E315" s="195">
        <f t="shared" si="23"/>
        <v>9.1768877143978911E-2</v>
      </c>
      <c r="F315" s="195">
        <f t="shared" si="23"/>
        <v>1.4500182209165777</v>
      </c>
      <c r="G315" s="195">
        <f t="shared" si="23"/>
        <v>0.58245614035087723</v>
      </c>
      <c r="Q315" s="196">
        <f t="shared" si="24"/>
        <v>2.7299999999999858</v>
      </c>
      <c r="R315" s="201">
        <v>0.82456140350877194</v>
      </c>
      <c r="S315" s="201">
        <v>0.90797049647090755</v>
      </c>
      <c r="T315" s="201">
        <v>9.2029503529092463E-2</v>
      </c>
      <c r="U315" s="201">
        <v>1.4421695718308936</v>
      </c>
      <c r="V315" s="201">
        <v>0.58245614035087723</v>
      </c>
    </row>
    <row r="316" spans="1:22">
      <c r="A316" s="195">
        <f t="shared" si="20"/>
        <v>0.90854081762670469</v>
      </c>
      <c r="B316" s="195">
        <f t="shared" si="21"/>
        <v>0.90854081762670469</v>
      </c>
      <c r="C316" s="196">
        <f t="shared" si="22"/>
        <v>2.7499999999999853</v>
      </c>
      <c r="D316" s="195">
        <f t="shared" si="22"/>
        <v>0.82456140350877194</v>
      </c>
      <c r="E316" s="195">
        <f t="shared" si="23"/>
        <v>9.1459182373295311E-2</v>
      </c>
      <c r="F316" s="195">
        <f t="shared" si="23"/>
        <v>1.4586978039177374</v>
      </c>
      <c r="G316" s="195">
        <f t="shared" si="23"/>
        <v>0.58245614035087723</v>
      </c>
      <c r="Q316" s="196">
        <f t="shared" si="24"/>
        <v>2.7399999999999856</v>
      </c>
      <c r="R316" s="201">
        <v>0.82456140350877194</v>
      </c>
      <c r="S316" s="201">
        <v>0.90823112285602114</v>
      </c>
      <c r="T316" s="201">
        <v>9.1768877143978911E-2</v>
      </c>
      <c r="U316" s="201">
        <v>1.4500182209165777</v>
      </c>
      <c r="V316" s="201">
        <v>0.58245614035087723</v>
      </c>
    </row>
    <row r="317" spans="1:22">
      <c r="A317" s="195">
        <f t="shared" si="20"/>
        <v>0.90880796235237649</v>
      </c>
      <c r="B317" s="195">
        <f t="shared" si="21"/>
        <v>0.90880796235237649</v>
      </c>
      <c r="C317" s="196">
        <f t="shared" si="22"/>
        <v>2.7599999999999851</v>
      </c>
      <c r="D317" s="195">
        <f t="shared" si="22"/>
        <v>0.82456140350877194</v>
      </c>
      <c r="E317" s="195">
        <f t="shared" si="23"/>
        <v>9.11920376476235E-2</v>
      </c>
      <c r="F317" s="195">
        <f t="shared" si="23"/>
        <v>1.4668899830921689</v>
      </c>
      <c r="G317" s="195">
        <f t="shared" si="23"/>
        <v>0.5859649122807018</v>
      </c>
      <c r="Q317" s="196">
        <f t="shared" si="24"/>
        <v>2.7499999999999853</v>
      </c>
      <c r="R317" s="201">
        <v>0.82456140350877194</v>
      </c>
      <c r="S317" s="201">
        <v>0.90854081762670469</v>
      </c>
      <c r="T317" s="201">
        <v>9.1459182373295311E-2</v>
      </c>
      <c r="U317" s="201">
        <v>1.4586978039177374</v>
      </c>
      <c r="V317" s="201">
        <v>0.58245614035087723</v>
      </c>
    </row>
    <row r="318" spans="1:22">
      <c r="A318" s="195">
        <f t="shared" si="20"/>
        <v>0.9091004991685584</v>
      </c>
      <c r="B318" s="195">
        <f t="shared" si="21"/>
        <v>0.9091004991685584</v>
      </c>
      <c r="C318" s="196">
        <f t="shared" si="22"/>
        <v>2.7699999999999849</v>
      </c>
      <c r="D318" s="195">
        <f t="shared" si="22"/>
        <v>0.82456140350877194</v>
      </c>
      <c r="E318" s="195">
        <f t="shared" si="23"/>
        <v>9.0899500831441632E-2</v>
      </c>
      <c r="F318" s="195">
        <f t="shared" si="23"/>
        <v>1.4753011399880647</v>
      </c>
      <c r="G318" s="195">
        <f t="shared" si="23"/>
        <v>0.5859649122807018</v>
      </c>
      <c r="Q318" s="196">
        <f t="shared" si="24"/>
        <v>2.7599999999999851</v>
      </c>
      <c r="R318" s="201">
        <v>0.82456140350877194</v>
      </c>
      <c r="S318" s="201">
        <v>0.90880796235237649</v>
      </c>
      <c r="T318" s="201">
        <v>9.11920376476235E-2</v>
      </c>
      <c r="U318" s="201">
        <v>1.4668899830921689</v>
      </c>
      <c r="V318" s="201">
        <v>0.5859649122807018</v>
      </c>
    </row>
    <row r="319" spans="1:22">
      <c r="A319" s="195">
        <f t="shared" si="20"/>
        <v>0.90941019393924205</v>
      </c>
      <c r="B319" s="195">
        <f t="shared" si="21"/>
        <v>0.90941019393924205</v>
      </c>
      <c r="C319" s="196">
        <f t="shared" si="22"/>
        <v>2.7799999999999847</v>
      </c>
      <c r="D319" s="195">
        <f t="shared" si="22"/>
        <v>0.82456140350877194</v>
      </c>
      <c r="E319" s="195">
        <f t="shared" si="23"/>
        <v>9.0589806060758074E-2</v>
      </c>
      <c r="F319" s="195">
        <f t="shared" si="23"/>
        <v>1.4839807229892257</v>
      </c>
      <c r="G319" s="195">
        <f t="shared" si="23"/>
        <v>0.5859649122807018</v>
      </c>
      <c r="Q319" s="196">
        <f t="shared" si="24"/>
        <v>2.7699999999999849</v>
      </c>
      <c r="R319" s="201">
        <v>0.82456140350877194</v>
      </c>
      <c r="S319" s="201">
        <v>0.9091004991685584</v>
      </c>
      <c r="T319" s="201">
        <v>9.0899500831441632E-2</v>
      </c>
      <c r="U319" s="201">
        <v>1.4753011399880647</v>
      </c>
      <c r="V319" s="201">
        <v>0.5859649122807018</v>
      </c>
    </row>
    <row r="320" spans="1:22">
      <c r="A320" s="195">
        <f t="shared" si="20"/>
        <v>0.90967082032435542</v>
      </c>
      <c r="B320" s="195">
        <f t="shared" si="21"/>
        <v>0.90967082032435542</v>
      </c>
      <c r="C320" s="196">
        <f t="shared" si="22"/>
        <v>2.7899999999999845</v>
      </c>
      <c r="D320" s="195">
        <f t="shared" si="22"/>
        <v>0.82456140350877194</v>
      </c>
      <c r="E320" s="195">
        <f t="shared" si="23"/>
        <v>9.0329179675644522E-2</v>
      </c>
      <c r="F320" s="195">
        <f t="shared" si="23"/>
        <v>1.4918293720749096</v>
      </c>
      <c r="G320" s="195">
        <f t="shared" si="23"/>
        <v>0.5859649122807018</v>
      </c>
      <c r="Q320" s="196">
        <f t="shared" si="24"/>
        <v>2.7799999999999847</v>
      </c>
      <c r="R320" s="201">
        <v>0.82456140350877194</v>
      </c>
      <c r="S320" s="201">
        <v>0.90941019393924205</v>
      </c>
      <c r="T320" s="201">
        <v>9.0589806060758074E-2</v>
      </c>
      <c r="U320" s="201">
        <v>1.4839807229892257</v>
      </c>
      <c r="V320" s="201">
        <v>0.5859649122807018</v>
      </c>
    </row>
    <row r="321" spans="1:22">
      <c r="A321" s="195">
        <f t="shared" si="20"/>
        <v>0.90996335714053733</v>
      </c>
      <c r="B321" s="195">
        <f t="shared" si="21"/>
        <v>0.90996335714053733</v>
      </c>
      <c r="C321" s="196">
        <f t="shared" si="22"/>
        <v>2.7999999999999843</v>
      </c>
      <c r="D321" s="195">
        <f t="shared" si="22"/>
        <v>0.82456140350877194</v>
      </c>
      <c r="E321" s="195">
        <f t="shared" si="23"/>
        <v>9.0036642859462626E-2</v>
      </c>
      <c r="F321" s="195">
        <f t="shared" si="23"/>
        <v>1.5002405289708067</v>
      </c>
      <c r="G321" s="195">
        <f t="shared" si="23"/>
        <v>0.58947368421052626</v>
      </c>
      <c r="Q321" s="196">
        <f t="shared" si="24"/>
        <v>2.7899999999999845</v>
      </c>
      <c r="R321" s="201">
        <v>0.82456140350877194</v>
      </c>
      <c r="S321" s="201">
        <v>0.90967082032435542</v>
      </c>
      <c r="T321" s="201">
        <v>9.0329179675644522E-2</v>
      </c>
      <c r="U321" s="201">
        <v>1.4918293720749096</v>
      </c>
      <c r="V321" s="201">
        <v>0.5859649122807018</v>
      </c>
    </row>
    <row r="322" spans="1:22">
      <c r="A322" s="195">
        <f t="shared" si="20"/>
        <v>0.91024114148015267</v>
      </c>
      <c r="B322" s="195">
        <f t="shared" si="21"/>
        <v>0.91024114148015267</v>
      </c>
      <c r="C322" s="196">
        <f t="shared" si="22"/>
        <v>2.8099999999999841</v>
      </c>
      <c r="D322" s="195">
        <f t="shared" si="22"/>
        <v>0.82456140350877194</v>
      </c>
      <c r="E322" s="195">
        <f t="shared" si="23"/>
        <v>8.9758858519847357E-2</v>
      </c>
      <c r="F322" s="195">
        <f t="shared" si="23"/>
        <v>1.5083576041617552</v>
      </c>
      <c r="G322" s="195">
        <f t="shared" si="23"/>
        <v>0.59298245614035083</v>
      </c>
      <c r="Q322" s="196">
        <f t="shared" si="24"/>
        <v>2.7999999999999843</v>
      </c>
      <c r="R322" s="201">
        <v>0.82456140350877194</v>
      </c>
      <c r="S322" s="201">
        <v>0.90996335714053733</v>
      </c>
      <c r="T322" s="201">
        <v>9.0036642859462626E-2</v>
      </c>
      <c r="U322" s="201">
        <v>1.5002405289708067</v>
      </c>
      <c r="V322" s="201">
        <v>0.58947368421052626</v>
      </c>
    </row>
    <row r="323" spans="1:22">
      <c r="A323" s="195">
        <f t="shared" si="20"/>
        <v>0.91054600048321832</v>
      </c>
      <c r="B323" s="195">
        <f t="shared" si="21"/>
        <v>0.91054600048321832</v>
      </c>
      <c r="C323" s="196">
        <f t="shared" si="22"/>
        <v>2.8199999999999839</v>
      </c>
      <c r="D323" s="195">
        <f t="shared" si="22"/>
        <v>0.82456140350877194</v>
      </c>
      <c r="E323" s="195">
        <f t="shared" si="23"/>
        <v>8.9453999516781832E-2</v>
      </c>
      <c r="F323" s="195">
        <f t="shared" si="23"/>
        <v>1.5171622951451329</v>
      </c>
      <c r="G323" s="195">
        <f t="shared" si="23"/>
        <v>0.6</v>
      </c>
      <c r="Q323" s="196">
        <f t="shared" si="24"/>
        <v>2.8099999999999841</v>
      </c>
      <c r="R323" s="201">
        <v>0.82456140350877194</v>
      </c>
      <c r="S323" s="201">
        <v>0.91024114148015267</v>
      </c>
      <c r="T323" s="201">
        <v>8.9758858519847357E-2</v>
      </c>
      <c r="U323" s="201">
        <v>1.5083576041617552</v>
      </c>
      <c r="V323" s="201">
        <v>0.59298245614035083</v>
      </c>
    </row>
    <row r="324" spans="1:22">
      <c r="A324" s="195">
        <f t="shared" si="20"/>
        <v>0.91080662686833169</v>
      </c>
      <c r="B324" s="195">
        <f t="shared" si="21"/>
        <v>0.91080662686833169</v>
      </c>
      <c r="C324" s="196">
        <f t="shared" si="22"/>
        <v>2.8299999999999836</v>
      </c>
      <c r="D324" s="195">
        <f t="shared" si="22"/>
        <v>0.82456140350877194</v>
      </c>
      <c r="E324" s="195">
        <f t="shared" si="23"/>
        <v>8.9193373131668252E-2</v>
      </c>
      <c r="F324" s="195">
        <f t="shared" si="23"/>
        <v>1.525010944230818</v>
      </c>
      <c r="G324" s="195">
        <f t="shared" si="23"/>
        <v>0.6</v>
      </c>
      <c r="Q324" s="196">
        <f t="shared" si="24"/>
        <v>2.8199999999999839</v>
      </c>
      <c r="R324" s="201">
        <v>0.82456140350877194</v>
      </c>
      <c r="S324" s="201">
        <v>0.91054600048321832</v>
      </c>
      <c r="T324" s="201">
        <v>8.9453999516781832E-2</v>
      </c>
      <c r="U324" s="201">
        <v>1.5171622951451329</v>
      </c>
      <c r="V324" s="201">
        <v>0.6</v>
      </c>
    </row>
    <row r="325" spans="1:22">
      <c r="A325" s="195">
        <f t="shared" si="20"/>
        <v>0.91110568202507192</v>
      </c>
      <c r="B325" s="195">
        <f t="shared" si="21"/>
        <v>0.91110568202507192</v>
      </c>
      <c r="C325" s="196">
        <f t="shared" si="22"/>
        <v>2.8399999999999834</v>
      </c>
      <c r="D325" s="195">
        <f t="shared" si="22"/>
        <v>0.82456140350877194</v>
      </c>
      <c r="E325" s="195">
        <f t="shared" si="23"/>
        <v>8.8894317974928111E-2</v>
      </c>
      <c r="F325" s="195">
        <f t="shared" si="23"/>
        <v>1.5337656312154591</v>
      </c>
      <c r="G325" s="195">
        <f t="shared" si="23"/>
        <v>0.6</v>
      </c>
      <c r="Q325" s="196">
        <f t="shared" si="24"/>
        <v>2.8299999999999836</v>
      </c>
      <c r="R325" s="201">
        <v>0.82456140350877194</v>
      </c>
      <c r="S325" s="201">
        <v>0.91080662686833169</v>
      </c>
      <c r="T325" s="201">
        <v>8.9193373131668252E-2</v>
      </c>
      <c r="U325" s="201">
        <v>1.525010944230818</v>
      </c>
      <c r="V325" s="201">
        <v>0.6</v>
      </c>
    </row>
    <row r="326" spans="1:22">
      <c r="A326" s="195">
        <f t="shared" si="20"/>
        <v>0.91138346636468726</v>
      </c>
      <c r="B326" s="195">
        <f t="shared" si="21"/>
        <v>0.91138346636468726</v>
      </c>
      <c r="C326" s="196">
        <f t="shared" si="22"/>
        <v>2.8499999999999832</v>
      </c>
      <c r="D326" s="195">
        <f t="shared" si="22"/>
        <v>0.82456140350877194</v>
      </c>
      <c r="E326" s="195">
        <f t="shared" si="23"/>
        <v>8.8616533635312841E-2</v>
      </c>
      <c r="F326" s="195">
        <f t="shared" si="23"/>
        <v>1.5418827064064085</v>
      </c>
      <c r="G326" s="195">
        <f t="shared" si="23"/>
        <v>0.60701754385964912</v>
      </c>
      <c r="Q326" s="196">
        <f t="shared" si="24"/>
        <v>2.8399999999999834</v>
      </c>
      <c r="R326" s="201">
        <v>0.82456140350877194</v>
      </c>
      <c r="S326" s="201">
        <v>0.91110568202507192</v>
      </c>
      <c r="T326" s="201">
        <v>8.8894317974928111E-2</v>
      </c>
      <c r="U326" s="201">
        <v>1.5337656312154591</v>
      </c>
      <c r="V326" s="201">
        <v>0.6</v>
      </c>
    </row>
    <row r="327" spans="1:22">
      <c r="A327" s="195">
        <f t="shared" si="20"/>
        <v>0.91162584800640245</v>
      </c>
      <c r="B327" s="195">
        <f t="shared" si="21"/>
        <v>0.91162584800640245</v>
      </c>
      <c r="C327" s="196">
        <f t="shared" si="22"/>
        <v>2.859999999999983</v>
      </c>
      <c r="D327" s="195">
        <f t="shared" si="22"/>
        <v>0.82807017543859651</v>
      </c>
      <c r="E327" s="195">
        <f t="shared" si="23"/>
        <v>8.8374151993597494E-2</v>
      </c>
      <c r="F327" s="195">
        <f t="shared" si="23"/>
        <v>1.5503440184767703</v>
      </c>
      <c r="G327" s="195">
        <f t="shared" si="23"/>
        <v>0.60701754385964912</v>
      </c>
      <c r="Q327" s="196">
        <f t="shared" si="24"/>
        <v>2.8499999999999832</v>
      </c>
      <c r="R327" s="201">
        <v>0.82456140350877194</v>
      </c>
      <c r="S327" s="201">
        <v>0.91138346636468726</v>
      </c>
      <c r="T327" s="201">
        <v>8.8616533635312841E-2</v>
      </c>
      <c r="U327" s="201">
        <v>1.5418827064064085</v>
      </c>
      <c r="V327" s="201">
        <v>0.60701754385964912</v>
      </c>
    </row>
    <row r="328" spans="1:22">
      <c r="A328" s="195">
        <f t="shared" si="20"/>
        <v>0.91182165690369787</v>
      </c>
      <c r="B328" s="195">
        <f t="shared" si="21"/>
        <v>0.91182165690369787</v>
      </c>
      <c r="C328" s="196">
        <f t="shared" si="22"/>
        <v>2.8699999999999828</v>
      </c>
      <c r="D328" s="195">
        <f t="shared" si="22"/>
        <v>0.83157894736842108</v>
      </c>
      <c r="E328" s="195">
        <f t="shared" si="23"/>
        <v>8.8178343096302014E-2</v>
      </c>
      <c r="F328" s="195">
        <f t="shared" si="23"/>
        <v>1.5588519032915535</v>
      </c>
      <c r="G328" s="195">
        <f t="shared" si="23"/>
        <v>0.60701754385964912</v>
      </c>
      <c r="Q328" s="196">
        <f t="shared" si="24"/>
        <v>2.859999999999983</v>
      </c>
      <c r="R328" s="201">
        <v>0.82807017543859651</v>
      </c>
      <c r="S328" s="201">
        <v>0.91162584800640245</v>
      </c>
      <c r="T328" s="201">
        <v>8.8374151993597494E-2</v>
      </c>
      <c r="U328" s="201">
        <v>1.5503440184767703</v>
      </c>
      <c r="V328" s="201">
        <v>0.60701754385964912</v>
      </c>
    </row>
    <row r="329" spans="1:22">
      <c r="A329" s="195">
        <f t="shared" si="20"/>
        <v>0.91200797420644764</v>
      </c>
      <c r="B329" s="195">
        <f t="shared" si="21"/>
        <v>0.91200797420644764</v>
      </c>
      <c r="C329" s="196">
        <f t="shared" si="22"/>
        <v>2.8799999999999826</v>
      </c>
      <c r="D329" s="195">
        <f t="shared" si="22"/>
        <v>0.83157894736842108</v>
      </c>
      <c r="E329" s="195">
        <f t="shared" si="23"/>
        <v>8.7992025793552253E-2</v>
      </c>
      <c r="F329" s="195">
        <f t="shared" si="23"/>
        <v>1.5670604455193682</v>
      </c>
      <c r="G329" s="195">
        <f t="shared" si="23"/>
        <v>0.60701754385964912</v>
      </c>
      <c r="Q329" s="196">
        <f t="shared" si="24"/>
        <v>2.8699999999999828</v>
      </c>
      <c r="R329" s="201">
        <v>0.83157894736842108</v>
      </c>
      <c r="S329" s="201">
        <v>0.91182165690369787</v>
      </c>
      <c r="T329" s="201">
        <v>8.8178343096302014E-2</v>
      </c>
      <c r="U329" s="201">
        <v>1.5588519032915535</v>
      </c>
      <c r="V329" s="201">
        <v>0.60701754385964912</v>
      </c>
    </row>
    <row r="330" spans="1:22">
      <c r="A330" s="195">
        <f t="shared" si="20"/>
        <v>0.91220231537615548</v>
      </c>
      <c r="B330" s="195">
        <f t="shared" si="21"/>
        <v>0.91220231537615548</v>
      </c>
      <c r="C330" s="196">
        <f t="shared" si="22"/>
        <v>2.8899999999999824</v>
      </c>
      <c r="D330" s="195">
        <f t="shared" si="22"/>
        <v>0.83157894736842108</v>
      </c>
      <c r="E330" s="195">
        <f t="shared" si="23"/>
        <v>8.779768462384438E-2</v>
      </c>
      <c r="F330" s="195">
        <f t="shared" si="23"/>
        <v>1.5755697980617385</v>
      </c>
      <c r="G330" s="195">
        <f t="shared" si="23"/>
        <v>0.60701754385964912</v>
      </c>
      <c r="Q330" s="196">
        <f t="shared" si="24"/>
        <v>2.8799999999999826</v>
      </c>
      <c r="R330" s="201">
        <v>0.83157894736842108</v>
      </c>
      <c r="S330" s="201">
        <v>0.91200797420644764</v>
      </c>
      <c r="T330" s="201">
        <v>8.7992025793552253E-2</v>
      </c>
      <c r="U330" s="201">
        <v>1.5670604455193682</v>
      </c>
      <c r="V330" s="201">
        <v>0.60701754385964912</v>
      </c>
    </row>
    <row r="331" spans="1:22">
      <c r="A331" s="195">
        <f t="shared" si="20"/>
        <v>0.91235720616557325</v>
      </c>
      <c r="B331" s="195">
        <f t="shared" si="21"/>
        <v>0.91235720616557325</v>
      </c>
      <c r="C331" s="196">
        <f t="shared" si="22"/>
        <v>2.8999999999999821</v>
      </c>
      <c r="D331" s="195">
        <f t="shared" si="22"/>
        <v>0.83859649122807023</v>
      </c>
      <c r="E331" s="195">
        <f t="shared" si="23"/>
        <v>8.7642793834426802E-2</v>
      </c>
      <c r="F331" s="195">
        <f t="shared" si="23"/>
        <v>1.5835241827431195</v>
      </c>
      <c r="G331" s="195">
        <f t="shared" si="23"/>
        <v>0.60701754385964912</v>
      </c>
      <c r="Q331" s="196">
        <f t="shared" si="24"/>
        <v>2.8899999999999824</v>
      </c>
      <c r="R331" s="201">
        <v>0.83157894736842108</v>
      </c>
      <c r="S331" s="201">
        <v>0.91220231537615548</v>
      </c>
      <c r="T331" s="201">
        <v>8.779768462384438E-2</v>
      </c>
      <c r="U331" s="201">
        <v>1.5755697980617385</v>
      </c>
      <c r="V331" s="201">
        <v>0.60701754385964912</v>
      </c>
    </row>
    <row r="332" spans="1:22">
      <c r="A332" s="195">
        <f t="shared" si="20"/>
        <v>0.91252581040352865</v>
      </c>
      <c r="B332" s="195">
        <f t="shared" si="21"/>
        <v>0.91252581040352865</v>
      </c>
      <c r="C332" s="196">
        <f t="shared" si="22"/>
        <v>2.9099999999999819</v>
      </c>
      <c r="D332" s="195">
        <f t="shared" si="22"/>
        <v>0.83859649122807023</v>
      </c>
      <c r="E332" s="195">
        <f t="shared" si="23"/>
        <v>8.7474189596471422E-2</v>
      </c>
      <c r="F332" s="195">
        <f t="shared" si="23"/>
        <v>1.5920592722172411</v>
      </c>
      <c r="G332" s="195">
        <f t="shared" si="23"/>
        <v>0.61052631578947369</v>
      </c>
      <c r="Q332" s="196">
        <f t="shared" si="24"/>
        <v>2.8999999999999821</v>
      </c>
      <c r="R332" s="201">
        <v>0.83859649122807023</v>
      </c>
      <c r="S332" s="201">
        <v>0.91235720616557325</v>
      </c>
      <c r="T332" s="201">
        <v>8.7642793834426802E-2</v>
      </c>
      <c r="U332" s="201">
        <v>1.5835241827431195</v>
      </c>
      <c r="V332" s="201">
        <v>0.60701754385964912</v>
      </c>
    </row>
    <row r="333" spans="1:22">
      <c r="A333" s="195">
        <f t="shared" si="20"/>
        <v>0.91269030177886079</v>
      </c>
      <c r="B333" s="195">
        <f t="shared" si="21"/>
        <v>0.91269030177886079</v>
      </c>
      <c r="C333" s="196">
        <f t="shared" si="22"/>
        <v>2.9199999999999817</v>
      </c>
      <c r="D333" s="195">
        <f t="shared" si="22"/>
        <v>0.83859649122807023</v>
      </c>
      <c r="E333" s="195">
        <f t="shared" si="23"/>
        <v>8.7309698221139223E-2</v>
      </c>
      <c r="F333" s="195">
        <f t="shared" si="23"/>
        <v>1.6006859479928359</v>
      </c>
      <c r="G333" s="195">
        <f t="shared" si="23"/>
        <v>0.61403508771929827</v>
      </c>
      <c r="Q333" s="196">
        <f t="shared" si="24"/>
        <v>2.9099999999999819</v>
      </c>
      <c r="R333" s="201">
        <v>0.83859649122807023</v>
      </c>
      <c r="S333" s="201">
        <v>0.91252581040352865</v>
      </c>
      <c r="T333" s="201">
        <v>8.7474189596471422E-2</v>
      </c>
      <c r="U333" s="201">
        <v>1.5920592722172411</v>
      </c>
      <c r="V333" s="201">
        <v>0.61052631578947369</v>
      </c>
    </row>
    <row r="334" spans="1:22">
      <c r="A334" s="195">
        <f t="shared" si="20"/>
        <v>0.91286723309174478</v>
      </c>
      <c r="B334" s="195">
        <f t="shared" si="21"/>
        <v>0.91286723309174478</v>
      </c>
      <c r="C334" s="196">
        <f t="shared" si="22"/>
        <v>2.9299999999999815</v>
      </c>
      <c r="D334" s="195">
        <f t="shared" si="22"/>
        <v>0.83859649122807023</v>
      </c>
      <c r="E334" s="195">
        <f t="shared" si="23"/>
        <v>8.7132766908255221E-2</v>
      </c>
      <c r="F334" s="195">
        <f t="shared" si="23"/>
        <v>1.6096185666663958</v>
      </c>
      <c r="G334" s="195">
        <f t="shared" si="23"/>
        <v>0.61403508771929827</v>
      </c>
      <c r="Q334" s="196">
        <f t="shared" si="24"/>
        <v>2.9199999999999817</v>
      </c>
      <c r="R334" s="201">
        <v>0.83859649122807023</v>
      </c>
      <c r="S334" s="201">
        <v>0.91269030177886079</v>
      </c>
      <c r="T334" s="201">
        <v>8.7309698221139223E-2</v>
      </c>
      <c r="U334" s="201">
        <v>1.6006859479928359</v>
      </c>
      <c r="V334" s="201">
        <v>0.61403508771929827</v>
      </c>
    </row>
    <row r="335" spans="1:22">
      <c r="A335" s="195">
        <f t="shared" si="20"/>
        <v>0.91301793081737959</v>
      </c>
      <c r="B335" s="195">
        <f t="shared" si="21"/>
        <v>0.91301793081737959</v>
      </c>
      <c r="C335" s="196">
        <f t="shared" si="22"/>
        <v>2.9399999999999813</v>
      </c>
      <c r="D335" s="195">
        <f t="shared" si="22"/>
        <v>0.83859649122807023</v>
      </c>
      <c r="E335" s="195">
        <f t="shared" si="23"/>
        <v>8.69820691826204E-2</v>
      </c>
      <c r="F335" s="195">
        <f t="shared" si="23"/>
        <v>1.6175771444115596</v>
      </c>
      <c r="G335" s="195">
        <f t="shared" si="23"/>
        <v>0.61403508771929827</v>
      </c>
      <c r="Q335" s="196">
        <f t="shared" si="24"/>
        <v>2.9299999999999815</v>
      </c>
      <c r="R335" s="201">
        <v>0.83859649122807023</v>
      </c>
      <c r="S335" s="201">
        <v>0.91286723309174478</v>
      </c>
      <c r="T335" s="201">
        <v>8.7132766908255221E-2</v>
      </c>
      <c r="U335" s="201">
        <v>1.6096185666663958</v>
      </c>
      <c r="V335" s="201">
        <v>0.61403508771929827</v>
      </c>
    </row>
    <row r="336" spans="1:22">
      <c r="A336" s="195">
        <f t="shared" si="20"/>
        <v>0.91319654386212756</v>
      </c>
      <c r="B336" s="195">
        <f t="shared" si="21"/>
        <v>0.91319654386212756</v>
      </c>
      <c r="C336" s="196">
        <f t="shared" si="22"/>
        <v>2.9499999999999811</v>
      </c>
      <c r="D336" s="195">
        <f t="shared" si="22"/>
        <v>0.83859649122807023</v>
      </c>
      <c r="E336" s="195">
        <f t="shared" si="23"/>
        <v>8.6803456137872381E-2</v>
      </c>
      <c r="F336" s="195">
        <f t="shared" si="23"/>
        <v>1.6263878091386548</v>
      </c>
      <c r="G336" s="195">
        <f t="shared" si="23"/>
        <v>0.62105263157894741</v>
      </c>
      <c r="Q336" s="196">
        <f t="shared" si="24"/>
        <v>2.9399999999999813</v>
      </c>
      <c r="R336" s="201">
        <v>0.83859649122807023</v>
      </c>
      <c r="S336" s="201">
        <v>0.91301793081737959</v>
      </c>
      <c r="T336" s="201">
        <v>8.69820691826204E-2</v>
      </c>
      <c r="U336" s="201">
        <v>1.6175771444115596</v>
      </c>
      <c r="V336" s="201">
        <v>0.61403508771929827</v>
      </c>
    </row>
    <row r="337" spans="1:22">
      <c r="A337" s="195">
        <f t="shared" si="20"/>
        <v>0.91336514810008318</v>
      </c>
      <c r="B337" s="195">
        <f t="shared" si="21"/>
        <v>0.91336514810008318</v>
      </c>
      <c r="C337" s="196">
        <f t="shared" si="22"/>
        <v>2.9599999999999809</v>
      </c>
      <c r="D337" s="195">
        <f t="shared" si="22"/>
        <v>0.83859649122807023</v>
      </c>
      <c r="E337" s="195">
        <f t="shared" si="23"/>
        <v>8.6634851899916973E-2</v>
      </c>
      <c r="F337" s="195">
        <f t="shared" si="23"/>
        <v>1.6349228986127784</v>
      </c>
      <c r="G337" s="195">
        <f t="shared" si="23"/>
        <v>0.62105263157894741</v>
      </c>
      <c r="Q337" s="196">
        <f t="shared" si="24"/>
        <v>2.9499999999999811</v>
      </c>
      <c r="R337" s="201">
        <v>0.83859649122807023</v>
      </c>
      <c r="S337" s="201">
        <v>0.91319654386212756</v>
      </c>
      <c r="T337" s="201">
        <v>8.6803456137872381E-2</v>
      </c>
      <c r="U337" s="201">
        <v>1.6263878091386548</v>
      </c>
      <c r="V337" s="201">
        <v>0.62105263157894741</v>
      </c>
    </row>
    <row r="338" spans="1:22">
      <c r="A338" s="195">
        <f t="shared" si="20"/>
        <v>0.91351584582571776</v>
      </c>
      <c r="B338" s="195">
        <f t="shared" si="21"/>
        <v>0.91351584582571776</v>
      </c>
      <c r="C338" s="196">
        <f t="shared" si="22"/>
        <v>2.9699999999999807</v>
      </c>
      <c r="D338" s="195">
        <f t="shared" si="22"/>
        <v>0.83859649122807023</v>
      </c>
      <c r="E338" s="195">
        <f t="shared" si="23"/>
        <v>8.648415417428218E-2</v>
      </c>
      <c r="F338" s="195">
        <f t="shared" si="23"/>
        <v>1.6428814763579411</v>
      </c>
      <c r="G338" s="195">
        <f t="shared" si="23"/>
        <v>0.62105263157894741</v>
      </c>
      <c r="Q338" s="196">
        <f t="shared" si="24"/>
        <v>2.9599999999999809</v>
      </c>
      <c r="R338" s="201">
        <v>0.83859649122807023</v>
      </c>
      <c r="S338" s="201">
        <v>0.91336514810008318</v>
      </c>
      <c r="T338" s="201">
        <v>8.6634851899916973E-2</v>
      </c>
      <c r="U338" s="201">
        <v>1.6349228986127784</v>
      </c>
      <c r="V338" s="201">
        <v>0.62105263157894741</v>
      </c>
    </row>
    <row r="339" spans="1:22">
      <c r="A339" s="195">
        <f t="shared" si="20"/>
        <v>0.91369445887046574</v>
      </c>
      <c r="B339" s="195">
        <f t="shared" si="21"/>
        <v>0.91369445887046574</v>
      </c>
      <c r="C339" s="196">
        <f t="shared" si="22"/>
        <v>2.9799999999999804</v>
      </c>
      <c r="D339" s="195">
        <f t="shared" si="22"/>
        <v>0.83859649122807023</v>
      </c>
      <c r="E339" s="195">
        <f t="shared" si="23"/>
        <v>8.6305541129534133E-2</v>
      </c>
      <c r="F339" s="195">
        <f t="shared" si="23"/>
        <v>1.6516921410850369</v>
      </c>
      <c r="G339" s="195">
        <f t="shared" si="23"/>
        <v>0.62456140350877198</v>
      </c>
      <c r="Q339" s="196">
        <f t="shared" si="24"/>
        <v>2.9699999999999807</v>
      </c>
      <c r="R339" s="201">
        <v>0.83859649122807023</v>
      </c>
      <c r="S339" s="201">
        <v>0.91351584582571776</v>
      </c>
      <c r="T339" s="201">
        <v>8.648415417428218E-2</v>
      </c>
      <c r="U339" s="201">
        <v>1.6428814763579411</v>
      </c>
      <c r="V339" s="201">
        <v>0.62105263157894741</v>
      </c>
    </row>
    <row r="340" spans="1:22">
      <c r="A340" s="195">
        <f t="shared" si="20"/>
        <v>0.91384515659610055</v>
      </c>
      <c r="B340" s="195">
        <f t="shared" si="21"/>
        <v>0.91384515659610055</v>
      </c>
      <c r="C340" s="196">
        <f t="shared" si="22"/>
        <v>2.9899999999999802</v>
      </c>
      <c r="D340" s="195">
        <f t="shared" si="22"/>
        <v>0.83859649122807023</v>
      </c>
      <c r="E340" s="195">
        <f t="shared" si="23"/>
        <v>8.6154843403899367E-2</v>
      </c>
      <c r="F340" s="195">
        <f t="shared" si="23"/>
        <v>1.6596507188302001</v>
      </c>
      <c r="G340" s="195">
        <f t="shared" si="23"/>
        <v>0.62456140350877198</v>
      </c>
      <c r="Q340" s="196">
        <f t="shared" si="24"/>
        <v>2.9799999999999804</v>
      </c>
      <c r="R340" s="201">
        <v>0.83859649122807023</v>
      </c>
      <c r="S340" s="201">
        <v>0.91369445887046574</v>
      </c>
      <c r="T340" s="201">
        <v>8.6305541129534133E-2</v>
      </c>
      <c r="U340" s="201">
        <v>1.6516921410850369</v>
      </c>
      <c r="V340" s="201">
        <v>0.62456140350877198</v>
      </c>
    </row>
    <row r="341" spans="1:22">
      <c r="A341" s="195">
        <f t="shared" si="20"/>
        <v>0.91401712513886024</v>
      </c>
      <c r="B341" s="195">
        <f t="shared" si="21"/>
        <v>0.91401712513886024</v>
      </c>
      <c r="C341" s="196">
        <f t="shared" si="22"/>
        <v>2.99999999999998</v>
      </c>
      <c r="D341" s="195">
        <f t="shared" si="22"/>
        <v>0.83859649122807023</v>
      </c>
      <c r="E341" s="195">
        <f t="shared" si="23"/>
        <v>8.598287486113973E-2</v>
      </c>
      <c r="F341" s="195">
        <f t="shared" si="23"/>
        <v>1.6685324924288236</v>
      </c>
      <c r="G341" s="195">
        <f t="shared" si="23"/>
        <v>0.62456140350877198</v>
      </c>
      <c r="Q341" s="196">
        <f t="shared" si="24"/>
        <v>2.9899999999999802</v>
      </c>
      <c r="R341" s="201">
        <v>0.83859649122807023</v>
      </c>
      <c r="S341" s="201">
        <v>0.91384515659610055</v>
      </c>
      <c r="T341" s="201">
        <v>8.6154843403899367E-2</v>
      </c>
      <c r="U341" s="201">
        <v>1.6596507188302001</v>
      </c>
      <c r="V341" s="201">
        <v>0.62456140350877198</v>
      </c>
    </row>
    <row r="342" spans="1:22">
      <c r="A342" s="195">
        <f t="shared" si="20"/>
        <v>0.91416782286449505</v>
      </c>
      <c r="B342" s="195">
        <f t="shared" si="21"/>
        <v>0.91416782286449505</v>
      </c>
      <c r="C342" s="196">
        <f t="shared" si="22"/>
        <v>3.0099999999999798</v>
      </c>
      <c r="D342" s="195">
        <f t="shared" si="22"/>
        <v>0.83859649122807023</v>
      </c>
      <c r="E342" s="195">
        <f t="shared" si="23"/>
        <v>8.5832177135504964E-2</v>
      </c>
      <c r="F342" s="195">
        <f t="shared" si="23"/>
        <v>1.6764910701739868</v>
      </c>
      <c r="G342" s="195">
        <f t="shared" si="23"/>
        <v>0.62807017543859645</v>
      </c>
      <c r="Q342" s="196">
        <f t="shared" si="24"/>
        <v>2.99999999999998</v>
      </c>
      <c r="R342" s="201">
        <v>0.83859649122807023</v>
      </c>
      <c r="S342" s="201">
        <v>0.91401712513886024</v>
      </c>
      <c r="T342" s="201">
        <v>8.598287486113973E-2</v>
      </c>
      <c r="U342" s="201">
        <v>1.6685324924288236</v>
      </c>
      <c r="V342" s="201">
        <v>0.62456140350877198</v>
      </c>
    </row>
    <row r="343" spans="1:22">
      <c r="A343" s="195">
        <f t="shared" si="20"/>
        <v>0.91434643590924314</v>
      </c>
      <c r="B343" s="195">
        <f t="shared" si="21"/>
        <v>0.91434643590924314</v>
      </c>
      <c r="C343" s="196">
        <f t="shared" si="22"/>
        <v>3.0199999999999796</v>
      </c>
      <c r="D343" s="195">
        <f t="shared" si="22"/>
        <v>0.83859649122807023</v>
      </c>
      <c r="E343" s="195">
        <f t="shared" si="23"/>
        <v>8.5653564090756903E-2</v>
      </c>
      <c r="F343" s="195">
        <f t="shared" si="23"/>
        <v>1.685301734901083</v>
      </c>
      <c r="G343" s="195">
        <f t="shared" si="23"/>
        <v>0.62807017543859645</v>
      </c>
      <c r="Q343" s="196">
        <f t="shared" si="24"/>
        <v>3.0099999999999798</v>
      </c>
      <c r="R343" s="201">
        <v>0.83859649122807023</v>
      </c>
      <c r="S343" s="201">
        <v>0.91416782286449505</v>
      </c>
      <c r="T343" s="201">
        <v>8.5832177135504964E-2</v>
      </c>
      <c r="U343" s="201">
        <v>1.6764910701739868</v>
      </c>
      <c r="V343" s="201">
        <v>0.62807017543859645</v>
      </c>
    </row>
    <row r="344" spans="1:22">
      <c r="A344" s="195">
        <f t="shared" si="20"/>
        <v>0.91450546070980643</v>
      </c>
      <c r="B344" s="195">
        <f t="shared" si="21"/>
        <v>0.91450546070980643</v>
      </c>
      <c r="C344" s="196">
        <f t="shared" si="22"/>
        <v>3.0299999999999794</v>
      </c>
      <c r="D344" s="195">
        <f t="shared" si="22"/>
        <v>0.83859649122807023</v>
      </c>
      <c r="E344" s="195">
        <f t="shared" si="23"/>
        <v>8.549453929019353E-2</v>
      </c>
      <c r="F344" s="195">
        <f t="shared" si="23"/>
        <v>1.6936578418456825</v>
      </c>
      <c r="G344" s="195">
        <f t="shared" si="23"/>
        <v>0.62807017543859645</v>
      </c>
      <c r="Q344" s="196">
        <f t="shared" si="24"/>
        <v>3.0199999999999796</v>
      </c>
      <c r="R344" s="201">
        <v>0.83859649122807023</v>
      </c>
      <c r="S344" s="201">
        <v>0.91434643590924314</v>
      </c>
      <c r="T344" s="201">
        <v>8.5653564090756903E-2</v>
      </c>
      <c r="U344" s="201">
        <v>1.685301734901083</v>
      </c>
      <c r="V344" s="201">
        <v>0.62807017543859645</v>
      </c>
    </row>
    <row r="345" spans="1:22">
      <c r="A345" s="195">
        <f t="shared" si="20"/>
        <v>0.91467406494776182</v>
      </c>
      <c r="B345" s="195">
        <f t="shared" si="21"/>
        <v>0.91467406494776182</v>
      </c>
      <c r="C345" s="196">
        <f t="shared" si="22"/>
        <v>3.0399999999999792</v>
      </c>
      <c r="D345" s="195">
        <f t="shared" si="22"/>
        <v>0.83859649122807023</v>
      </c>
      <c r="E345" s="195">
        <f t="shared" si="23"/>
        <v>8.5325935052238122E-2</v>
      </c>
      <c r="F345" s="195">
        <f t="shared" si="23"/>
        <v>1.7021929313198056</v>
      </c>
      <c r="G345" s="195">
        <f t="shared" si="23"/>
        <v>0.62807017543859645</v>
      </c>
      <c r="Q345" s="196">
        <f t="shared" si="24"/>
        <v>3.0299999999999794</v>
      </c>
      <c r="R345" s="201">
        <v>0.83859649122807023</v>
      </c>
      <c r="S345" s="201">
        <v>0.91450546070980643</v>
      </c>
      <c r="T345" s="201">
        <v>8.549453929019353E-2</v>
      </c>
      <c r="U345" s="201">
        <v>1.6936578418456825</v>
      </c>
      <c r="V345" s="201">
        <v>0.62807017543859645</v>
      </c>
    </row>
    <row r="346" spans="1:22">
      <c r="A346" s="195">
        <f t="shared" si="20"/>
        <v>0.9148526779925098</v>
      </c>
      <c r="B346" s="195">
        <f t="shared" si="21"/>
        <v>0.9148526779925098</v>
      </c>
      <c r="C346" s="196">
        <f t="shared" si="22"/>
        <v>3.049999999999979</v>
      </c>
      <c r="D346" s="195">
        <f t="shared" si="22"/>
        <v>0.83859649122807023</v>
      </c>
      <c r="E346" s="195">
        <f t="shared" si="23"/>
        <v>8.5147322007490076E-2</v>
      </c>
      <c r="F346" s="195">
        <f t="shared" si="23"/>
        <v>1.7110035960469014</v>
      </c>
      <c r="G346" s="195">
        <f t="shared" si="23"/>
        <v>0.62807017543859645</v>
      </c>
      <c r="Q346" s="196">
        <f t="shared" si="24"/>
        <v>3.0399999999999792</v>
      </c>
      <c r="R346" s="201">
        <v>0.83859649122807023</v>
      </c>
      <c r="S346" s="201">
        <v>0.91467406494776182</v>
      </c>
      <c r="T346" s="201">
        <v>8.5325935052238122E-2</v>
      </c>
      <c r="U346" s="201">
        <v>1.7021929313198056</v>
      </c>
      <c r="V346" s="201">
        <v>0.62807017543859645</v>
      </c>
    </row>
    <row r="347" spans="1:22">
      <c r="A347" s="195">
        <f t="shared" si="20"/>
        <v>0.91500337571814461</v>
      </c>
      <c r="B347" s="195">
        <f t="shared" si="21"/>
        <v>0.91500337571814461</v>
      </c>
      <c r="C347" s="196">
        <f t="shared" si="22"/>
        <v>3.0599999999999787</v>
      </c>
      <c r="D347" s="195">
        <f t="shared" si="22"/>
        <v>0.83859649122807023</v>
      </c>
      <c r="E347" s="195">
        <f t="shared" si="23"/>
        <v>8.4996624281855351E-2</v>
      </c>
      <c r="F347" s="195">
        <f t="shared" si="23"/>
        <v>1.7189621737920644</v>
      </c>
      <c r="G347" s="195">
        <f t="shared" si="23"/>
        <v>0.62807017543859645</v>
      </c>
      <c r="Q347" s="196">
        <f t="shared" si="24"/>
        <v>3.049999999999979</v>
      </c>
      <c r="R347" s="201">
        <v>0.83859649122807023</v>
      </c>
      <c r="S347" s="201">
        <v>0.9148526779925098</v>
      </c>
      <c r="T347" s="201">
        <v>8.5147322007490076E-2</v>
      </c>
      <c r="U347" s="201">
        <v>1.7110035960469014</v>
      </c>
      <c r="V347" s="201">
        <v>0.62807017543859645</v>
      </c>
    </row>
    <row r="348" spans="1:22">
      <c r="A348" s="195">
        <f t="shared" si="20"/>
        <v>0.9151719799561</v>
      </c>
      <c r="B348" s="195">
        <f t="shared" si="21"/>
        <v>0.9151719799561</v>
      </c>
      <c r="C348" s="196">
        <f t="shared" si="22"/>
        <v>3.0699999999999785</v>
      </c>
      <c r="D348" s="195">
        <f t="shared" si="22"/>
        <v>0.83859649122807023</v>
      </c>
      <c r="E348" s="195">
        <f t="shared" si="23"/>
        <v>8.4828020043899915E-2</v>
      </c>
      <c r="F348" s="195">
        <f t="shared" si="23"/>
        <v>1.7274972632661878</v>
      </c>
      <c r="G348" s="195">
        <f t="shared" si="23"/>
        <v>0.62807017543859645</v>
      </c>
      <c r="Q348" s="196">
        <f t="shared" si="24"/>
        <v>3.0599999999999787</v>
      </c>
      <c r="R348" s="201">
        <v>0.83859649122807023</v>
      </c>
      <c r="S348" s="201">
        <v>0.91500337571814461</v>
      </c>
      <c r="T348" s="201">
        <v>8.4996624281855351E-2</v>
      </c>
      <c r="U348" s="201">
        <v>1.7189621737920644</v>
      </c>
      <c r="V348" s="201">
        <v>0.62807017543859645</v>
      </c>
    </row>
    <row r="349" spans="1:22">
      <c r="A349" s="195">
        <f t="shared" si="20"/>
        <v>0.91533605079333158</v>
      </c>
      <c r="B349" s="195">
        <f t="shared" si="21"/>
        <v>0.91533605079333158</v>
      </c>
      <c r="C349" s="196">
        <f t="shared" si="22"/>
        <v>3.0799999999999783</v>
      </c>
      <c r="D349" s="195">
        <f t="shared" si="22"/>
        <v>0.83859649122807023</v>
      </c>
      <c r="E349" s="195">
        <f t="shared" si="23"/>
        <v>8.4663949206668254E-2</v>
      </c>
      <c r="F349" s="195">
        <f t="shared" si="23"/>
        <v>1.7360781003888244</v>
      </c>
      <c r="G349" s="195">
        <f t="shared" si="23"/>
        <v>0.63157894736842102</v>
      </c>
      <c r="Q349" s="196">
        <f t="shared" si="24"/>
        <v>3.0699999999999785</v>
      </c>
      <c r="R349" s="201">
        <v>0.83859649122807023</v>
      </c>
      <c r="S349" s="201">
        <v>0.9151719799561</v>
      </c>
      <c r="T349" s="201">
        <v>8.4828020043899915E-2</v>
      </c>
      <c r="U349" s="201">
        <v>1.7274972632661878</v>
      </c>
      <c r="V349" s="201">
        <v>0.62807017543859645</v>
      </c>
    </row>
    <row r="350" spans="1:22">
      <c r="A350" s="195">
        <f t="shared" si="20"/>
        <v>0.9155046550312872</v>
      </c>
      <c r="B350" s="195">
        <f t="shared" si="21"/>
        <v>0.9155046550312872</v>
      </c>
      <c r="C350" s="196">
        <f t="shared" si="22"/>
        <v>3.0899999999999781</v>
      </c>
      <c r="D350" s="195">
        <f t="shared" si="22"/>
        <v>0.83859649122807023</v>
      </c>
      <c r="E350" s="195">
        <f t="shared" si="23"/>
        <v>8.4495344968712832E-2</v>
      </c>
      <c r="F350" s="195">
        <f t="shared" si="23"/>
        <v>1.7446131898629464</v>
      </c>
      <c r="G350" s="195">
        <f t="shared" si="23"/>
        <v>0.63508771929824559</v>
      </c>
      <c r="Q350" s="196">
        <f t="shared" si="24"/>
        <v>3.0799999999999783</v>
      </c>
      <c r="R350" s="201">
        <v>0.83859649122807023</v>
      </c>
      <c r="S350" s="201">
        <v>0.91533605079333158</v>
      </c>
      <c r="T350" s="201">
        <v>8.4663949206668254E-2</v>
      </c>
      <c r="U350" s="201">
        <v>1.7360781003888244</v>
      </c>
      <c r="V350" s="201">
        <v>0.63157894736842102</v>
      </c>
    </row>
    <row r="351" spans="1:22">
      <c r="A351" s="195">
        <f t="shared" si="20"/>
        <v>0.91565535275692178</v>
      </c>
      <c r="B351" s="195">
        <f t="shared" si="21"/>
        <v>0.91565535275692178</v>
      </c>
      <c r="C351" s="196">
        <f t="shared" si="22"/>
        <v>3.0999999999999779</v>
      </c>
      <c r="D351" s="195">
        <f t="shared" si="22"/>
        <v>0.83859649122807023</v>
      </c>
      <c r="E351" s="195">
        <f t="shared" si="23"/>
        <v>8.4344647243078066E-2</v>
      </c>
      <c r="F351" s="195">
        <f t="shared" si="23"/>
        <v>1.7525717676081101</v>
      </c>
      <c r="G351" s="195">
        <f t="shared" si="23"/>
        <v>0.63859649122807016</v>
      </c>
      <c r="Q351" s="196">
        <f t="shared" si="24"/>
        <v>3.0899999999999781</v>
      </c>
      <c r="R351" s="201">
        <v>0.83859649122807023</v>
      </c>
      <c r="S351" s="201">
        <v>0.9155046550312872</v>
      </c>
      <c r="T351" s="201">
        <v>8.4495344968712832E-2</v>
      </c>
      <c r="U351" s="201">
        <v>1.7446131898629464</v>
      </c>
      <c r="V351" s="201">
        <v>0.63508771929824559</v>
      </c>
    </row>
    <row r="352" spans="1:22">
      <c r="A352" s="195">
        <f t="shared" si="20"/>
        <v>0.9158239569948774</v>
      </c>
      <c r="B352" s="195">
        <f t="shared" si="21"/>
        <v>0.9158239569948774</v>
      </c>
      <c r="C352" s="196">
        <f t="shared" si="22"/>
        <v>3.1099999999999777</v>
      </c>
      <c r="D352" s="195">
        <f t="shared" si="22"/>
        <v>0.83859649122807023</v>
      </c>
      <c r="E352" s="195">
        <f t="shared" si="23"/>
        <v>8.4176043005122658E-2</v>
      </c>
      <c r="F352" s="195">
        <f t="shared" si="23"/>
        <v>1.7611068570822326</v>
      </c>
      <c r="G352" s="195">
        <f t="shared" si="23"/>
        <v>0.64210526315789473</v>
      </c>
      <c r="Q352" s="196">
        <f t="shared" si="24"/>
        <v>3.0999999999999779</v>
      </c>
      <c r="R352" s="201">
        <v>0.83859649122807023</v>
      </c>
      <c r="S352" s="201">
        <v>0.91565535275692178</v>
      </c>
      <c r="T352" s="201">
        <v>8.4344647243078066E-2</v>
      </c>
      <c r="U352" s="201">
        <v>1.7525717676081101</v>
      </c>
      <c r="V352" s="201">
        <v>0.63859649122807016</v>
      </c>
    </row>
    <row r="353" spans="1:22">
      <c r="A353" s="195">
        <f t="shared" si="20"/>
        <v>0.91598466352730479</v>
      </c>
      <c r="B353" s="195">
        <f t="shared" si="21"/>
        <v>0.91598466352730479</v>
      </c>
      <c r="C353" s="196">
        <f t="shared" si="22"/>
        <v>3.1199999999999775</v>
      </c>
      <c r="D353" s="195">
        <f t="shared" si="22"/>
        <v>0.83859649122807023</v>
      </c>
      <c r="E353" s="195">
        <f t="shared" si="23"/>
        <v>8.4015336472695282E-2</v>
      </c>
      <c r="F353" s="195">
        <f t="shared" si="23"/>
        <v>1.7693410100803697</v>
      </c>
      <c r="G353" s="195">
        <f t="shared" si="23"/>
        <v>0.64210526315789473</v>
      </c>
      <c r="Q353" s="196">
        <f t="shared" si="24"/>
        <v>3.1099999999999777</v>
      </c>
      <c r="R353" s="201">
        <v>0.83859649122807023</v>
      </c>
      <c r="S353" s="201">
        <v>0.9158239569948774</v>
      </c>
      <c r="T353" s="201">
        <v>8.4176043005122658E-2</v>
      </c>
      <c r="U353" s="201">
        <v>1.7611068570822326</v>
      </c>
      <c r="V353" s="201">
        <v>0.64210526315789473</v>
      </c>
    </row>
    <row r="354" spans="1:22">
      <c r="A354" s="195">
        <f t="shared" si="20"/>
        <v>0.91615326776526018</v>
      </c>
      <c r="B354" s="195">
        <f t="shared" si="21"/>
        <v>0.91615326776526018</v>
      </c>
      <c r="C354" s="196">
        <f t="shared" si="22"/>
        <v>3.1299999999999772</v>
      </c>
      <c r="D354" s="195">
        <f t="shared" si="22"/>
        <v>0.83859649122807023</v>
      </c>
      <c r="E354" s="195">
        <f t="shared" si="23"/>
        <v>8.384673223473986E-2</v>
      </c>
      <c r="F354" s="195">
        <f t="shared" si="23"/>
        <v>1.7778760995544924</v>
      </c>
      <c r="G354" s="195">
        <f t="shared" si="23"/>
        <v>0.64912280701754388</v>
      </c>
      <c r="Q354" s="196">
        <f t="shared" si="24"/>
        <v>3.1199999999999775</v>
      </c>
      <c r="R354" s="201">
        <v>0.83859649122807023</v>
      </c>
      <c r="S354" s="201">
        <v>0.91598466352730479</v>
      </c>
      <c r="T354" s="201">
        <v>8.4015336472695282E-2</v>
      </c>
      <c r="U354" s="201">
        <v>1.7693410100803697</v>
      </c>
      <c r="V354" s="201">
        <v>0.64210526315789473</v>
      </c>
    </row>
    <row r="355" spans="1:22">
      <c r="A355" s="195">
        <f t="shared" si="20"/>
        <v>0.91633019907814428</v>
      </c>
      <c r="B355" s="195">
        <f t="shared" si="21"/>
        <v>0.91633019907814428</v>
      </c>
      <c r="C355" s="196">
        <f t="shared" si="22"/>
        <v>3.139999999999977</v>
      </c>
      <c r="D355" s="195">
        <f t="shared" si="22"/>
        <v>0.83859649122807023</v>
      </c>
      <c r="E355" s="195">
        <f t="shared" si="23"/>
        <v>8.3669800921855858E-2</v>
      </c>
      <c r="F355" s="195">
        <f t="shared" si="23"/>
        <v>1.7868087182280528</v>
      </c>
      <c r="G355" s="195">
        <f t="shared" si="23"/>
        <v>0.65263157894736845</v>
      </c>
      <c r="Q355" s="196">
        <f t="shared" si="24"/>
        <v>3.1299999999999772</v>
      </c>
      <c r="R355" s="201">
        <v>0.83859649122807023</v>
      </c>
      <c r="S355" s="201">
        <v>0.91615326776526018</v>
      </c>
      <c r="T355" s="201">
        <v>8.384673223473986E-2</v>
      </c>
      <c r="U355" s="201">
        <v>1.7778760995544924</v>
      </c>
      <c r="V355" s="201">
        <v>0.64912280701754388</v>
      </c>
    </row>
    <row r="356" spans="1:22">
      <c r="A356" s="195">
        <f t="shared" si="20"/>
        <v>0.91649090561057167</v>
      </c>
      <c r="B356" s="195">
        <f t="shared" si="21"/>
        <v>0.91649090561057167</v>
      </c>
      <c r="C356" s="196">
        <f t="shared" si="22"/>
        <v>3.1499999999999768</v>
      </c>
      <c r="D356" s="195">
        <f t="shared" si="22"/>
        <v>0.83859649122807023</v>
      </c>
      <c r="E356" s="195">
        <f t="shared" si="23"/>
        <v>8.350909438942844E-2</v>
      </c>
      <c r="F356" s="195">
        <f t="shared" si="23"/>
        <v>1.7950428712261892</v>
      </c>
      <c r="G356" s="195">
        <f t="shared" si="23"/>
        <v>0.65263157894736845</v>
      </c>
      <c r="Q356" s="196">
        <f t="shared" si="24"/>
        <v>3.139999999999977</v>
      </c>
      <c r="R356" s="201">
        <v>0.83859649122807023</v>
      </c>
      <c r="S356" s="201">
        <v>0.91633019907814428</v>
      </c>
      <c r="T356" s="201">
        <v>8.3669800921855858E-2</v>
      </c>
      <c r="U356" s="201">
        <v>1.7868087182280528</v>
      </c>
      <c r="V356" s="201">
        <v>0.65263157894736845</v>
      </c>
    </row>
    <row r="357" spans="1:22">
      <c r="A357" s="195">
        <f t="shared" si="20"/>
        <v>0.91666236263654632</v>
      </c>
      <c r="B357" s="195">
        <f t="shared" si="21"/>
        <v>0.91666236263654632</v>
      </c>
      <c r="C357" s="196">
        <f t="shared" si="22"/>
        <v>3.1599999999999766</v>
      </c>
      <c r="D357" s="195">
        <f t="shared" si="22"/>
        <v>0.84210526315789469</v>
      </c>
      <c r="E357" s="195">
        <f t="shared" si="23"/>
        <v>8.3337637363453704E-2</v>
      </c>
      <c r="F357" s="195">
        <f t="shared" si="23"/>
        <v>1.8039251563415968</v>
      </c>
      <c r="G357" s="195">
        <f t="shared" si="23"/>
        <v>0.65263157894736845</v>
      </c>
      <c r="Q357" s="196">
        <f t="shared" si="24"/>
        <v>3.1499999999999768</v>
      </c>
      <c r="R357" s="201">
        <v>0.83859649122807023</v>
      </c>
      <c r="S357" s="201">
        <v>0.91649090561057167</v>
      </c>
      <c r="T357" s="201">
        <v>8.350909438942844E-2</v>
      </c>
      <c r="U357" s="201">
        <v>1.7950428712261892</v>
      </c>
      <c r="V357" s="201">
        <v>0.65263157894736845</v>
      </c>
    </row>
    <row r="358" spans="1:22">
      <c r="A358" s="195">
        <f t="shared" si="20"/>
        <v>0.91680990632642712</v>
      </c>
      <c r="B358" s="195">
        <f t="shared" si="21"/>
        <v>0.91680990632642712</v>
      </c>
      <c r="C358" s="196">
        <f t="shared" si="22"/>
        <v>3.1699999999999764</v>
      </c>
      <c r="D358" s="195">
        <f t="shared" si="22"/>
        <v>0.84210526315789469</v>
      </c>
      <c r="E358" s="195">
        <f t="shared" si="23"/>
        <v>8.3190093673572857E-2</v>
      </c>
      <c r="F358" s="195">
        <f t="shared" si="23"/>
        <v>1.8118868881225139</v>
      </c>
      <c r="G358" s="195">
        <f t="shared" si="23"/>
        <v>0.65614035087719302</v>
      </c>
      <c r="Q358" s="196">
        <f t="shared" si="24"/>
        <v>3.1599999999999766</v>
      </c>
      <c r="R358" s="201">
        <v>0.84210526315789469</v>
      </c>
      <c r="S358" s="201">
        <v>0.91666236263654632</v>
      </c>
      <c r="T358" s="201">
        <v>8.3337637363453704E-2</v>
      </c>
      <c r="U358" s="201">
        <v>1.8039251563415968</v>
      </c>
      <c r="V358" s="201">
        <v>0.65263157894736845</v>
      </c>
    </row>
    <row r="359" spans="1:22">
      <c r="A359" s="195">
        <f t="shared" si="20"/>
        <v>0.9169743051833773</v>
      </c>
      <c r="B359" s="195">
        <f t="shared" si="21"/>
        <v>0.9169743051833773</v>
      </c>
      <c r="C359" s="196">
        <f t="shared" si="22"/>
        <v>3.1799999999999762</v>
      </c>
      <c r="D359" s="195">
        <f t="shared" si="22"/>
        <v>0.84210526315789469</v>
      </c>
      <c r="E359" s="195">
        <f t="shared" si="23"/>
        <v>8.302569481662278E-2</v>
      </c>
      <c r="F359" s="195">
        <f t="shared" si="23"/>
        <v>1.820426182977642</v>
      </c>
      <c r="G359" s="195">
        <f t="shared" si="23"/>
        <v>0.65614035087719302</v>
      </c>
      <c r="Q359" s="196">
        <f t="shared" si="24"/>
        <v>3.1699999999999764</v>
      </c>
      <c r="R359" s="201">
        <v>0.84210526315789469</v>
      </c>
      <c r="S359" s="201">
        <v>0.91680990632642712</v>
      </c>
      <c r="T359" s="201">
        <v>8.3190093673572857E-2</v>
      </c>
      <c r="U359" s="201">
        <v>1.8118868881225139</v>
      </c>
      <c r="V359" s="201">
        <v>0.65614035087719302</v>
      </c>
    </row>
    <row r="360" spans="1:22">
      <c r="A360" s="195">
        <f t="shared" si="20"/>
        <v>0.91713185768005068</v>
      </c>
      <c r="B360" s="195">
        <f t="shared" si="21"/>
        <v>0.91713185768005068</v>
      </c>
      <c r="C360" s="196">
        <f t="shared" si="22"/>
        <v>3.189999999999976</v>
      </c>
      <c r="D360" s="195">
        <f t="shared" si="22"/>
        <v>0.84210526315789469</v>
      </c>
      <c r="E360" s="195">
        <f t="shared" si="23"/>
        <v>8.2868142319949337E-2</v>
      </c>
      <c r="F360" s="195">
        <f t="shared" si="23"/>
        <v>1.8286634900115322</v>
      </c>
      <c r="G360" s="195">
        <f t="shared" si="23"/>
        <v>0.65614035087719302</v>
      </c>
      <c r="Q360" s="196">
        <f t="shared" si="24"/>
        <v>3.1799999999999762</v>
      </c>
      <c r="R360" s="201">
        <v>0.84210526315789469</v>
      </c>
      <c r="S360" s="201">
        <v>0.9169743051833773</v>
      </c>
      <c r="T360" s="201">
        <v>8.302569481662278E-2</v>
      </c>
      <c r="U360" s="201">
        <v>1.820426182977642</v>
      </c>
      <c r="V360" s="201">
        <v>0.65614035087719302</v>
      </c>
    </row>
    <row r="361" spans="1:22">
      <c r="A361" s="195">
        <f t="shared" ref="A361:A424" si="25">S362</f>
        <v>0.91729625653700075</v>
      </c>
      <c r="B361" s="195">
        <f t="shared" ref="B361:B424" si="26">S362</f>
        <v>0.91729625653700075</v>
      </c>
      <c r="C361" s="196">
        <f t="shared" ref="C361:D424" si="27">Q362</f>
        <v>3.1999999999999758</v>
      </c>
      <c r="D361" s="195">
        <f t="shared" si="27"/>
        <v>0.84210526315789469</v>
      </c>
      <c r="E361" s="195">
        <f t="shared" ref="E361:G424" si="28">T362</f>
        <v>8.2703743462999274E-2</v>
      </c>
      <c r="F361" s="195">
        <f t="shared" si="28"/>
        <v>1.8372027848666617</v>
      </c>
      <c r="G361" s="195">
        <f t="shared" si="28"/>
        <v>0.6596491228070176</v>
      </c>
      <c r="Q361" s="196">
        <f t="shared" si="24"/>
        <v>3.189999999999976</v>
      </c>
      <c r="R361" s="201">
        <v>0.84210526315789469</v>
      </c>
      <c r="S361" s="201">
        <v>0.91713185768005068</v>
      </c>
      <c r="T361" s="201">
        <v>8.2868142319949337E-2</v>
      </c>
      <c r="U361" s="201">
        <v>1.8286634900115322</v>
      </c>
      <c r="V361" s="201">
        <v>0.65614035087719302</v>
      </c>
    </row>
    <row r="362" spans="1:22">
      <c r="A362" s="195">
        <f t="shared" si="25"/>
        <v>0.91744380022688155</v>
      </c>
      <c r="B362" s="195">
        <f t="shared" si="26"/>
        <v>0.91744380022688155</v>
      </c>
      <c r="C362" s="196">
        <f t="shared" si="27"/>
        <v>3.2099999999999755</v>
      </c>
      <c r="D362" s="195">
        <f t="shared" si="27"/>
        <v>0.84210526315789469</v>
      </c>
      <c r="E362" s="195">
        <f t="shared" si="28"/>
        <v>8.2556199773118469E-2</v>
      </c>
      <c r="F362" s="195">
        <f t="shared" si="28"/>
        <v>1.8451645166475783</v>
      </c>
      <c r="G362" s="195">
        <f t="shared" si="28"/>
        <v>0.6596491228070176</v>
      </c>
      <c r="Q362" s="196">
        <f t="shared" si="24"/>
        <v>3.1999999999999758</v>
      </c>
      <c r="R362" s="201">
        <v>0.84210526315789469</v>
      </c>
      <c r="S362" s="201">
        <v>0.91729625653700075</v>
      </c>
      <c r="T362" s="201">
        <v>8.2703743462999274E-2</v>
      </c>
      <c r="U362" s="201">
        <v>1.8372027848666617</v>
      </c>
      <c r="V362" s="201">
        <v>0.6596491228070176</v>
      </c>
    </row>
    <row r="363" spans="1:22">
      <c r="A363" s="195">
        <f t="shared" si="25"/>
        <v>0.91761820789062432</v>
      </c>
      <c r="B363" s="195">
        <f t="shared" si="26"/>
        <v>0.91761820789062432</v>
      </c>
      <c r="C363" s="196">
        <f t="shared" si="27"/>
        <v>3.2199999999999753</v>
      </c>
      <c r="D363" s="195">
        <f t="shared" si="27"/>
        <v>0.84210526315789469</v>
      </c>
      <c r="E363" s="195">
        <f t="shared" si="28"/>
        <v>8.2381792109375754E-2</v>
      </c>
      <c r="F363" s="195">
        <f t="shared" si="28"/>
        <v>1.8539793867556806</v>
      </c>
      <c r="G363" s="195">
        <f t="shared" si="28"/>
        <v>0.6596491228070176</v>
      </c>
      <c r="Q363" s="196">
        <f t="shared" si="24"/>
        <v>3.2099999999999755</v>
      </c>
      <c r="R363" s="201">
        <v>0.84210526315789469</v>
      </c>
      <c r="S363" s="201">
        <v>0.91744380022688155</v>
      </c>
      <c r="T363" s="201">
        <v>8.2556199773118469E-2</v>
      </c>
      <c r="U363" s="201">
        <v>1.8451645166475783</v>
      </c>
      <c r="V363" s="201">
        <v>0.6596491228070176</v>
      </c>
    </row>
    <row r="364" spans="1:22">
      <c r="A364" s="195">
        <f t="shared" si="25"/>
        <v>0.9177826067475745</v>
      </c>
      <c r="B364" s="195">
        <f t="shared" si="26"/>
        <v>0.9177826067475745</v>
      </c>
      <c r="C364" s="196">
        <f t="shared" si="27"/>
        <v>3.2299999999999751</v>
      </c>
      <c r="D364" s="195">
        <f t="shared" si="27"/>
        <v>0.84210526315789469</v>
      </c>
      <c r="E364" s="195">
        <f t="shared" si="28"/>
        <v>8.2217393252425663E-2</v>
      </c>
      <c r="F364" s="195">
        <f t="shared" si="28"/>
        <v>1.8625186816108088</v>
      </c>
      <c r="G364" s="195">
        <f t="shared" si="28"/>
        <v>0.66315789473684206</v>
      </c>
      <c r="Q364" s="196">
        <f t="shared" ref="Q364:Q427" si="29">Q363+0.01</f>
        <v>3.2199999999999753</v>
      </c>
      <c r="R364" s="201">
        <v>0.84210526315789469</v>
      </c>
      <c r="S364" s="201">
        <v>0.91761820789062432</v>
      </c>
      <c r="T364" s="201">
        <v>8.2381792109375754E-2</v>
      </c>
      <c r="U364" s="201">
        <v>1.8539793867556806</v>
      </c>
      <c r="V364" s="201">
        <v>0.6596491228070176</v>
      </c>
    </row>
    <row r="365" spans="1:22">
      <c r="A365" s="195">
        <f t="shared" si="25"/>
        <v>0.91794184181718808</v>
      </c>
      <c r="B365" s="195">
        <f t="shared" si="26"/>
        <v>0.91794184181718808</v>
      </c>
      <c r="C365" s="196">
        <f t="shared" si="27"/>
        <v>3.2399999999999749</v>
      </c>
      <c r="D365" s="195">
        <f t="shared" si="27"/>
        <v>0.84210526315789469</v>
      </c>
      <c r="E365" s="195">
        <f t="shared" si="28"/>
        <v>8.205815818281198E-2</v>
      </c>
      <c r="F365" s="195">
        <f t="shared" si="28"/>
        <v>1.87122462671566</v>
      </c>
      <c r="G365" s="195">
        <f t="shared" si="28"/>
        <v>0.66666666666666663</v>
      </c>
      <c r="Q365" s="196">
        <f t="shared" si="29"/>
        <v>3.2299999999999751</v>
      </c>
      <c r="R365" s="201">
        <v>0.84210526315789469</v>
      </c>
      <c r="S365" s="201">
        <v>0.9177826067475745</v>
      </c>
      <c r="T365" s="201">
        <v>8.2217393252425663E-2</v>
      </c>
      <c r="U365" s="201">
        <v>1.8625186816108088</v>
      </c>
      <c r="V365" s="201">
        <v>0.66315789473684206</v>
      </c>
    </row>
    <row r="366" spans="1:22">
      <c r="A366" s="195">
        <f t="shared" si="25"/>
        <v>0.91811624948093074</v>
      </c>
      <c r="B366" s="195">
        <f t="shared" si="26"/>
        <v>0.91811624948093074</v>
      </c>
      <c r="C366" s="196">
        <f t="shared" si="27"/>
        <v>3.2499999999999747</v>
      </c>
      <c r="D366" s="195">
        <f t="shared" si="27"/>
        <v>0.84210526315789469</v>
      </c>
      <c r="E366" s="195">
        <f t="shared" si="28"/>
        <v>8.1883750519069307E-2</v>
      </c>
      <c r="F366" s="195">
        <f t="shared" si="28"/>
        <v>1.8800394968237644</v>
      </c>
      <c r="G366" s="195">
        <f t="shared" si="28"/>
        <v>0.66666666666666663</v>
      </c>
      <c r="Q366" s="196">
        <f t="shared" si="29"/>
        <v>3.2399999999999749</v>
      </c>
      <c r="R366" s="201">
        <v>0.84210526315789469</v>
      </c>
      <c r="S366" s="201">
        <v>0.91794184181718808</v>
      </c>
      <c r="T366" s="201">
        <v>8.205815818281198E-2</v>
      </c>
      <c r="U366" s="201">
        <v>1.87122462671566</v>
      </c>
      <c r="V366" s="201">
        <v>0.66666666666666663</v>
      </c>
    </row>
    <row r="367" spans="1:22">
      <c r="A367" s="195">
        <f t="shared" si="25"/>
        <v>0.91826421370891198</v>
      </c>
      <c r="B367" s="195">
        <f t="shared" si="26"/>
        <v>0.91826421370891198</v>
      </c>
      <c r="C367" s="196">
        <f t="shared" si="27"/>
        <v>3.2599999999999745</v>
      </c>
      <c r="D367" s="195">
        <f t="shared" si="27"/>
        <v>0.84210526315789469</v>
      </c>
      <c r="E367" s="195">
        <f t="shared" si="28"/>
        <v>8.1735786291087936E-2</v>
      </c>
      <c r="F367" s="195">
        <f t="shared" si="28"/>
        <v>1.8880470672576384</v>
      </c>
      <c r="G367" s="195">
        <f t="shared" si="28"/>
        <v>0.66666666666666663</v>
      </c>
      <c r="Q367" s="196">
        <f t="shared" si="29"/>
        <v>3.2499999999999747</v>
      </c>
      <c r="R367" s="201">
        <v>0.84210526315789469</v>
      </c>
      <c r="S367" s="201">
        <v>0.91811624948093074</v>
      </c>
      <c r="T367" s="201">
        <v>8.1883750519069307E-2</v>
      </c>
      <c r="U367" s="201">
        <v>1.8800394968237644</v>
      </c>
      <c r="V367" s="201">
        <v>0.66666666666666663</v>
      </c>
    </row>
    <row r="368" spans="1:22">
      <c r="A368" s="195">
        <f t="shared" si="25"/>
        <v>0.91842861256586217</v>
      </c>
      <c r="B368" s="195">
        <f t="shared" si="26"/>
        <v>0.91842861256586217</v>
      </c>
      <c r="C368" s="196">
        <f t="shared" si="27"/>
        <v>3.2699999999999743</v>
      </c>
      <c r="D368" s="195">
        <f t="shared" si="27"/>
        <v>0.84210526315789469</v>
      </c>
      <c r="E368" s="195">
        <f t="shared" si="28"/>
        <v>8.1571387434137846E-2</v>
      </c>
      <c r="F368" s="195">
        <f t="shared" si="28"/>
        <v>1.8965863621127672</v>
      </c>
      <c r="G368" s="195">
        <f t="shared" si="28"/>
        <v>0.66666666666666663</v>
      </c>
      <c r="Q368" s="196">
        <f t="shared" si="29"/>
        <v>3.2599999999999745</v>
      </c>
      <c r="R368" s="201">
        <v>0.84210526315789469</v>
      </c>
      <c r="S368" s="201">
        <v>0.91826421370891198</v>
      </c>
      <c r="T368" s="201">
        <v>8.1735786291087936E-2</v>
      </c>
      <c r="U368" s="201">
        <v>1.8880470672576384</v>
      </c>
      <c r="V368" s="201">
        <v>0.66666666666666663</v>
      </c>
    </row>
    <row r="369" spans="1:22">
      <c r="A369" s="195">
        <f t="shared" si="25"/>
        <v>0.91857615625574296</v>
      </c>
      <c r="B369" s="195">
        <f t="shared" si="26"/>
        <v>0.91857615625574296</v>
      </c>
      <c r="C369" s="196">
        <f t="shared" si="27"/>
        <v>3.279999999999974</v>
      </c>
      <c r="D369" s="195">
        <f t="shared" si="27"/>
        <v>0.84210526315789469</v>
      </c>
      <c r="E369" s="195">
        <f t="shared" si="28"/>
        <v>8.1423843744257041E-2</v>
      </c>
      <c r="F369" s="195">
        <f t="shared" si="28"/>
        <v>1.9045480938936834</v>
      </c>
      <c r="G369" s="195">
        <f t="shared" si="28"/>
        <v>0.66666666666666663</v>
      </c>
      <c r="Q369" s="196">
        <f t="shared" si="29"/>
        <v>3.2699999999999743</v>
      </c>
      <c r="R369" s="201">
        <v>0.84210526315789469</v>
      </c>
      <c r="S369" s="201">
        <v>0.91842861256586217</v>
      </c>
      <c r="T369" s="201">
        <v>8.1571387434137846E-2</v>
      </c>
      <c r="U369" s="201">
        <v>1.8965863621127672</v>
      </c>
      <c r="V369" s="201">
        <v>0.66666666666666663</v>
      </c>
    </row>
    <row r="370" spans="1:22">
      <c r="A370" s="195">
        <f t="shared" si="25"/>
        <v>0.91875056391948562</v>
      </c>
      <c r="B370" s="195">
        <f t="shared" si="26"/>
        <v>0.91875056391948562</v>
      </c>
      <c r="C370" s="196">
        <f t="shared" si="27"/>
        <v>3.2899999999999738</v>
      </c>
      <c r="D370" s="195">
        <f t="shared" si="27"/>
        <v>0.84210526315789469</v>
      </c>
      <c r="E370" s="195">
        <f t="shared" si="28"/>
        <v>8.1249436080514298E-2</v>
      </c>
      <c r="F370" s="195">
        <f t="shared" si="28"/>
        <v>1.9133629640017862</v>
      </c>
      <c r="G370" s="195">
        <f t="shared" si="28"/>
        <v>0.6701754385964912</v>
      </c>
      <c r="Q370" s="196">
        <f t="shared" si="29"/>
        <v>3.279999999999974</v>
      </c>
      <c r="R370" s="201">
        <v>0.84210526315789469</v>
      </c>
      <c r="S370" s="201">
        <v>0.91857615625574296</v>
      </c>
      <c r="T370" s="201">
        <v>8.1423843744257041E-2</v>
      </c>
      <c r="U370" s="201">
        <v>1.9045480938936834</v>
      </c>
      <c r="V370" s="201">
        <v>0.66666666666666663</v>
      </c>
    </row>
    <row r="371" spans="1:22">
      <c r="A371" s="195">
        <f t="shared" si="25"/>
        <v>0.91889810760936641</v>
      </c>
      <c r="B371" s="195">
        <f t="shared" si="26"/>
        <v>0.91889810760936641</v>
      </c>
      <c r="C371" s="196">
        <f t="shared" si="27"/>
        <v>3.2999999999999736</v>
      </c>
      <c r="D371" s="195">
        <f t="shared" si="27"/>
        <v>0.84210526315789469</v>
      </c>
      <c r="E371" s="195">
        <f t="shared" si="28"/>
        <v>8.1101892390633548E-2</v>
      </c>
      <c r="F371" s="195">
        <f t="shared" si="28"/>
        <v>1.9213246957827028</v>
      </c>
      <c r="G371" s="195">
        <f t="shared" si="28"/>
        <v>0.6701754385964912</v>
      </c>
      <c r="Q371" s="196">
        <f t="shared" si="29"/>
        <v>3.2899999999999738</v>
      </c>
      <c r="R371" s="201">
        <v>0.84210526315789469</v>
      </c>
      <c r="S371" s="201">
        <v>0.91875056391948562</v>
      </c>
      <c r="T371" s="201">
        <v>8.1249436080514298E-2</v>
      </c>
      <c r="U371" s="201">
        <v>1.9133629640017862</v>
      </c>
      <c r="V371" s="201">
        <v>0.6701754385964912</v>
      </c>
    </row>
    <row r="372" spans="1:22">
      <c r="A372" s="195">
        <f t="shared" si="25"/>
        <v>0.9190625064663166</v>
      </c>
      <c r="B372" s="195">
        <f t="shared" si="26"/>
        <v>0.9190625064663166</v>
      </c>
      <c r="C372" s="196">
        <f t="shared" si="27"/>
        <v>3.3099999999999734</v>
      </c>
      <c r="D372" s="195">
        <f t="shared" si="27"/>
        <v>0.84210526315789469</v>
      </c>
      <c r="E372" s="195">
        <f t="shared" si="28"/>
        <v>8.0937493533683458E-2</v>
      </c>
      <c r="F372" s="195">
        <f t="shared" si="28"/>
        <v>1.9298639906378305</v>
      </c>
      <c r="G372" s="195">
        <f t="shared" si="28"/>
        <v>0.6701754385964912</v>
      </c>
      <c r="Q372" s="196">
        <f t="shared" si="29"/>
        <v>3.2999999999999736</v>
      </c>
      <c r="R372" s="201">
        <v>0.84210526315789469</v>
      </c>
      <c r="S372" s="201">
        <v>0.91889810760936641</v>
      </c>
      <c r="T372" s="201">
        <v>8.1101892390633548E-2</v>
      </c>
      <c r="U372" s="201">
        <v>1.9213246957827028</v>
      </c>
      <c r="V372" s="201">
        <v>0.6701754385964912</v>
      </c>
    </row>
    <row r="373" spans="1:22">
      <c r="A373" s="195">
        <f t="shared" si="25"/>
        <v>0.91924027843486356</v>
      </c>
      <c r="B373" s="195">
        <f t="shared" si="26"/>
        <v>0.91924027843486356</v>
      </c>
      <c r="C373" s="196">
        <f t="shared" si="27"/>
        <v>3.3199999999999732</v>
      </c>
      <c r="D373" s="195">
        <f t="shared" si="27"/>
        <v>0.84210526315789469</v>
      </c>
      <c r="E373" s="195">
        <f t="shared" si="28"/>
        <v>8.0759721565136472E-2</v>
      </c>
      <c r="F373" s="195">
        <f t="shared" si="28"/>
        <v>1.9390255448704319</v>
      </c>
      <c r="G373" s="195">
        <f t="shared" si="28"/>
        <v>0.6701754385964912</v>
      </c>
      <c r="Q373" s="196">
        <f t="shared" si="29"/>
        <v>3.3099999999999734</v>
      </c>
      <c r="R373" s="201">
        <v>0.84210526315789469</v>
      </c>
      <c r="S373" s="201">
        <v>0.9190625064663166</v>
      </c>
      <c r="T373" s="201">
        <v>8.0937493533683458E-2</v>
      </c>
      <c r="U373" s="201">
        <v>1.9298639906378305</v>
      </c>
      <c r="V373" s="201">
        <v>0.6701754385964912</v>
      </c>
    </row>
    <row r="374" spans="1:22">
      <c r="A374" s="195">
        <f t="shared" si="25"/>
        <v>0.91938782212474424</v>
      </c>
      <c r="B374" s="195">
        <f t="shared" si="26"/>
        <v>0.91938782212474424</v>
      </c>
      <c r="C374" s="196">
        <f t="shared" si="27"/>
        <v>3.329999999999973</v>
      </c>
      <c r="D374" s="195">
        <f t="shared" si="27"/>
        <v>0.84210526315789469</v>
      </c>
      <c r="E374" s="195">
        <f t="shared" si="28"/>
        <v>8.0612177875255681E-2</v>
      </c>
      <c r="F374" s="195">
        <f t="shared" si="28"/>
        <v>1.9469872766513501</v>
      </c>
      <c r="G374" s="195">
        <f t="shared" si="28"/>
        <v>0.6701754385964912</v>
      </c>
      <c r="Q374" s="196">
        <f t="shared" si="29"/>
        <v>3.3199999999999732</v>
      </c>
      <c r="R374" s="201">
        <v>0.84210526315789469</v>
      </c>
      <c r="S374" s="201">
        <v>0.91924027843486356</v>
      </c>
      <c r="T374" s="201">
        <v>8.0759721565136472E-2</v>
      </c>
      <c r="U374" s="201">
        <v>1.9390255448704319</v>
      </c>
      <c r="V374" s="201">
        <v>0.6701754385964912</v>
      </c>
    </row>
    <row r="375" spans="1:22">
      <c r="A375" s="195">
        <f t="shared" si="25"/>
        <v>0.91955222098169442</v>
      </c>
      <c r="B375" s="195">
        <f t="shared" si="26"/>
        <v>0.91955222098169442</v>
      </c>
      <c r="C375" s="196">
        <f t="shared" si="27"/>
        <v>3.3399999999999728</v>
      </c>
      <c r="D375" s="195">
        <f t="shared" si="27"/>
        <v>0.84210526315789469</v>
      </c>
      <c r="E375" s="195">
        <f t="shared" si="28"/>
        <v>8.0447779018305576E-2</v>
      </c>
      <c r="F375" s="195">
        <f t="shared" si="28"/>
        <v>1.955526571506478</v>
      </c>
      <c r="G375" s="195">
        <f t="shared" si="28"/>
        <v>0.6701754385964912</v>
      </c>
      <c r="Q375" s="196">
        <f t="shared" si="29"/>
        <v>3.329999999999973</v>
      </c>
      <c r="R375" s="201">
        <v>0.84210526315789469</v>
      </c>
      <c r="S375" s="201">
        <v>0.91938782212474424</v>
      </c>
      <c r="T375" s="201">
        <v>8.0612177875255681E-2</v>
      </c>
      <c r="U375" s="201">
        <v>1.9469872766513501</v>
      </c>
      <c r="V375" s="201">
        <v>0.6701754385964912</v>
      </c>
    </row>
    <row r="376" spans="1:22">
      <c r="A376" s="195">
        <f t="shared" si="25"/>
        <v>0.91971810055329639</v>
      </c>
      <c r="B376" s="195">
        <f t="shared" si="26"/>
        <v>0.91971810055329639</v>
      </c>
      <c r="C376" s="196">
        <f t="shared" si="27"/>
        <v>3.3499999999999726</v>
      </c>
      <c r="D376" s="195">
        <f t="shared" si="27"/>
        <v>0.84210526315789469</v>
      </c>
      <c r="E376" s="195">
        <f t="shared" si="28"/>
        <v>8.0281899446703553E-2</v>
      </c>
      <c r="F376" s="195">
        <f t="shared" si="28"/>
        <v>1.9641614077398044</v>
      </c>
      <c r="G376" s="195">
        <f t="shared" si="28"/>
        <v>0.67368421052631577</v>
      </c>
      <c r="Q376" s="196">
        <f t="shared" si="29"/>
        <v>3.3399999999999728</v>
      </c>
      <c r="R376" s="201">
        <v>0.84210526315789469</v>
      </c>
      <c r="S376" s="201">
        <v>0.91955222098169442</v>
      </c>
      <c r="T376" s="201">
        <v>8.0447779018305576E-2</v>
      </c>
      <c r="U376" s="201">
        <v>1.955526571506478</v>
      </c>
      <c r="V376" s="201">
        <v>0.6701754385964912</v>
      </c>
    </row>
    <row r="377" spans="1:22">
      <c r="A377" s="195">
        <f t="shared" si="25"/>
        <v>0.91988249941024658</v>
      </c>
      <c r="B377" s="195">
        <f t="shared" si="26"/>
        <v>0.91988249941024658</v>
      </c>
      <c r="C377" s="196">
        <f t="shared" si="27"/>
        <v>3.3599999999999723</v>
      </c>
      <c r="D377" s="195">
        <f t="shared" si="27"/>
        <v>0.84210526315789469</v>
      </c>
      <c r="E377" s="195">
        <f t="shared" si="28"/>
        <v>8.0117500589753421E-2</v>
      </c>
      <c r="F377" s="195">
        <f t="shared" si="28"/>
        <v>1.9727007025949328</v>
      </c>
      <c r="G377" s="195">
        <f t="shared" si="28"/>
        <v>0.67719298245614035</v>
      </c>
      <c r="Q377" s="196">
        <f t="shared" si="29"/>
        <v>3.3499999999999726</v>
      </c>
      <c r="R377" s="201">
        <v>0.84210526315789469</v>
      </c>
      <c r="S377" s="201">
        <v>0.91971810055329639</v>
      </c>
      <c r="T377" s="201">
        <v>8.0281899446703553E-2</v>
      </c>
      <c r="U377" s="201">
        <v>1.9641614077398044</v>
      </c>
      <c r="V377" s="201">
        <v>0.67368421052631577</v>
      </c>
    </row>
    <row r="378" spans="1:22">
      <c r="A378" s="195">
        <f t="shared" si="25"/>
        <v>0.92003004310012737</v>
      </c>
      <c r="B378" s="195">
        <f t="shared" si="26"/>
        <v>0.92003004310012737</v>
      </c>
      <c r="C378" s="196">
        <f t="shared" si="27"/>
        <v>3.3699999999999721</v>
      </c>
      <c r="D378" s="195">
        <f t="shared" si="27"/>
        <v>0.84210526315789469</v>
      </c>
      <c r="E378" s="195">
        <f t="shared" si="28"/>
        <v>7.9969956899872657E-2</v>
      </c>
      <c r="F378" s="195">
        <f t="shared" si="28"/>
        <v>1.9806624343758505</v>
      </c>
      <c r="G378" s="195">
        <f t="shared" si="28"/>
        <v>0.67719298245614035</v>
      </c>
      <c r="Q378" s="196">
        <f t="shared" si="29"/>
        <v>3.3599999999999723</v>
      </c>
      <c r="R378" s="201">
        <v>0.84210526315789469</v>
      </c>
      <c r="S378" s="201">
        <v>0.91988249941024658</v>
      </c>
      <c r="T378" s="201">
        <v>8.0117500589753421E-2</v>
      </c>
      <c r="U378" s="201">
        <v>1.9727007025949328</v>
      </c>
      <c r="V378" s="201">
        <v>0.67719298245614035</v>
      </c>
    </row>
    <row r="379" spans="1:22">
      <c r="A379" s="195">
        <f t="shared" si="25"/>
        <v>0.92019444195707745</v>
      </c>
      <c r="B379" s="195">
        <f t="shared" si="26"/>
        <v>0.92019444195707745</v>
      </c>
      <c r="C379" s="196">
        <f t="shared" si="27"/>
        <v>3.3799999999999719</v>
      </c>
      <c r="D379" s="195">
        <f t="shared" si="27"/>
        <v>0.84210526315789469</v>
      </c>
      <c r="E379" s="195">
        <f t="shared" si="28"/>
        <v>7.9805558042922553E-2</v>
      </c>
      <c r="F379" s="195">
        <f t="shared" si="28"/>
        <v>1.9892017292309792</v>
      </c>
      <c r="G379" s="195">
        <f t="shared" si="28"/>
        <v>0.67719298245614035</v>
      </c>
      <c r="Q379" s="196">
        <f t="shared" si="29"/>
        <v>3.3699999999999721</v>
      </c>
      <c r="R379" s="201">
        <v>0.84210526315789469</v>
      </c>
      <c r="S379" s="201">
        <v>0.92003004310012737</v>
      </c>
      <c r="T379" s="201">
        <v>7.9969956899872657E-2</v>
      </c>
      <c r="U379" s="201">
        <v>1.9806624343758505</v>
      </c>
      <c r="V379" s="201">
        <v>0.67719298245614035</v>
      </c>
    </row>
    <row r="380" spans="1:22">
      <c r="A380" s="195">
        <f t="shared" si="25"/>
        <v>0.92035199445375082</v>
      </c>
      <c r="B380" s="195">
        <f t="shared" si="26"/>
        <v>0.92035199445375082</v>
      </c>
      <c r="C380" s="196">
        <f t="shared" si="27"/>
        <v>3.3899999999999717</v>
      </c>
      <c r="D380" s="195">
        <f t="shared" si="27"/>
        <v>0.84210526315789469</v>
      </c>
      <c r="E380" s="195">
        <f t="shared" si="28"/>
        <v>7.9648005546249123E-2</v>
      </c>
      <c r="F380" s="195">
        <f t="shared" si="28"/>
        <v>1.9974390362648702</v>
      </c>
      <c r="G380" s="195">
        <f t="shared" si="28"/>
        <v>0.67719298245614035</v>
      </c>
      <c r="Q380" s="196">
        <f t="shared" si="29"/>
        <v>3.3799999999999719</v>
      </c>
      <c r="R380" s="201">
        <v>0.84210526315789469</v>
      </c>
      <c r="S380" s="201">
        <v>0.92019444195707745</v>
      </c>
      <c r="T380" s="201">
        <v>7.9805558042922553E-2</v>
      </c>
      <c r="U380" s="201">
        <v>1.9892017292309792</v>
      </c>
      <c r="V380" s="201">
        <v>0.67719298245614035</v>
      </c>
    </row>
    <row r="381" spans="1:22">
      <c r="A381" s="195">
        <f t="shared" si="25"/>
        <v>0.9205197576155052</v>
      </c>
      <c r="B381" s="195">
        <f t="shared" si="26"/>
        <v>0.9205197576155052</v>
      </c>
      <c r="C381" s="196">
        <f t="shared" si="27"/>
        <v>3.3999999999999715</v>
      </c>
      <c r="D381" s="195">
        <f t="shared" si="27"/>
        <v>0.84210526315789469</v>
      </c>
      <c r="E381" s="195">
        <f t="shared" si="28"/>
        <v>7.9480242384494804E-2</v>
      </c>
      <c r="F381" s="195">
        <f t="shared" si="28"/>
        <v>2.0063250152444971</v>
      </c>
      <c r="G381" s="195">
        <f t="shared" si="28"/>
        <v>0.67719298245614035</v>
      </c>
      <c r="Q381" s="196">
        <f t="shared" si="29"/>
        <v>3.3899999999999717</v>
      </c>
      <c r="R381" s="201">
        <v>0.84210526315789469</v>
      </c>
      <c r="S381" s="201">
        <v>0.92035199445375082</v>
      </c>
      <c r="T381" s="201">
        <v>7.9648005546249123E-2</v>
      </c>
      <c r="U381" s="201">
        <v>1.9974390362648702</v>
      </c>
      <c r="V381" s="201">
        <v>0.67719298245614035</v>
      </c>
    </row>
    <row r="382" spans="1:22">
      <c r="A382" s="195">
        <f t="shared" si="25"/>
        <v>0.92068415647245527</v>
      </c>
      <c r="B382" s="195">
        <f t="shared" si="26"/>
        <v>0.92068415647245527</v>
      </c>
      <c r="C382" s="196">
        <f t="shared" si="27"/>
        <v>3.4099999999999713</v>
      </c>
      <c r="D382" s="195">
        <f t="shared" si="27"/>
        <v>0.84210526315789469</v>
      </c>
      <c r="E382" s="195">
        <f t="shared" si="28"/>
        <v>7.9315843527544713E-2</v>
      </c>
      <c r="F382" s="195">
        <f t="shared" si="28"/>
        <v>2.0148643100996257</v>
      </c>
      <c r="G382" s="195">
        <f t="shared" si="28"/>
        <v>0.67719298245614035</v>
      </c>
      <c r="Q382" s="196">
        <f t="shared" si="29"/>
        <v>3.3999999999999715</v>
      </c>
      <c r="R382" s="201">
        <v>0.84210526315789469</v>
      </c>
      <c r="S382" s="201">
        <v>0.9205197576155052</v>
      </c>
      <c r="T382" s="201">
        <v>7.9480242384494804E-2</v>
      </c>
      <c r="U382" s="201">
        <v>2.0063250152444971</v>
      </c>
      <c r="V382" s="201">
        <v>0.67719298245614035</v>
      </c>
    </row>
    <row r="383" spans="1:22">
      <c r="A383" s="195">
        <f t="shared" si="25"/>
        <v>0.92084170896912876</v>
      </c>
      <c r="B383" s="195">
        <f t="shared" si="26"/>
        <v>0.92084170896912876</v>
      </c>
      <c r="C383" s="196">
        <f t="shared" si="27"/>
        <v>3.4199999999999711</v>
      </c>
      <c r="D383" s="195">
        <f t="shared" si="27"/>
        <v>0.84210526315789469</v>
      </c>
      <c r="E383" s="195">
        <f t="shared" si="28"/>
        <v>7.9158291030871256E-2</v>
      </c>
      <c r="F383" s="195">
        <f t="shared" si="28"/>
        <v>2.0231016171335163</v>
      </c>
      <c r="G383" s="195">
        <f t="shared" si="28"/>
        <v>0.68070175438596492</v>
      </c>
      <c r="Q383" s="196">
        <f t="shared" si="29"/>
        <v>3.4099999999999713</v>
      </c>
      <c r="R383" s="201">
        <v>0.84210526315789469</v>
      </c>
      <c r="S383" s="201">
        <v>0.92068415647245527</v>
      </c>
      <c r="T383" s="201">
        <v>7.9315843527544713E-2</v>
      </c>
      <c r="U383" s="201">
        <v>2.0148643100996257</v>
      </c>
      <c r="V383" s="201">
        <v>0.67719298245614035</v>
      </c>
    </row>
    <row r="384" spans="1:22">
      <c r="A384" s="195">
        <f t="shared" si="25"/>
        <v>0.92100610782607883</v>
      </c>
      <c r="B384" s="195">
        <f t="shared" si="26"/>
        <v>0.92100610782607883</v>
      </c>
      <c r="C384" s="196">
        <f t="shared" si="27"/>
        <v>3.4299999999999708</v>
      </c>
      <c r="D384" s="195">
        <f t="shared" si="27"/>
        <v>0.84210526315789469</v>
      </c>
      <c r="E384" s="195">
        <f t="shared" si="28"/>
        <v>7.8993892173921207E-2</v>
      </c>
      <c r="F384" s="195">
        <f t="shared" si="28"/>
        <v>2.031640911988644</v>
      </c>
      <c r="G384" s="195">
        <f t="shared" si="28"/>
        <v>0.68070175438596492</v>
      </c>
      <c r="Q384" s="196">
        <f t="shared" si="29"/>
        <v>3.4199999999999711</v>
      </c>
      <c r="R384" s="201">
        <v>0.84210526315789469</v>
      </c>
      <c r="S384" s="201">
        <v>0.92084170896912876</v>
      </c>
      <c r="T384" s="201">
        <v>7.9158291030871256E-2</v>
      </c>
      <c r="U384" s="201">
        <v>2.0231016171335163</v>
      </c>
      <c r="V384" s="201">
        <v>0.68070175438596492</v>
      </c>
    </row>
    <row r="385" spans="1:22">
      <c r="A385" s="195">
        <f t="shared" si="25"/>
        <v>0.92115301241656811</v>
      </c>
      <c r="B385" s="195">
        <f t="shared" si="26"/>
        <v>0.92115301241656811</v>
      </c>
      <c r="C385" s="196">
        <f t="shared" si="27"/>
        <v>3.4399999999999706</v>
      </c>
      <c r="D385" s="195">
        <f t="shared" si="27"/>
        <v>0.84561403508771926</v>
      </c>
      <c r="E385" s="195">
        <f t="shared" si="28"/>
        <v>7.8846987583431949E-2</v>
      </c>
      <c r="F385" s="195">
        <f t="shared" si="28"/>
        <v>2.0396032828689536</v>
      </c>
      <c r="G385" s="195">
        <f t="shared" si="28"/>
        <v>0.68070175438596492</v>
      </c>
      <c r="Q385" s="196">
        <f t="shared" si="29"/>
        <v>3.4299999999999708</v>
      </c>
      <c r="R385" s="201">
        <v>0.84210526315789469</v>
      </c>
      <c r="S385" s="201">
        <v>0.92100610782607883</v>
      </c>
      <c r="T385" s="201">
        <v>7.8993892173921207E-2</v>
      </c>
      <c r="U385" s="201">
        <v>2.031640911988644</v>
      </c>
      <c r="V385" s="201">
        <v>0.68070175438596492</v>
      </c>
    </row>
    <row r="386" spans="1:22">
      <c r="A386" s="195">
        <f t="shared" si="25"/>
        <v>0.92132615846600929</v>
      </c>
      <c r="B386" s="195">
        <f t="shared" si="26"/>
        <v>0.92132615846600929</v>
      </c>
      <c r="C386" s="196">
        <f t="shared" si="27"/>
        <v>3.4499999999999704</v>
      </c>
      <c r="D386" s="195">
        <f t="shared" si="27"/>
        <v>0.84561403508771926</v>
      </c>
      <c r="E386" s="195">
        <f t="shared" si="28"/>
        <v>7.867384153399086E-2</v>
      </c>
      <c r="F386" s="195">
        <f t="shared" si="28"/>
        <v>2.0484194145913563</v>
      </c>
      <c r="G386" s="195">
        <f t="shared" si="28"/>
        <v>0.68070175438596492</v>
      </c>
      <c r="Q386" s="196">
        <f t="shared" si="29"/>
        <v>3.4399999999999706</v>
      </c>
      <c r="R386" s="201">
        <v>0.84561403508771926</v>
      </c>
      <c r="S386" s="201">
        <v>0.92115301241656811</v>
      </c>
      <c r="T386" s="201">
        <v>7.8846987583431949E-2</v>
      </c>
      <c r="U386" s="201">
        <v>2.0396032828689536</v>
      </c>
      <c r="V386" s="201">
        <v>0.68070175438596492</v>
      </c>
    </row>
    <row r="387" spans="1:22">
      <c r="A387" s="195">
        <f t="shared" si="25"/>
        <v>0.92148118815461744</v>
      </c>
      <c r="B387" s="195">
        <f t="shared" si="26"/>
        <v>0.92148118815461744</v>
      </c>
      <c r="C387" s="196">
        <f t="shared" si="27"/>
        <v>3.4599999999999702</v>
      </c>
      <c r="D387" s="195">
        <f t="shared" si="27"/>
        <v>0.84561403508771926</v>
      </c>
      <c r="E387" s="195">
        <f t="shared" si="28"/>
        <v>7.851881184538248E-2</v>
      </c>
      <c r="F387" s="195">
        <f t="shared" si="28"/>
        <v>2.0567795166479121</v>
      </c>
      <c r="G387" s="195">
        <f t="shared" si="28"/>
        <v>0.68070175438596492</v>
      </c>
      <c r="Q387" s="196">
        <f t="shared" si="29"/>
        <v>3.4499999999999704</v>
      </c>
      <c r="R387" s="201">
        <v>0.84561403508771926</v>
      </c>
      <c r="S387" s="201">
        <v>0.92132615846600929</v>
      </c>
      <c r="T387" s="201">
        <v>7.867384153399086E-2</v>
      </c>
      <c r="U387" s="201">
        <v>2.0484194145913563</v>
      </c>
      <c r="V387" s="201">
        <v>0.68070175438596492</v>
      </c>
    </row>
    <row r="388" spans="1:22">
      <c r="A388" s="195">
        <f t="shared" si="25"/>
        <v>0.92164219826728044</v>
      </c>
      <c r="B388" s="195">
        <f t="shared" si="26"/>
        <v>0.92164219826728044</v>
      </c>
      <c r="C388" s="196">
        <f t="shared" si="27"/>
        <v>3.46999999999997</v>
      </c>
      <c r="D388" s="195">
        <f t="shared" si="27"/>
        <v>0.84912280701754383</v>
      </c>
      <c r="E388" s="195">
        <f t="shared" si="28"/>
        <v>7.8357801732719487E-2</v>
      </c>
      <c r="F388" s="195">
        <f t="shared" si="28"/>
        <v>2.0653222002473273</v>
      </c>
      <c r="G388" s="195">
        <f t="shared" si="28"/>
        <v>0.68070175438596492</v>
      </c>
      <c r="Q388" s="196">
        <f t="shared" si="29"/>
        <v>3.4599999999999702</v>
      </c>
      <c r="R388" s="201">
        <v>0.84561403508771926</v>
      </c>
      <c r="S388" s="201">
        <v>0.92148118815461744</v>
      </c>
      <c r="T388" s="201">
        <v>7.851881184538248E-2</v>
      </c>
      <c r="U388" s="201">
        <v>2.0567795166479121</v>
      </c>
      <c r="V388" s="201">
        <v>0.68070175438596492</v>
      </c>
    </row>
    <row r="389" spans="1:22">
      <c r="A389" s="195">
        <f t="shared" si="25"/>
        <v>0.92177275221789989</v>
      </c>
      <c r="B389" s="195">
        <f t="shared" si="26"/>
        <v>0.92177275221789989</v>
      </c>
      <c r="C389" s="196">
        <f t="shared" si="27"/>
        <v>3.4799999999999698</v>
      </c>
      <c r="D389" s="195">
        <f t="shared" si="27"/>
        <v>0.84912280701754383</v>
      </c>
      <c r="E389" s="195">
        <f t="shared" si="28"/>
        <v>7.8227247782100176E-2</v>
      </c>
      <c r="F389" s="195">
        <f t="shared" si="28"/>
        <v>2.0736509701968102</v>
      </c>
      <c r="G389" s="195">
        <f t="shared" si="28"/>
        <v>0.68070175438596492</v>
      </c>
      <c r="Q389" s="196">
        <f t="shared" si="29"/>
        <v>3.46999999999997</v>
      </c>
      <c r="R389" s="201">
        <v>0.84912280701754383</v>
      </c>
      <c r="S389" s="201">
        <v>0.92164219826728044</v>
      </c>
      <c r="T389" s="201">
        <v>7.8357801732719487E-2</v>
      </c>
      <c r="U389" s="201">
        <v>2.0653222002473273</v>
      </c>
      <c r="V389" s="201">
        <v>0.68070175438596492</v>
      </c>
    </row>
    <row r="390" spans="1:22">
      <c r="A390" s="195">
        <f t="shared" si="25"/>
        <v>0.92191873150604675</v>
      </c>
      <c r="B390" s="195">
        <f t="shared" si="26"/>
        <v>0.92191873150604675</v>
      </c>
      <c r="C390" s="196">
        <f t="shared" si="27"/>
        <v>3.4899999999999696</v>
      </c>
      <c r="D390" s="195">
        <f t="shared" si="27"/>
        <v>0.84912280701754383</v>
      </c>
      <c r="E390" s="195">
        <f t="shared" si="28"/>
        <v>7.808126849395336E-2</v>
      </c>
      <c r="F390" s="195">
        <f t="shared" si="28"/>
        <v>2.0824942686805077</v>
      </c>
      <c r="G390" s="195">
        <f t="shared" si="28"/>
        <v>0.68070175438596492</v>
      </c>
      <c r="Q390" s="196">
        <f t="shared" si="29"/>
        <v>3.4799999999999698</v>
      </c>
      <c r="R390" s="201">
        <v>0.84912280701754383</v>
      </c>
      <c r="S390" s="201">
        <v>0.92177275221789989</v>
      </c>
      <c r="T390" s="201">
        <v>7.8227247782100176E-2</v>
      </c>
      <c r="U390" s="201">
        <v>2.0736509701968102</v>
      </c>
      <c r="V390" s="201">
        <v>0.68070175438596492</v>
      </c>
    </row>
    <row r="391" spans="1:22">
      <c r="A391" s="195">
        <f t="shared" si="25"/>
        <v>0.92205857093792576</v>
      </c>
      <c r="B391" s="195">
        <f t="shared" si="26"/>
        <v>0.92205857093792576</v>
      </c>
      <c r="C391" s="196">
        <f t="shared" si="27"/>
        <v>3.4999999999999694</v>
      </c>
      <c r="D391" s="195">
        <f t="shared" si="27"/>
        <v>0.84912280701754383</v>
      </c>
      <c r="E391" s="195">
        <f t="shared" si="28"/>
        <v>7.7941429062074241E-2</v>
      </c>
      <c r="F391" s="195">
        <f t="shared" si="28"/>
        <v>2.0910581229607064</v>
      </c>
      <c r="G391" s="195">
        <f t="shared" si="28"/>
        <v>0.68070175438596492</v>
      </c>
      <c r="Q391" s="196">
        <f t="shared" si="29"/>
        <v>3.4899999999999696</v>
      </c>
      <c r="R391" s="201">
        <v>0.84912280701754383</v>
      </c>
      <c r="S391" s="201">
        <v>0.92191873150604675</v>
      </c>
      <c r="T391" s="201">
        <v>7.808126849395336E-2</v>
      </c>
      <c r="U391" s="201">
        <v>2.0824942686805077</v>
      </c>
      <c r="V391" s="201">
        <v>0.68070175438596492</v>
      </c>
    </row>
    <row r="392" spans="1:22">
      <c r="A392" s="195">
        <f t="shared" si="25"/>
        <v>0.9221857605837408</v>
      </c>
      <c r="B392" s="195">
        <f t="shared" si="26"/>
        <v>0.9221857605837408</v>
      </c>
      <c r="C392" s="196">
        <f t="shared" si="27"/>
        <v>3.5099999999999691</v>
      </c>
      <c r="D392" s="195">
        <f t="shared" si="27"/>
        <v>0.84912280701754383</v>
      </c>
      <c r="E392" s="195">
        <f t="shared" si="28"/>
        <v>7.7814239416259173E-2</v>
      </c>
      <c r="F392" s="195">
        <f t="shared" si="28"/>
        <v>2.0990402087856892</v>
      </c>
      <c r="G392" s="195">
        <f t="shared" si="28"/>
        <v>0.68070175438596492</v>
      </c>
      <c r="Q392" s="196">
        <f t="shared" si="29"/>
        <v>3.4999999999999694</v>
      </c>
      <c r="R392" s="201">
        <v>0.84912280701754383</v>
      </c>
      <c r="S392" s="201">
        <v>0.92205857093792576</v>
      </c>
      <c r="T392" s="201">
        <v>7.7941429062074241E-2</v>
      </c>
      <c r="U392" s="201">
        <v>2.0910581229607064</v>
      </c>
      <c r="V392" s="201">
        <v>0.68070175438596492</v>
      </c>
    </row>
    <row r="393" spans="1:22">
      <c r="A393" s="195">
        <f t="shared" si="25"/>
        <v>0.92233173987188755</v>
      </c>
      <c r="B393" s="195">
        <f t="shared" si="26"/>
        <v>0.92233173987188755</v>
      </c>
      <c r="C393" s="196">
        <f t="shared" si="27"/>
        <v>3.5199999999999689</v>
      </c>
      <c r="D393" s="195">
        <f t="shared" si="27"/>
        <v>0.84912280701754383</v>
      </c>
      <c r="E393" s="195">
        <f t="shared" si="28"/>
        <v>7.7668260128112343E-2</v>
      </c>
      <c r="F393" s="195">
        <f t="shared" si="28"/>
        <v>2.1078835072693862</v>
      </c>
      <c r="G393" s="195">
        <f t="shared" si="28"/>
        <v>0.68070175438596492</v>
      </c>
      <c r="Q393" s="196">
        <f t="shared" si="29"/>
        <v>3.5099999999999691</v>
      </c>
      <c r="R393" s="201">
        <v>0.84912280701754383</v>
      </c>
      <c r="S393" s="201">
        <v>0.9221857605837408</v>
      </c>
      <c r="T393" s="201">
        <v>7.7814239416259173E-2</v>
      </c>
      <c r="U393" s="201">
        <v>2.0990402087856892</v>
      </c>
      <c r="V393" s="201">
        <v>0.68070175438596492</v>
      </c>
    </row>
    <row r="394" spans="1:22">
      <c r="A394" s="195">
        <f t="shared" si="25"/>
        <v>0.9224589295177027</v>
      </c>
      <c r="B394" s="195">
        <f t="shared" si="26"/>
        <v>0.9224589295177027</v>
      </c>
      <c r="C394" s="196">
        <f t="shared" si="27"/>
        <v>3.5299999999999687</v>
      </c>
      <c r="D394" s="195">
        <f t="shared" si="27"/>
        <v>0.84912280701754383</v>
      </c>
      <c r="E394" s="195">
        <f t="shared" si="28"/>
        <v>7.7541070482297234E-2</v>
      </c>
      <c r="F394" s="195">
        <f t="shared" si="28"/>
        <v>2.1158655930943704</v>
      </c>
      <c r="G394" s="195">
        <f t="shared" si="28"/>
        <v>0.68421052631578949</v>
      </c>
      <c r="Q394" s="196">
        <f t="shared" si="29"/>
        <v>3.5199999999999689</v>
      </c>
      <c r="R394" s="201">
        <v>0.84912280701754383</v>
      </c>
      <c r="S394" s="201">
        <v>0.92233173987188755</v>
      </c>
      <c r="T394" s="201">
        <v>7.7668260128112343E-2</v>
      </c>
      <c r="U394" s="201">
        <v>2.1078835072693862</v>
      </c>
      <c r="V394" s="201">
        <v>0.68070175438596492</v>
      </c>
    </row>
    <row r="395" spans="1:22">
      <c r="A395" s="195">
        <f t="shared" si="25"/>
        <v>0.9225987689495817</v>
      </c>
      <c r="B395" s="195">
        <f t="shared" si="26"/>
        <v>0.9225987689495817</v>
      </c>
      <c r="C395" s="196">
        <f t="shared" si="27"/>
        <v>3.5399999999999685</v>
      </c>
      <c r="D395" s="195">
        <f t="shared" si="27"/>
        <v>0.84912280701754383</v>
      </c>
      <c r="E395" s="195">
        <f t="shared" si="28"/>
        <v>7.7401231050418143E-2</v>
      </c>
      <c r="F395" s="195">
        <f t="shared" si="28"/>
        <v>2.1244294473745691</v>
      </c>
      <c r="G395" s="195">
        <f t="shared" si="28"/>
        <v>0.68421052631578949</v>
      </c>
      <c r="Q395" s="196">
        <f t="shared" si="29"/>
        <v>3.5299999999999687</v>
      </c>
      <c r="R395" s="201">
        <v>0.84912280701754383</v>
      </c>
      <c r="S395" s="201">
        <v>0.9224589295177027</v>
      </c>
      <c r="T395" s="201">
        <v>7.7541070482297234E-2</v>
      </c>
      <c r="U395" s="201">
        <v>2.1158655930943704</v>
      </c>
      <c r="V395" s="201">
        <v>0.68421052631578949</v>
      </c>
    </row>
    <row r="396" spans="1:22">
      <c r="A396" s="195">
        <f t="shared" si="25"/>
        <v>0.92272595859539697</v>
      </c>
      <c r="B396" s="195">
        <f t="shared" si="26"/>
        <v>0.92272595859539697</v>
      </c>
      <c r="C396" s="196">
        <f t="shared" si="27"/>
        <v>3.5499999999999683</v>
      </c>
      <c r="D396" s="195">
        <f t="shared" si="27"/>
        <v>0.84912280701754383</v>
      </c>
      <c r="E396" s="195">
        <f t="shared" si="28"/>
        <v>7.7274041404603047E-2</v>
      </c>
      <c r="F396" s="195">
        <f t="shared" si="28"/>
        <v>2.1324115331995532</v>
      </c>
      <c r="G396" s="195">
        <f t="shared" si="28"/>
        <v>0.68421052631578949</v>
      </c>
      <c r="Q396" s="196">
        <f t="shared" si="29"/>
        <v>3.5399999999999685</v>
      </c>
      <c r="R396" s="201">
        <v>0.84912280701754383</v>
      </c>
      <c r="S396" s="201">
        <v>0.9225987689495817</v>
      </c>
      <c r="T396" s="201">
        <v>7.7401231050418143E-2</v>
      </c>
      <c r="U396" s="201">
        <v>2.1244294473745691</v>
      </c>
      <c r="V396" s="201">
        <v>0.68421052631578949</v>
      </c>
    </row>
    <row r="397" spans="1:22">
      <c r="A397" s="195">
        <f t="shared" si="25"/>
        <v>0.92288362926327661</v>
      </c>
      <c r="B397" s="195">
        <f t="shared" si="26"/>
        <v>0.92288362926327661</v>
      </c>
      <c r="C397" s="196">
        <f t="shared" si="27"/>
        <v>3.5599999999999681</v>
      </c>
      <c r="D397" s="195">
        <f t="shared" si="27"/>
        <v>0.84912280701754383</v>
      </c>
      <c r="E397" s="195">
        <f t="shared" si="28"/>
        <v>7.711637073672338E-2</v>
      </c>
      <c r="F397" s="195">
        <f t="shared" si="28"/>
        <v>2.1419990450071866</v>
      </c>
      <c r="G397" s="195">
        <f t="shared" si="28"/>
        <v>0.68771929824561406</v>
      </c>
      <c r="Q397" s="196">
        <f t="shared" si="29"/>
        <v>3.5499999999999683</v>
      </c>
      <c r="R397" s="201">
        <v>0.84912280701754383</v>
      </c>
      <c r="S397" s="201">
        <v>0.92272595859539697</v>
      </c>
      <c r="T397" s="201">
        <v>7.7274041404603047E-2</v>
      </c>
      <c r="U397" s="201">
        <v>2.1324115331995532</v>
      </c>
      <c r="V397" s="201">
        <v>0.68421052631578949</v>
      </c>
    </row>
    <row r="398" spans="1:22">
      <c r="A398" s="195">
        <f t="shared" si="25"/>
        <v>0.92302346869515561</v>
      </c>
      <c r="B398" s="195">
        <f t="shared" si="26"/>
        <v>0.92302346869515561</v>
      </c>
      <c r="C398" s="196">
        <f t="shared" si="27"/>
        <v>3.5699999999999679</v>
      </c>
      <c r="D398" s="195">
        <f t="shared" si="27"/>
        <v>0.84912280701754383</v>
      </c>
      <c r="E398" s="195">
        <f t="shared" si="28"/>
        <v>7.6976531304844303E-2</v>
      </c>
      <c r="F398" s="195">
        <f t="shared" si="28"/>
        <v>2.1505628992873853</v>
      </c>
      <c r="G398" s="195">
        <f t="shared" si="28"/>
        <v>0.68771929824561406</v>
      </c>
      <c r="Q398" s="196">
        <f t="shared" si="29"/>
        <v>3.5599999999999681</v>
      </c>
      <c r="R398" s="201">
        <v>0.84912280701754383</v>
      </c>
      <c r="S398" s="201">
        <v>0.92288362926327661</v>
      </c>
      <c r="T398" s="201">
        <v>7.711637073672338E-2</v>
      </c>
      <c r="U398" s="201">
        <v>2.1419990450071866</v>
      </c>
      <c r="V398" s="201">
        <v>0.68771929824561406</v>
      </c>
    </row>
    <row r="399" spans="1:22">
      <c r="A399" s="195">
        <f t="shared" si="25"/>
        <v>0.92315065834097076</v>
      </c>
      <c r="B399" s="195">
        <f t="shared" si="26"/>
        <v>0.92315065834097076</v>
      </c>
      <c r="C399" s="196">
        <f t="shared" si="27"/>
        <v>3.5799999999999677</v>
      </c>
      <c r="D399" s="195">
        <f t="shared" si="27"/>
        <v>0.84912280701754383</v>
      </c>
      <c r="E399" s="195">
        <f t="shared" si="28"/>
        <v>7.6849341659029208E-2</v>
      </c>
      <c r="F399" s="195">
        <f t="shared" si="28"/>
        <v>2.1585449851123686</v>
      </c>
      <c r="G399" s="195">
        <f t="shared" si="28"/>
        <v>0.69122807017543864</v>
      </c>
      <c r="Q399" s="196">
        <f t="shared" si="29"/>
        <v>3.5699999999999679</v>
      </c>
      <c r="R399" s="201">
        <v>0.84912280701754383</v>
      </c>
      <c r="S399" s="201">
        <v>0.92302346869515561</v>
      </c>
      <c r="T399" s="201">
        <v>7.6976531304844303E-2</v>
      </c>
      <c r="U399" s="201">
        <v>2.1505628992873853</v>
      </c>
      <c r="V399" s="201">
        <v>0.68771929824561406</v>
      </c>
    </row>
    <row r="400" spans="1:22">
      <c r="A400" s="195">
        <f t="shared" si="25"/>
        <v>0.92329663762911751</v>
      </c>
      <c r="B400" s="195">
        <f t="shared" si="26"/>
        <v>0.92329663762911751</v>
      </c>
      <c r="C400" s="196">
        <f t="shared" si="27"/>
        <v>3.5899999999999674</v>
      </c>
      <c r="D400" s="195">
        <f t="shared" si="27"/>
        <v>0.84912280701754383</v>
      </c>
      <c r="E400" s="195">
        <f t="shared" si="28"/>
        <v>7.6703362370882364E-2</v>
      </c>
      <c r="F400" s="195">
        <f t="shared" si="28"/>
        <v>2.1673882835960661</v>
      </c>
      <c r="G400" s="195">
        <f t="shared" si="28"/>
        <v>0.69473684210526321</v>
      </c>
      <c r="Q400" s="196">
        <f t="shared" si="29"/>
        <v>3.5799999999999677</v>
      </c>
      <c r="R400" s="201">
        <v>0.84912280701754383</v>
      </c>
      <c r="S400" s="201">
        <v>0.92315065834097076</v>
      </c>
      <c r="T400" s="201">
        <v>7.6849341659029208E-2</v>
      </c>
      <c r="U400" s="201">
        <v>2.1585449851123686</v>
      </c>
      <c r="V400" s="201">
        <v>0.69122807017543864</v>
      </c>
    </row>
    <row r="401" spans="1:22">
      <c r="A401" s="195">
        <f t="shared" si="25"/>
        <v>0.92342382727493277</v>
      </c>
      <c r="B401" s="195">
        <f t="shared" si="26"/>
        <v>0.92342382727493277</v>
      </c>
      <c r="C401" s="196">
        <f t="shared" si="27"/>
        <v>3.5999999999999672</v>
      </c>
      <c r="D401" s="195">
        <f t="shared" si="27"/>
        <v>0.84912280701754383</v>
      </c>
      <c r="E401" s="195">
        <f t="shared" si="28"/>
        <v>7.6576172725067268E-2</v>
      </c>
      <c r="F401" s="195">
        <f t="shared" si="28"/>
        <v>2.1753703694210489</v>
      </c>
      <c r="G401" s="195">
        <f t="shared" si="28"/>
        <v>0.69473684210526321</v>
      </c>
      <c r="Q401" s="196">
        <f t="shared" si="29"/>
        <v>3.5899999999999674</v>
      </c>
      <c r="R401" s="201">
        <v>0.84912280701754383</v>
      </c>
      <c r="S401" s="201">
        <v>0.92329663762911751</v>
      </c>
      <c r="T401" s="201">
        <v>7.6703362370882364E-2</v>
      </c>
      <c r="U401" s="201">
        <v>2.1673882835960661</v>
      </c>
      <c r="V401" s="201">
        <v>0.69473684210526321</v>
      </c>
    </row>
    <row r="402" spans="1:22">
      <c r="A402" s="195">
        <f t="shared" si="25"/>
        <v>0.92356408724491235</v>
      </c>
      <c r="B402" s="195">
        <f t="shared" si="26"/>
        <v>0.92356408724491235</v>
      </c>
      <c r="C402" s="196">
        <f t="shared" si="27"/>
        <v>3.609999999999967</v>
      </c>
      <c r="D402" s="195">
        <f t="shared" si="27"/>
        <v>0.84912280701754383</v>
      </c>
      <c r="E402" s="195">
        <f t="shared" si="28"/>
        <v>7.6435912755087682E-2</v>
      </c>
      <c r="F402" s="195">
        <f t="shared" si="28"/>
        <v>2.1839800623542067</v>
      </c>
      <c r="G402" s="195">
        <f t="shared" si="28"/>
        <v>0.69473684210526321</v>
      </c>
      <c r="Q402" s="196">
        <f t="shared" si="29"/>
        <v>3.5999999999999672</v>
      </c>
      <c r="R402" s="201">
        <v>0.84912280701754383</v>
      </c>
      <c r="S402" s="201">
        <v>0.92342382727493277</v>
      </c>
      <c r="T402" s="201">
        <v>7.6576172725067268E-2</v>
      </c>
      <c r="U402" s="201">
        <v>2.1753703694210489</v>
      </c>
      <c r="V402" s="201">
        <v>0.69473684210526321</v>
      </c>
    </row>
    <row r="403" spans="1:22">
      <c r="A403" s="195">
        <f t="shared" si="25"/>
        <v>0.92369741674699513</v>
      </c>
      <c r="B403" s="195">
        <f t="shared" si="26"/>
        <v>0.92369741674699513</v>
      </c>
      <c r="C403" s="196">
        <f t="shared" si="27"/>
        <v>3.6199999999999668</v>
      </c>
      <c r="D403" s="195">
        <f t="shared" si="27"/>
        <v>0.84912280701754383</v>
      </c>
      <c r="E403" s="195">
        <f t="shared" si="28"/>
        <v>7.6302583253004791E-2</v>
      </c>
      <c r="F403" s="195">
        <f t="shared" si="28"/>
        <v>2.1922415923826866</v>
      </c>
      <c r="G403" s="195">
        <f t="shared" si="28"/>
        <v>0.69473684210526321</v>
      </c>
      <c r="Q403" s="196">
        <f t="shared" si="29"/>
        <v>3.609999999999967</v>
      </c>
      <c r="R403" s="201">
        <v>0.84912280701754383</v>
      </c>
      <c r="S403" s="201">
        <v>0.92356408724491235</v>
      </c>
      <c r="T403" s="201">
        <v>7.6435912755087682E-2</v>
      </c>
      <c r="U403" s="201">
        <v>2.1839800623542067</v>
      </c>
      <c r="V403" s="201">
        <v>0.69473684210526321</v>
      </c>
    </row>
    <row r="404" spans="1:22">
      <c r="A404" s="195">
        <f t="shared" si="25"/>
        <v>0.92383725617887413</v>
      </c>
      <c r="B404" s="195">
        <f t="shared" si="26"/>
        <v>0.92383725617887413</v>
      </c>
      <c r="C404" s="196">
        <f t="shared" si="27"/>
        <v>3.6299999999999666</v>
      </c>
      <c r="D404" s="195">
        <f t="shared" si="27"/>
        <v>0.84912280701754383</v>
      </c>
      <c r="E404" s="195">
        <f t="shared" si="28"/>
        <v>7.6162743821125742E-2</v>
      </c>
      <c r="F404" s="195">
        <f t="shared" si="28"/>
        <v>2.200805446662887</v>
      </c>
      <c r="G404" s="195">
        <f t="shared" si="28"/>
        <v>0.69824561403508767</v>
      </c>
      <c r="Q404" s="196">
        <f t="shared" si="29"/>
        <v>3.6199999999999668</v>
      </c>
      <c r="R404" s="201">
        <v>0.84912280701754383</v>
      </c>
      <c r="S404" s="201">
        <v>0.92369741674699513</v>
      </c>
      <c r="T404" s="201">
        <v>7.6302583253004791E-2</v>
      </c>
      <c r="U404" s="201">
        <v>2.1922415923826866</v>
      </c>
      <c r="V404" s="201">
        <v>0.69473684210526321</v>
      </c>
    </row>
    <row r="405" spans="1:22">
      <c r="A405" s="195">
        <f t="shared" si="25"/>
        <v>0.92396781012949369</v>
      </c>
      <c r="B405" s="195">
        <f t="shared" si="26"/>
        <v>0.92396781012949369</v>
      </c>
      <c r="C405" s="196">
        <f t="shared" si="27"/>
        <v>3.6399999999999664</v>
      </c>
      <c r="D405" s="195">
        <f t="shared" si="27"/>
        <v>0.84912280701754383</v>
      </c>
      <c r="E405" s="195">
        <f t="shared" si="28"/>
        <v>7.6032189870506417E-2</v>
      </c>
      <c r="F405" s="195">
        <f t="shared" si="28"/>
        <v>2.2091342166123686</v>
      </c>
      <c r="G405" s="195">
        <f t="shared" si="28"/>
        <v>0.69824561403508767</v>
      </c>
      <c r="Q405" s="196">
        <f t="shared" si="29"/>
        <v>3.6299999999999666</v>
      </c>
      <c r="R405" s="201">
        <v>0.84912280701754383</v>
      </c>
      <c r="S405" s="201">
        <v>0.92383725617887413</v>
      </c>
      <c r="T405" s="201">
        <v>7.6162743821125742E-2</v>
      </c>
      <c r="U405" s="201">
        <v>2.200805446662887</v>
      </c>
      <c r="V405" s="201">
        <v>0.69824561403508767</v>
      </c>
    </row>
    <row r="406" spans="1:22">
      <c r="A406" s="195">
        <f t="shared" si="25"/>
        <v>0.9241076495613727</v>
      </c>
      <c r="B406" s="195">
        <f t="shared" si="26"/>
        <v>0.9241076495613727</v>
      </c>
      <c r="C406" s="196">
        <f t="shared" si="27"/>
        <v>3.6499999999999662</v>
      </c>
      <c r="D406" s="195">
        <f t="shared" si="27"/>
        <v>0.84912280701754383</v>
      </c>
      <c r="E406" s="195">
        <f t="shared" si="28"/>
        <v>7.5892350438627326E-2</v>
      </c>
      <c r="F406" s="195">
        <f t="shared" si="28"/>
        <v>2.2176980708925691</v>
      </c>
      <c r="G406" s="195">
        <f t="shared" si="28"/>
        <v>0.69824561403508767</v>
      </c>
      <c r="Q406" s="196">
        <f t="shared" si="29"/>
        <v>3.6399999999999664</v>
      </c>
      <c r="R406" s="201">
        <v>0.84912280701754383</v>
      </c>
      <c r="S406" s="201">
        <v>0.92396781012949369</v>
      </c>
      <c r="T406" s="201">
        <v>7.6032189870506417E-2</v>
      </c>
      <c r="U406" s="201">
        <v>2.2091342166123686</v>
      </c>
      <c r="V406" s="201">
        <v>0.69824561403508767</v>
      </c>
    </row>
    <row r="407" spans="1:22">
      <c r="A407" s="195">
        <f t="shared" si="25"/>
        <v>0.92425362884951956</v>
      </c>
      <c r="B407" s="195">
        <f t="shared" si="26"/>
        <v>0.92425362884951956</v>
      </c>
      <c r="C407" s="196">
        <f t="shared" si="27"/>
        <v>3.6599999999999659</v>
      </c>
      <c r="D407" s="195">
        <f t="shared" si="27"/>
        <v>0.84912280701754383</v>
      </c>
      <c r="E407" s="195">
        <f t="shared" si="28"/>
        <v>7.5746371150480524E-2</v>
      </c>
      <c r="F407" s="195">
        <f t="shared" si="28"/>
        <v>2.2265413693762643</v>
      </c>
      <c r="G407" s="195">
        <f t="shared" si="28"/>
        <v>0.69824561403508767</v>
      </c>
      <c r="Q407" s="196">
        <f t="shared" si="29"/>
        <v>3.6499999999999662</v>
      </c>
      <c r="R407" s="201">
        <v>0.84912280701754383</v>
      </c>
      <c r="S407" s="201">
        <v>0.9241076495613727</v>
      </c>
      <c r="T407" s="201">
        <v>7.5892350438627326E-2</v>
      </c>
      <c r="U407" s="201">
        <v>2.2176980708925691</v>
      </c>
      <c r="V407" s="201">
        <v>0.69824561403508767</v>
      </c>
    </row>
    <row r="408" spans="1:22">
      <c r="A408" s="195">
        <f t="shared" si="25"/>
        <v>0.92438914557026319</v>
      </c>
      <c r="B408" s="195">
        <f t="shared" si="26"/>
        <v>0.92438914557026319</v>
      </c>
      <c r="C408" s="196">
        <f t="shared" si="27"/>
        <v>3.6699999999999657</v>
      </c>
      <c r="D408" s="195">
        <f t="shared" si="27"/>
        <v>0.84912280701754383</v>
      </c>
      <c r="E408" s="195">
        <f t="shared" si="28"/>
        <v>7.5610854429736765E-2</v>
      </c>
      <c r="F408" s="195">
        <f t="shared" si="28"/>
        <v>2.2349209844006839</v>
      </c>
      <c r="G408" s="195">
        <f t="shared" si="28"/>
        <v>0.69824561403508767</v>
      </c>
      <c r="Q408" s="196">
        <f t="shared" si="29"/>
        <v>3.6599999999999659</v>
      </c>
      <c r="R408" s="201">
        <v>0.84912280701754383</v>
      </c>
      <c r="S408" s="201">
        <v>0.92425362884951956</v>
      </c>
      <c r="T408" s="201">
        <v>7.5746371150480524E-2</v>
      </c>
      <c r="U408" s="201">
        <v>2.2265413693762643</v>
      </c>
      <c r="V408" s="201">
        <v>0.69824561403508767</v>
      </c>
    </row>
    <row r="409" spans="1:22">
      <c r="A409" s="195">
        <f t="shared" si="25"/>
        <v>0.9245289850021422</v>
      </c>
      <c r="B409" s="195">
        <f t="shared" si="26"/>
        <v>0.9245289850021422</v>
      </c>
      <c r="C409" s="196">
        <f t="shared" si="27"/>
        <v>3.6799999999999655</v>
      </c>
      <c r="D409" s="195">
        <f t="shared" si="27"/>
        <v>0.84912280701754383</v>
      </c>
      <c r="E409" s="195">
        <f t="shared" si="28"/>
        <v>7.5471014997857702E-2</v>
      </c>
      <c r="F409" s="195">
        <f t="shared" si="28"/>
        <v>2.2434848386808839</v>
      </c>
      <c r="G409" s="195">
        <f t="shared" si="28"/>
        <v>0.69824561403508767</v>
      </c>
      <c r="Q409" s="196">
        <f t="shared" si="29"/>
        <v>3.6699999999999657</v>
      </c>
      <c r="R409" s="201">
        <v>0.84912280701754383</v>
      </c>
      <c r="S409" s="201">
        <v>0.92438914557026319</v>
      </c>
      <c r="T409" s="201">
        <v>7.5610854429736765E-2</v>
      </c>
      <c r="U409" s="201">
        <v>2.2349209844006839</v>
      </c>
      <c r="V409" s="201">
        <v>0.69824561403508767</v>
      </c>
    </row>
    <row r="410" spans="1:22">
      <c r="A410" s="195">
        <f t="shared" si="25"/>
        <v>0.9246623145042252</v>
      </c>
      <c r="B410" s="195">
        <f t="shared" si="26"/>
        <v>0.9246623145042252</v>
      </c>
      <c r="C410" s="196">
        <f t="shared" si="27"/>
        <v>3.6899999999999653</v>
      </c>
      <c r="D410" s="195">
        <f t="shared" si="27"/>
        <v>0.84912280701754383</v>
      </c>
      <c r="E410" s="195">
        <f t="shared" si="28"/>
        <v>7.5337685495774839E-2</v>
      </c>
      <c r="F410" s="195">
        <f t="shared" si="28"/>
        <v>2.2517463687093651</v>
      </c>
      <c r="G410" s="195">
        <f t="shared" si="28"/>
        <v>0.69824561403508767</v>
      </c>
      <c r="Q410" s="196">
        <f t="shared" si="29"/>
        <v>3.6799999999999655</v>
      </c>
      <c r="R410" s="201">
        <v>0.84912280701754383</v>
      </c>
      <c r="S410" s="201">
        <v>0.9245289850021422</v>
      </c>
      <c r="T410" s="201">
        <v>7.5471014997857702E-2</v>
      </c>
      <c r="U410" s="201">
        <v>2.2434848386808839</v>
      </c>
      <c r="V410" s="201">
        <v>0.69824561403508767</v>
      </c>
    </row>
    <row r="411" spans="1:22">
      <c r="A411" s="195">
        <f t="shared" si="25"/>
        <v>0.9248021539361041</v>
      </c>
      <c r="B411" s="195">
        <f t="shared" si="26"/>
        <v>0.9248021539361041</v>
      </c>
      <c r="C411" s="196">
        <f t="shared" si="27"/>
        <v>3.6999999999999651</v>
      </c>
      <c r="D411" s="195">
        <f t="shared" si="27"/>
        <v>0.84912280701754383</v>
      </c>
      <c r="E411" s="195">
        <f t="shared" si="28"/>
        <v>7.5197846063895762E-2</v>
      </c>
      <c r="F411" s="195">
        <f t="shared" si="28"/>
        <v>2.2603102229895646</v>
      </c>
      <c r="G411" s="195">
        <f t="shared" si="28"/>
        <v>0.69824561403508767</v>
      </c>
      <c r="Q411" s="196">
        <f t="shared" si="29"/>
        <v>3.6899999999999653</v>
      </c>
      <c r="R411" s="201">
        <v>0.84912280701754383</v>
      </c>
      <c r="S411" s="201">
        <v>0.9246623145042252</v>
      </c>
      <c r="T411" s="201">
        <v>7.5337685495774839E-2</v>
      </c>
      <c r="U411" s="201">
        <v>2.2517463687093651</v>
      </c>
      <c r="V411" s="201">
        <v>0.69824561403508767</v>
      </c>
    </row>
    <row r="412" spans="1:22">
      <c r="A412" s="195">
        <f t="shared" si="25"/>
        <v>0.92492934358191936</v>
      </c>
      <c r="B412" s="195">
        <f t="shared" si="26"/>
        <v>0.92492934358191936</v>
      </c>
      <c r="C412" s="196">
        <f t="shared" si="27"/>
        <v>3.7099999999999649</v>
      </c>
      <c r="D412" s="195">
        <f t="shared" si="27"/>
        <v>0.84912280701754383</v>
      </c>
      <c r="E412" s="195">
        <f t="shared" si="28"/>
        <v>7.5070656418080681E-2</v>
      </c>
      <c r="F412" s="195">
        <f t="shared" si="28"/>
        <v>2.2682923088145488</v>
      </c>
      <c r="G412" s="195">
        <f t="shared" si="28"/>
        <v>0.69824561403508767</v>
      </c>
      <c r="Q412" s="196">
        <f t="shared" si="29"/>
        <v>3.6999999999999651</v>
      </c>
      <c r="R412" s="201">
        <v>0.84912280701754383</v>
      </c>
      <c r="S412" s="201">
        <v>0.9248021539361041</v>
      </c>
      <c r="T412" s="201">
        <v>7.5197846063895762E-2</v>
      </c>
      <c r="U412" s="201">
        <v>2.2603102229895646</v>
      </c>
      <c r="V412" s="201">
        <v>0.69824561403508767</v>
      </c>
    </row>
    <row r="413" spans="1:22">
      <c r="A413" s="195">
        <f t="shared" si="25"/>
        <v>0.92507868717487041</v>
      </c>
      <c r="B413" s="195">
        <f t="shared" si="26"/>
        <v>0.92507868717487041</v>
      </c>
      <c r="C413" s="196">
        <f t="shared" si="27"/>
        <v>3.7199999999999647</v>
      </c>
      <c r="D413" s="195">
        <f t="shared" si="27"/>
        <v>0.84912280701754383</v>
      </c>
      <c r="E413" s="195">
        <f t="shared" si="28"/>
        <v>7.4921312825129621E-2</v>
      </c>
      <c r="F413" s="195">
        <f t="shared" si="28"/>
        <v>2.2774822914227459</v>
      </c>
      <c r="G413" s="195">
        <f t="shared" si="28"/>
        <v>0.69824561403508767</v>
      </c>
      <c r="Q413" s="196">
        <f t="shared" si="29"/>
        <v>3.7099999999999649</v>
      </c>
      <c r="R413" s="201">
        <v>0.84912280701754383</v>
      </c>
      <c r="S413" s="201">
        <v>0.92492934358191936</v>
      </c>
      <c r="T413" s="201">
        <v>7.5070656418080681E-2</v>
      </c>
      <c r="U413" s="201">
        <v>2.2682923088145488</v>
      </c>
      <c r="V413" s="201">
        <v>0.69824561403508767</v>
      </c>
    </row>
    <row r="414" spans="1:22">
      <c r="A414" s="195">
        <f t="shared" si="25"/>
        <v>0.92520587682068567</v>
      </c>
      <c r="B414" s="195">
        <f t="shared" si="26"/>
        <v>0.92520587682068567</v>
      </c>
      <c r="C414" s="196">
        <f t="shared" si="27"/>
        <v>3.7299999999999645</v>
      </c>
      <c r="D414" s="195">
        <f t="shared" si="27"/>
        <v>0.84912280701754383</v>
      </c>
      <c r="E414" s="195">
        <f t="shared" si="28"/>
        <v>7.4794123179314512E-2</v>
      </c>
      <c r="F414" s="195">
        <f t="shared" si="28"/>
        <v>2.2854643772477279</v>
      </c>
      <c r="G414" s="195">
        <f t="shared" si="28"/>
        <v>0.70175438596491224</v>
      </c>
      <c r="Q414" s="196">
        <f t="shared" si="29"/>
        <v>3.7199999999999647</v>
      </c>
      <c r="R414" s="201">
        <v>0.84912280701754383</v>
      </c>
      <c r="S414" s="201">
        <v>0.92507868717487041</v>
      </c>
      <c r="T414" s="201">
        <v>7.4921312825129621E-2</v>
      </c>
      <c r="U414" s="201">
        <v>2.2774822914227459</v>
      </c>
      <c r="V414" s="201">
        <v>0.69824561403508767</v>
      </c>
    </row>
    <row r="415" spans="1:22">
      <c r="A415" s="195">
        <f t="shared" si="25"/>
        <v>0.92534571625256445</v>
      </c>
      <c r="B415" s="195">
        <f t="shared" si="26"/>
        <v>0.92534571625256445</v>
      </c>
      <c r="C415" s="196">
        <f t="shared" si="27"/>
        <v>3.7399999999999642</v>
      </c>
      <c r="D415" s="195">
        <f t="shared" si="27"/>
        <v>0.84912280701754383</v>
      </c>
      <c r="E415" s="195">
        <f t="shared" si="28"/>
        <v>7.4654283747435407E-2</v>
      </c>
      <c r="F415" s="195">
        <f t="shared" si="28"/>
        <v>2.2940282315279266</v>
      </c>
      <c r="G415" s="195">
        <f t="shared" si="28"/>
        <v>0.70175438596491224</v>
      </c>
      <c r="Q415" s="196">
        <f t="shared" si="29"/>
        <v>3.7299999999999645</v>
      </c>
      <c r="R415" s="201">
        <v>0.84912280701754383</v>
      </c>
      <c r="S415" s="201">
        <v>0.92520587682068567</v>
      </c>
      <c r="T415" s="201">
        <v>7.4794123179314512E-2</v>
      </c>
      <c r="U415" s="201">
        <v>2.2854643772477279</v>
      </c>
      <c r="V415" s="201">
        <v>0.70175438596491224</v>
      </c>
    </row>
    <row r="416" spans="1:22">
      <c r="A416" s="195">
        <f t="shared" si="25"/>
        <v>0.92548555568444368</v>
      </c>
      <c r="B416" s="195">
        <f t="shared" si="26"/>
        <v>0.92548555568444368</v>
      </c>
      <c r="C416" s="196">
        <f t="shared" si="27"/>
        <v>3.749999999999964</v>
      </c>
      <c r="D416" s="195">
        <f t="shared" si="27"/>
        <v>0.84912280701754383</v>
      </c>
      <c r="E416" s="195">
        <f t="shared" si="28"/>
        <v>7.4514444315556344E-2</v>
      </c>
      <c r="F416" s="195">
        <f t="shared" si="28"/>
        <v>2.3025920858081261</v>
      </c>
      <c r="G416" s="195">
        <f t="shared" si="28"/>
        <v>0.70175438596491224</v>
      </c>
      <c r="Q416" s="196">
        <f t="shared" si="29"/>
        <v>3.7399999999999642</v>
      </c>
      <c r="R416" s="201">
        <v>0.84912280701754383</v>
      </c>
      <c r="S416" s="201">
        <v>0.92534571625256445</v>
      </c>
      <c r="T416" s="201">
        <v>7.4654283747435407E-2</v>
      </c>
      <c r="U416" s="201">
        <v>2.2940282315279266</v>
      </c>
      <c r="V416" s="201">
        <v>0.70175438596491224</v>
      </c>
    </row>
    <row r="417" spans="1:22">
      <c r="A417" s="195">
        <f t="shared" si="25"/>
        <v>0.92561888518652635</v>
      </c>
      <c r="B417" s="195">
        <f t="shared" si="26"/>
        <v>0.92561888518652635</v>
      </c>
      <c r="C417" s="196">
        <f t="shared" si="27"/>
        <v>3.7599999999999638</v>
      </c>
      <c r="D417" s="195">
        <f t="shared" si="27"/>
        <v>0.84912280701754383</v>
      </c>
      <c r="E417" s="195">
        <f t="shared" si="28"/>
        <v>7.4381114813473495E-2</v>
      </c>
      <c r="F417" s="195">
        <f t="shared" si="28"/>
        <v>2.3108536158366086</v>
      </c>
      <c r="G417" s="195">
        <f t="shared" si="28"/>
        <v>0.70175438596491224</v>
      </c>
      <c r="Q417" s="196">
        <f t="shared" si="29"/>
        <v>3.749999999999964</v>
      </c>
      <c r="R417" s="201">
        <v>0.84912280701754383</v>
      </c>
      <c r="S417" s="201">
        <v>0.92548555568444368</v>
      </c>
      <c r="T417" s="201">
        <v>7.4514444315556344E-2</v>
      </c>
      <c r="U417" s="201">
        <v>2.3025920858081261</v>
      </c>
      <c r="V417" s="201">
        <v>0.70175438596491224</v>
      </c>
    </row>
    <row r="418" spans="1:22">
      <c r="A418" s="195">
        <f t="shared" si="25"/>
        <v>0.92576705169333418</v>
      </c>
      <c r="B418" s="195">
        <f t="shared" si="26"/>
        <v>0.92576705169333418</v>
      </c>
      <c r="C418" s="196">
        <f t="shared" si="27"/>
        <v>3.7699999999999636</v>
      </c>
      <c r="D418" s="195">
        <f t="shared" si="27"/>
        <v>0.84912280701754383</v>
      </c>
      <c r="E418" s="195">
        <f t="shared" si="28"/>
        <v>7.4232948306665825E-2</v>
      </c>
      <c r="F418" s="195">
        <f t="shared" si="28"/>
        <v>2.3198149993162431</v>
      </c>
      <c r="G418" s="195">
        <f t="shared" si="28"/>
        <v>0.70175438596491224</v>
      </c>
      <c r="Q418" s="196">
        <f t="shared" si="29"/>
        <v>3.7599999999999638</v>
      </c>
      <c r="R418" s="201">
        <v>0.84912280701754383</v>
      </c>
      <c r="S418" s="201">
        <v>0.92561888518652635</v>
      </c>
      <c r="T418" s="201">
        <v>7.4381114813473495E-2</v>
      </c>
      <c r="U418" s="201">
        <v>2.3108536158366086</v>
      </c>
      <c r="V418" s="201">
        <v>0.70175438596491224</v>
      </c>
    </row>
    <row r="419" spans="1:22">
      <c r="A419" s="195">
        <f t="shared" si="25"/>
        <v>0.92589424133914933</v>
      </c>
      <c r="B419" s="195">
        <f t="shared" si="26"/>
        <v>0.92589424133914933</v>
      </c>
      <c r="C419" s="196">
        <f t="shared" si="27"/>
        <v>3.7799999999999634</v>
      </c>
      <c r="D419" s="195">
        <f t="shared" si="27"/>
        <v>0.84912280701754383</v>
      </c>
      <c r="E419" s="195">
        <f t="shared" si="28"/>
        <v>7.4105758660850757E-2</v>
      </c>
      <c r="F419" s="195">
        <f t="shared" si="28"/>
        <v>2.3277970851412277</v>
      </c>
      <c r="G419" s="195">
        <f t="shared" si="28"/>
        <v>0.70175438596491224</v>
      </c>
      <c r="Q419" s="196">
        <f t="shared" si="29"/>
        <v>3.7699999999999636</v>
      </c>
      <c r="R419" s="201">
        <v>0.84912280701754383</v>
      </c>
      <c r="S419" s="201">
        <v>0.92576705169333418</v>
      </c>
      <c r="T419" s="201">
        <v>7.4232948306665825E-2</v>
      </c>
      <c r="U419" s="201">
        <v>2.3198149993162431</v>
      </c>
      <c r="V419" s="201">
        <v>0.70175438596491224</v>
      </c>
    </row>
    <row r="420" spans="1:22">
      <c r="A420" s="195">
        <f t="shared" si="25"/>
        <v>0.92604022062729607</v>
      </c>
      <c r="B420" s="195">
        <f t="shared" si="26"/>
        <v>0.92604022062729607</v>
      </c>
      <c r="C420" s="196">
        <f t="shared" si="27"/>
        <v>3.7899999999999632</v>
      </c>
      <c r="D420" s="195">
        <f t="shared" si="27"/>
        <v>0.84912280701754383</v>
      </c>
      <c r="E420" s="195">
        <f t="shared" si="28"/>
        <v>7.3959779372703871E-2</v>
      </c>
      <c r="F420" s="195">
        <f t="shared" si="28"/>
        <v>2.3366403836249243</v>
      </c>
      <c r="G420" s="195">
        <f t="shared" si="28"/>
        <v>0.70175438596491224</v>
      </c>
      <c r="Q420" s="196">
        <f t="shared" si="29"/>
        <v>3.7799999999999634</v>
      </c>
      <c r="R420" s="201">
        <v>0.84912280701754383</v>
      </c>
      <c r="S420" s="201">
        <v>0.92589424133914933</v>
      </c>
      <c r="T420" s="201">
        <v>7.4105758660850757E-2</v>
      </c>
      <c r="U420" s="201">
        <v>2.3277970851412277</v>
      </c>
      <c r="V420" s="201">
        <v>0.70175438596491224</v>
      </c>
    </row>
    <row r="421" spans="1:22">
      <c r="A421" s="195">
        <f t="shared" si="25"/>
        <v>0.92617077457791541</v>
      </c>
      <c r="B421" s="195">
        <f t="shared" si="26"/>
        <v>0.92617077457791541</v>
      </c>
      <c r="C421" s="196">
        <f t="shared" si="27"/>
        <v>3.799999999999963</v>
      </c>
      <c r="D421" s="195">
        <f t="shared" si="27"/>
        <v>0.84912280701754383</v>
      </c>
      <c r="E421" s="195">
        <f t="shared" si="28"/>
        <v>7.382922542208456E-2</v>
      </c>
      <c r="F421" s="195">
        <f t="shared" si="28"/>
        <v>2.3449691535744082</v>
      </c>
      <c r="G421" s="195">
        <f t="shared" si="28"/>
        <v>0.70175438596491224</v>
      </c>
      <c r="Q421" s="196">
        <f t="shared" si="29"/>
        <v>3.7899999999999632</v>
      </c>
      <c r="R421" s="201">
        <v>0.84912280701754383</v>
      </c>
      <c r="S421" s="201">
        <v>0.92604022062729607</v>
      </c>
      <c r="T421" s="201">
        <v>7.3959779372703871E-2</v>
      </c>
      <c r="U421" s="201">
        <v>2.3366403836249243</v>
      </c>
      <c r="V421" s="201">
        <v>0.70175438596491224</v>
      </c>
    </row>
    <row r="422" spans="1:22">
      <c r="A422" s="195">
        <f t="shared" si="25"/>
        <v>0.92631061400979442</v>
      </c>
      <c r="B422" s="195">
        <f t="shared" si="26"/>
        <v>0.92631061400979442</v>
      </c>
      <c r="C422" s="196">
        <f t="shared" si="27"/>
        <v>3.8099999999999627</v>
      </c>
      <c r="D422" s="195">
        <f t="shared" si="27"/>
        <v>0.84912280701754383</v>
      </c>
      <c r="E422" s="195">
        <f t="shared" si="28"/>
        <v>7.3689385990205455E-2</v>
      </c>
      <c r="F422" s="195">
        <f t="shared" si="28"/>
        <v>2.353533007854606</v>
      </c>
      <c r="G422" s="195">
        <f t="shared" si="28"/>
        <v>0.70175438596491224</v>
      </c>
      <c r="Q422" s="196">
        <f t="shared" si="29"/>
        <v>3.799999999999963</v>
      </c>
      <c r="R422" s="201">
        <v>0.84912280701754383</v>
      </c>
      <c r="S422" s="201">
        <v>0.92617077457791541</v>
      </c>
      <c r="T422" s="201">
        <v>7.382922542208456E-2</v>
      </c>
      <c r="U422" s="201">
        <v>2.3449691535744082</v>
      </c>
      <c r="V422" s="201">
        <v>0.70175438596491224</v>
      </c>
    </row>
    <row r="423" spans="1:22">
      <c r="A423" s="195">
        <f t="shared" si="25"/>
        <v>0.92644394351187742</v>
      </c>
      <c r="B423" s="195">
        <f t="shared" si="26"/>
        <v>0.92644394351187742</v>
      </c>
      <c r="C423" s="196">
        <f t="shared" si="27"/>
        <v>3.8199999999999625</v>
      </c>
      <c r="D423" s="195">
        <f t="shared" si="27"/>
        <v>0.84912280701754383</v>
      </c>
      <c r="E423" s="195">
        <f t="shared" si="28"/>
        <v>7.355605648812262E-2</v>
      </c>
      <c r="F423" s="195">
        <f t="shared" si="28"/>
        <v>2.3617945378830871</v>
      </c>
      <c r="G423" s="195">
        <f t="shared" si="28"/>
        <v>0.70175438596491224</v>
      </c>
      <c r="Q423" s="196">
        <f t="shared" si="29"/>
        <v>3.8099999999999627</v>
      </c>
      <c r="R423" s="201">
        <v>0.84912280701754383</v>
      </c>
      <c r="S423" s="201">
        <v>0.92631061400979442</v>
      </c>
      <c r="T423" s="201">
        <v>7.3689385990205455E-2</v>
      </c>
      <c r="U423" s="201">
        <v>2.353533007854606</v>
      </c>
      <c r="V423" s="201">
        <v>0.70175438596491224</v>
      </c>
    </row>
    <row r="424" spans="1:22">
      <c r="A424" s="195">
        <f t="shared" si="25"/>
        <v>0.92658378294375643</v>
      </c>
      <c r="B424" s="195">
        <f t="shared" si="26"/>
        <v>0.92658378294375643</v>
      </c>
      <c r="C424" s="196">
        <f t="shared" si="27"/>
        <v>3.8299999999999623</v>
      </c>
      <c r="D424" s="195">
        <f t="shared" si="27"/>
        <v>0.84912280701754383</v>
      </c>
      <c r="E424" s="195">
        <f t="shared" si="28"/>
        <v>7.3416217056243543E-2</v>
      </c>
      <c r="F424" s="195">
        <f t="shared" si="28"/>
        <v>2.3703583921632858</v>
      </c>
      <c r="G424" s="195">
        <f t="shared" si="28"/>
        <v>0.70175438596491224</v>
      </c>
      <c r="Q424" s="196">
        <f t="shared" si="29"/>
        <v>3.8199999999999625</v>
      </c>
      <c r="R424" s="201">
        <v>0.84912280701754383</v>
      </c>
      <c r="S424" s="201">
        <v>0.92644394351187742</v>
      </c>
      <c r="T424" s="201">
        <v>7.355605648812262E-2</v>
      </c>
      <c r="U424" s="201">
        <v>2.3617945378830871</v>
      </c>
      <c r="V424" s="201">
        <v>0.70175438596491224</v>
      </c>
    </row>
    <row r="425" spans="1:22">
      <c r="A425" s="195">
        <f t="shared" ref="A425:A488" si="30">S426</f>
        <v>0.92672362237563555</v>
      </c>
      <c r="B425" s="195">
        <f t="shared" ref="B425:B488" si="31">S426</f>
        <v>0.92672362237563555</v>
      </c>
      <c r="C425" s="196">
        <f t="shared" ref="C425:D488" si="32">Q426</f>
        <v>3.8399999999999621</v>
      </c>
      <c r="D425" s="195">
        <f t="shared" si="32"/>
        <v>0.84912280701754383</v>
      </c>
      <c r="E425" s="195">
        <f t="shared" ref="E425:G488" si="33">T426</f>
        <v>7.327637762436448E-2</v>
      </c>
      <c r="F425" s="195">
        <f t="shared" si="33"/>
        <v>2.3789222464434872</v>
      </c>
      <c r="G425" s="195">
        <f t="shared" si="33"/>
        <v>0.70526315789473681</v>
      </c>
      <c r="Q425" s="196">
        <f t="shared" si="29"/>
        <v>3.8299999999999623</v>
      </c>
      <c r="R425" s="201">
        <v>0.84912280701754383</v>
      </c>
      <c r="S425" s="201">
        <v>0.92658378294375643</v>
      </c>
      <c r="T425" s="201">
        <v>7.3416217056243543E-2</v>
      </c>
      <c r="U425" s="201">
        <v>2.3703583921632858</v>
      </c>
      <c r="V425" s="201">
        <v>0.70175438596491224</v>
      </c>
    </row>
    <row r="426" spans="1:22">
      <c r="A426" s="195">
        <f t="shared" si="30"/>
        <v>0.92685081202145059</v>
      </c>
      <c r="B426" s="195">
        <f t="shared" si="31"/>
        <v>0.92685081202145059</v>
      </c>
      <c r="C426" s="196">
        <f t="shared" si="32"/>
        <v>3.8499999999999619</v>
      </c>
      <c r="D426" s="195">
        <f t="shared" si="32"/>
        <v>0.84912280701754383</v>
      </c>
      <c r="E426" s="195">
        <f t="shared" si="33"/>
        <v>7.3149187978549343E-2</v>
      </c>
      <c r="F426" s="195">
        <f t="shared" si="33"/>
        <v>2.3869043322684687</v>
      </c>
      <c r="G426" s="195">
        <f t="shared" si="33"/>
        <v>0.70526315789473681</v>
      </c>
      <c r="Q426" s="196">
        <f t="shared" si="29"/>
        <v>3.8399999999999621</v>
      </c>
      <c r="R426" s="201">
        <v>0.84912280701754383</v>
      </c>
      <c r="S426" s="201">
        <v>0.92672362237563555</v>
      </c>
      <c r="T426" s="201">
        <v>7.327637762436448E-2</v>
      </c>
      <c r="U426" s="201">
        <v>2.3789222464434872</v>
      </c>
      <c r="V426" s="201">
        <v>0.70526315789473681</v>
      </c>
    </row>
    <row r="427" spans="1:22">
      <c r="A427" s="195">
        <f t="shared" si="30"/>
        <v>0.92699679130959756</v>
      </c>
      <c r="B427" s="195">
        <f t="shared" si="31"/>
        <v>0.92699679130959756</v>
      </c>
      <c r="C427" s="196">
        <f t="shared" si="32"/>
        <v>3.8599999999999617</v>
      </c>
      <c r="D427" s="195">
        <f t="shared" si="32"/>
        <v>0.84912280701754383</v>
      </c>
      <c r="E427" s="195">
        <f t="shared" si="33"/>
        <v>7.3003208690402541E-2</v>
      </c>
      <c r="F427" s="195">
        <f t="shared" si="33"/>
        <v>2.3957476307521666</v>
      </c>
      <c r="G427" s="195">
        <f t="shared" si="33"/>
        <v>0.70526315789473681</v>
      </c>
      <c r="Q427" s="196">
        <f t="shared" si="29"/>
        <v>3.8499999999999619</v>
      </c>
      <c r="R427" s="201">
        <v>0.84912280701754383</v>
      </c>
      <c r="S427" s="201">
        <v>0.92685081202145059</v>
      </c>
      <c r="T427" s="201">
        <v>7.3149187978549343E-2</v>
      </c>
      <c r="U427" s="201">
        <v>2.3869043322684687</v>
      </c>
      <c r="V427" s="201">
        <v>0.70526315789473681</v>
      </c>
    </row>
    <row r="428" spans="1:22">
      <c r="A428" s="195">
        <f t="shared" si="30"/>
        <v>0.9271239809554126</v>
      </c>
      <c r="B428" s="195">
        <f t="shared" si="31"/>
        <v>0.9271239809554126</v>
      </c>
      <c r="C428" s="196">
        <f t="shared" si="32"/>
        <v>3.8699999999999615</v>
      </c>
      <c r="D428" s="195">
        <f t="shared" si="32"/>
        <v>0.84912280701754383</v>
      </c>
      <c r="E428" s="195">
        <f t="shared" si="33"/>
        <v>7.2876019044587417E-2</v>
      </c>
      <c r="F428" s="195">
        <f t="shared" si="33"/>
        <v>2.4037297165771498</v>
      </c>
      <c r="G428" s="195">
        <f t="shared" si="33"/>
        <v>0.70526315789473681</v>
      </c>
      <c r="Q428" s="196">
        <f t="shared" ref="Q428:Q491" si="34">Q427+0.01</f>
        <v>3.8599999999999617</v>
      </c>
      <c r="R428" s="201">
        <v>0.84912280701754383</v>
      </c>
      <c r="S428" s="201">
        <v>0.92699679130959756</v>
      </c>
      <c r="T428" s="201">
        <v>7.3003208690402541E-2</v>
      </c>
      <c r="U428" s="201">
        <v>2.3957476307521666</v>
      </c>
      <c r="V428" s="201">
        <v>0.70526315789473681</v>
      </c>
    </row>
    <row r="429" spans="1:22">
      <c r="A429" s="195">
        <f t="shared" si="30"/>
        <v>0.9272755117670245</v>
      </c>
      <c r="B429" s="195">
        <f t="shared" si="31"/>
        <v>0.9272755117670245</v>
      </c>
      <c r="C429" s="196">
        <f t="shared" si="32"/>
        <v>3.8799999999999613</v>
      </c>
      <c r="D429" s="195">
        <f t="shared" si="32"/>
        <v>0.84912280701754383</v>
      </c>
      <c r="E429" s="195">
        <f t="shared" si="33"/>
        <v>7.2724488232975518E-2</v>
      </c>
      <c r="F429" s="195">
        <f t="shared" si="33"/>
        <v>2.4130377841812845</v>
      </c>
      <c r="G429" s="195">
        <f t="shared" si="33"/>
        <v>0.70877192982456139</v>
      </c>
      <c r="Q429" s="196">
        <f t="shared" si="34"/>
        <v>3.8699999999999615</v>
      </c>
      <c r="R429" s="201">
        <v>0.84912280701754383</v>
      </c>
      <c r="S429" s="201">
        <v>0.9271239809554126</v>
      </c>
      <c r="T429" s="201">
        <v>7.2876019044587417E-2</v>
      </c>
      <c r="U429" s="201">
        <v>2.4037297165771498</v>
      </c>
      <c r="V429" s="201">
        <v>0.70526315789473681</v>
      </c>
    </row>
    <row r="430" spans="1:22">
      <c r="A430" s="195">
        <f t="shared" si="30"/>
        <v>0.92740884126910739</v>
      </c>
      <c r="B430" s="195">
        <f t="shared" si="31"/>
        <v>0.92740884126910739</v>
      </c>
      <c r="C430" s="196">
        <f t="shared" si="32"/>
        <v>3.889999999999961</v>
      </c>
      <c r="D430" s="195">
        <f t="shared" si="32"/>
        <v>0.84912280701754383</v>
      </c>
      <c r="E430" s="195">
        <f t="shared" si="33"/>
        <v>7.2591158730892655E-2</v>
      </c>
      <c r="F430" s="195">
        <f t="shared" si="33"/>
        <v>2.4212993142097661</v>
      </c>
      <c r="G430" s="195">
        <f t="shared" si="33"/>
        <v>0.70877192982456139</v>
      </c>
      <c r="Q430" s="196">
        <f t="shared" si="34"/>
        <v>3.8799999999999613</v>
      </c>
      <c r="R430" s="201">
        <v>0.84912280701754383</v>
      </c>
      <c r="S430" s="201">
        <v>0.9272755117670245</v>
      </c>
      <c r="T430" s="201">
        <v>7.2724488232975518E-2</v>
      </c>
      <c r="U430" s="201">
        <v>2.4130377841812845</v>
      </c>
      <c r="V430" s="201">
        <v>0.70877192982456139</v>
      </c>
    </row>
    <row r="431" spans="1:22">
      <c r="A431" s="195">
        <f t="shared" si="30"/>
        <v>0.92754868070098639</v>
      </c>
      <c r="B431" s="195">
        <f t="shared" si="31"/>
        <v>0.92754868070098639</v>
      </c>
      <c r="C431" s="196">
        <f t="shared" si="32"/>
        <v>3.8999999999999608</v>
      </c>
      <c r="D431" s="195">
        <f t="shared" si="32"/>
        <v>0.84912280701754383</v>
      </c>
      <c r="E431" s="195">
        <f t="shared" si="33"/>
        <v>7.2451319299013564E-2</v>
      </c>
      <c r="F431" s="195">
        <f t="shared" si="33"/>
        <v>2.4298631684899648</v>
      </c>
      <c r="G431" s="195">
        <f t="shared" si="33"/>
        <v>0.71228070175438596</v>
      </c>
      <c r="Q431" s="196">
        <f t="shared" si="34"/>
        <v>3.889999999999961</v>
      </c>
      <c r="R431" s="201">
        <v>0.84912280701754383</v>
      </c>
      <c r="S431" s="201">
        <v>0.92740884126910739</v>
      </c>
      <c r="T431" s="201">
        <v>7.2591158730892655E-2</v>
      </c>
      <c r="U431" s="201">
        <v>2.4212993142097661</v>
      </c>
      <c r="V431" s="201">
        <v>0.70877192982456139</v>
      </c>
    </row>
    <row r="432" spans="1:22">
      <c r="A432" s="195">
        <f t="shared" si="30"/>
        <v>0.92767587034680166</v>
      </c>
      <c r="B432" s="195">
        <f t="shared" si="31"/>
        <v>0.92767587034680166</v>
      </c>
      <c r="C432" s="196">
        <f t="shared" si="32"/>
        <v>3.9099999999999606</v>
      </c>
      <c r="D432" s="195">
        <f t="shared" si="32"/>
        <v>0.84912280701754383</v>
      </c>
      <c r="E432" s="195">
        <f t="shared" si="33"/>
        <v>7.2324129653198496E-2</v>
      </c>
      <c r="F432" s="195">
        <f t="shared" si="33"/>
        <v>2.4378452543149485</v>
      </c>
      <c r="G432" s="195">
        <f t="shared" si="33"/>
        <v>0.71228070175438596</v>
      </c>
      <c r="Q432" s="196">
        <f t="shared" si="34"/>
        <v>3.8999999999999608</v>
      </c>
      <c r="R432" s="201">
        <v>0.84912280701754383</v>
      </c>
      <c r="S432" s="201">
        <v>0.92754868070098639</v>
      </c>
      <c r="T432" s="201">
        <v>7.2451319299013564E-2</v>
      </c>
      <c r="U432" s="201">
        <v>2.4298631684899648</v>
      </c>
      <c r="V432" s="201">
        <v>0.71228070175438596</v>
      </c>
    </row>
    <row r="433" spans="1:22">
      <c r="A433" s="195">
        <f t="shared" si="30"/>
        <v>0.92781570977868066</v>
      </c>
      <c r="B433" s="195">
        <f t="shared" si="31"/>
        <v>0.92781570977868066</v>
      </c>
      <c r="C433" s="196">
        <f t="shared" si="32"/>
        <v>3.9199999999999604</v>
      </c>
      <c r="D433" s="195">
        <f t="shared" si="32"/>
        <v>0.84912280701754383</v>
      </c>
      <c r="E433" s="195">
        <f t="shared" si="33"/>
        <v>7.2184290221319405E-2</v>
      </c>
      <c r="F433" s="195">
        <f t="shared" si="33"/>
        <v>2.4464091085951494</v>
      </c>
      <c r="G433" s="195">
        <f t="shared" si="33"/>
        <v>0.71228070175438596</v>
      </c>
      <c r="Q433" s="196">
        <f t="shared" si="34"/>
        <v>3.9099999999999606</v>
      </c>
      <c r="R433" s="201">
        <v>0.84912280701754383</v>
      </c>
      <c r="S433" s="201">
        <v>0.92767587034680166</v>
      </c>
      <c r="T433" s="201">
        <v>7.2324129653198496E-2</v>
      </c>
      <c r="U433" s="201">
        <v>2.4378452543149485</v>
      </c>
      <c r="V433" s="201">
        <v>0.71228070175438596</v>
      </c>
    </row>
    <row r="434" spans="1:22">
      <c r="A434" s="195">
        <f t="shared" si="30"/>
        <v>0.92796168906682752</v>
      </c>
      <c r="B434" s="195">
        <f t="shared" si="31"/>
        <v>0.92796168906682752</v>
      </c>
      <c r="C434" s="196">
        <f t="shared" si="32"/>
        <v>3.9299999999999602</v>
      </c>
      <c r="D434" s="195">
        <f t="shared" si="32"/>
        <v>0.84912280701754383</v>
      </c>
      <c r="E434" s="195">
        <f t="shared" si="33"/>
        <v>7.2038310933172575E-2</v>
      </c>
      <c r="F434" s="195">
        <f t="shared" si="33"/>
        <v>2.4552524070788464</v>
      </c>
      <c r="G434" s="195">
        <f t="shared" si="33"/>
        <v>0.71228070175438596</v>
      </c>
      <c r="Q434" s="196">
        <f t="shared" si="34"/>
        <v>3.9199999999999604</v>
      </c>
      <c r="R434" s="201">
        <v>0.84912280701754383</v>
      </c>
      <c r="S434" s="201">
        <v>0.92781570977868066</v>
      </c>
      <c r="T434" s="201">
        <v>7.2184290221319405E-2</v>
      </c>
      <c r="U434" s="201">
        <v>2.4464091085951494</v>
      </c>
      <c r="V434" s="201">
        <v>0.71228070175438596</v>
      </c>
    </row>
    <row r="435" spans="1:22">
      <c r="A435" s="195">
        <f t="shared" si="30"/>
        <v>0.92808887871264245</v>
      </c>
      <c r="B435" s="195">
        <f t="shared" si="31"/>
        <v>0.92808887871264245</v>
      </c>
      <c r="C435" s="196">
        <f t="shared" si="32"/>
        <v>3.93999999999996</v>
      </c>
      <c r="D435" s="195">
        <f t="shared" si="32"/>
        <v>0.84912280701754383</v>
      </c>
      <c r="E435" s="195">
        <f t="shared" si="33"/>
        <v>7.1911121287357438E-2</v>
      </c>
      <c r="F435" s="195">
        <f t="shared" si="33"/>
        <v>2.4632344929038292</v>
      </c>
      <c r="G435" s="195">
        <f t="shared" si="33"/>
        <v>0.71578947368421053</v>
      </c>
      <c r="Q435" s="196">
        <f t="shared" si="34"/>
        <v>3.9299999999999602</v>
      </c>
      <c r="R435" s="201">
        <v>0.84912280701754383</v>
      </c>
      <c r="S435" s="201">
        <v>0.92796168906682752</v>
      </c>
      <c r="T435" s="201">
        <v>7.2038310933172575E-2</v>
      </c>
      <c r="U435" s="201">
        <v>2.4552524070788464</v>
      </c>
      <c r="V435" s="201">
        <v>0.71228070175438596</v>
      </c>
    </row>
    <row r="436" spans="1:22">
      <c r="A436" s="195">
        <f t="shared" si="30"/>
        <v>0.92822913868262213</v>
      </c>
      <c r="B436" s="195">
        <f t="shared" si="31"/>
        <v>0.92822913868262213</v>
      </c>
      <c r="C436" s="196">
        <f t="shared" si="32"/>
        <v>3.9499999999999598</v>
      </c>
      <c r="D436" s="195">
        <f t="shared" si="32"/>
        <v>0.84912280701754383</v>
      </c>
      <c r="E436" s="195">
        <f t="shared" si="33"/>
        <v>7.1770861317377893E-2</v>
      </c>
      <c r="F436" s="195">
        <f t="shared" si="33"/>
        <v>2.4718441858369862</v>
      </c>
      <c r="G436" s="195">
        <f t="shared" si="33"/>
        <v>0.71578947368421053</v>
      </c>
      <c r="Q436" s="196">
        <f t="shared" si="34"/>
        <v>3.93999999999996</v>
      </c>
      <c r="R436" s="201">
        <v>0.84912280701754383</v>
      </c>
      <c r="S436" s="201">
        <v>0.92808887871264245</v>
      </c>
      <c r="T436" s="201">
        <v>7.1911121287357438E-2</v>
      </c>
      <c r="U436" s="201">
        <v>2.4632344929038292</v>
      </c>
      <c r="V436" s="201">
        <v>0.71578947368421053</v>
      </c>
    </row>
    <row r="437" spans="1:22">
      <c r="A437" s="195">
        <f t="shared" si="30"/>
        <v>0.9283658324895091</v>
      </c>
      <c r="B437" s="195">
        <f t="shared" si="31"/>
        <v>0.9283658324895091</v>
      </c>
      <c r="C437" s="196">
        <f t="shared" si="32"/>
        <v>3.9599999999999596</v>
      </c>
      <c r="D437" s="195">
        <f t="shared" si="32"/>
        <v>0.84912280701754383</v>
      </c>
      <c r="E437" s="195">
        <f t="shared" si="33"/>
        <v>7.1634167510490745E-2</v>
      </c>
      <c r="F437" s="195">
        <f t="shared" si="33"/>
        <v>2.4804523999899657</v>
      </c>
      <c r="G437" s="195">
        <f t="shared" si="33"/>
        <v>0.71578947368421053</v>
      </c>
      <c r="Q437" s="196">
        <f t="shared" si="34"/>
        <v>3.9499999999999598</v>
      </c>
      <c r="R437" s="201">
        <v>0.84912280701754383</v>
      </c>
      <c r="S437" s="201">
        <v>0.92822913868262213</v>
      </c>
      <c r="T437" s="201">
        <v>7.1770861317377893E-2</v>
      </c>
      <c r="U437" s="201">
        <v>2.4718441858369862</v>
      </c>
      <c r="V437" s="201">
        <v>0.71578947368421053</v>
      </c>
    </row>
    <row r="438" spans="1:22">
      <c r="A438" s="195">
        <f t="shared" si="30"/>
        <v>0.92850567192138833</v>
      </c>
      <c r="B438" s="195">
        <f t="shared" si="31"/>
        <v>0.92850567192138833</v>
      </c>
      <c r="C438" s="196">
        <f t="shared" si="32"/>
        <v>3.9699999999999593</v>
      </c>
      <c r="D438" s="195">
        <f t="shared" si="32"/>
        <v>0.84912280701754383</v>
      </c>
      <c r="E438" s="195">
        <f t="shared" si="33"/>
        <v>7.1494328078611696E-2</v>
      </c>
      <c r="F438" s="195">
        <f t="shared" si="33"/>
        <v>2.4890162542701657</v>
      </c>
      <c r="G438" s="195">
        <f t="shared" si="33"/>
        <v>0.71578947368421053</v>
      </c>
      <c r="Q438" s="196">
        <f t="shared" si="34"/>
        <v>3.9599999999999596</v>
      </c>
      <c r="R438" s="201">
        <v>0.84912280701754383</v>
      </c>
      <c r="S438" s="201">
        <v>0.9283658324895091</v>
      </c>
      <c r="T438" s="201">
        <v>7.1634167510490745E-2</v>
      </c>
      <c r="U438" s="201">
        <v>2.4804523999899657</v>
      </c>
      <c r="V438" s="201">
        <v>0.71578947368421053</v>
      </c>
    </row>
    <row r="439" spans="1:22">
      <c r="A439" s="195">
        <f t="shared" si="30"/>
        <v>0.92863286156720326</v>
      </c>
      <c r="B439" s="195">
        <f t="shared" si="31"/>
        <v>0.92863286156720326</v>
      </c>
      <c r="C439" s="196">
        <f t="shared" si="32"/>
        <v>3.9799999999999591</v>
      </c>
      <c r="D439" s="195">
        <f t="shared" si="32"/>
        <v>0.84912280701754383</v>
      </c>
      <c r="E439" s="195">
        <f t="shared" si="33"/>
        <v>7.1367138432796601E-2</v>
      </c>
      <c r="F439" s="195">
        <f t="shared" si="33"/>
        <v>2.4969983400951494</v>
      </c>
      <c r="G439" s="195">
        <f t="shared" si="33"/>
        <v>0.71578947368421053</v>
      </c>
      <c r="Q439" s="196">
        <f t="shared" si="34"/>
        <v>3.9699999999999593</v>
      </c>
      <c r="R439" s="201">
        <v>0.84912280701754383</v>
      </c>
      <c r="S439" s="201">
        <v>0.92850567192138833</v>
      </c>
      <c r="T439" s="201">
        <v>7.1494328078611696E-2</v>
      </c>
      <c r="U439" s="201">
        <v>2.4890162542701657</v>
      </c>
      <c r="V439" s="201">
        <v>0.71578947368421053</v>
      </c>
    </row>
    <row r="440" spans="1:22">
      <c r="A440" s="195">
        <f t="shared" si="30"/>
        <v>0.92878716793027882</v>
      </c>
      <c r="B440" s="195">
        <f t="shared" si="31"/>
        <v>0.92878716793027882</v>
      </c>
      <c r="C440" s="196">
        <f t="shared" si="32"/>
        <v>3.9899999999999589</v>
      </c>
      <c r="D440" s="195">
        <f t="shared" si="32"/>
        <v>0.84912280701754383</v>
      </c>
      <c r="E440" s="195">
        <f t="shared" si="33"/>
        <v>7.1212832069721163E-2</v>
      </c>
      <c r="F440" s="195">
        <f t="shared" si="33"/>
        <v>2.5062391677782832</v>
      </c>
      <c r="G440" s="195">
        <f t="shared" si="33"/>
        <v>0.7192982456140351</v>
      </c>
      <c r="Q440" s="196">
        <f t="shared" si="34"/>
        <v>3.9799999999999591</v>
      </c>
      <c r="R440" s="201">
        <v>0.84912280701754383</v>
      </c>
      <c r="S440" s="201">
        <v>0.92863286156720326</v>
      </c>
      <c r="T440" s="201">
        <v>7.1367138432796601E-2</v>
      </c>
      <c r="U440" s="201">
        <v>2.4969983400951494</v>
      </c>
      <c r="V440" s="201">
        <v>0.71578947368421053</v>
      </c>
    </row>
    <row r="441" spans="1:22">
      <c r="A441" s="195">
        <f t="shared" si="30"/>
        <v>0.92891435757609397</v>
      </c>
      <c r="B441" s="195">
        <f t="shared" si="31"/>
        <v>0.92891435757609397</v>
      </c>
      <c r="C441" s="196">
        <f t="shared" si="32"/>
        <v>3.9999999999999587</v>
      </c>
      <c r="D441" s="195">
        <f t="shared" si="32"/>
        <v>0.84912280701754383</v>
      </c>
      <c r="E441" s="195">
        <f t="shared" si="33"/>
        <v>7.1085642423906054E-2</v>
      </c>
      <c r="F441" s="195">
        <f t="shared" si="33"/>
        <v>2.5142212536032646</v>
      </c>
      <c r="G441" s="195">
        <f t="shared" si="33"/>
        <v>0.7192982456140351</v>
      </c>
      <c r="Q441" s="196">
        <f t="shared" si="34"/>
        <v>3.9899999999999589</v>
      </c>
      <c r="R441" s="201">
        <v>0.84912280701754383</v>
      </c>
      <c r="S441" s="201">
        <v>0.92878716793027882</v>
      </c>
      <c r="T441" s="201">
        <v>7.1212832069721163E-2</v>
      </c>
      <c r="U441" s="201">
        <v>2.5062391677782832</v>
      </c>
      <c r="V441" s="201">
        <v>0.7192982456140351</v>
      </c>
    </row>
    <row r="442" spans="1:22">
      <c r="A442" s="195">
        <f t="shared" si="30"/>
        <v>0.92905419700797298</v>
      </c>
      <c r="B442" s="195">
        <f t="shared" si="31"/>
        <v>0.92905419700797298</v>
      </c>
      <c r="C442" s="196">
        <f t="shared" si="32"/>
        <v>4.0099999999999589</v>
      </c>
      <c r="D442" s="195">
        <f t="shared" si="32"/>
        <v>0.84912280701754383</v>
      </c>
      <c r="E442" s="195">
        <f t="shared" si="33"/>
        <v>7.0945802992026977E-2</v>
      </c>
      <c r="F442" s="195">
        <f t="shared" si="33"/>
        <v>2.5227851078834647</v>
      </c>
      <c r="G442" s="195">
        <f t="shared" si="33"/>
        <v>0.72280701754385968</v>
      </c>
      <c r="Q442" s="196">
        <f t="shared" si="34"/>
        <v>3.9999999999999587</v>
      </c>
      <c r="R442" s="201">
        <v>0.84912280701754383</v>
      </c>
      <c r="S442" s="201">
        <v>0.92891435757609397</v>
      </c>
      <c r="T442" s="201">
        <v>7.1085642423906054E-2</v>
      </c>
      <c r="U442" s="201">
        <v>2.5142212536032646</v>
      </c>
      <c r="V442" s="201">
        <v>0.7192982456140351</v>
      </c>
    </row>
    <row r="443" spans="1:22">
      <c r="A443" s="195">
        <f t="shared" si="30"/>
        <v>0.92919403643985221</v>
      </c>
      <c r="B443" s="195">
        <f t="shared" si="31"/>
        <v>0.92919403643985221</v>
      </c>
      <c r="C443" s="196">
        <f t="shared" si="32"/>
        <v>4.0199999999999587</v>
      </c>
      <c r="D443" s="195">
        <f t="shared" si="32"/>
        <v>0.84912280701754383</v>
      </c>
      <c r="E443" s="195">
        <f t="shared" si="33"/>
        <v>7.08059635601479E-2</v>
      </c>
      <c r="F443" s="195">
        <f t="shared" si="33"/>
        <v>2.531348962163666</v>
      </c>
      <c r="G443" s="195">
        <f t="shared" si="33"/>
        <v>0.72280701754385968</v>
      </c>
      <c r="Q443" s="196">
        <f t="shared" si="34"/>
        <v>4.0099999999999589</v>
      </c>
      <c r="R443" s="201">
        <v>0.84912280701754383</v>
      </c>
      <c r="S443" s="201">
        <v>0.92905419700797298</v>
      </c>
      <c r="T443" s="201">
        <v>7.0945802992026977E-2</v>
      </c>
      <c r="U443" s="201">
        <v>2.5227851078834647</v>
      </c>
      <c r="V443" s="201">
        <v>0.72280701754385968</v>
      </c>
    </row>
    <row r="444" spans="1:22">
      <c r="A444" s="195">
        <f t="shared" si="30"/>
        <v>0.92932736594193499</v>
      </c>
      <c r="B444" s="195">
        <f t="shared" si="31"/>
        <v>0.92932736594193499</v>
      </c>
      <c r="C444" s="196">
        <f t="shared" si="32"/>
        <v>4.0299999999999585</v>
      </c>
      <c r="D444" s="195">
        <f t="shared" si="32"/>
        <v>0.84912280701754383</v>
      </c>
      <c r="E444" s="195">
        <f t="shared" si="33"/>
        <v>7.0672634058065079E-2</v>
      </c>
      <c r="F444" s="195">
        <f t="shared" si="33"/>
        <v>2.5396104921921463</v>
      </c>
      <c r="G444" s="195">
        <f t="shared" si="33"/>
        <v>0.72631578947368425</v>
      </c>
      <c r="Q444" s="196">
        <f t="shared" si="34"/>
        <v>4.0199999999999587</v>
      </c>
      <c r="R444" s="201">
        <v>0.84912280701754383</v>
      </c>
      <c r="S444" s="201">
        <v>0.92919403643985221</v>
      </c>
      <c r="T444" s="201">
        <v>7.08059635601479E-2</v>
      </c>
      <c r="U444" s="201">
        <v>2.531348962163666</v>
      </c>
      <c r="V444" s="201">
        <v>0.72280701754385968</v>
      </c>
    </row>
    <row r="445" spans="1:22">
      <c r="A445" s="195">
        <f t="shared" si="30"/>
        <v>0.9294705696786183</v>
      </c>
      <c r="B445" s="195">
        <f t="shared" si="31"/>
        <v>0.9294705696786183</v>
      </c>
      <c r="C445" s="196">
        <f t="shared" si="32"/>
        <v>4.0399999999999583</v>
      </c>
      <c r="D445" s="195">
        <f t="shared" si="32"/>
        <v>0.84912280701754383</v>
      </c>
      <c r="E445" s="195">
        <f t="shared" si="33"/>
        <v>7.0529430321381745E-2</v>
      </c>
      <c r="F445" s="195">
        <f t="shared" si="33"/>
        <v>2.5485210305968442</v>
      </c>
      <c r="G445" s="195">
        <f t="shared" si="33"/>
        <v>0.72631578947368425</v>
      </c>
      <c r="Q445" s="196">
        <f t="shared" si="34"/>
        <v>4.0299999999999585</v>
      </c>
      <c r="R445" s="201">
        <v>0.84912280701754383</v>
      </c>
      <c r="S445" s="201">
        <v>0.92932736594193499</v>
      </c>
      <c r="T445" s="201">
        <v>7.0672634058065079E-2</v>
      </c>
      <c r="U445" s="201">
        <v>2.5396104921921463</v>
      </c>
      <c r="V445" s="201">
        <v>0.72631578947368425</v>
      </c>
    </row>
    <row r="446" spans="1:22">
      <c r="A446" s="195">
        <f t="shared" si="30"/>
        <v>0.92959775932443334</v>
      </c>
      <c r="B446" s="195">
        <f t="shared" si="31"/>
        <v>0.92959775932443334</v>
      </c>
      <c r="C446" s="196">
        <f t="shared" si="32"/>
        <v>4.0499999999999581</v>
      </c>
      <c r="D446" s="195">
        <f t="shared" si="32"/>
        <v>0.84912280701754383</v>
      </c>
      <c r="E446" s="195">
        <f t="shared" si="33"/>
        <v>7.0402240675566649E-2</v>
      </c>
      <c r="F446" s="195">
        <f t="shared" si="33"/>
        <v>2.5565031164218279</v>
      </c>
      <c r="G446" s="195">
        <f t="shared" si="33"/>
        <v>0.72631578947368425</v>
      </c>
      <c r="Q446" s="196">
        <f t="shared" si="34"/>
        <v>4.0399999999999583</v>
      </c>
      <c r="R446" s="201">
        <v>0.84912280701754383</v>
      </c>
      <c r="S446" s="201">
        <v>0.9294705696786183</v>
      </c>
      <c r="T446" s="201">
        <v>7.0529430321381745E-2</v>
      </c>
      <c r="U446" s="201">
        <v>2.5485210305968442</v>
      </c>
      <c r="V446" s="201">
        <v>0.72631578947368425</v>
      </c>
    </row>
    <row r="447" spans="1:22">
      <c r="A447" s="195">
        <f t="shared" si="30"/>
        <v>0.9297437386125802</v>
      </c>
      <c r="B447" s="195">
        <f t="shared" si="31"/>
        <v>0.9297437386125802</v>
      </c>
      <c r="C447" s="196">
        <f t="shared" si="32"/>
        <v>4.0599999999999579</v>
      </c>
      <c r="D447" s="195">
        <f t="shared" si="32"/>
        <v>0.84912280701754383</v>
      </c>
      <c r="E447" s="195">
        <f t="shared" si="33"/>
        <v>7.0256261387419819E-2</v>
      </c>
      <c r="F447" s="195">
        <f t="shared" si="33"/>
        <v>2.565346414905525</v>
      </c>
      <c r="G447" s="195">
        <f t="shared" si="33"/>
        <v>0.72631578947368425</v>
      </c>
      <c r="Q447" s="196">
        <f t="shared" si="34"/>
        <v>4.0499999999999581</v>
      </c>
      <c r="R447" s="201">
        <v>0.84912280701754383</v>
      </c>
      <c r="S447" s="201">
        <v>0.92959775932443334</v>
      </c>
      <c r="T447" s="201">
        <v>7.0402240675566649E-2</v>
      </c>
      <c r="U447" s="201">
        <v>2.5565031164218279</v>
      </c>
      <c r="V447" s="201">
        <v>0.72631578947368425</v>
      </c>
    </row>
    <row r="448" spans="1:22">
      <c r="A448" s="195">
        <f t="shared" si="30"/>
        <v>0.92987092825839524</v>
      </c>
      <c r="B448" s="195">
        <f t="shared" si="31"/>
        <v>0.92987092825839524</v>
      </c>
      <c r="C448" s="196">
        <f t="shared" si="32"/>
        <v>4.0699999999999577</v>
      </c>
      <c r="D448" s="195">
        <f t="shared" si="32"/>
        <v>0.84912280701754383</v>
      </c>
      <c r="E448" s="195">
        <f t="shared" si="33"/>
        <v>7.0129071741604723E-2</v>
      </c>
      <c r="F448" s="195">
        <f t="shared" si="33"/>
        <v>2.5733285007305091</v>
      </c>
      <c r="G448" s="195">
        <f t="shared" si="33"/>
        <v>0.72631578947368425</v>
      </c>
      <c r="Q448" s="196">
        <f t="shared" si="34"/>
        <v>4.0599999999999579</v>
      </c>
      <c r="R448" s="201">
        <v>0.84912280701754383</v>
      </c>
      <c r="S448" s="201">
        <v>0.9297437386125802</v>
      </c>
      <c r="T448" s="201">
        <v>7.0256261387419819E-2</v>
      </c>
      <c r="U448" s="201">
        <v>2.565346414905525</v>
      </c>
      <c r="V448" s="201">
        <v>0.72631578947368425</v>
      </c>
    </row>
    <row r="449" spans="1:22">
      <c r="A449" s="195">
        <f t="shared" si="30"/>
        <v>0.93001076769027446</v>
      </c>
      <c r="B449" s="195">
        <f t="shared" si="31"/>
        <v>0.93001076769027446</v>
      </c>
      <c r="C449" s="196">
        <f t="shared" si="32"/>
        <v>4.0799999999999574</v>
      </c>
      <c r="D449" s="195">
        <f t="shared" si="32"/>
        <v>0.84912280701754383</v>
      </c>
      <c r="E449" s="195">
        <f t="shared" si="33"/>
        <v>6.9989232309725646E-2</v>
      </c>
      <c r="F449" s="195">
        <f t="shared" si="33"/>
        <v>2.5818923550107074</v>
      </c>
      <c r="G449" s="195">
        <f t="shared" si="33"/>
        <v>0.72631578947368425</v>
      </c>
      <c r="Q449" s="196">
        <f t="shared" si="34"/>
        <v>4.0699999999999577</v>
      </c>
      <c r="R449" s="201">
        <v>0.84912280701754383</v>
      </c>
      <c r="S449" s="201">
        <v>0.92987092825839524</v>
      </c>
      <c r="T449" s="201">
        <v>7.0129071741604723E-2</v>
      </c>
      <c r="U449" s="201">
        <v>2.5733285007305091</v>
      </c>
      <c r="V449" s="201">
        <v>0.72631578947368425</v>
      </c>
    </row>
    <row r="450" spans="1:22">
      <c r="A450" s="195">
        <f t="shared" si="30"/>
        <v>0.93015242426728584</v>
      </c>
      <c r="B450" s="195">
        <f t="shared" si="31"/>
        <v>0.93015242426728584</v>
      </c>
      <c r="C450" s="196">
        <f t="shared" si="32"/>
        <v>4.0899999999999572</v>
      </c>
      <c r="D450" s="195">
        <f t="shared" si="32"/>
        <v>0.84912280701754383</v>
      </c>
      <c r="E450" s="195">
        <f t="shared" si="33"/>
        <v>6.984757573271419E-2</v>
      </c>
      <c r="F450" s="195">
        <f t="shared" si="33"/>
        <v>2.5905514142386261</v>
      </c>
      <c r="G450" s="195">
        <f t="shared" si="33"/>
        <v>0.72982456140350882</v>
      </c>
      <c r="Q450" s="196">
        <f t="shared" si="34"/>
        <v>4.0799999999999574</v>
      </c>
      <c r="R450" s="201">
        <v>0.84912280701754383</v>
      </c>
      <c r="S450" s="201">
        <v>0.93001076769027446</v>
      </c>
      <c r="T450" s="201">
        <v>6.9989232309725646E-2</v>
      </c>
      <c r="U450" s="201">
        <v>2.5818923550107074</v>
      </c>
      <c r="V450" s="201">
        <v>0.72631578947368425</v>
      </c>
    </row>
    <row r="451" spans="1:22">
      <c r="A451" s="195">
        <f t="shared" si="30"/>
        <v>0.93029226369916485</v>
      </c>
      <c r="B451" s="195">
        <f t="shared" si="31"/>
        <v>0.93029226369916485</v>
      </c>
      <c r="C451" s="196">
        <f t="shared" si="32"/>
        <v>4.099999999999957</v>
      </c>
      <c r="D451" s="195">
        <f t="shared" si="32"/>
        <v>0.84912280701754383</v>
      </c>
      <c r="E451" s="195">
        <f t="shared" si="33"/>
        <v>6.9707736300835085E-2</v>
      </c>
      <c r="F451" s="195">
        <f t="shared" si="33"/>
        <v>2.5991152685188244</v>
      </c>
      <c r="G451" s="195">
        <f t="shared" si="33"/>
        <v>0.72982456140350882</v>
      </c>
      <c r="Q451" s="196">
        <f t="shared" si="34"/>
        <v>4.0899999999999572</v>
      </c>
      <c r="R451" s="201">
        <v>0.84912280701754383</v>
      </c>
      <c r="S451" s="201">
        <v>0.93015242426728584</v>
      </c>
      <c r="T451" s="201">
        <v>6.984757573271419E-2</v>
      </c>
      <c r="U451" s="201">
        <v>2.5905514142386261</v>
      </c>
      <c r="V451" s="201">
        <v>0.72982456140350882</v>
      </c>
    </row>
    <row r="452" spans="1:22">
      <c r="A452" s="195">
        <f t="shared" si="30"/>
        <v>0.93043210313104396</v>
      </c>
      <c r="B452" s="195">
        <f t="shared" si="31"/>
        <v>0.93043210313104396</v>
      </c>
      <c r="C452" s="196">
        <f t="shared" si="32"/>
        <v>4.1099999999999568</v>
      </c>
      <c r="D452" s="195">
        <f t="shared" si="32"/>
        <v>0.84912280701754383</v>
      </c>
      <c r="E452" s="195">
        <f t="shared" si="33"/>
        <v>6.9567896868956022E-2</v>
      </c>
      <c r="F452" s="195">
        <f t="shared" si="33"/>
        <v>2.6076791227990239</v>
      </c>
      <c r="G452" s="195">
        <f t="shared" si="33"/>
        <v>0.72982456140350882</v>
      </c>
      <c r="Q452" s="196">
        <f t="shared" si="34"/>
        <v>4.099999999999957</v>
      </c>
      <c r="R452" s="201">
        <v>0.84912280701754383</v>
      </c>
      <c r="S452" s="201">
        <v>0.93029226369916485</v>
      </c>
      <c r="T452" s="201">
        <v>6.9707736300835085E-2</v>
      </c>
      <c r="U452" s="201">
        <v>2.5991152685188244</v>
      </c>
      <c r="V452" s="201">
        <v>0.72982456140350882</v>
      </c>
    </row>
    <row r="453" spans="1:22">
      <c r="A453" s="195">
        <f t="shared" si="30"/>
        <v>0.9305626570816633</v>
      </c>
      <c r="B453" s="195">
        <f t="shared" si="31"/>
        <v>0.9305626570816633</v>
      </c>
      <c r="C453" s="196">
        <f t="shared" si="32"/>
        <v>4.1199999999999566</v>
      </c>
      <c r="D453" s="195">
        <f t="shared" si="32"/>
        <v>0.84912280701754383</v>
      </c>
      <c r="E453" s="195">
        <f t="shared" si="33"/>
        <v>6.9437342918336684E-2</v>
      </c>
      <c r="F453" s="195">
        <f t="shared" si="33"/>
        <v>2.6160078927485064</v>
      </c>
      <c r="G453" s="195">
        <f t="shared" si="33"/>
        <v>0.72982456140350882</v>
      </c>
      <c r="Q453" s="196">
        <f t="shared" si="34"/>
        <v>4.1099999999999568</v>
      </c>
      <c r="R453" s="201">
        <v>0.84912280701754383</v>
      </c>
      <c r="S453" s="201">
        <v>0.93043210313104396</v>
      </c>
      <c r="T453" s="201">
        <v>6.9567896868956022E-2</v>
      </c>
      <c r="U453" s="201">
        <v>2.6076791227990239</v>
      </c>
      <c r="V453" s="201">
        <v>0.72982456140350882</v>
      </c>
    </row>
    <row r="454" spans="1:22">
      <c r="A454" s="195">
        <f t="shared" si="30"/>
        <v>0.93070863636981027</v>
      </c>
      <c r="B454" s="195">
        <f t="shared" si="31"/>
        <v>0.93070863636981027</v>
      </c>
      <c r="C454" s="196">
        <f t="shared" si="32"/>
        <v>4.1299999999999564</v>
      </c>
      <c r="D454" s="195">
        <f t="shared" si="32"/>
        <v>0.84912280701754383</v>
      </c>
      <c r="E454" s="195">
        <f t="shared" si="33"/>
        <v>6.9291363630189839E-2</v>
      </c>
      <c r="F454" s="195">
        <f t="shared" si="33"/>
        <v>2.6248511912322017</v>
      </c>
      <c r="G454" s="195">
        <f t="shared" si="33"/>
        <v>0.72982456140350882</v>
      </c>
      <c r="Q454" s="196">
        <f t="shared" si="34"/>
        <v>4.1199999999999566</v>
      </c>
      <c r="R454" s="201">
        <v>0.84912280701754383</v>
      </c>
      <c r="S454" s="201">
        <v>0.9305626570816633</v>
      </c>
      <c r="T454" s="201">
        <v>6.9437342918336684E-2</v>
      </c>
      <c r="U454" s="201">
        <v>2.6160078927485064</v>
      </c>
      <c r="V454" s="201">
        <v>0.72982456140350882</v>
      </c>
    </row>
    <row r="455" spans="1:22">
      <c r="A455" s="195">
        <f t="shared" si="30"/>
        <v>0.93083582601562531</v>
      </c>
      <c r="B455" s="195">
        <f t="shared" si="31"/>
        <v>0.93083582601562531</v>
      </c>
      <c r="C455" s="196">
        <f t="shared" si="32"/>
        <v>4.1399999999999562</v>
      </c>
      <c r="D455" s="195">
        <f t="shared" si="32"/>
        <v>0.84912280701754383</v>
      </c>
      <c r="E455" s="195">
        <f t="shared" si="33"/>
        <v>6.9164173984374772E-2</v>
      </c>
      <c r="F455" s="195">
        <f t="shared" si="33"/>
        <v>2.6328332770571872</v>
      </c>
      <c r="G455" s="195">
        <f t="shared" si="33"/>
        <v>0.72982456140350882</v>
      </c>
      <c r="Q455" s="196">
        <f t="shared" si="34"/>
        <v>4.1299999999999564</v>
      </c>
      <c r="R455" s="201">
        <v>0.84912280701754383</v>
      </c>
      <c r="S455" s="201">
        <v>0.93070863636981027</v>
      </c>
      <c r="T455" s="201">
        <v>6.9291363630189839E-2</v>
      </c>
      <c r="U455" s="201">
        <v>2.6248511912322017</v>
      </c>
      <c r="V455" s="201">
        <v>0.72982456140350882</v>
      </c>
    </row>
    <row r="456" spans="1:22">
      <c r="A456" s="195">
        <f t="shared" si="30"/>
        <v>0.93097566544750443</v>
      </c>
      <c r="B456" s="195">
        <f t="shared" si="31"/>
        <v>0.93097566544750443</v>
      </c>
      <c r="C456" s="196">
        <f t="shared" si="32"/>
        <v>4.1499999999999559</v>
      </c>
      <c r="D456" s="195">
        <f t="shared" si="32"/>
        <v>0.84912280701754383</v>
      </c>
      <c r="E456" s="195">
        <f t="shared" si="33"/>
        <v>6.9024334552495681E-2</v>
      </c>
      <c r="F456" s="195">
        <f t="shared" si="33"/>
        <v>2.6413971313373867</v>
      </c>
      <c r="G456" s="195">
        <f t="shared" si="33"/>
        <v>0.72982456140350882</v>
      </c>
      <c r="Q456" s="196">
        <f t="shared" si="34"/>
        <v>4.1399999999999562</v>
      </c>
      <c r="R456" s="201">
        <v>0.84912280701754383</v>
      </c>
      <c r="S456" s="201">
        <v>0.93083582601562531</v>
      </c>
      <c r="T456" s="201">
        <v>6.9164173984374772E-2</v>
      </c>
      <c r="U456" s="201">
        <v>2.6328332770571872</v>
      </c>
      <c r="V456" s="201">
        <v>0.72982456140350882</v>
      </c>
    </row>
    <row r="457" spans="1:22">
      <c r="A457" s="195">
        <f t="shared" si="30"/>
        <v>0.9311089949495871</v>
      </c>
      <c r="B457" s="195">
        <f t="shared" si="31"/>
        <v>0.9311089949495871</v>
      </c>
      <c r="C457" s="196">
        <f t="shared" si="32"/>
        <v>4.1599999999999557</v>
      </c>
      <c r="D457" s="195">
        <f t="shared" si="32"/>
        <v>0.84912280701754383</v>
      </c>
      <c r="E457" s="195">
        <f t="shared" si="33"/>
        <v>6.8891005050412832E-2</v>
      </c>
      <c r="F457" s="195">
        <f t="shared" si="33"/>
        <v>2.649658661365867</v>
      </c>
      <c r="G457" s="195">
        <f t="shared" si="33"/>
        <v>0.73333333333333328</v>
      </c>
      <c r="Q457" s="196">
        <f t="shared" si="34"/>
        <v>4.1499999999999559</v>
      </c>
      <c r="R457" s="201">
        <v>0.84912280701754383</v>
      </c>
      <c r="S457" s="201">
        <v>0.93097566544750443</v>
      </c>
      <c r="T457" s="201">
        <v>6.9024334552495681E-2</v>
      </c>
      <c r="U457" s="201">
        <v>2.6413971313373867</v>
      </c>
      <c r="V457" s="201">
        <v>0.72982456140350882</v>
      </c>
    </row>
    <row r="458" spans="1:22">
      <c r="A458" s="195">
        <f t="shared" si="30"/>
        <v>0.93124883438146622</v>
      </c>
      <c r="B458" s="195">
        <f t="shared" si="31"/>
        <v>0.93124883438146622</v>
      </c>
      <c r="C458" s="196">
        <f t="shared" si="32"/>
        <v>4.1699999999999555</v>
      </c>
      <c r="D458" s="195">
        <f t="shared" si="32"/>
        <v>0.84912280701754383</v>
      </c>
      <c r="E458" s="195">
        <f t="shared" si="33"/>
        <v>6.8751165618533755E-2</v>
      </c>
      <c r="F458" s="195">
        <f t="shared" si="33"/>
        <v>2.6582225156460679</v>
      </c>
      <c r="G458" s="195">
        <f t="shared" si="33"/>
        <v>0.73684210526315785</v>
      </c>
      <c r="Q458" s="196">
        <f t="shared" si="34"/>
        <v>4.1599999999999557</v>
      </c>
      <c r="R458" s="201">
        <v>0.84912280701754383</v>
      </c>
      <c r="S458" s="201">
        <v>0.9311089949495871</v>
      </c>
      <c r="T458" s="201">
        <v>6.8891005050412832E-2</v>
      </c>
      <c r="U458" s="201">
        <v>2.649658661365867</v>
      </c>
      <c r="V458" s="201">
        <v>0.73333333333333328</v>
      </c>
    </row>
    <row r="459" spans="1:22">
      <c r="A459" s="195">
        <f t="shared" si="30"/>
        <v>0.93137602402728126</v>
      </c>
      <c r="B459" s="195">
        <f t="shared" si="31"/>
        <v>0.93137602402728126</v>
      </c>
      <c r="C459" s="196">
        <f t="shared" si="32"/>
        <v>4.1799999999999553</v>
      </c>
      <c r="D459" s="195">
        <f t="shared" si="32"/>
        <v>0.84912280701754383</v>
      </c>
      <c r="E459" s="195">
        <f t="shared" si="33"/>
        <v>6.8623975972718659E-2</v>
      </c>
      <c r="F459" s="195">
        <f t="shared" si="33"/>
        <v>2.6662046014710494</v>
      </c>
      <c r="G459" s="195">
        <f t="shared" si="33"/>
        <v>0.73684210526315785</v>
      </c>
      <c r="Q459" s="196">
        <f t="shared" si="34"/>
        <v>4.1699999999999555</v>
      </c>
      <c r="R459" s="201">
        <v>0.84912280701754383</v>
      </c>
      <c r="S459" s="201">
        <v>0.93124883438146622</v>
      </c>
      <c r="T459" s="201">
        <v>6.8751165618533755E-2</v>
      </c>
      <c r="U459" s="201">
        <v>2.6582225156460679</v>
      </c>
      <c r="V459" s="201">
        <v>0.73684210526315785</v>
      </c>
    </row>
    <row r="460" spans="1:22">
      <c r="A460" s="195">
        <f t="shared" si="30"/>
        <v>0.93152200331542823</v>
      </c>
      <c r="B460" s="195">
        <f t="shared" si="31"/>
        <v>0.93152200331542823</v>
      </c>
      <c r="C460" s="196">
        <f t="shared" si="32"/>
        <v>4.1899999999999551</v>
      </c>
      <c r="D460" s="195">
        <f t="shared" si="32"/>
        <v>0.84912280701754383</v>
      </c>
      <c r="E460" s="195">
        <f t="shared" si="33"/>
        <v>6.8477996684571801E-2</v>
      </c>
      <c r="F460" s="195">
        <f t="shared" si="33"/>
        <v>2.675047899954746</v>
      </c>
      <c r="G460" s="195">
        <f t="shared" si="33"/>
        <v>0.73684210526315785</v>
      </c>
      <c r="Q460" s="196">
        <f t="shared" si="34"/>
        <v>4.1799999999999553</v>
      </c>
      <c r="R460" s="201">
        <v>0.84912280701754383</v>
      </c>
      <c r="S460" s="201">
        <v>0.93137602402728126</v>
      </c>
      <c r="T460" s="201">
        <v>6.8623975972718659E-2</v>
      </c>
      <c r="U460" s="201">
        <v>2.6662046014710494</v>
      </c>
      <c r="V460" s="201">
        <v>0.73684210526315785</v>
      </c>
    </row>
    <row r="461" spans="1:22">
      <c r="A461" s="195">
        <f t="shared" si="30"/>
        <v>0.9316735341270399</v>
      </c>
      <c r="B461" s="195">
        <f t="shared" si="31"/>
        <v>0.9316735341270399</v>
      </c>
      <c r="C461" s="196">
        <f t="shared" si="32"/>
        <v>4.1999999999999549</v>
      </c>
      <c r="D461" s="195">
        <f t="shared" si="32"/>
        <v>0.84912280701754383</v>
      </c>
      <c r="E461" s="195">
        <f t="shared" si="33"/>
        <v>6.8326465872959888E-2</v>
      </c>
      <c r="F461" s="195">
        <f t="shared" si="33"/>
        <v>2.6843559675588842</v>
      </c>
      <c r="G461" s="195">
        <f t="shared" si="33"/>
        <v>0.73684210526315785</v>
      </c>
      <c r="Q461" s="196">
        <f t="shared" si="34"/>
        <v>4.1899999999999551</v>
      </c>
      <c r="R461" s="201">
        <v>0.84912280701754383</v>
      </c>
      <c r="S461" s="201">
        <v>0.93152200331542823</v>
      </c>
      <c r="T461" s="201">
        <v>6.8477996684571801E-2</v>
      </c>
      <c r="U461" s="201">
        <v>2.675047899954746</v>
      </c>
      <c r="V461" s="201">
        <v>0.73684210526315785</v>
      </c>
    </row>
    <row r="462" spans="1:22">
      <c r="A462" s="195">
        <f t="shared" si="30"/>
        <v>0.93180072377285517</v>
      </c>
      <c r="B462" s="195">
        <f t="shared" si="31"/>
        <v>0.93180072377285517</v>
      </c>
      <c r="C462" s="196">
        <f t="shared" si="32"/>
        <v>4.2099999999999547</v>
      </c>
      <c r="D462" s="195">
        <f t="shared" si="32"/>
        <v>0.84912280701754383</v>
      </c>
      <c r="E462" s="195">
        <f t="shared" si="33"/>
        <v>6.8199276227144764E-2</v>
      </c>
      <c r="F462" s="195">
        <f t="shared" si="33"/>
        <v>2.6923380533838666</v>
      </c>
      <c r="G462" s="195">
        <f t="shared" si="33"/>
        <v>0.73684210526315785</v>
      </c>
      <c r="Q462" s="196">
        <f t="shared" si="34"/>
        <v>4.1999999999999549</v>
      </c>
      <c r="R462" s="201">
        <v>0.84912280701754383</v>
      </c>
      <c r="S462" s="201">
        <v>0.9316735341270399</v>
      </c>
      <c r="T462" s="201">
        <v>6.8326465872959888E-2</v>
      </c>
      <c r="U462" s="201">
        <v>2.6843559675588842</v>
      </c>
      <c r="V462" s="201">
        <v>0.73684210526315785</v>
      </c>
    </row>
    <row r="463" spans="1:22">
      <c r="A463" s="195">
        <f t="shared" si="30"/>
        <v>0.93194056320473428</v>
      </c>
      <c r="B463" s="195">
        <f t="shared" si="31"/>
        <v>0.93194056320473428</v>
      </c>
      <c r="C463" s="196">
        <f t="shared" si="32"/>
        <v>4.2199999999999545</v>
      </c>
      <c r="D463" s="195">
        <f t="shared" si="32"/>
        <v>0.84912280701754383</v>
      </c>
      <c r="E463" s="195">
        <f t="shared" si="33"/>
        <v>6.8059436795265701E-2</v>
      </c>
      <c r="F463" s="195">
        <f t="shared" si="33"/>
        <v>2.7009019076640643</v>
      </c>
      <c r="G463" s="195">
        <f t="shared" si="33"/>
        <v>0.73684210526315785</v>
      </c>
      <c r="Q463" s="196">
        <f t="shared" si="34"/>
        <v>4.2099999999999547</v>
      </c>
      <c r="R463" s="201">
        <v>0.84912280701754383</v>
      </c>
      <c r="S463" s="201">
        <v>0.93180072377285517</v>
      </c>
      <c r="T463" s="201">
        <v>6.8199276227144764E-2</v>
      </c>
      <c r="U463" s="201">
        <v>2.6923380533838666</v>
      </c>
      <c r="V463" s="201">
        <v>0.73684210526315785</v>
      </c>
    </row>
    <row r="464" spans="1:22">
      <c r="A464" s="195">
        <f t="shared" si="30"/>
        <v>0.93207389270681706</v>
      </c>
      <c r="B464" s="195">
        <f t="shared" si="31"/>
        <v>0.93207389270681706</v>
      </c>
      <c r="C464" s="196">
        <f t="shared" si="32"/>
        <v>4.2299999999999542</v>
      </c>
      <c r="D464" s="195">
        <f t="shared" si="32"/>
        <v>0.84912280701754383</v>
      </c>
      <c r="E464" s="195">
        <f t="shared" si="33"/>
        <v>6.7926107293182866E-2</v>
      </c>
      <c r="F464" s="195">
        <f t="shared" si="33"/>
        <v>2.7091634376925446</v>
      </c>
      <c r="G464" s="195">
        <f t="shared" si="33"/>
        <v>0.74035087719298243</v>
      </c>
      <c r="Q464" s="196">
        <f t="shared" si="34"/>
        <v>4.2199999999999545</v>
      </c>
      <c r="R464" s="201">
        <v>0.84912280701754383</v>
      </c>
      <c r="S464" s="201">
        <v>0.93194056320473428</v>
      </c>
      <c r="T464" s="201">
        <v>6.8059436795265701E-2</v>
      </c>
      <c r="U464" s="201">
        <v>2.7009019076640643</v>
      </c>
      <c r="V464" s="201">
        <v>0.73684210526315785</v>
      </c>
    </row>
    <row r="465" spans="1:22">
      <c r="A465" s="195">
        <f t="shared" si="30"/>
        <v>0.93221373213869618</v>
      </c>
      <c r="B465" s="195">
        <f t="shared" si="31"/>
        <v>0.93221373213869618</v>
      </c>
      <c r="C465" s="196">
        <f t="shared" si="32"/>
        <v>4.239999999999954</v>
      </c>
      <c r="D465" s="195">
        <f t="shared" si="32"/>
        <v>0.84912280701754383</v>
      </c>
      <c r="E465" s="195">
        <f t="shared" si="33"/>
        <v>6.7786267861303789E-2</v>
      </c>
      <c r="F465" s="195">
        <f t="shared" si="33"/>
        <v>2.7177272919727455</v>
      </c>
      <c r="G465" s="195">
        <f t="shared" si="33"/>
        <v>0.74035087719298243</v>
      </c>
      <c r="Q465" s="196">
        <f t="shared" si="34"/>
        <v>4.2299999999999542</v>
      </c>
      <c r="R465" s="201">
        <v>0.84912280701754383</v>
      </c>
      <c r="S465" s="201">
        <v>0.93207389270681706</v>
      </c>
      <c r="T465" s="201">
        <v>6.7926107293182866E-2</v>
      </c>
      <c r="U465" s="201">
        <v>2.7091634376925446</v>
      </c>
      <c r="V465" s="201">
        <v>0.74035087719298243</v>
      </c>
    </row>
    <row r="466" spans="1:22">
      <c r="A466" s="195">
        <f t="shared" si="30"/>
        <v>0.93234092178451122</v>
      </c>
      <c r="B466" s="195">
        <f t="shared" si="31"/>
        <v>0.93234092178451122</v>
      </c>
      <c r="C466" s="196">
        <f t="shared" si="32"/>
        <v>4.2499999999999538</v>
      </c>
      <c r="D466" s="195">
        <f t="shared" si="32"/>
        <v>0.84912280701754383</v>
      </c>
      <c r="E466" s="195">
        <f t="shared" si="33"/>
        <v>6.765907821548868E-2</v>
      </c>
      <c r="F466" s="195">
        <f t="shared" si="33"/>
        <v>2.725709377797727</v>
      </c>
      <c r="G466" s="195">
        <f t="shared" si="33"/>
        <v>0.74035087719298243</v>
      </c>
      <c r="Q466" s="196">
        <f t="shared" si="34"/>
        <v>4.239999999999954</v>
      </c>
      <c r="R466" s="201">
        <v>0.84912280701754383</v>
      </c>
      <c r="S466" s="201">
        <v>0.93221373213869618</v>
      </c>
      <c r="T466" s="201">
        <v>6.7786267861303789E-2</v>
      </c>
      <c r="U466" s="201">
        <v>2.7177272919727455</v>
      </c>
      <c r="V466" s="201">
        <v>0.74035087719298243</v>
      </c>
    </row>
    <row r="467" spans="1:22">
      <c r="A467" s="195">
        <f t="shared" si="30"/>
        <v>0.93247555708354102</v>
      </c>
      <c r="B467" s="195">
        <f t="shared" si="31"/>
        <v>0.93247555708354102</v>
      </c>
      <c r="C467" s="196">
        <f t="shared" si="32"/>
        <v>4.2599999999999536</v>
      </c>
      <c r="D467" s="195">
        <f t="shared" si="32"/>
        <v>0.85263157894736841</v>
      </c>
      <c r="E467" s="195">
        <f t="shared" si="33"/>
        <v>6.7524442916459024E-2</v>
      </c>
      <c r="F467" s="195">
        <f t="shared" si="33"/>
        <v>2.7345640202705432</v>
      </c>
      <c r="G467" s="195">
        <f t="shared" si="33"/>
        <v>0.74035087719298243</v>
      </c>
      <c r="Q467" s="196">
        <f t="shared" si="34"/>
        <v>4.2499999999999538</v>
      </c>
      <c r="R467" s="201">
        <v>0.84912280701754383</v>
      </c>
      <c r="S467" s="201">
        <v>0.93234092178451122</v>
      </c>
      <c r="T467" s="201">
        <v>6.765907821548868E-2</v>
      </c>
      <c r="U467" s="201">
        <v>2.725709377797727</v>
      </c>
      <c r="V467" s="201">
        <v>0.74035087719298243</v>
      </c>
    </row>
    <row r="468" spans="1:22">
      <c r="A468" s="195">
        <f t="shared" si="30"/>
        <v>0.9325934948911444</v>
      </c>
      <c r="B468" s="195">
        <f t="shared" si="31"/>
        <v>0.9325934948911444</v>
      </c>
      <c r="C468" s="196">
        <f t="shared" si="32"/>
        <v>4.2699999999999534</v>
      </c>
      <c r="D468" s="195">
        <f t="shared" si="32"/>
        <v>0.85263157894736841</v>
      </c>
      <c r="E468" s="195">
        <f t="shared" si="33"/>
        <v>6.7406505108855624E-2</v>
      </c>
      <c r="F468" s="195">
        <f t="shared" si="33"/>
        <v>2.7425553579337376</v>
      </c>
      <c r="G468" s="195">
        <f t="shared" si="33"/>
        <v>0.74035087719298243</v>
      </c>
      <c r="Q468" s="196">
        <f t="shared" si="34"/>
        <v>4.2599999999999536</v>
      </c>
      <c r="R468" s="201">
        <v>0.85263157894736841</v>
      </c>
      <c r="S468" s="201">
        <v>0.93247555708354102</v>
      </c>
      <c r="T468" s="201">
        <v>6.7524442916459024E-2</v>
      </c>
      <c r="U468" s="201">
        <v>2.7345640202705432</v>
      </c>
      <c r="V468" s="201">
        <v>0.74035087719298243</v>
      </c>
    </row>
    <row r="469" spans="1:22">
      <c r="A469" s="195">
        <f t="shared" si="30"/>
        <v>0.93272660571341492</v>
      </c>
      <c r="B469" s="195">
        <f t="shared" si="31"/>
        <v>0.93272660571341492</v>
      </c>
      <c r="C469" s="196">
        <f t="shared" si="32"/>
        <v>4.2799999999999532</v>
      </c>
      <c r="D469" s="195">
        <f t="shared" si="32"/>
        <v>0.85263157894736841</v>
      </c>
      <c r="E469" s="195">
        <f t="shared" si="33"/>
        <v>6.727339428658502E-2</v>
      </c>
      <c r="F469" s="195">
        <f t="shared" si="33"/>
        <v>2.7514759892528491</v>
      </c>
      <c r="G469" s="195">
        <f t="shared" si="33"/>
        <v>0.74035087719298243</v>
      </c>
      <c r="Q469" s="196">
        <f t="shared" si="34"/>
        <v>4.2699999999999534</v>
      </c>
      <c r="R469" s="201">
        <v>0.85263157894736841</v>
      </c>
      <c r="S469" s="201">
        <v>0.9325934948911444</v>
      </c>
      <c r="T469" s="201">
        <v>6.7406505108855624E-2</v>
      </c>
      <c r="U469" s="201">
        <v>2.7425553579337376</v>
      </c>
      <c r="V469" s="201">
        <v>0.74035087719298243</v>
      </c>
    </row>
    <row r="470" spans="1:22">
      <c r="A470" s="195">
        <f t="shared" si="30"/>
        <v>0.93285677276898182</v>
      </c>
      <c r="B470" s="195">
        <f t="shared" si="31"/>
        <v>0.93285677276898182</v>
      </c>
      <c r="C470" s="196">
        <f t="shared" si="32"/>
        <v>4.289999999999953</v>
      </c>
      <c r="D470" s="195">
        <f t="shared" si="32"/>
        <v>0.85263157894736841</v>
      </c>
      <c r="E470" s="195">
        <f t="shared" si="33"/>
        <v>6.7143227231018177E-2</v>
      </c>
      <c r="F470" s="195">
        <f t="shared" si="33"/>
        <v>2.76009577510042</v>
      </c>
      <c r="G470" s="195">
        <f t="shared" si="33"/>
        <v>0.74035087719298243</v>
      </c>
      <c r="Q470" s="196">
        <f t="shared" si="34"/>
        <v>4.2799999999999532</v>
      </c>
      <c r="R470" s="201">
        <v>0.85263157894736841</v>
      </c>
      <c r="S470" s="201">
        <v>0.93272660571341492</v>
      </c>
      <c r="T470" s="201">
        <v>6.727339428658502E-2</v>
      </c>
      <c r="U470" s="201">
        <v>2.7514759892528491</v>
      </c>
      <c r="V470" s="201">
        <v>0.74035087719298243</v>
      </c>
    </row>
    <row r="471" spans="1:22">
      <c r="A471" s="195">
        <f t="shared" si="30"/>
        <v>0.93297748612804876</v>
      </c>
      <c r="B471" s="195">
        <f t="shared" si="31"/>
        <v>0.93297748612804876</v>
      </c>
      <c r="C471" s="196">
        <f t="shared" si="32"/>
        <v>4.2999999999999527</v>
      </c>
      <c r="D471" s="195">
        <f t="shared" si="32"/>
        <v>0.85263157894736841</v>
      </c>
      <c r="E471" s="195">
        <f t="shared" si="33"/>
        <v>6.7022513871951239E-2</v>
      </c>
      <c r="F471" s="195">
        <f t="shared" si="33"/>
        <v>2.7683699212719146</v>
      </c>
      <c r="G471" s="195">
        <f t="shared" si="33"/>
        <v>0.74035087719298243</v>
      </c>
      <c r="Q471" s="196">
        <f t="shared" si="34"/>
        <v>4.289999999999953</v>
      </c>
      <c r="R471" s="201">
        <v>0.85263157894736841</v>
      </c>
      <c r="S471" s="201">
        <v>0.93285677276898182</v>
      </c>
      <c r="T471" s="201">
        <v>6.7143227231018177E-2</v>
      </c>
      <c r="U471" s="201">
        <v>2.76009577510042</v>
      </c>
      <c r="V471" s="201">
        <v>0.74035087719298243</v>
      </c>
    </row>
    <row r="472" spans="1:22">
      <c r="A472" s="195">
        <f t="shared" si="30"/>
        <v>0.93311555972044358</v>
      </c>
      <c r="B472" s="195">
        <f t="shared" si="31"/>
        <v>0.93311555972044358</v>
      </c>
      <c r="C472" s="196">
        <f t="shared" si="32"/>
        <v>4.3099999999999525</v>
      </c>
      <c r="D472" s="195">
        <f t="shared" si="32"/>
        <v>0.85263157894736841</v>
      </c>
      <c r="E472" s="195">
        <f t="shared" si="33"/>
        <v>6.6884440279556284E-2</v>
      </c>
      <c r="F472" s="195">
        <f t="shared" si="33"/>
        <v>2.7773413976659649</v>
      </c>
      <c r="G472" s="195">
        <f t="shared" si="33"/>
        <v>0.74035087719298243</v>
      </c>
      <c r="Q472" s="196">
        <f t="shared" si="34"/>
        <v>4.2999999999999527</v>
      </c>
      <c r="R472" s="201">
        <v>0.85263157894736841</v>
      </c>
      <c r="S472" s="201">
        <v>0.93297748612804876</v>
      </c>
      <c r="T472" s="201">
        <v>6.7022513871951239E-2</v>
      </c>
      <c r="U472" s="201">
        <v>2.7683699212719146</v>
      </c>
      <c r="V472" s="201">
        <v>0.74035087719298243</v>
      </c>
    </row>
    <row r="473" spans="1:22">
      <c r="A473" s="195">
        <f t="shared" si="30"/>
        <v>0.93323349752804696</v>
      </c>
      <c r="B473" s="195">
        <f t="shared" si="31"/>
        <v>0.93323349752804696</v>
      </c>
      <c r="C473" s="196">
        <f t="shared" si="32"/>
        <v>4.3199999999999523</v>
      </c>
      <c r="D473" s="195">
        <f t="shared" si="32"/>
        <v>0.85263157894736841</v>
      </c>
      <c r="E473" s="195">
        <f t="shared" si="33"/>
        <v>6.6766502471952857E-2</v>
      </c>
      <c r="F473" s="195">
        <f t="shared" si="33"/>
        <v>2.785332735329161</v>
      </c>
      <c r="G473" s="195">
        <f t="shared" si="33"/>
        <v>0.74035087719298243</v>
      </c>
      <c r="Q473" s="196">
        <f t="shared" si="34"/>
        <v>4.3099999999999525</v>
      </c>
      <c r="R473" s="201">
        <v>0.85263157894736841</v>
      </c>
      <c r="S473" s="201">
        <v>0.93311555972044358</v>
      </c>
      <c r="T473" s="201">
        <v>6.6884440279556284E-2</v>
      </c>
      <c r="U473" s="201">
        <v>2.7773413976659649</v>
      </c>
      <c r="V473" s="201">
        <v>0.74035087719298243</v>
      </c>
    </row>
    <row r="474" spans="1:22">
      <c r="A474" s="195">
        <f t="shared" si="30"/>
        <v>0.93336601959697685</v>
      </c>
      <c r="B474" s="195">
        <f t="shared" si="31"/>
        <v>0.93336601959697685</v>
      </c>
      <c r="C474" s="196">
        <f t="shared" si="32"/>
        <v>4.3299999999999521</v>
      </c>
      <c r="D474" s="195">
        <f t="shared" si="32"/>
        <v>0.85263157894736841</v>
      </c>
      <c r="E474" s="195">
        <f t="shared" si="33"/>
        <v>6.6633980403023041E-2</v>
      </c>
      <c r="F474" s="195">
        <f t="shared" si="33"/>
        <v>2.7941894910320739</v>
      </c>
      <c r="G474" s="195">
        <f t="shared" si="33"/>
        <v>0.74035087719298243</v>
      </c>
      <c r="Q474" s="196">
        <f t="shared" si="34"/>
        <v>4.3199999999999523</v>
      </c>
      <c r="R474" s="201">
        <v>0.85263157894736841</v>
      </c>
      <c r="S474" s="201">
        <v>0.93323349752804696</v>
      </c>
      <c r="T474" s="201">
        <v>6.6766502471952857E-2</v>
      </c>
      <c r="U474" s="201">
        <v>2.785332735329161</v>
      </c>
      <c r="V474" s="201">
        <v>0.74035087719298243</v>
      </c>
    </row>
    <row r="475" spans="1:22">
      <c r="A475" s="195">
        <f t="shared" si="30"/>
        <v>0.93348395740458034</v>
      </c>
      <c r="B475" s="195">
        <f t="shared" si="31"/>
        <v>0.93348395740458034</v>
      </c>
      <c r="C475" s="196">
        <f t="shared" si="32"/>
        <v>4.3399999999999519</v>
      </c>
      <c r="D475" s="195">
        <f t="shared" si="32"/>
        <v>0.85263157894736841</v>
      </c>
      <c r="E475" s="195">
        <f t="shared" si="33"/>
        <v>6.6516042595419642E-2</v>
      </c>
      <c r="F475" s="195">
        <f t="shared" si="33"/>
        <v>2.8021808286952692</v>
      </c>
      <c r="G475" s="195">
        <f t="shared" si="33"/>
        <v>0.74035087719298243</v>
      </c>
      <c r="Q475" s="196">
        <f t="shared" si="34"/>
        <v>4.3299999999999521</v>
      </c>
      <c r="R475" s="201">
        <v>0.85263157894736841</v>
      </c>
      <c r="S475" s="201">
        <v>0.93336601959697685</v>
      </c>
      <c r="T475" s="201">
        <v>6.6633980403023041E-2</v>
      </c>
      <c r="U475" s="201">
        <v>2.7941894910320739</v>
      </c>
      <c r="V475" s="201">
        <v>0.74035087719298243</v>
      </c>
    </row>
    <row r="476" spans="1:22">
      <c r="A476" s="195">
        <f t="shared" si="30"/>
        <v>0.93361369094126556</v>
      </c>
      <c r="B476" s="195">
        <f t="shared" si="31"/>
        <v>0.93361369094126556</v>
      </c>
      <c r="C476" s="196">
        <f t="shared" si="32"/>
        <v>4.3499999999999517</v>
      </c>
      <c r="D476" s="195">
        <f t="shared" si="32"/>
        <v>0.85614035087719298</v>
      </c>
      <c r="E476" s="195">
        <f t="shared" si="33"/>
        <v>6.638630905873448E-2</v>
      </c>
      <c r="F476" s="195">
        <f t="shared" si="33"/>
        <v>2.8107547888706605</v>
      </c>
      <c r="G476" s="195">
        <f t="shared" si="33"/>
        <v>0.74035087719298243</v>
      </c>
      <c r="Q476" s="196">
        <f t="shared" si="34"/>
        <v>4.3399999999999519</v>
      </c>
      <c r="R476" s="201">
        <v>0.85263157894736841</v>
      </c>
      <c r="S476" s="201">
        <v>0.93348395740458034</v>
      </c>
      <c r="T476" s="201">
        <v>6.6516042595419642E-2</v>
      </c>
      <c r="U476" s="201">
        <v>2.8021808286952692</v>
      </c>
      <c r="V476" s="201">
        <v>0.74035087719298243</v>
      </c>
    </row>
    <row r="477" spans="1:22">
      <c r="A477" s="195">
        <f t="shared" si="30"/>
        <v>0.93373720298139162</v>
      </c>
      <c r="B477" s="195">
        <f t="shared" si="31"/>
        <v>0.93373720298139162</v>
      </c>
      <c r="C477" s="196">
        <f t="shared" si="32"/>
        <v>4.3599999999999515</v>
      </c>
      <c r="D477" s="195">
        <f t="shared" si="32"/>
        <v>0.85614035087719298</v>
      </c>
      <c r="E477" s="195">
        <f t="shared" si="33"/>
        <v>6.6262797018608502E-2</v>
      </c>
      <c r="F477" s="195">
        <f t="shared" si="33"/>
        <v>2.819376184790404</v>
      </c>
      <c r="G477" s="195">
        <f t="shared" si="33"/>
        <v>0.74035087719298243</v>
      </c>
      <c r="Q477" s="196">
        <f t="shared" si="34"/>
        <v>4.3499999999999517</v>
      </c>
      <c r="R477" s="201">
        <v>0.85614035087719298</v>
      </c>
      <c r="S477" s="201">
        <v>0.93361369094126556</v>
      </c>
      <c r="T477" s="201">
        <v>6.638630905873448E-2</v>
      </c>
      <c r="U477" s="201">
        <v>2.8107547888706605</v>
      </c>
      <c r="V477" s="201">
        <v>0.74035087719298243</v>
      </c>
    </row>
    <row r="478" spans="1:22">
      <c r="A478" s="195">
        <f t="shared" si="30"/>
        <v>0.93386638387511256</v>
      </c>
      <c r="B478" s="195">
        <f t="shared" si="31"/>
        <v>0.93386638387511256</v>
      </c>
      <c r="C478" s="196">
        <f t="shared" si="32"/>
        <v>4.3699999999999513</v>
      </c>
      <c r="D478" s="195">
        <f t="shared" si="32"/>
        <v>0.85614035087719298</v>
      </c>
      <c r="E478" s="195">
        <f t="shared" si="33"/>
        <v>6.6133616124887384E-2</v>
      </c>
      <c r="F478" s="195">
        <f t="shared" si="33"/>
        <v>2.8279506976087614</v>
      </c>
      <c r="G478" s="195">
        <f t="shared" si="33"/>
        <v>0.74035087719298243</v>
      </c>
      <c r="Q478" s="196">
        <f t="shared" si="34"/>
        <v>4.3599999999999515</v>
      </c>
      <c r="R478" s="201">
        <v>0.85614035087719298</v>
      </c>
      <c r="S478" s="201">
        <v>0.93373720298139162</v>
      </c>
      <c r="T478" s="201">
        <v>6.6262797018608502E-2</v>
      </c>
      <c r="U478" s="201">
        <v>2.819376184790404</v>
      </c>
      <c r="V478" s="201">
        <v>0.74035087719298243</v>
      </c>
    </row>
    <row r="479" spans="1:22">
      <c r="A479" s="195">
        <f t="shared" si="30"/>
        <v>0.93399556476883383</v>
      </c>
      <c r="B479" s="195">
        <f t="shared" si="31"/>
        <v>0.93399556476883383</v>
      </c>
      <c r="C479" s="196">
        <f t="shared" si="32"/>
        <v>4.379999999999951</v>
      </c>
      <c r="D479" s="195">
        <f t="shared" si="32"/>
        <v>0.85614035087719298</v>
      </c>
      <c r="E479" s="195">
        <f t="shared" si="33"/>
        <v>6.6004435231166281E-2</v>
      </c>
      <c r="F479" s="195">
        <f t="shared" si="33"/>
        <v>2.836525210427117</v>
      </c>
      <c r="G479" s="195">
        <f t="shared" si="33"/>
        <v>0.74035087719298243</v>
      </c>
      <c r="Q479" s="196">
        <f t="shared" si="34"/>
        <v>4.3699999999999513</v>
      </c>
      <c r="R479" s="201">
        <v>0.85614035087719298</v>
      </c>
      <c r="S479" s="201">
        <v>0.93386638387511256</v>
      </c>
      <c r="T479" s="201">
        <v>6.6133616124887384E-2</v>
      </c>
      <c r="U479" s="201">
        <v>2.8279506976087614</v>
      </c>
      <c r="V479" s="201">
        <v>0.74035087719298243</v>
      </c>
    </row>
    <row r="480" spans="1:22">
      <c r="A480" s="195">
        <f t="shared" si="30"/>
        <v>0.93410982194986913</v>
      </c>
      <c r="B480" s="195">
        <f t="shared" si="31"/>
        <v>0.93410982194986913</v>
      </c>
      <c r="C480" s="196">
        <f t="shared" si="32"/>
        <v>4.3899999999999508</v>
      </c>
      <c r="D480" s="195">
        <f t="shared" si="32"/>
        <v>0.85964912280701755</v>
      </c>
      <c r="E480" s="195">
        <f t="shared" si="33"/>
        <v>6.5890178050130893E-2</v>
      </c>
      <c r="F480" s="195">
        <f t="shared" si="33"/>
        <v>2.8445202287168798</v>
      </c>
      <c r="G480" s="195">
        <f t="shared" si="33"/>
        <v>0.743859649122807</v>
      </c>
      <c r="Q480" s="196">
        <f t="shared" si="34"/>
        <v>4.379999999999951</v>
      </c>
      <c r="R480" s="201">
        <v>0.85614035087719298</v>
      </c>
      <c r="S480" s="201">
        <v>0.93399556476883383</v>
      </c>
      <c r="T480" s="201">
        <v>6.6004435231166281E-2</v>
      </c>
      <c r="U480" s="201">
        <v>2.836525210427117</v>
      </c>
      <c r="V480" s="201">
        <v>0.74035087719298243</v>
      </c>
    </row>
    <row r="481" spans="1:22">
      <c r="A481" s="195">
        <f t="shared" si="30"/>
        <v>0.93423746787952311</v>
      </c>
      <c r="B481" s="195">
        <f t="shared" si="31"/>
        <v>0.93423746787952311</v>
      </c>
      <c r="C481" s="196">
        <f t="shared" si="32"/>
        <v>4.3999999999999506</v>
      </c>
      <c r="D481" s="195">
        <f t="shared" si="32"/>
        <v>0.85964912280701755</v>
      </c>
      <c r="E481" s="195">
        <f t="shared" si="33"/>
        <v>6.5762532120476697E-2</v>
      </c>
      <c r="F481" s="195">
        <f t="shared" si="33"/>
        <v>2.8533818605590717</v>
      </c>
      <c r="G481" s="195">
        <f t="shared" si="33"/>
        <v>0.74736842105263157</v>
      </c>
      <c r="Q481" s="196">
        <f t="shared" si="34"/>
        <v>4.3899999999999508</v>
      </c>
      <c r="R481" s="201">
        <v>0.85964912280701755</v>
      </c>
      <c r="S481" s="201">
        <v>0.93410982194986913</v>
      </c>
      <c r="T481" s="201">
        <v>6.5890178050130893E-2</v>
      </c>
      <c r="U481" s="201">
        <v>2.8445202287168798</v>
      </c>
      <c r="V481" s="201">
        <v>0.743859649122807</v>
      </c>
    </row>
    <row r="482" spans="1:22">
      <c r="A482" s="195">
        <f t="shared" si="30"/>
        <v>0.93435788139492459</v>
      </c>
      <c r="B482" s="195">
        <f t="shared" si="31"/>
        <v>0.93435788139492459</v>
      </c>
      <c r="C482" s="196">
        <f t="shared" si="32"/>
        <v>4.4099999999999504</v>
      </c>
      <c r="D482" s="195">
        <f t="shared" si="32"/>
        <v>0.85964912280701755</v>
      </c>
      <c r="E482" s="195">
        <f t="shared" si="33"/>
        <v>6.564211860507542E-2</v>
      </c>
      <c r="F482" s="195">
        <f t="shared" si="33"/>
        <v>2.8617765787888332</v>
      </c>
      <c r="G482" s="195">
        <f t="shared" si="33"/>
        <v>0.74736842105263157</v>
      </c>
      <c r="Q482" s="196">
        <f t="shared" si="34"/>
        <v>4.3999999999999506</v>
      </c>
      <c r="R482" s="201">
        <v>0.85964912280701755</v>
      </c>
      <c r="S482" s="201">
        <v>0.93423746787952311</v>
      </c>
      <c r="T482" s="201">
        <v>6.5762532120476697E-2</v>
      </c>
      <c r="U482" s="201">
        <v>2.8533818605590717</v>
      </c>
      <c r="V482" s="201">
        <v>0.74736842105263157</v>
      </c>
    </row>
    <row r="483" spans="1:22">
      <c r="A483" s="195">
        <f t="shared" si="30"/>
        <v>0.93448275177311524</v>
      </c>
      <c r="B483" s="195">
        <f t="shared" si="31"/>
        <v>0.93448275177311524</v>
      </c>
      <c r="C483" s="196">
        <f t="shared" si="32"/>
        <v>4.4199999999999502</v>
      </c>
      <c r="D483" s="195">
        <f t="shared" si="32"/>
        <v>0.85964912280701755</v>
      </c>
      <c r="E483" s="195">
        <f t="shared" si="33"/>
        <v>6.5517248226884761E-2</v>
      </c>
      <c r="F483" s="195">
        <f t="shared" si="33"/>
        <v>2.8703554021227213</v>
      </c>
      <c r="G483" s="195">
        <f t="shared" si="33"/>
        <v>0.75087719298245614</v>
      </c>
      <c r="Q483" s="196">
        <f t="shared" si="34"/>
        <v>4.4099999999999504</v>
      </c>
      <c r="R483" s="201">
        <v>0.85964912280701755</v>
      </c>
      <c r="S483" s="201">
        <v>0.93435788139492459</v>
      </c>
      <c r="T483" s="201">
        <v>6.564211860507542E-2</v>
      </c>
      <c r="U483" s="201">
        <v>2.8617765787888332</v>
      </c>
      <c r="V483" s="201">
        <v>0.74736842105263157</v>
      </c>
    </row>
    <row r="484" spans="1:22">
      <c r="A484" s="195">
        <f t="shared" si="30"/>
        <v>0.9345985889929066</v>
      </c>
      <c r="B484" s="195">
        <f t="shared" si="31"/>
        <v>0.9345985889929066</v>
      </c>
      <c r="C484" s="196">
        <f t="shared" si="32"/>
        <v>4.42999999999995</v>
      </c>
      <c r="D484" s="195">
        <f t="shared" si="32"/>
        <v>0.85964912280701755</v>
      </c>
      <c r="E484" s="195">
        <f t="shared" si="33"/>
        <v>6.5401411007093527E-2</v>
      </c>
      <c r="F484" s="195">
        <f t="shared" si="33"/>
        <v>2.8786344244334936</v>
      </c>
      <c r="G484" s="195">
        <f t="shared" si="33"/>
        <v>0.75087719298245614</v>
      </c>
      <c r="Q484" s="196">
        <f t="shared" si="34"/>
        <v>4.4199999999999502</v>
      </c>
      <c r="R484" s="201">
        <v>0.85964912280701755</v>
      </c>
      <c r="S484" s="201">
        <v>0.93448275177311524</v>
      </c>
      <c r="T484" s="201">
        <v>6.5517248226884761E-2</v>
      </c>
      <c r="U484" s="201">
        <v>2.8703554021227213</v>
      </c>
      <c r="V484" s="201">
        <v>0.75087719298245614</v>
      </c>
    </row>
    <row r="485" spans="1:22">
      <c r="A485" s="195">
        <f t="shared" si="30"/>
        <v>0.93472581912712205</v>
      </c>
      <c r="B485" s="195">
        <f t="shared" si="31"/>
        <v>0.93472581912712205</v>
      </c>
      <c r="C485" s="196">
        <f t="shared" si="32"/>
        <v>4.4399999999999498</v>
      </c>
      <c r="D485" s="195">
        <f t="shared" si="32"/>
        <v>0.86315789473684212</v>
      </c>
      <c r="E485" s="195">
        <f t="shared" si="33"/>
        <v>6.5274180872877868E-2</v>
      </c>
      <c r="F485" s="195">
        <f t="shared" si="33"/>
        <v>2.8875609364406594</v>
      </c>
      <c r="G485" s="195">
        <f t="shared" si="33"/>
        <v>0.75087719298245614</v>
      </c>
      <c r="Q485" s="196">
        <f t="shared" si="34"/>
        <v>4.42999999999995</v>
      </c>
      <c r="R485" s="201">
        <v>0.85964912280701755</v>
      </c>
      <c r="S485" s="201">
        <v>0.9345985889929066</v>
      </c>
      <c r="T485" s="201">
        <v>6.5401411007093527E-2</v>
      </c>
      <c r="U485" s="201">
        <v>2.8786344244334936</v>
      </c>
      <c r="V485" s="201">
        <v>0.75087719298245614</v>
      </c>
    </row>
    <row r="486" spans="1:22">
      <c r="A486" s="195">
        <f t="shared" si="30"/>
        <v>0.93483324558490277</v>
      </c>
      <c r="B486" s="195">
        <f t="shared" si="31"/>
        <v>0.93483324558490277</v>
      </c>
      <c r="C486" s="196">
        <f t="shared" si="32"/>
        <v>4.4499999999999496</v>
      </c>
      <c r="D486" s="195">
        <f t="shared" si="32"/>
        <v>0.86315789473684212</v>
      </c>
      <c r="E486" s="195">
        <f t="shared" si="33"/>
        <v>6.5166754415097242E-2</v>
      </c>
      <c r="F486" s="195">
        <f t="shared" si="33"/>
        <v>2.8955627854536776</v>
      </c>
      <c r="G486" s="195">
        <f t="shared" si="33"/>
        <v>0.75087719298245614</v>
      </c>
      <c r="Q486" s="196">
        <f t="shared" si="34"/>
        <v>4.4399999999999498</v>
      </c>
      <c r="R486" s="201">
        <v>0.86315789473684212</v>
      </c>
      <c r="S486" s="201">
        <v>0.93472581912712205</v>
      </c>
      <c r="T486" s="201">
        <v>6.5274180872877868E-2</v>
      </c>
      <c r="U486" s="201">
        <v>2.8875609364406594</v>
      </c>
      <c r="V486" s="201">
        <v>0.75087719298245614</v>
      </c>
    </row>
    <row r="487" spans="1:22">
      <c r="A487" s="195">
        <f t="shared" si="30"/>
        <v>0.93495491987352941</v>
      </c>
      <c r="B487" s="195">
        <f t="shared" si="31"/>
        <v>0.93495491987352941</v>
      </c>
      <c r="C487" s="196">
        <f t="shared" si="32"/>
        <v>4.4599999999999493</v>
      </c>
      <c r="D487" s="195">
        <f t="shared" si="32"/>
        <v>0.86315789473684212</v>
      </c>
      <c r="E487" s="195">
        <f t="shared" si="33"/>
        <v>6.5045080126470589E-2</v>
      </c>
      <c r="F487" s="195">
        <f t="shared" si="33"/>
        <v>2.9044303889368961</v>
      </c>
      <c r="G487" s="195">
        <f t="shared" si="33"/>
        <v>0.75087719298245614</v>
      </c>
      <c r="Q487" s="196">
        <f t="shared" si="34"/>
        <v>4.4499999999999496</v>
      </c>
      <c r="R487" s="201">
        <v>0.86315789473684212</v>
      </c>
      <c r="S487" s="201">
        <v>0.93483324558490277</v>
      </c>
      <c r="T487" s="201">
        <v>6.5166754415097242E-2</v>
      </c>
      <c r="U487" s="201">
        <v>2.8955627854536776</v>
      </c>
      <c r="V487" s="201">
        <v>0.75087719298245614</v>
      </c>
    </row>
    <row r="488" spans="1:22">
      <c r="A488" s="195">
        <f t="shared" si="30"/>
        <v>0.9350738186106925</v>
      </c>
      <c r="B488" s="195">
        <f t="shared" si="31"/>
        <v>0.9350738186106925</v>
      </c>
      <c r="C488" s="196">
        <f t="shared" si="32"/>
        <v>4.4699999999999491</v>
      </c>
      <c r="D488" s="195">
        <f t="shared" si="32"/>
        <v>0.86315789473684212</v>
      </c>
      <c r="E488" s="195">
        <f t="shared" si="33"/>
        <v>6.4926181389307461E-2</v>
      </c>
      <c r="F488" s="195">
        <f t="shared" si="33"/>
        <v>2.9130151839118112</v>
      </c>
      <c r="G488" s="195">
        <f t="shared" si="33"/>
        <v>0.75087719298245614</v>
      </c>
      <c r="Q488" s="196">
        <f t="shared" si="34"/>
        <v>4.4599999999999493</v>
      </c>
      <c r="R488" s="201">
        <v>0.86315789473684212</v>
      </c>
      <c r="S488" s="201">
        <v>0.93495491987352941</v>
      </c>
      <c r="T488" s="201">
        <v>6.5045080126470589E-2</v>
      </c>
      <c r="U488" s="201">
        <v>2.9044303889368961</v>
      </c>
      <c r="V488" s="201">
        <v>0.75087719298245614</v>
      </c>
    </row>
    <row r="489" spans="1:22">
      <c r="A489" s="195">
        <f t="shared" ref="A489:A552" si="35">S490</f>
        <v>0.93518124506847322</v>
      </c>
      <c r="B489" s="195">
        <f t="shared" ref="B489:B552" si="36">S490</f>
        <v>0.93518124506847322</v>
      </c>
      <c r="C489" s="196">
        <f t="shared" ref="C489:D552" si="37">Q490</f>
        <v>4.4799999999999489</v>
      </c>
      <c r="D489" s="195">
        <f t="shared" si="37"/>
        <v>0.86315789473684212</v>
      </c>
      <c r="E489" s="195">
        <f t="shared" ref="E489:G552" si="38">T490</f>
        <v>6.481875493152682E-2</v>
      </c>
      <c r="F489" s="195">
        <f t="shared" si="38"/>
        <v>2.9210170329248282</v>
      </c>
      <c r="G489" s="195">
        <f t="shared" si="38"/>
        <v>0.75087719298245614</v>
      </c>
      <c r="Q489" s="196">
        <f t="shared" si="34"/>
        <v>4.4699999999999491</v>
      </c>
      <c r="R489" s="201">
        <v>0.86315789473684212</v>
      </c>
      <c r="S489" s="201">
        <v>0.9350738186106925</v>
      </c>
      <c r="T489" s="201">
        <v>6.4926181389307461E-2</v>
      </c>
      <c r="U489" s="201">
        <v>2.9130151839118112</v>
      </c>
      <c r="V489" s="201">
        <v>0.75087719298245614</v>
      </c>
    </row>
    <row r="490" spans="1:22">
      <c r="A490" s="195">
        <f t="shared" si="35"/>
        <v>0.93530014380563631</v>
      </c>
      <c r="B490" s="195">
        <f t="shared" si="36"/>
        <v>0.93530014380563631</v>
      </c>
      <c r="C490" s="196">
        <f t="shared" si="37"/>
        <v>4.4899999999999487</v>
      </c>
      <c r="D490" s="195">
        <f t="shared" si="37"/>
        <v>0.86315789473684212</v>
      </c>
      <c r="E490" s="195">
        <f t="shared" si="38"/>
        <v>6.4699856194363706E-2</v>
      </c>
      <c r="F490" s="195">
        <f t="shared" si="38"/>
        <v>2.9296018278997442</v>
      </c>
      <c r="G490" s="195">
        <f t="shared" si="38"/>
        <v>0.75087719298245614</v>
      </c>
      <c r="Q490" s="196">
        <f t="shared" si="34"/>
        <v>4.4799999999999489</v>
      </c>
      <c r="R490" s="201">
        <v>0.86315789473684212</v>
      </c>
      <c r="S490" s="201">
        <v>0.93518124506847322</v>
      </c>
      <c r="T490" s="201">
        <v>6.481875493152682E-2</v>
      </c>
      <c r="U490" s="201">
        <v>2.9210170329248282</v>
      </c>
      <c r="V490" s="201">
        <v>0.75087719298245614</v>
      </c>
    </row>
    <row r="491" spans="1:22">
      <c r="A491" s="195">
        <f t="shared" si="35"/>
        <v>0.93540633896697711</v>
      </c>
      <c r="B491" s="195">
        <f t="shared" si="36"/>
        <v>0.93540633896697711</v>
      </c>
      <c r="C491" s="196">
        <f t="shared" si="37"/>
        <v>4.4999999999999485</v>
      </c>
      <c r="D491" s="195">
        <f t="shared" si="37"/>
        <v>0.8666666666666667</v>
      </c>
      <c r="E491" s="195">
        <f t="shared" si="38"/>
        <v>6.4593661033022789E-2</v>
      </c>
      <c r="F491" s="195">
        <f t="shared" si="38"/>
        <v>2.937890492268965</v>
      </c>
      <c r="G491" s="195">
        <f t="shared" si="38"/>
        <v>0.75087719298245614</v>
      </c>
      <c r="Q491" s="196">
        <f t="shared" si="34"/>
        <v>4.4899999999999487</v>
      </c>
      <c r="R491" s="201">
        <v>0.86315789473684212</v>
      </c>
      <c r="S491" s="201">
        <v>0.93530014380563631</v>
      </c>
      <c r="T491" s="201">
        <v>6.4699856194363706E-2</v>
      </c>
      <c r="U491" s="201">
        <v>2.9296018278997442</v>
      </c>
      <c r="V491" s="201">
        <v>0.75087719298245614</v>
      </c>
    </row>
    <row r="492" spans="1:22">
      <c r="A492" s="195">
        <f t="shared" si="35"/>
        <v>0.93551825677167166</v>
      </c>
      <c r="B492" s="195">
        <f t="shared" si="36"/>
        <v>0.93551825677167166</v>
      </c>
      <c r="C492" s="196">
        <f t="shared" si="37"/>
        <v>4.5099999999999483</v>
      </c>
      <c r="D492" s="195">
        <f t="shared" si="37"/>
        <v>0.8666666666666667</v>
      </c>
      <c r="E492" s="195">
        <f t="shared" si="38"/>
        <v>6.4481743228328489E-2</v>
      </c>
      <c r="F492" s="195">
        <f t="shared" si="38"/>
        <v>2.9464822681763523</v>
      </c>
      <c r="G492" s="195">
        <f t="shared" si="38"/>
        <v>0.75438596491228072</v>
      </c>
      <c r="Q492" s="196">
        <f t="shared" ref="Q492:Q555" si="39">Q491+0.01</f>
        <v>4.4999999999999485</v>
      </c>
      <c r="R492" s="201">
        <v>0.8666666666666667</v>
      </c>
      <c r="S492" s="201">
        <v>0.93540633896697711</v>
      </c>
      <c r="T492" s="201">
        <v>6.4593661033022789E-2</v>
      </c>
      <c r="U492" s="201">
        <v>2.937890492268965</v>
      </c>
      <c r="V492" s="201">
        <v>0.75087719298245614</v>
      </c>
    </row>
    <row r="493" spans="1:22">
      <c r="A493" s="195">
        <f t="shared" si="35"/>
        <v>0.93562895585695049</v>
      </c>
      <c r="B493" s="195">
        <f t="shared" si="36"/>
        <v>0.93562895585695049</v>
      </c>
      <c r="C493" s="196">
        <f t="shared" si="37"/>
        <v>4.5199999999999481</v>
      </c>
      <c r="D493" s="195">
        <f t="shared" si="37"/>
        <v>0.8666666666666667</v>
      </c>
      <c r="E493" s="195">
        <f t="shared" si="38"/>
        <v>6.4371044143049491E-2</v>
      </c>
      <c r="F493" s="195">
        <f t="shared" si="38"/>
        <v>2.9552367492655391</v>
      </c>
      <c r="G493" s="195">
        <f t="shared" si="38"/>
        <v>0.75438596491228072</v>
      </c>
      <c r="Q493" s="196">
        <f t="shared" si="39"/>
        <v>4.5099999999999483</v>
      </c>
      <c r="R493" s="201">
        <v>0.8666666666666667</v>
      </c>
      <c r="S493" s="201">
        <v>0.93551825677167166</v>
      </c>
      <c r="T493" s="201">
        <v>6.4481743228328489E-2</v>
      </c>
      <c r="U493" s="201">
        <v>2.9464822681763523</v>
      </c>
      <c r="V493" s="201">
        <v>0.75438596491228072</v>
      </c>
    </row>
    <row r="494" spans="1:22">
      <c r="A494" s="195">
        <f t="shared" si="35"/>
        <v>0.93574108393069511</v>
      </c>
      <c r="B494" s="195">
        <f t="shared" si="36"/>
        <v>0.93574108393069511</v>
      </c>
      <c r="C494" s="196">
        <f t="shared" si="37"/>
        <v>4.5299999999999478</v>
      </c>
      <c r="D494" s="195">
        <f t="shared" si="37"/>
        <v>0.8666666666666667</v>
      </c>
      <c r="E494" s="195">
        <f t="shared" si="38"/>
        <v>6.4258916069304936E-2</v>
      </c>
      <c r="F494" s="195">
        <f t="shared" si="38"/>
        <v>2.9641138989636393</v>
      </c>
      <c r="G494" s="195">
        <f t="shared" si="38"/>
        <v>0.75438596491228072</v>
      </c>
      <c r="Q494" s="196">
        <f t="shared" si="39"/>
        <v>4.5199999999999481</v>
      </c>
      <c r="R494" s="201">
        <v>0.8666666666666667</v>
      </c>
      <c r="S494" s="201">
        <v>0.93562895585695049</v>
      </c>
      <c r="T494" s="201">
        <v>6.4371044143049491E-2</v>
      </c>
      <c r="U494" s="201">
        <v>2.9552367492655391</v>
      </c>
      <c r="V494" s="201">
        <v>0.75438596491228072</v>
      </c>
    </row>
    <row r="495" spans="1:22">
      <c r="A495" s="195">
        <f t="shared" si="35"/>
        <v>0.9358340735296361</v>
      </c>
      <c r="B495" s="195">
        <f t="shared" si="36"/>
        <v>0.9358340735296361</v>
      </c>
      <c r="C495" s="196">
        <f t="shared" si="37"/>
        <v>4.5399999999999476</v>
      </c>
      <c r="D495" s="195">
        <f t="shared" si="37"/>
        <v>0.87017543859649127</v>
      </c>
      <c r="E495" s="195">
        <f t="shared" si="38"/>
        <v>6.4165926470364024E-2</v>
      </c>
      <c r="F495" s="195">
        <f t="shared" si="38"/>
        <v>2.9721301848354953</v>
      </c>
      <c r="G495" s="195">
        <f t="shared" si="38"/>
        <v>0.75438596491228072</v>
      </c>
      <c r="Q495" s="196">
        <f t="shared" si="39"/>
        <v>4.5299999999999478</v>
      </c>
      <c r="R495" s="201">
        <v>0.8666666666666667</v>
      </c>
      <c r="S495" s="201">
        <v>0.93574108393069511</v>
      </c>
      <c r="T495" s="201">
        <v>6.4258916069304936E-2</v>
      </c>
      <c r="U495" s="201">
        <v>2.9641138989636393</v>
      </c>
      <c r="V495" s="201">
        <v>0.75438596491228072</v>
      </c>
    </row>
    <row r="496" spans="1:22">
      <c r="A496" s="195">
        <f t="shared" si="35"/>
        <v>0.93589615756941746</v>
      </c>
      <c r="B496" s="195">
        <f t="shared" si="36"/>
        <v>0.93589615756941746</v>
      </c>
      <c r="C496" s="196">
        <f t="shared" si="37"/>
        <v>4.5499999999999474</v>
      </c>
      <c r="D496" s="195">
        <f t="shared" si="37"/>
        <v>0.87017543859649127</v>
      </c>
      <c r="E496" s="195">
        <f t="shared" si="38"/>
        <v>6.4103842430582647E-2</v>
      </c>
      <c r="F496" s="195">
        <f t="shared" si="38"/>
        <v>2.9807717945077918</v>
      </c>
      <c r="G496" s="195">
        <f t="shared" si="38"/>
        <v>0.75438596491228072</v>
      </c>
      <c r="Q496" s="196">
        <f t="shared" si="39"/>
        <v>4.5399999999999476</v>
      </c>
      <c r="R496" s="201">
        <v>0.87017543859649127</v>
      </c>
      <c r="S496" s="201">
        <v>0.9358340735296361</v>
      </c>
      <c r="T496" s="201">
        <v>6.4165926470364024E-2</v>
      </c>
      <c r="U496" s="201">
        <v>2.9721301848354953</v>
      </c>
      <c r="V496" s="201">
        <v>0.75438596491228072</v>
      </c>
    </row>
    <row r="497" spans="1:22">
      <c r="A497" s="195">
        <f t="shared" si="35"/>
        <v>0.93595845187824911</v>
      </c>
      <c r="B497" s="195">
        <f t="shared" si="36"/>
        <v>0.93595845187824911</v>
      </c>
      <c r="C497" s="196">
        <f t="shared" si="37"/>
        <v>4.5599999999999472</v>
      </c>
      <c r="D497" s="195">
        <f t="shared" si="37"/>
        <v>0.87017543859649127</v>
      </c>
      <c r="E497" s="195">
        <f t="shared" si="38"/>
        <v>6.404154812175096E-2</v>
      </c>
      <c r="F497" s="195">
        <f t="shared" si="38"/>
        <v>2.9896987779708049</v>
      </c>
      <c r="G497" s="195">
        <f t="shared" si="38"/>
        <v>0.75438596491228072</v>
      </c>
      <c r="Q497" s="196">
        <f t="shared" si="39"/>
        <v>4.5499999999999474</v>
      </c>
      <c r="R497" s="201">
        <v>0.87017543859649127</v>
      </c>
      <c r="S497" s="201">
        <v>0.93589615756941746</v>
      </c>
      <c r="T497" s="201">
        <v>6.4103842430582647E-2</v>
      </c>
      <c r="U497" s="201">
        <v>2.9807717945077918</v>
      </c>
      <c r="V497" s="201">
        <v>0.75438596491228072</v>
      </c>
    </row>
    <row r="498" spans="1:22">
      <c r="A498" s="195">
        <f t="shared" si="35"/>
        <v>0.93600952623055844</v>
      </c>
      <c r="B498" s="195">
        <f t="shared" si="36"/>
        <v>0.93600952623055844</v>
      </c>
      <c r="C498" s="196">
        <f t="shared" si="37"/>
        <v>4.569999999999947</v>
      </c>
      <c r="D498" s="195">
        <f t="shared" si="37"/>
        <v>0.87017543859649127</v>
      </c>
      <c r="E498" s="195">
        <f t="shared" si="38"/>
        <v>6.3990473769441461E-2</v>
      </c>
      <c r="F498" s="195">
        <f t="shared" si="38"/>
        <v>2.9977569790892931</v>
      </c>
      <c r="G498" s="195">
        <f t="shared" si="38"/>
        <v>0.75438596491228072</v>
      </c>
      <c r="Q498" s="196">
        <f t="shared" si="39"/>
        <v>4.5599999999999472</v>
      </c>
      <c r="R498" s="201">
        <v>0.87017543859649127</v>
      </c>
      <c r="S498" s="201">
        <v>0.93595845187824911</v>
      </c>
      <c r="T498" s="201">
        <v>6.404154812175096E-2</v>
      </c>
      <c r="U498" s="201">
        <v>2.9896987779708049</v>
      </c>
      <c r="V498" s="201">
        <v>0.75438596491228072</v>
      </c>
    </row>
    <row r="499" spans="1:22">
      <c r="A499" s="195">
        <f t="shared" si="35"/>
        <v>0.9360716102703398</v>
      </c>
      <c r="B499" s="195">
        <f t="shared" si="36"/>
        <v>0.9360716102703398</v>
      </c>
      <c r="C499" s="196">
        <f t="shared" si="37"/>
        <v>4.5799999999999468</v>
      </c>
      <c r="D499" s="195">
        <f t="shared" si="37"/>
        <v>0.87017543859649127</v>
      </c>
      <c r="E499" s="195">
        <f t="shared" si="38"/>
        <v>6.3928389729660084E-2</v>
      </c>
      <c r="F499" s="195">
        <f t="shared" si="38"/>
        <v>3.0063985887615896</v>
      </c>
      <c r="G499" s="195">
        <f t="shared" si="38"/>
        <v>0.75438596491228072</v>
      </c>
      <c r="Q499" s="196">
        <f t="shared" si="39"/>
        <v>4.569999999999947</v>
      </c>
      <c r="R499" s="201">
        <v>0.87017543859649127</v>
      </c>
      <c r="S499" s="201">
        <v>0.93600952623055844</v>
      </c>
      <c r="T499" s="201">
        <v>6.3990473769441461E-2</v>
      </c>
      <c r="U499" s="201">
        <v>2.9977569790892931</v>
      </c>
      <c r="V499" s="201">
        <v>0.75438596491228072</v>
      </c>
    </row>
    <row r="500" spans="1:22">
      <c r="A500" s="195">
        <f t="shared" si="35"/>
        <v>0.93612268462264936</v>
      </c>
      <c r="B500" s="195">
        <f t="shared" si="36"/>
        <v>0.93612268462264936</v>
      </c>
      <c r="C500" s="196">
        <f t="shared" si="37"/>
        <v>4.5899999999999466</v>
      </c>
      <c r="D500" s="195">
        <f t="shared" si="37"/>
        <v>0.87017543859649127</v>
      </c>
      <c r="E500" s="195">
        <f t="shared" si="38"/>
        <v>6.3877315377350585E-2</v>
      </c>
      <c r="F500" s="195">
        <f t="shared" si="38"/>
        <v>3.0144567898800796</v>
      </c>
      <c r="G500" s="195">
        <f t="shared" si="38"/>
        <v>0.75789473684210529</v>
      </c>
      <c r="Q500" s="196">
        <f t="shared" si="39"/>
        <v>4.5799999999999468</v>
      </c>
      <c r="R500" s="201">
        <v>0.87017543859649127</v>
      </c>
      <c r="S500" s="201">
        <v>0.9360716102703398</v>
      </c>
      <c r="T500" s="201">
        <v>6.3928389729660084E-2</v>
      </c>
      <c r="U500" s="201">
        <v>3.0063985887615896</v>
      </c>
      <c r="V500" s="201">
        <v>0.75438596491228072</v>
      </c>
    </row>
    <row r="501" spans="1:22">
      <c r="A501" s="195">
        <f t="shared" si="35"/>
        <v>0.9361851892005314</v>
      </c>
      <c r="B501" s="195">
        <f t="shared" si="36"/>
        <v>0.9361851892005314</v>
      </c>
      <c r="C501" s="196">
        <f t="shared" si="37"/>
        <v>4.5999999999999464</v>
      </c>
      <c r="D501" s="195">
        <f t="shared" si="37"/>
        <v>0.87017543859649127</v>
      </c>
      <c r="E501" s="195">
        <f t="shared" si="38"/>
        <v>6.3814810799468699E-2</v>
      </c>
      <c r="F501" s="195">
        <f t="shared" si="38"/>
        <v>3.0237336115033462</v>
      </c>
      <c r="G501" s="195">
        <f t="shared" si="38"/>
        <v>0.75789473684210529</v>
      </c>
      <c r="Q501" s="196">
        <f t="shared" si="39"/>
        <v>4.5899999999999466</v>
      </c>
      <c r="R501" s="201">
        <v>0.87017543859649127</v>
      </c>
      <c r="S501" s="201">
        <v>0.93612268462264936</v>
      </c>
      <c r="T501" s="201">
        <v>6.3877315377350585E-2</v>
      </c>
      <c r="U501" s="201">
        <v>3.0144567898800796</v>
      </c>
      <c r="V501" s="201">
        <v>0.75789473684210529</v>
      </c>
    </row>
    <row r="502" spans="1:22">
      <c r="A502" s="195">
        <f t="shared" si="35"/>
        <v>0.93623626355284084</v>
      </c>
      <c r="B502" s="195">
        <f t="shared" si="36"/>
        <v>0.93623626355284084</v>
      </c>
      <c r="C502" s="196">
        <f t="shared" si="37"/>
        <v>4.6099999999999461</v>
      </c>
      <c r="D502" s="195">
        <f t="shared" si="37"/>
        <v>0.87017543859649127</v>
      </c>
      <c r="E502" s="195">
        <f t="shared" si="38"/>
        <v>6.37637364471592E-2</v>
      </c>
      <c r="F502" s="195">
        <f t="shared" si="38"/>
        <v>3.0317918126218348</v>
      </c>
      <c r="G502" s="195">
        <f t="shared" si="38"/>
        <v>0.75789473684210529</v>
      </c>
      <c r="Q502" s="196">
        <f t="shared" si="39"/>
        <v>4.5999999999999464</v>
      </c>
      <c r="R502" s="201">
        <v>0.87017543859649127</v>
      </c>
      <c r="S502" s="201">
        <v>0.9361851892005314</v>
      </c>
      <c r="T502" s="201">
        <v>6.3814810799468699E-2</v>
      </c>
      <c r="U502" s="201">
        <v>3.0237336115033462</v>
      </c>
      <c r="V502" s="201">
        <v>0.75789473684210529</v>
      </c>
    </row>
    <row r="503" spans="1:22">
      <c r="A503" s="195">
        <f t="shared" si="35"/>
        <v>0.93630153611250033</v>
      </c>
      <c r="B503" s="195">
        <f t="shared" si="36"/>
        <v>0.93630153611250033</v>
      </c>
      <c r="C503" s="196">
        <f t="shared" si="37"/>
        <v>4.6199999999999459</v>
      </c>
      <c r="D503" s="195">
        <f t="shared" si="37"/>
        <v>0.87017543859649127</v>
      </c>
      <c r="E503" s="195">
        <f t="shared" si="38"/>
        <v>6.3698463887499571E-2</v>
      </c>
      <c r="F503" s="195">
        <f t="shared" si="38"/>
        <v>3.040836090048618</v>
      </c>
      <c r="G503" s="195">
        <f t="shared" si="38"/>
        <v>0.76140350877192986</v>
      </c>
      <c r="Q503" s="196">
        <f t="shared" si="39"/>
        <v>4.6099999999999461</v>
      </c>
      <c r="R503" s="201">
        <v>0.87017543859649127</v>
      </c>
      <c r="S503" s="201">
        <v>0.93623626355284084</v>
      </c>
      <c r="T503" s="201">
        <v>6.37637364471592E-2</v>
      </c>
      <c r="U503" s="201">
        <v>3.0317918126218348</v>
      </c>
      <c r="V503" s="201">
        <v>0.75789473684210529</v>
      </c>
    </row>
    <row r="504" spans="1:22">
      <c r="A504" s="195">
        <f t="shared" si="35"/>
        <v>0.93635282073386017</v>
      </c>
      <c r="B504" s="195">
        <f t="shared" si="36"/>
        <v>0.93635282073386017</v>
      </c>
      <c r="C504" s="196">
        <f t="shared" si="37"/>
        <v>4.6299999999999457</v>
      </c>
      <c r="D504" s="195">
        <f t="shared" si="37"/>
        <v>0.87017543859649127</v>
      </c>
      <c r="E504" s="195">
        <f t="shared" si="38"/>
        <v>6.3647179266139803E-2</v>
      </c>
      <c r="F504" s="195">
        <f t="shared" si="38"/>
        <v>3.0491796649578227</v>
      </c>
      <c r="G504" s="195">
        <f t="shared" si="38"/>
        <v>0.76140350877192986</v>
      </c>
      <c r="Q504" s="196">
        <f t="shared" si="39"/>
        <v>4.6199999999999459</v>
      </c>
      <c r="R504" s="201">
        <v>0.87017543859649127</v>
      </c>
      <c r="S504" s="201">
        <v>0.93630153611250033</v>
      </c>
      <c r="T504" s="201">
        <v>6.3698463887499571E-2</v>
      </c>
      <c r="U504" s="201">
        <v>3.040836090048618</v>
      </c>
      <c r="V504" s="201">
        <v>0.76140350877192986</v>
      </c>
    </row>
    <row r="505" spans="1:22">
      <c r="A505" s="195">
        <f t="shared" si="35"/>
        <v>0.93641490477364153</v>
      </c>
      <c r="B505" s="195">
        <f t="shared" si="36"/>
        <v>0.93641490477364153</v>
      </c>
      <c r="C505" s="196">
        <f t="shared" si="37"/>
        <v>4.6399999999999455</v>
      </c>
      <c r="D505" s="195">
        <f t="shared" si="37"/>
        <v>0.87017543859649127</v>
      </c>
      <c r="E505" s="195">
        <f t="shared" si="38"/>
        <v>6.3585095226358426E-2</v>
      </c>
      <c r="F505" s="195">
        <f t="shared" si="38"/>
        <v>3.0578675338211783</v>
      </c>
      <c r="G505" s="195">
        <f t="shared" si="38"/>
        <v>0.76140350877192986</v>
      </c>
      <c r="Q505" s="196">
        <f t="shared" si="39"/>
        <v>4.6299999999999457</v>
      </c>
      <c r="R505" s="201">
        <v>0.87017543859649127</v>
      </c>
      <c r="S505" s="201">
        <v>0.93635282073386017</v>
      </c>
      <c r="T505" s="201">
        <v>6.3647179266139803E-2</v>
      </c>
      <c r="U505" s="201">
        <v>3.0491796649578227</v>
      </c>
      <c r="V505" s="201">
        <v>0.76140350877192986</v>
      </c>
    </row>
    <row r="506" spans="1:22">
      <c r="A506" s="195">
        <f t="shared" si="35"/>
        <v>0.93647698881342289</v>
      </c>
      <c r="B506" s="195">
        <f t="shared" si="36"/>
        <v>0.93647698881342289</v>
      </c>
      <c r="C506" s="196">
        <f t="shared" si="37"/>
        <v>4.6499999999999453</v>
      </c>
      <c r="D506" s="195">
        <f t="shared" si="37"/>
        <v>0.87017543859649127</v>
      </c>
      <c r="E506" s="195">
        <f t="shared" si="38"/>
        <v>6.3523011186577022E-2</v>
      </c>
      <c r="F506" s="195">
        <f t="shared" si="38"/>
        <v>3.0665091434934753</v>
      </c>
      <c r="G506" s="195">
        <f t="shared" si="38"/>
        <v>0.76140350877192986</v>
      </c>
      <c r="Q506" s="196">
        <f t="shared" si="39"/>
        <v>4.6399999999999455</v>
      </c>
      <c r="R506" s="201">
        <v>0.87017543859649127</v>
      </c>
      <c r="S506" s="201">
        <v>0.93641490477364153</v>
      </c>
      <c r="T506" s="201">
        <v>6.3585095226358426E-2</v>
      </c>
      <c r="U506" s="201">
        <v>3.0578675338211783</v>
      </c>
      <c r="V506" s="201">
        <v>0.76140350877192986</v>
      </c>
    </row>
    <row r="507" spans="1:22">
      <c r="A507" s="195">
        <f t="shared" si="35"/>
        <v>0.93652806316573245</v>
      </c>
      <c r="B507" s="195">
        <f t="shared" si="36"/>
        <v>0.93652806316573245</v>
      </c>
      <c r="C507" s="196">
        <f t="shared" si="37"/>
        <v>4.6599999999999451</v>
      </c>
      <c r="D507" s="195">
        <f t="shared" si="37"/>
        <v>0.87017543859649127</v>
      </c>
      <c r="E507" s="195">
        <f t="shared" si="38"/>
        <v>6.3471936834267537E-2</v>
      </c>
      <c r="F507" s="195">
        <f t="shared" si="38"/>
        <v>3.0745673446119621</v>
      </c>
      <c r="G507" s="195">
        <f t="shared" si="38"/>
        <v>0.76140350877192986</v>
      </c>
      <c r="Q507" s="196">
        <f t="shared" si="39"/>
        <v>4.6499999999999453</v>
      </c>
      <c r="R507" s="201">
        <v>0.87017543859649127</v>
      </c>
      <c r="S507" s="201">
        <v>0.93647698881342289</v>
      </c>
      <c r="T507" s="201">
        <v>6.3523011186577022E-2</v>
      </c>
      <c r="U507" s="201">
        <v>3.0665091434934753</v>
      </c>
      <c r="V507" s="201">
        <v>0.76140350877192986</v>
      </c>
    </row>
    <row r="508" spans="1:22">
      <c r="A508" s="195">
        <f t="shared" si="35"/>
        <v>0.93659035747456409</v>
      </c>
      <c r="B508" s="195">
        <f t="shared" si="36"/>
        <v>0.93659035747456409</v>
      </c>
      <c r="C508" s="196">
        <f t="shared" si="37"/>
        <v>4.6699999999999449</v>
      </c>
      <c r="D508" s="195">
        <f t="shared" si="37"/>
        <v>0.87017543859649127</v>
      </c>
      <c r="E508" s="195">
        <f t="shared" si="38"/>
        <v>6.3409642525435878E-2</v>
      </c>
      <c r="F508" s="195">
        <f t="shared" si="38"/>
        <v>3.0834943280749774</v>
      </c>
      <c r="G508" s="195">
        <f t="shared" si="38"/>
        <v>0.76140350877192986</v>
      </c>
      <c r="Q508" s="196">
        <f t="shared" si="39"/>
        <v>4.6599999999999451</v>
      </c>
      <c r="R508" s="201">
        <v>0.87017543859649127</v>
      </c>
      <c r="S508" s="201">
        <v>0.93652806316573245</v>
      </c>
      <c r="T508" s="201">
        <v>6.3471936834267537E-2</v>
      </c>
      <c r="U508" s="201">
        <v>3.0745673446119621</v>
      </c>
      <c r="V508" s="201">
        <v>0.76140350877192986</v>
      </c>
    </row>
    <row r="509" spans="1:22">
      <c r="A509" s="195">
        <f t="shared" si="35"/>
        <v>0.93664164209592382</v>
      </c>
      <c r="B509" s="195">
        <f t="shared" si="36"/>
        <v>0.93664164209592382</v>
      </c>
      <c r="C509" s="196">
        <f t="shared" si="37"/>
        <v>4.6799999999999446</v>
      </c>
      <c r="D509" s="195">
        <f t="shared" si="37"/>
        <v>0.87017543859649127</v>
      </c>
      <c r="E509" s="195">
        <f t="shared" si="38"/>
        <v>6.3358357904076137E-2</v>
      </c>
      <c r="F509" s="195">
        <f t="shared" si="38"/>
        <v>3.0919023673537187</v>
      </c>
      <c r="G509" s="195">
        <f t="shared" si="38"/>
        <v>0.76140350877192986</v>
      </c>
      <c r="Q509" s="196">
        <f t="shared" si="39"/>
        <v>4.6699999999999449</v>
      </c>
      <c r="R509" s="201">
        <v>0.87017543859649127</v>
      </c>
      <c r="S509" s="201">
        <v>0.93659035747456409</v>
      </c>
      <c r="T509" s="201">
        <v>6.3409642525435878E-2</v>
      </c>
      <c r="U509" s="201">
        <v>3.0834943280749774</v>
      </c>
      <c r="V509" s="201">
        <v>0.76140350877192986</v>
      </c>
    </row>
    <row r="510" spans="1:22">
      <c r="A510" s="195">
        <f t="shared" si="35"/>
        <v>0.93670372613570529</v>
      </c>
      <c r="B510" s="195">
        <f t="shared" si="36"/>
        <v>0.93670372613570529</v>
      </c>
      <c r="C510" s="196">
        <f t="shared" si="37"/>
        <v>4.6899999999999444</v>
      </c>
      <c r="D510" s="195">
        <f t="shared" si="37"/>
        <v>0.87017543859649127</v>
      </c>
      <c r="E510" s="195">
        <f t="shared" si="38"/>
        <v>6.3296273864294747E-2</v>
      </c>
      <c r="F510" s="195">
        <f t="shared" si="38"/>
        <v>3.1005439770260139</v>
      </c>
      <c r="G510" s="195">
        <f t="shared" si="38"/>
        <v>0.76140350877192986</v>
      </c>
      <c r="Q510" s="196">
        <f t="shared" si="39"/>
        <v>4.6799999999999446</v>
      </c>
      <c r="R510" s="201">
        <v>0.87017543859649127</v>
      </c>
      <c r="S510" s="201">
        <v>0.93664164209592382</v>
      </c>
      <c r="T510" s="201">
        <v>6.3358357904076137E-2</v>
      </c>
      <c r="U510" s="201">
        <v>3.0919023673537187</v>
      </c>
      <c r="V510" s="201">
        <v>0.76140350877192986</v>
      </c>
    </row>
    <row r="511" spans="1:22">
      <c r="A511" s="195">
        <f t="shared" si="35"/>
        <v>0.93675501075706502</v>
      </c>
      <c r="B511" s="195">
        <f t="shared" si="36"/>
        <v>0.93675501075706502</v>
      </c>
      <c r="C511" s="196">
        <f t="shared" si="37"/>
        <v>4.6999999999999442</v>
      </c>
      <c r="D511" s="195">
        <f t="shared" si="37"/>
        <v>0.87017543859649127</v>
      </c>
      <c r="E511" s="195">
        <f t="shared" si="38"/>
        <v>6.3244989242934938E-2</v>
      </c>
      <c r="F511" s="195">
        <f t="shared" si="38"/>
        <v>3.108887551935219</v>
      </c>
      <c r="G511" s="195">
        <f t="shared" si="38"/>
        <v>0.76491228070175443</v>
      </c>
      <c r="Q511" s="196">
        <f t="shared" si="39"/>
        <v>4.6899999999999444</v>
      </c>
      <c r="R511" s="201">
        <v>0.87017543859649127</v>
      </c>
      <c r="S511" s="201">
        <v>0.93670372613570529</v>
      </c>
      <c r="T511" s="201">
        <v>6.3296273864294747E-2</v>
      </c>
      <c r="U511" s="201">
        <v>3.1005439770260139</v>
      </c>
      <c r="V511" s="201">
        <v>0.76140350877192986</v>
      </c>
    </row>
    <row r="512" spans="1:22">
      <c r="A512" s="195">
        <f t="shared" si="35"/>
        <v>0.93681709479684638</v>
      </c>
      <c r="B512" s="195">
        <f t="shared" si="36"/>
        <v>0.93681709479684638</v>
      </c>
      <c r="C512" s="196">
        <f t="shared" si="37"/>
        <v>4.709999999999944</v>
      </c>
      <c r="D512" s="195">
        <f t="shared" si="37"/>
        <v>0.87017543859649127</v>
      </c>
      <c r="E512" s="195">
        <f t="shared" si="38"/>
        <v>6.3182905203153575E-2</v>
      </c>
      <c r="F512" s="195">
        <f t="shared" si="38"/>
        <v>3.1175291616075156</v>
      </c>
      <c r="G512" s="195">
        <f t="shared" si="38"/>
        <v>0.76491228070175443</v>
      </c>
      <c r="Q512" s="196">
        <f t="shared" si="39"/>
        <v>4.6999999999999442</v>
      </c>
      <c r="R512" s="201">
        <v>0.87017543859649127</v>
      </c>
      <c r="S512" s="201">
        <v>0.93675501075706502</v>
      </c>
      <c r="T512" s="201">
        <v>6.3244989242934938E-2</v>
      </c>
      <c r="U512" s="201">
        <v>3.108887551935219</v>
      </c>
      <c r="V512" s="201">
        <v>0.76491228070175443</v>
      </c>
    </row>
    <row r="513" spans="1:22">
      <c r="A513" s="195">
        <f t="shared" si="35"/>
        <v>0.93686816914915583</v>
      </c>
      <c r="B513" s="195">
        <f t="shared" si="36"/>
        <v>0.93686816914915583</v>
      </c>
      <c r="C513" s="196">
        <f t="shared" si="37"/>
        <v>4.7199999999999438</v>
      </c>
      <c r="D513" s="195">
        <f t="shared" si="37"/>
        <v>0.87017543859649127</v>
      </c>
      <c r="E513" s="195">
        <f t="shared" si="38"/>
        <v>6.313183085084409E-2</v>
      </c>
      <c r="F513" s="195">
        <f t="shared" si="38"/>
        <v>3.125587362726006</v>
      </c>
      <c r="G513" s="195">
        <f t="shared" si="38"/>
        <v>0.76491228070175443</v>
      </c>
      <c r="Q513" s="196">
        <f t="shared" si="39"/>
        <v>4.709999999999944</v>
      </c>
      <c r="R513" s="201">
        <v>0.87017543859649127</v>
      </c>
      <c r="S513" s="201">
        <v>0.93681709479684638</v>
      </c>
      <c r="T513" s="201">
        <v>6.3182905203153575E-2</v>
      </c>
      <c r="U513" s="201">
        <v>3.1175291616075156</v>
      </c>
      <c r="V513" s="201">
        <v>0.76491228070175443</v>
      </c>
    </row>
    <row r="514" spans="1:22">
      <c r="A514" s="195">
        <f t="shared" si="35"/>
        <v>0.93693365197786582</v>
      </c>
      <c r="B514" s="195">
        <f t="shared" si="36"/>
        <v>0.93693365197786582</v>
      </c>
      <c r="C514" s="196">
        <f t="shared" si="37"/>
        <v>4.7299999999999436</v>
      </c>
      <c r="D514" s="195">
        <f t="shared" si="37"/>
        <v>0.87017543859649127</v>
      </c>
      <c r="E514" s="195">
        <f t="shared" si="38"/>
        <v>6.3066348022134219E-2</v>
      </c>
      <c r="F514" s="195">
        <f t="shared" si="38"/>
        <v>3.1349170139435052</v>
      </c>
      <c r="G514" s="195">
        <f t="shared" si="38"/>
        <v>0.76491228070175443</v>
      </c>
      <c r="Q514" s="196">
        <f t="shared" si="39"/>
        <v>4.7199999999999438</v>
      </c>
      <c r="R514" s="201">
        <v>0.87017543859649127</v>
      </c>
      <c r="S514" s="201">
        <v>0.93686816914915583</v>
      </c>
      <c r="T514" s="201">
        <v>6.313183085084409E-2</v>
      </c>
      <c r="U514" s="201">
        <v>3.125587362726006</v>
      </c>
      <c r="V514" s="201">
        <v>0.76491228070175443</v>
      </c>
    </row>
    <row r="515" spans="1:22">
      <c r="A515" s="195">
        <f t="shared" si="35"/>
        <v>0.93699573601764719</v>
      </c>
      <c r="B515" s="195">
        <f t="shared" si="36"/>
        <v>0.93699573601764719</v>
      </c>
      <c r="C515" s="196">
        <f t="shared" si="37"/>
        <v>4.7399999999999434</v>
      </c>
      <c r="D515" s="195">
        <f t="shared" si="37"/>
        <v>0.87017543859649127</v>
      </c>
      <c r="E515" s="195">
        <f t="shared" si="38"/>
        <v>6.3004263982352787E-2</v>
      </c>
      <c r="F515" s="195">
        <f t="shared" si="38"/>
        <v>3.1435586236157995</v>
      </c>
      <c r="G515" s="195">
        <f t="shared" si="38"/>
        <v>0.76842105263157889</v>
      </c>
      <c r="Q515" s="196">
        <f t="shared" si="39"/>
        <v>4.7299999999999436</v>
      </c>
      <c r="R515" s="201">
        <v>0.87017543859649127</v>
      </c>
      <c r="S515" s="201">
        <v>0.93693365197786582</v>
      </c>
      <c r="T515" s="201">
        <v>6.3066348022134219E-2</v>
      </c>
      <c r="U515" s="201">
        <v>3.1349170139435052</v>
      </c>
      <c r="V515" s="201">
        <v>0.76491228070175443</v>
      </c>
    </row>
    <row r="516" spans="1:22">
      <c r="A516" s="195">
        <f t="shared" si="35"/>
        <v>0.93704681036995674</v>
      </c>
      <c r="B516" s="195">
        <f t="shared" si="36"/>
        <v>0.93704681036995674</v>
      </c>
      <c r="C516" s="196">
        <f t="shared" si="37"/>
        <v>4.7499999999999432</v>
      </c>
      <c r="D516" s="195">
        <f t="shared" si="37"/>
        <v>0.87017543859649127</v>
      </c>
      <c r="E516" s="195">
        <f t="shared" si="38"/>
        <v>6.2953189630043316E-2</v>
      </c>
      <c r="F516" s="195">
        <f t="shared" si="38"/>
        <v>3.1516168247342908</v>
      </c>
      <c r="G516" s="195">
        <f t="shared" si="38"/>
        <v>0.76842105263157889</v>
      </c>
      <c r="Q516" s="196">
        <f t="shared" si="39"/>
        <v>4.7399999999999434</v>
      </c>
      <c r="R516" s="201">
        <v>0.87017543859649127</v>
      </c>
      <c r="S516" s="201">
        <v>0.93699573601764719</v>
      </c>
      <c r="T516" s="201">
        <v>6.3004263982352787E-2</v>
      </c>
      <c r="U516" s="201">
        <v>3.1435586236157995</v>
      </c>
      <c r="V516" s="201">
        <v>0.76842105263157889</v>
      </c>
    </row>
    <row r="517" spans="1:22">
      <c r="A517" s="195">
        <f t="shared" si="35"/>
        <v>0.93710910467878838</v>
      </c>
      <c r="B517" s="195">
        <f t="shared" si="36"/>
        <v>0.93710910467878838</v>
      </c>
      <c r="C517" s="196">
        <f t="shared" si="37"/>
        <v>4.7599999999999429</v>
      </c>
      <c r="D517" s="195">
        <f t="shared" si="37"/>
        <v>0.87017543859649127</v>
      </c>
      <c r="E517" s="195">
        <f t="shared" si="38"/>
        <v>6.2890895321211671E-2</v>
      </c>
      <c r="F517" s="195">
        <f t="shared" si="38"/>
        <v>3.1606082725668418</v>
      </c>
      <c r="G517" s="195">
        <f t="shared" si="38"/>
        <v>0.76842105263157889</v>
      </c>
      <c r="Q517" s="196">
        <f t="shared" si="39"/>
        <v>4.7499999999999432</v>
      </c>
      <c r="R517" s="201">
        <v>0.87017543859649127</v>
      </c>
      <c r="S517" s="201">
        <v>0.93704681036995674</v>
      </c>
      <c r="T517" s="201">
        <v>6.2953189630043316E-2</v>
      </c>
      <c r="U517" s="201">
        <v>3.1516168247342908</v>
      </c>
      <c r="V517" s="201">
        <v>0.76842105263157889</v>
      </c>
    </row>
    <row r="518" spans="1:22">
      <c r="A518" s="195">
        <f t="shared" si="35"/>
        <v>0.93716038930014811</v>
      </c>
      <c r="B518" s="195">
        <f t="shared" si="36"/>
        <v>0.93716038930014811</v>
      </c>
      <c r="C518" s="196">
        <f t="shared" si="37"/>
        <v>4.7699999999999427</v>
      </c>
      <c r="D518" s="195">
        <f t="shared" si="37"/>
        <v>0.87017543859649127</v>
      </c>
      <c r="E518" s="195">
        <f t="shared" si="38"/>
        <v>6.2839610699851903E-2</v>
      </c>
      <c r="F518" s="195">
        <f t="shared" si="38"/>
        <v>3.1689518474760443</v>
      </c>
      <c r="G518" s="195">
        <f t="shared" si="38"/>
        <v>0.76842105263157889</v>
      </c>
      <c r="Q518" s="196">
        <f t="shared" si="39"/>
        <v>4.7599999999999429</v>
      </c>
      <c r="R518" s="201">
        <v>0.87017543859649127</v>
      </c>
      <c r="S518" s="201">
        <v>0.93710910467878838</v>
      </c>
      <c r="T518" s="201">
        <v>6.2890895321211671E-2</v>
      </c>
      <c r="U518" s="201">
        <v>3.1606082725668418</v>
      </c>
      <c r="V518" s="201">
        <v>0.76842105263157889</v>
      </c>
    </row>
    <row r="519" spans="1:22">
      <c r="A519" s="195">
        <f t="shared" si="35"/>
        <v>0.93722247333992947</v>
      </c>
      <c r="B519" s="195">
        <f t="shared" si="36"/>
        <v>0.93722247333992947</v>
      </c>
      <c r="C519" s="196">
        <f t="shared" si="37"/>
        <v>4.7799999999999425</v>
      </c>
      <c r="D519" s="195">
        <f t="shared" si="37"/>
        <v>0.87017543859649127</v>
      </c>
      <c r="E519" s="195">
        <f t="shared" si="38"/>
        <v>6.2777526660070498E-2</v>
      </c>
      <c r="F519" s="195">
        <f t="shared" si="38"/>
        <v>3.1775934571483417</v>
      </c>
      <c r="G519" s="195">
        <f t="shared" si="38"/>
        <v>0.77192982456140347</v>
      </c>
      <c r="Q519" s="196">
        <f t="shared" si="39"/>
        <v>4.7699999999999427</v>
      </c>
      <c r="R519" s="201">
        <v>0.87017543859649127</v>
      </c>
      <c r="S519" s="201">
        <v>0.93716038930014811</v>
      </c>
      <c r="T519" s="201">
        <v>6.2839610699851903E-2</v>
      </c>
      <c r="U519" s="201">
        <v>3.1689518474760443</v>
      </c>
      <c r="V519" s="201">
        <v>0.76842105263157889</v>
      </c>
    </row>
    <row r="520" spans="1:22">
      <c r="A520" s="195">
        <f t="shared" si="35"/>
        <v>0.93727354769223892</v>
      </c>
      <c r="B520" s="195">
        <f t="shared" si="36"/>
        <v>0.93727354769223892</v>
      </c>
      <c r="C520" s="196">
        <f t="shared" si="37"/>
        <v>4.7899999999999423</v>
      </c>
      <c r="D520" s="195">
        <f t="shared" si="37"/>
        <v>0.87017543859649127</v>
      </c>
      <c r="E520" s="195">
        <f t="shared" si="38"/>
        <v>6.2726452307761013E-2</v>
      </c>
      <c r="F520" s="195">
        <f t="shared" si="38"/>
        <v>3.1856516582668291</v>
      </c>
      <c r="G520" s="195">
        <f t="shared" si="38"/>
        <v>0.77192982456140347</v>
      </c>
      <c r="Q520" s="196">
        <f t="shared" si="39"/>
        <v>4.7799999999999425</v>
      </c>
      <c r="R520" s="201">
        <v>0.87017543859649127</v>
      </c>
      <c r="S520" s="201">
        <v>0.93722247333992947</v>
      </c>
      <c r="T520" s="201">
        <v>6.2777526660070498E-2</v>
      </c>
      <c r="U520" s="201">
        <v>3.1775934571483417</v>
      </c>
      <c r="V520" s="201">
        <v>0.77192982456140347</v>
      </c>
    </row>
    <row r="521" spans="1:22">
      <c r="A521" s="195">
        <f t="shared" si="35"/>
        <v>0.93733584200107067</v>
      </c>
      <c r="B521" s="195">
        <f t="shared" si="36"/>
        <v>0.93733584200107067</v>
      </c>
      <c r="C521" s="196">
        <f t="shared" si="37"/>
        <v>4.7999999999999421</v>
      </c>
      <c r="D521" s="195">
        <f t="shared" si="37"/>
        <v>0.87017543859649127</v>
      </c>
      <c r="E521" s="195">
        <f t="shared" si="38"/>
        <v>6.2664157998929382E-2</v>
      </c>
      <c r="F521" s="195">
        <f t="shared" si="38"/>
        <v>3.1945786417298434</v>
      </c>
      <c r="G521" s="195">
        <f t="shared" si="38"/>
        <v>0.77192982456140347</v>
      </c>
      <c r="Q521" s="196">
        <f t="shared" si="39"/>
        <v>4.7899999999999423</v>
      </c>
      <c r="R521" s="201">
        <v>0.87017543859649127</v>
      </c>
      <c r="S521" s="201">
        <v>0.93727354769223892</v>
      </c>
      <c r="T521" s="201">
        <v>6.2726452307761013E-2</v>
      </c>
      <c r="U521" s="201">
        <v>3.1856516582668291</v>
      </c>
      <c r="V521" s="201">
        <v>0.77192982456140347</v>
      </c>
    </row>
    <row r="522" spans="1:22">
      <c r="A522" s="195">
        <f t="shared" si="35"/>
        <v>0.93738691635338012</v>
      </c>
      <c r="B522" s="195">
        <f t="shared" si="36"/>
        <v>0.93738691635338012</v>
      </c>
      <c r="C522" s="196">
        <f t="shared" si="37"/>
        <v>4.8099999999999419</v>
      </c>
      <c r="D522" s="195">
        <f t="shared" si="37"/>
        <v>0.87017543859649127</v>
      </c>
      <c r="E522" s="195">
        <f t="shared" si="38"/>
        <v>6.2613083646619869E-2</v>
      </c>
      <c r="F522" s="195">
        <f t="shared" si="38"/>
        <v>3.2026368428483325</v>
      </c>
      <c r="G522" s="195">
        <f t="shared" si="38"/>
        <v>0.77192982456140347</v>
      </c>
      <c r="Q522" s="196">
        <f t="shared" si="39"/>
        <v>4.7999999999999421</v>
      </c>
      <c r="R522" s="201">
        <v>0.87017543859649127</v>
      </c>
      <c r="S522" s="201">
        <v>0.93733584200107067</v>
      </c>
      <c r="T522" s="201">
        <v>6.2664157998929382E-2</v>
      </c>
      <c r="U522" s="201">
        <v>3.1945786417298434</v>
      </c>
      <c r="V522" s="201">
        <v>0.77192982456140347</v>
      </c>
    </row>
    <row r="523" spans="1:22">
      <c r="A523" s="195">
        <f t="shared" si="35"/>
        <v>0.93744900039316148</v>
      </c>
      <c r="B523" s="195">
        <f t="shared" si="36"/>
        <v>0.93744900039316148</v>
      </c>
      <c r="C523" s="196">
        <f t="shared" si="37"/>
        <v>4.8199999999999417</v>
      </c>
      <c r="D523" s="195">
        <f t="shared" si="37"/>
        <v>0.87017543859649127</v>
      </c>
      <c r="E523" s="195">
        <f t="shared" si="38"/>
        <v>6.2550999606838492E-2</v>
      </c>
      <c r="F523" s="195">
        <f t="shared" si="38"/>
        <v>3.2112784525206277</v>
      </c>
      <c r="G523" s="195">
        <f t="shared" si="38"/>
        <v>0.77192982456140347</v>
      </c>
      <c r="Q523" s="196">
        <f t="shared" si="39"/>
        <v>4.8099999999999419</v>
      </c>
      <c r="R523" s="201">
        <v>0.87017543859649127</v>
      </c>
      <c r="S523" s="201">
        <v>0.93738691635338012</v>
      </c>
      <c r="T523" s="201">
        <v>6.2613083646619869E-2</v>
      </c>
      <c r="U523" s="201">
        <v>3.2026368428483325</v>
      </c>
      <c r="V523" s="201">
        <v>0.77192982456140347</v>
      </c>
    </row>
    <row r="524" spans="1:22">
      <c r="A524" s="195">
        <f t="shared" si="35"/>
        <v>0.93751129470199324</v>
      </c>
      <c r="B524" s="195">
        <f t="shared" si="36"/>
        <v>0.93751129470199324</v>
      </c>
      <c r="C524" s="196">
        <f t="shared" si="37"/>
        <v>4.8299999999999415</v>
      </c>
      <c r="D524" s="195">
        <f t="shared" si="37"/>
        <v>0.87017543859649127</v>
      </c>
      <c r="E524" s="195">
        <f t="shared" si="38"/>
        <v>6.2488705298006798E-2</v>
      </c>
      <c r="F524" s="195">
        <f t="shared" si="38"/>
        <v>3.2202054359836403</v>
      </c>
      <c r="G524" s="195">
        <f t="shared" si="38"/>
        <v>0.77192982456140347</v>
      </c>
      <c r="Q524" s="196">
        <f t="shared" si="39"/>
        <v>4.8199999999999417</v>
      </c>
      <c r="R524" s="201">
        <v>0.87017543859649127</v>
      </c>
      <c r="S524" s="201">
        <v>0.93744900039316148</v>
      </c>
      <c r="T524" s="201">
        <v>6.2550999606838492E-2</v>
      </c>
      <c r="U524" s="201">
        <v>3.2112784525206277</v>
      </c>
      <c r="V524" s="201">
        <v>0.77192982456140347</v>
      </c>
    </row>
    <row r="525" spans="1:22">
      <c r="A525" s="195">
        <f t="shared" si="35"/>
        <v>0.9375657678432312</v>
      </c>
      <c r="B525" s="195">
        <f t="shared" si="36"/>
        <v>0.9375657678432312</v>
      </c>
      <c r="C525" s="196">
        <f t="shared" si="37"/>
        <v>4.8399999999999412</v>
      </c>
      <c r="D525" s="195">
        <f t="shared" si="37"/>
        <v>0.87017543859649127</v>
      </c>
      <c r="E525" s="195">
        <f t="shared" si="38"/>
        <v>6.2434232156768826E-2</v>
      </c>
      <c r="F525" s="195">
        <f t="shared" si="38"/>
        <v>3.22901614301687</v>
      </c>
      <c r="G525" s="195">
        <f t="shared" si="38"/>
        <v>0.77192982456140347</v>
      </c>
      <c r="Q525" s="196">
        <f t="shared" si="39"/>
        <v>4.8299999999999415</v>
      </c>
      <c r="R525" s="201">
        <v>0.87017543859649127</v>
      </c>
      <c r="S525" s="201">
        <v>0.93751129470199324</v>
      </c>
      <c r="T525" s="201">
        <v>6.2488705298006798E-2</v>
      </c>
      <c r="U525" s="201">
        <v>3.2202054359836403</v>
      </c>
      <c r="V525" s="201">
        <v>0.77192982456140347</v>
      </c>
    </row>
    <row r="526" spans="1:22">
      <c r="A526" s="195">
        <f t="shared" si="35"/>
        <v>0.93762785188301256</v>
      </c>
      <c r="B526" s="195">
        <f t="shared" si="36"/>
        <v>0.93762785188301256</v>
      </c>
      <c r="C526" s="196">
        <f t="shared" si="37"/>
        <v>4.849999999999941</v>
      </c>
      <c r="D526" s="195">
        <f t="shared" si="37"/>
        <v>0.87017543859649127</v>
      </c>
      <c r="E526" s="195">
        <f t="shared" si="38"/>
        <v>6.2372148116987436E-2</v>
      </c>
      <c r="F526" s="195">
        <f t="shared" si="38"/>
        <v>3.2376577526891666</v>
      </c>
      <c r="G526" s="195">
        <f t="shared" si="38"/>
        <v>0.77192982456140347</v>
      </c>
      <c r="Q526" s="196">
        <f t="shared" si="39"/>
        <v>4.8399999999999412</v>
      </c>
      <c r="R526" s="201">
        <v>0.87017543859649127</v>
      </c>
      <c r="S526" s="201">
        <v>0.9375657678432312</v>
      </c>
      <c r="T526" s="201">
        <v>6.2434232156768826E-2</v>
      </c>
      <c r="U526" s="201">
        <v>3.22901614301687</v>
      </c>
      <c r="V526" s="201">
        <v>0.77192982456140347</v>
      </c>
    </row>
    <row r="527" spans="1:22">
      <c r="A527" s="195">
        <f t="shared" si="35"/>
        <v>0.93767892623532201</v>
      </c>
      <c r="B527" s="195">
        <f t="shared" si="36"/>
        <v>0.93767892623532201</v>
      </c>
      <c r="C527" s="196">
        <f t="shared" si="37"/>
        <v>4.8599999999999408</v>
      </c>
      <c r="D527" s="195">
        <f t="shared" si="37"/>
        <v>0.87017543859649127</v>
      </c>
      <c r="E527" s="195">
        <f t="shared" si="38"/>
        <v>6.2321073764677951E-2</v>
      </c>
      <c r="F527" s="195">
        <f t="shared" si="38"/>
        <v>3.2457159538076583</v>
      </c>
      <c r="G527" s="195">
        <f t="shared" si="38"/>
        <v>0.77192982456140347</v>
      </c>
      <c r="Q527" s="196">
        <f t="shared" si="39"/>
        <v>4.849999999999941</v>
      </c>
      <c r="R527" s="201">
        <v>0.87017543859649127</v>
      </c>
      <c r="S527" s="201">
        <v>0.93762785188301256</v>
      </c>
      <c r="T527" s="201">
        <v>6.2372148116987436E-2</v>
      </c>
      <c r="U527" s="201">
        <v>3.2376577526891666</v>
      </c>
      <c r="V527" s="201">
        <v>0.77192982456140347</v>
      </c>
    </row>
    <row r="528" spans="1:22">
      <c r="A528" s="195">
        <f t="shared" si="35"/>
        <v>0.93774122054415376</v>
      </c>
      <c r="B528" s="195">
        <f t="shared" si="36"/>
        <v>0.93774122054415376</v>
      </c>
      <c r="C528" s="196">
        <f t="shared" si="37"/>
        <v>4.8699999999999406</v>
      </c>
      <c r="D528" s="195">
        <f t="shared" si="37"/>
        <v>0.87017543859649127</v>
      </c>
      <c r="E528" s="195">
        <f t="shared" si="38"/>
        <v>6.2258779455846298E-2</v>
      </c>
      <c r="F528" s="195">
        <f t="shared" si="38"/>
        <v>3.2546429372706687</v>
      </c>
      <c r="G528" s="195">
        <f t="shared" si="38"/>
        <v>0.77192982456140347</v>
      </c>
      <c r="Q528" s="196">
        <f t="shared" si="39"/>
        <v>4.8599999999999408</v>
      </c>
      <c r="R528" s="201">
        <v>0.87017543859649127</v>
      </c>
      <c r="S528" s="201">
        <v>0.93767892623532201</v>
      </c>
      <c r="T528" s="201">
        <v>6.2321073764677951E-2</v>
      </c>
      <c r="U528" s="201">
        <v>3.2457159538076583</v>
      </c>
      <c r="V528" s="201">
        <v>0.77192982456140347</v>
      </c>
    </row>
    <row r="529" spans="1:22">
      <c r="A529" s="195">
        <f t="shared" si="35"/>
        <v>0.93779229489646321</v>
      </c>
      <c r="B529" s="195">
        <f t="shared" si="36"/>
        <v>0.93779229489646321</v>
      </c>
      <c r="C529" s="196">
        <f t="shared" si="37"/>
        <v>4.8799999999999404</v>
      </c>
      <c r="D529" s="195">
        <f t="shared" si="37"/>
        <v>0.87017543859649127</v>
      </c>
      <c r="E529" s="195">
        <f t="shared" si="38"/>
        <v>6.2207705103536806E-2</v>
      </c>
      <c r="F529" s="195">
        <f t="shared" si="38"/>
        <v>3.262701138389156</v>
      </c>
      <c r="G529" s="195">
        <f t="shared" si="38"/>
        <v>0.77192982456140347</v>
      </c>
      <c r="Q529" s="196">
        <f t="shared" si="39"/>
        <v>4.8699999999999406</v>
      </c>
      <c r="R529" s="201">
        <v>0.87017543859649127</v>
      </c>
      <c r="S529" s="201">
        <v>0.93774122054415376</v>
      </c>
      <c r="T529" s="201">
        <v>6.2258779455846298E-2</v>
      </c>
      <c r="U529" s="201">
        <v>3.2546429372706687</v>
      </c>
      <c r="V529" s="201">
        <v>0.77192982456140347</v>
      </c>
    </row>
    <row r="530" spans="1:22">
      <c r="A530" s="195">
        <f t="shared" si="35"/>
        <v>0.93785437893624457</v>
      </c>
      <c r="B530" s="195">
        <f t="shared" si="36"/>
        <v>0.93785437893624457</v>
      </c>
      <c r="C530" s="196">
        <f t="shared" si="37"/>
        <v>4.8899999999999402</v>
      </c>
      <c r="D530" s="195">
        <f t="shared" si="37"/>
        <v>0.87017543859649127</v>
      </c>
      <c r="E530" s="195">
        <f t="shared" si="38"/>
        <v>6.2145621063755416E-2</v>
      </c>
      <c r="F530" s="195">
        <f t="shared" si="38"/>
        <v>3.2713427480614548</v>
      </c>
      <c r="G530" s="195">
        <f t="shared" si="38"/>
        <v>0.77192982456140347</v>
      </c>
      <c r="Q530" s="196">
        <f t="shared" si="39"/>
        <v>4.8799999999999404</v>
      </c>
      <c r="R530" s="201">
        <v>0.87017543859649127</v>
      </c>
      <c r="S530" s="201">
        <v>0.93779229489646321</v>
      </c>
      <c r="T530" s="201">
        <v>6.2207705103536806E-2</v>
      </c>
      <c r="U530" s="201">
        <v>3.262701138389156</v>
      </c>
      <c r="V530" s="201">
        <v>0.77192982456140347</v>
      </c>
    </row>
    <row r="531" spans="1:22">
      <c r="A531" s="195">
        <f t="shared" si="35"/>
        <v>0.9379056635576043</v>
      </c>
      <c r="B531" s="195">
        <f t="shared" si="36"/>
        <v>0.9379056635576043</v>
      </c>
      <c r="C531" s="196">
        <f t="shared" si="37"/>
        <v>4.89999999999994</v>
      </c>
      <c r="D531" s="195">
        <f t="shared" si="37"/>
        <v>0.87017543859649127</v>
      </c>
      <c r="E531" s="195">
        <f t="shared" si="38"/>
        <v>6.2094336442395662E-2</v>
      </c>
      <c r="F531" s="195">
        <f t="shared" si="38"/>
        <v>3.2796863229706563</v>
      </c>
      <c r="G531" s="195">
        <f t="shared" si="38"/>
        <v>0.77192982456140347</v>
      </c>
      <c r="Q531" s="196">
        <f t="shared" si="39"/>
        <v>4.8899999999999402</v>
      </c>
      <c r="R531" s="201">
        <v>0.87017543859649127</v>
      </c>
      <c r="S531" s="201">
        <v>0.93785437893624457</v>
      </c>
      <c r="T531" s="201">
        <v>6.2145621063755416E-2</v>
      </c>
      <c r="U531" s="201">
        <v>3.2713427480614548</v>
      </c>
      <c r="V531" s="201">
        <v>0.77192982456140347</v>
      </c>
    </row>
    <row r="532" spans="1:22">
      <c r="A532" s="195">
        <f t="shared" si="35"/>
        <v>0.93796774759738577</v>
      </c>
      <c r="B532" s="195">
        <f t="shared" si="36"/>
        <v>0.93796774759738577</v>
      </c>
      <c r="C532" s="196">
        <f t="shared" si="37"/>
        <v>4.9099999999999397</v>
      </c>
      <c r="D532" s="195">
        <f t="shared" si="37"/>
        <v>0.87017543859649127</v>
      </c>
      <c r="E532" s="195">
        <f t="shared" si="38"/>
        <v>6.2032252402614271E-2</v>
      </c>
      <c r="F532" s="195">
        <f t="shared" si="38"/>
        <v>3.2883279326429582</v>
      </c>
      <c r="G532" s="195">
        <f t="shared" si="38"/>
        <v>0.77192982456140347</v>
      </c>
      <c r="Q532" s="196">
        <f t="shared" si="39"/>
        <v>4.89999999999994</v>
      </c>
      <c r="R532" s="201">
        <v>0.87017543859649127</v>
      </c>
      <c r="S532" s="201">
        <v>0.9379056635576043</v>
      </c>
      <c r="T532" s="201">
        <v>6.2094336442395662E-2</v>
      </c>
      <c r="U532" s="201">
        <v>3.2796863229706563</v>
      </c>
      <c r="V532" s="201">
        <v>0.77192982456140347</v>
      </c>
    </row>
    <row r="533" spans="1:22">
      <c r="A533" s="195">
        <f t="shared" si="35"/>
        <v>0.9380300419062173</v>
      </c>
      <c r="B533" s="195">
        <f t="shared" si="36"/>
        <v>0.9380300419062173</v>
      </c>
      <c r="C533" s="196">
        <f t="shared" si="37"/>
        <v>4.9199999999999395</v>
      </c>
      <c r="D533" s="195">
        <f t="shared" si="37"/>
        <v>0.87017543859649127</v>
      </c>
      <c r="E533" s="195">
        <f t="shared" si="38"/>
        <v>6.1969958093782598E-2</v>
      </c>
      <c r="F533" s="195">
        <f t="shared" si="38"/>
        <v>3.2973193804755057</v>
      </c>
      <c r="G533" s="195">
        <f t="shared" si="38"/>
        <v>0.77192982456140347</v>
      </c>
      <c r="Q533" s="196">
        <f t="shared" si="39"/>
        <v>4.9099999999999397</v>
      </c>
      <c r="R533" s="201">
        <v>0.87017543859649127</v>
      </c>
      <c r="S533" s="201">
        <v>0.93796774759738577</v>
      </c>
      <c r="T533" s="201">
        <v>6.2032252402614271E-2</v>
      </c>
      <c r="U533" s="201">
        <v>3.2883279326429582</v>
      </c>
      <c r="V533" s="201">
        <v>0.77192982456140347</v>
      </c>
    </row>
    <row r="534" spans="1:22">
      <c r="A534" s="195">
        <f t="shared" si="35"/>
        <v>0.93808111625852686</v>
      </c>
      <c r="B534" s="195">
        <f t="shared" si="36"/>
        <v>0.93808111625852686</v>
      </c>
      <c r="C534" s="196">
        <f t="shared" si="37"/>
        <v>4.9299999999999393</v>
      </c>
      <c r="D534" s="195">
        <f t="shared" si="37"/>
        <v>0.87017543859649127</v>
      </c>
      <c r="E534" s="195">
        <f t="shared" si="38"/>
        <v>6.1918883741473092E-2</v>
      </c>
      <c r="F534" s="195">
        <f t="shared" si="38"/>
        <v>3.3053775815939916</v>
      </c>
      <c r="G534" s="195">
        <f t="shared" si="38"/>
        <v>0.77192982456140347</v>
      </c>
      <c r="Q534" s="196">
        <f t="shared" si="39"/>
        <v>4.9199999999999395</v>
      </c>
      <c r="R534" s="201">
        <v>0.87017543859649127</v>
      </c>
      <c r="S534" s="201">
        <v>0.9380300419062173</v>
      </c>
      <c r="T534" s="201">
        <v>6.1969958093782598E-2</v>
      </c>
      <c r="U534" s="201">
        <v>3.2973193804755057</v>
      </c>
      <c r="V534" s="201">
        <v>0.77192982456140347</v>
      </c>
    </row>
    <row r="535" spans="1:22">
      <c r="A535" s="195">
        <f t="shared" si="35"/>
        <v>0.93814659908723685</v>
      </c>
      <c r="B535" s="195">
        <f t="shared" si="36"/>
        <v>0.93814659908723685</v>
      </c>
      <c r="C535" s="196">
        <f t="shared" si="37"/>
        <v>4.9399999999999391</v>
      </c>
      <c r="D535" s="195">
        <f t="shared" si="37"/>
        <v>0.87017543859649127</v>
      </c>
      <c r="E535" s="195">
        <f t="shared" si="38"/>
        <v>6.1853400912763243E-2</v>
      </c>
      <c r="F535" s="195">
        <f t="shared" si="38"/>
        <v>3.3147072328114944</v>
      </c>
      <c r="G535" s="195">
        <f t="shared" si="38"/>
        <v>0.77192982456140347</v>
      </c>
      <c r="Q535" s="196">
        <f t="shared" si="39"/>
        <v>4.9299999999999393</v>
      </c>
      <c r="R535" s="201">
        <v>0.87017543859649127</v>
      </c>
      <c r="S535" s="201">
        <v>0.93808111625852686</v>
      </c>
      <c r="T535" s="201">
        <v>6.1918883741473092E-2</v>
      </c>
      <c r="U535" s="201">
        <v>3.3053775815939916</v>
      </c>
      <c r="V535" s="201">
        <v>0.77192982456140347</v>
      </c>
    </row>
    <row r="536" spans="1:22">
      <c r="A536" s="195">
        <f t="shared" si="35"/>
        <v>0.93819600650253887</v>
      </c>
      <c r="B536" s="195">
        <f t="shared" si="36"/>
        <v>0.93819600650253887</v>
      </c>
      <c r="C536" s="196">
        <f t="shared" si="37"/>
        <v>4.9499999999999389</v>
      </c>
      <c r="D536" s="195">
        <f t="shared" si="37"/>
        <v>0.87368421052631584</v>
      </c>
      <c r="E536" s="195">
        <f t="shared" si="38"/>
        <v>6.1803993497461178E-2</v>
      </c>
      <c r="F536" s="195">
        <f t="shared" si="38"/>
        <v>3.3227671008669906</v>
      </c>
      <c r="G536" s="195">
        <f t="shared" si="38"/>
        <v>0.77192982456140347</v>
      </c>
      <c r="Q536" s="196">
        <f t="shared" si="39"/>
        <v>4.9399999999999391</v>
      </c>
      <c r="R536" s="201">
        <v>0.87017543859649127</v>
      </c>
      <c r="S536" s="201">
        <v>0.93814659908723685</v>
      </c>
      <c r="T536" s="201">
        <v>6.1853400912763243E-2</v>
      </c>
      <c r="U536" s="201">
        <v>3.3147072328114944</v>
      </c>
      <c r="V536" s="201">
        <v>0.77192982456140347</v>
      </c>
    </row>
    <row r="537" spans="1:22">
      <c r="A537" s="195">
        <f t="shared" si="35"/>
        <v>0.93825598364643648</v>
      </c>
      <c r="B537" s="195">
        <f t="shared" si="36"/>
        <v>0.93825598364643648</v>
      </c>
      <c r="C537" s="196">
        <f t="shared" si="37"/>
        <v>4.9599999999999387</v>
      </c>
      <c r="D537" s="195">
        <f t="shared" si="37"/>
        <v>0.87368421052631584</v>
      </c>
      <c r="E537" s="195">
        <f t="shared" si="38"/>
        <v>6.1744016353563427E-2</v>
      </c>
      <c r="F537" s="195">
        <f t="shared" si="38"/>
        <v>3.3314108174351698</v>
      </c>
      <c r="G537" s="195">
        <f t="shared" si="38"/>
        <v>0.77543859649122804</v>
      </c>
      <c r="Q537" s="196">
        <f t="shared" si="39"/>
        <v>4.9499999999999389</v>
      </c>
      <c r="R537" s="201">
        <v>0.87368421052631584</v>
      </c>
      <c r="S537" s="201">
        <v>0.93819600650253887</v>
      </c>
      <c r="T537" s="201">
        <v>6.1803993497461178E-2</v>
      </c>
      <c r="U537" s="201">
        <v>3.3227671008669906</v>
      </c>
      <c r="V537" s="201">
        <v>0.77192982456140347</v>
      </c>
    </row>
    <row r="538" spans="1:22">
      <c r="A538" s="195">
        <f t="shared" si="35"/>
        <v>0.93830516137191278</v>
      </c>
      <c r="B538" s="195">
        <f t="shared" si="36"/>
        <v>0.93830516137191278</v>
      </c>
      <c r="C538" s="196">
        <f t="shared" si="37"/>
        <v>4.9699999999999385</v>
      </c>
      <c r="D538" s="195">
        <f t="shared" si="37"/>
        <v>0.87368421052631584</v>
      </c>
      <c r="E538" s="195">
        <f t="shared" si="38"/>
        <v>6.1694838628087341E-2</v>
      </c>
      <c r="F538" s="195">
        <f t="shared" si="38"/>
        <v>3.3397564992402593</v>
      </c>
      <c r="G538" s="195">
        <f t="shared" si="38"/>
        <v>0.77543859649122804</v>
      </c>
      <c r="Q538" s="196">
        <f t="shared" si="39"/>
        <v>4.9599999999999387</v>
      </c>
      <c r="R538" s="201">
        <v>0.87368421052631584</v>
      </c>
      <c r="S538" s="201">
        <v>0.93825598364643648</v>
      </c>
      <c r="T538" s="201">
        <v>6.1744016353563427E-2</v>
      </c>
      <c r="U538" s="201">
        <v>3.3314108174351698</v>
      </c>
      <c r="V538" s="201">
        <v>0.77543859649122804</v>
      </c>
    </row>
    <row r="539" spans="1:22">
      <c r="A539" s="195">
        <f t="shared" si="35"/>
        <v>0.93836513851581049</v>
      </c>
      <c r="B539" s="195">
        <f t="shared" si="36"/>
        <v>0.93836513851581049</v>
      </c>
      <c r="C539" s="196">
        <f t="shared" si="37"/>
        <v>4.9799999999999383</v>
      </c>
      <c r="D539" s="195">
        <f t="shared" si="37"/>
        <v>0.87368421052631584</v>
      </c>
      <c r="E539" s="195">
        <f t="shared" si="38"/>
        <v>6.1634861484189597E-2</v>
      </c>
      <c r="F539" s="195">
        <f t="shared" si="38"/>
        <v>3.3484464749994984</v>
      </c>
      <c r="G539" s="195">
        <f t="shared" si="38"/>
        <v>0.77543859649122804</v>
      </c>
      <c r="Q539" s="196">
        <f t="shared" si="39"/>
        <v>4.9699999999999385</v>
      </c>
      <c r="R539" s="201">
        <v>0.87368421052631584</v>
      </c>
      <c r="S539" s="201">
        <v>0.93830516137191278</v>
      </c>
      <c r="T539" s="201">
        <v>6.1694838628087341E-2</v>
      </c>
      <c r="U539" s="201">
        <v>3.3397564992402593</v>
      </c>
      <c r="V539" s="201">
        <v>0.77543859649122804</v>
      </c>
    </row>
    <row r="540" spans="1:22">
      <c r="A540" s="195">
        <f t="shared" si="35"/>
        <v>0.93841410597223629</v>
      </c>
      <c r="B540" s="195">
        <f t="shared" si="36"/>
        <v>0.93841410597223629</v>
      </c>
      <c r="C540" s="196">
        <f t="shared" si="37"/>
        <v>4.989999999999938</v>
      </c>
      <c r="D540" s="195">
        <f t="shared" si="37"/>
        <v>0.87368421052631584</v>
      </c>
      <c r="E540" s="195">
        <f t="shared" si="38"/>
        <v>6.1585894027763786E-2</v>
      </c>
      <c r="F540" s="195">
        <f t="shared" si="38"/>
        <v>3.356506783013872</v>
      </c>
      <c r="G540" s="195">
        <f t="shared" si="38"/>
        <v>0.77543859649122804</v>
      </c>
      <c r="Q540" s="196">
        <f t="shared" si="39"/>
        <v>4.9799999999999383</v>
      </c>
      <c r="R540" s="201">
        <v>0.87368421052631584</v>
      </c>
      <c r="S540" s="201">
        <v>0.93836513851581049</v>
      </c>
      <c r="T540" s="201">
        <v>6.1634861484189597E-2</v>
      </c>
      <c r="U540" s="201">
        <v>3.3484464749994984</v>
      </c>
      <c r="V540" s="201">
        <v>0.77543859649122804</v>
      </c>
    </row>
    <row r="541" spans="1:22">
      <c r="A541" s="195">
        <f t="shared" si="35"/>
        <v>0.93847450365423446</v>
      </c>
      <c r="B541" s="195">
        <f t="shared" si="36"/>
        <v>0.93847450365423446</v>
      </c>
      <c r="C541" s="196">
        <f t="shared" si="37"/>
        <v>4.9999999999999378</v>
      </c>
      <c r="D541" s="195">
        <f t="shared" si="37"/>
        <v>0.87368421052631584</v>
      </c>
      <c r="E541" s="195">
        <f t="shared" si="38"/>
        <v>6.1525496345765512E-2</v>
      </c>
      <c r="F541" s="195">
        <f t="shared" si="38"/>
        <v>3.3657857115330221</v>
      </c>
      <c r="G541" s="195">
        <f t="shared" si="38"/>
        <v>0.77543859649122804</v>
      </c>
      <c r="Q541" s="196">
        <f t="shared" si="39"/>
        <v>4.989999999999938</v>
      </c>
      <c r="R541" s="201">
        <v>0.87368421052631584</v>
      </c>
      <c r="S541" s="201">
        <v>0.93841410597223629</v>
      </c>
      <c r="T541" s="201">
        <v>6.1585894027763786E-2</v>
      </c>
      <c r="U541" s="201">
        <v>3.356506783013872</v>
      </c>
      <c r="V541" s="201">
        <v>0.77543859649122804</v>
      </c>
    </row>
    <row r="542" spans="1:22">
      <c r="A542" s="195">
        <f t="shared" si="35"/>
        <v>0.93853448079813218</v>
      </c>
      <c r="B542" s="195">
        <f t="shared" si="36"/>
        <v>0.93853448079813218</v>
      </c>
      <c r="C542" s="196">
        <f t="shared" si="37"/>
        <v>5.0099999999999376</v>
      </c>
      <c r="D542" s="195">
        <f t="shared" si="37"/>
        <v>0.87368421052631584</v>
      </c>
      <c r="E542" s="195">
        <f t="shared" si="38"/>
        <v>6.146551920186781E-2</v>
      </c>
      <c r="F542" s="195">
        <f t="shared" si="38"/>
        <v>3.3744294281012004</v>
      </c>
      <c r="G542" s="195">
        <f t="shared" si="38"/>
        <v>0.77543859649122804</v>
      </c>
      <c r="Q542" s="196">
        <f t="shared" si="39"/>
        <v>4.9999999999999378</v>
      </c>
      <c r="R542" s="201">
        <v>0.87368421052631584</v>
      </c>
      <c r="S542" s="201">
        <v>0.93847450365423446</v>
      </c>
      <c r="T542" s="201">
        <v>6.1525496345765512E-2</v>
      </c>
      <c r="U542" s="201">
        <v>3.3657857115330221</v>
      </c>
      <c r="V542" s="201">
        <v>0.77543859649122804</v>
      </c>
    </row>
    <row r="543" spans="1:22">
      <c r="A543" s="195">
        <f t="shared" si="35"/>
        <v>0.93858344825455808</v>
      </c>
      <c r="B543" s="195">
        <f t="shared" si="36"/>
        <v>0.93858344825455808</v>
      </c>
      <c r="C543" s="196">
        <f t="shared" si="37"/>
        <v>5.0199999999999374</v>
      </c>
      <c r="D543" s="195">
        <f t="shared" si="37"/>
        <v>0.87368421052631584</v>
      </c>
      <c r="E543" s="195">
        <f t="shared" si="38"/>
        <v>6.1416551745441972E-2</v>
      </c>
      <c r="F543" s="195">
        <f t="shared" si="38"/>
        <v>3.3824897361155726</v>
      </c>
      <c r="G543" s="195">
        <f t="shared" si="38"/>
        <v>0.77543859649122804</v>
      </c>
      <c r="Q543" s="196">
        <f t="shared" si="39"/>
        <v>5.0099999999999376</v>
      </c>
      <c r="R543" s="201">
        <v>0.87368421052631584</v>
      </c>
      <c r="S543" s="201">
        <v>0.93853448079813218</v>
      </c>
      <c r="T543" s="201">
        <v>6.146551920186781E-2</v>
      </c>
      <c r="U543" s="201">
        <v>3.3744294281012004</v>
      </c>
      <c r="V543" s="201">
        <v>0.77543859649122804</v>
      </c>
    </row>
    <row r="544" spans="1:22">
      <c r="A544" s="195">
        <f t="shared" si="35"/>
        <v>0.93864286601136915</v>
      </c>
      <c r="B544" s="195">
        <f t="shared" si="36"/>
        <v>0.93864286601136915</v>
      </c>
      <c r="C544" s="196">
        <f t="shared" si="37"/>
        <v>5.0299999999999372</v>
      </c>
      <c r="D544" s="195">
        <f t="shared" si="37"/>
        <v>0.8771929824561403</v>
      </c>
      <c r="E544" s="195">
        <f t="shared" si="38"/>
        <v>6.1357133988630873E-2</v>
      </c>
      <c r="F544" s="195">
        <f t="shared" si="38"/>
        <v>3.3911340120708391</v>
      </c>
      <c r="G544" s="195">
        <f t="shared" si="38"/>
        <v>0.77543859649122804</v>
      </c>
      <c r="Q544" s="196">
        <f t="shared" si="39"/>
        <v>5.0199999999999374</v>
      </c>
      <c r="R544" s="201">
        <v>0.87368421052631584</v>
      </c>
      <c r="S544" s="201">
        <v>0.93858344825455808</v>
      </c>
      <c r="T544" s="201">
        <v>6.1416551745441972E-2</v>
      </c>
      <c r="U544" s="201">
        <v>3.3824897361155726</v>
      </c>
      <c r="V544" s="201">
        <v>0.77543859649122804</v>
      </c>
    </row>
    <row r="545" spans="1:22">
      <c r="A545" s="195">
        <f t="shared" si="35"/>
        <v>0.93868888970109132</v>
      </c>
      <c r="B545" s="195">
        <f t="shared" si="36"/>
        <v>0.93868888970109132</v>
      </c>
      <c r="C545" s="196">
        <f t="shared" si="37"/>
        <v>5.039999999999937</v>
      </c>
      <c r="D545" s="195">
        <f t="shared" si="37"/>
        <v>0.8771929824561403</v>
      </c>
      <c r="E545" s="195">
        <f t="shared" si="38"/>
        <v>6.131111029890874E-2</v>
      </c>
      <c r="F545" s="195">
        <f t="shared" si="38"/>
        <v>3.3994828479116812</v>
      </c>
      <c r="G545" s="195">
        <f t="shared" si="38"/>
        <v>0.77543859649122804</v>
      </c>
      <c r="Q545" s="196">
        <f t="shared" si="39"/>
        <v>5.0299999999999372</v>
      </c>
      <c r="R545" s="201">
        <v>0.8771929824561403</v>
      </c>
      <c r="S545" s="201">
        <v>0.93864286601136915</v>
      </c>
      <c r="T545" s="201">
        <v>6.1357133988630873E-2</v>
      </c>
      <c r="U545" s="201">
        <v>3.3911340120708391</v>
      </c>
      <c r="V545" s="201">
        <v>0.77543859649122804</v>
      </c>
    </row>
    <row r="546" spans="1:22">
      <c r="A546" s="195">
        <f t="shared" si="35"/>
        <v>0.93874742860468519</v>
      </c>
      <c r="B546" s="195">
        <f t="shared" si="36"/>
        <v>0.93874742860468519</v>
      </c>
      <c r="C546" s="196">
        <f t="shared" si="37"/>
        <v>5.0499999999999368</v>
      </c>
      <c r="D546" s="195">
        <f t="shared" si="37"/>
        <v>0.8771929824561403</v>
      </c>
      <c r="E546" s="195">
        <f t="shared" si="38"/>
        <v>6.1252571395314877E-2</v>
      </c>
      <c r="F546" s="195">
        <f t="shared" si="38"/>
        <v>3.4085338589945313</v>
      </c>
      <c r="G546" s="195">
        <f t="shared" si="38"/>
        <v>0.77543859649122804</v>
      </c>
      <c r="Q546" s="196">
        <f t="shared" si="39"/>
        <v>5.039999999999937</v>
      </c>
      <c r="R546" s="201">
        <v>0.8771929824561403</v>
      </c>
      <c r="S546" s="201">
        <v>0.93868888970109132</v>
      </c>
      <c r="T546" s="201">
        <v>6.131111029890874E-2</v>
      </c>
      <c r="U546" s="201">
        <v>3.3994828479116812</v>
      </c>
      <c r="V546" s="201">
        <v>0.77543859649122804</v>
      </c>
    </row>
    <row r="547" spans="1:22">
      <c r="A547" s="195">
        <f t="shared" si="35"/>
        <v>0.93879324202535708</v>
      </c>
      <c r="B547" s="195">
        <f t="shared" si="36"/>
        <v>0.93879324202535708</v>
      </c>
      <c r="C547" s="196">
        <f t="shared" si="37"/>
        <v>5.0599999999999365</v>
      </c>
      <c r="D547" s="195">
        <f t="shared" si="37"/>
        <v>0.8771929824561403</v>
      </c>
      <c r="E547" s="195">
        <f t="shared" si="38"/>
        <v>6.1206757974642999E-2</v>
      </c>
      <c r="F547" s="195">
        <f t="shared" si="38"/>
        <v>3.4165973210446556</v>
      </c>
      <c r="G547" s="195">
        <f t="shared" si="38"/>
        <v>0.77543859649122804</v>
      </c>
      <c r="Q547" s="196">
        <f t="shared" si="39"/>
        <v>5.0499999999999368</v>
      </c>
      <c r="R547" s="201">
        <v>0.8771929824561403</v>
      </c>
      <c r="S547" s="201">
        <v>0.93874742860468519</v>
      </c>
      <c r="T547" s="201">
        <v>6.1252571395314877E-2</v>
      </c>
      <c r="U547" s="201">
        <v>3.4085338589945313</v>
      </c>
      <c r="V547" s="201">
        <v>0.77543859649122804</v>
      </c>
    </row>
    <row r="548" spans="1:22">
      <c r="A548" s="195">
        <f t="shared" si="35"/>
        <v>0.93884922405729976</v>
      </c>
      <c r="B548" s="195">
        <f t="shared" si="36"/>
        <v>0.93884922405729976</v>
      </c>
      <c r="C548" s="196">
        <f t="shared" si="37"/>
        <v>5.0699999999999363</v>
      </c>
      <c r="D548" s="195">
        <f t="shared" si="37"/>
        <v>0.8771929824561403</v>
      </c>
      <c r="E548" s="195">
        <f t="shared" si="38"/>
        <v>6.1150775942700318E-2</v>
      </c>
      <c r="F548" s="195">
        <f t="shared" si="38"/>
        <v>3.4255306167845601</v>
      </c>
      <c r="G548" s="195">
        <f t="shared" si="38"/>
        <v>0.77543859649122804</v>
      </c>
      <c r="Q548" s="196">
        <f t="shared" si="39"/>
        <v>5.0599999999999365</v>
      </c>
      <c r="R548" s="201">
        <v>0.8771929824561403</v>
      </c>
      <c r="S548" s="201">
        <v>0.93879324202535708</v>
      </c>
      <c r="T548" s="201">
        <v>6.1206757974642999E-2</v>
      </c>
      <c r="U548" s="201">
        <v>3.4165973210446556</v>
      </c>
      <c r="V548" s="201">
        <v>0.77543859649122804</v>
      </c>
    </row>
    <row r="549" spans="1:22">
      <c r="A549" s="195">
        <f t="shared" si="35"/>
        <v>0.93889524774702182</v>
      </c>
      <c r="B549" s="195">
        <f t="shared" si="36"/>
        <v>0.93889524774702182</v>
      </c>
      <c r="C549" s="196">
        <f t="shared" si="37"/>
        <v>5.0799999999999361</v>
      </c>
      <c r="D549" s="195">
        <f t="shared" si="37"/>
        <v>0.8771929824561403</v>
      </c>
      <c r="E549" s="195">
        <f t="shared" si="38"/>
        <v>6.1104752252978185E-2</v>
      </c>
      <c r="F549" s="195">
        <f t="shared" si="38"/>
        <v>3.4339439169949393</v>
      </c>
      <c r="G549" s="195">
        <f t="shared" si="38"/>
        <v>0.77543859649122804</v>
      </c>
      <c r="Q549" s="196">
        <f t="shared" si="39"/>
        <v>5.0699999999999363</v>
      </c>
      <c r="R549" s="201">
        <v>0.8771929824561403</v>
      </c>
      <c r="S549" s="201">
        <v>0.93884922405729976</v>
      </c>
      <c r="T549" s="201">
        <v>6.1150775942700318E-2</v>
      </c>
      <c r="U549" s="201">
        <v>3.4255306167845601</v>
      </c>
      <c r="V549" s="201">
        <v>0.77543859649122804</v>
      </c>
    </row>
    <row r="550" spans="1:22">
      <c r="A550" s="195">
        <f t="shared" si="35"/>
        <v>0.93895101950991433</v>
      </c>
      <c r="B550" s="195">
        <f t="shared" si="36"/>
        <v>0.93895101950991433</v>
      </c>
      <c r="C550" s="196">
        <f t="shared" si="37"/>
        <v>5.0899999999999359</v>
      </c>
      <c r="D550" s="195">
        <f t="shared" si="37"/>
        <v>0.8771929824561403</v>
      </c>
      <c r="E550" s="195">
        <f t="shared" si="38"/>
        <v>6.1048980490085766E-2</v>
      </c>
      <c r="F550" s="195">
        <f t="shared" si="38"/>
        <v>3.442591838944125</v>
      </c>
      <c r="G550" s="195">
        <f t="shared" si="38"/>
        <v>0.77543859649122804</v>
      </c>
      <c r="Q550" s="196">
        <f t="shared" si="39"/>
        <v>5.0799999999999361</v>
      </c>
      <c r="R550" s="201">
        <v>0.8771929824561403</v>
      </c>
      <c r="S550" s="201">
        <v>0.93889524774702182</v>
      </c>
      <c r="T550" s="201">
        <v>6.1104752252978185E-2</v>
      </c>
      <c r="U550" s="201">
        <v>3.4339439169949393</v>
      </c>
      <c r="V550" s="201">
        <v>0.77543859649122804</v>
      </c>
    </row>
    <row r="551" spans="1:22">
      <c r="A551" s="195">
        <f t="shared" si="35"/>
        <v>0.93900700154185701</v>
      </c>
      <c r="B551" s="195">
        <f t="shared" si="36"/>
        <v>0.93900700154185701</v>
      </c>
      <c r="C551" s="196">
        <f t="shared" si="37"/>
        <v>5.0999999999999357</v>
      </c>
      <c r="D551" s="195">
        <f t="shared" si="37"/>
        <v>0.8771929824561403</v>
      </c>
      <c r="E551" s="195">
        <f t="shared" si="38"/>
        <v>6.0992998458143079E-2</v>
      </c>
      <c r="F551" s="195">
        <f t="shared" si="38"/>
        <v>3.4515251346840268</v>
      </c>
      <c r="G551" s="195">
        <f t="shared" si="38"/>
        <v>0.77543859649122804</v>
      </c>
      <c r="Q551" s="196">
        <f t="shared" si="39"/>
        <v>5.0899999999999359</v>
      </c>
      <c r="R551" s="201">
        <v>0.8771929824561403</v>
      </c>
      <c r="S551" s="201">
        <v>0.93895101950991433</v>
      </c>
      <c r="T551" s="201">
        <v>6.1048980490085766E-2</v>
      </c>
      <c r="U551" s="201">
        <v>3.442591838944125</v>
      </c>
      <c r="V551" s="201">
        <v>0.77543859649122804</v>
      </c>
    </row>
    <row r="552" spans="1:22">
      <c r="A552" s="195">
        <f t="shared" si="35"/>
        <v>0.9390528149625289</v>
      </c>
      <c r="B552" s="195">
        <f t="shared" si="36"/>
        <v>0.9390528149625289</v>
      </c>
      <c r="C552" s="196">
        <f t="shared" si="37"/>
        <v>5.1099999999999355</v>
      </c>
      <c r="D552" s="195">
        <f t="shared" si="37"/>
        <v>0.8771929824561403</v>
      </c>
      <c r="E552" s="195">
        <f t="shared" si="38"/>
        <v>6.0947185037471222E-2</v>
      </c>
      <c r="F552" s="195">
        <f t="shared" si="38"/>
        <v>3.4595885967341533</v>
      </c>
      <c r="G552" s="195">
        <f t="shared" si="38"/>
        <v>0.77543859649122804</v>
      </c>
      <c r="Q552" s="196">
        <f t="shared" si="39"/>
        <v>5.0999999999999357</v>
      </c>
      <c r="R552" s="201">
        <v>0.8771929824561403</v>
      </c>
      <c r="S552" s="201">
        <v>0.93900700154185701</v>
      </c>
      <c r="T552" s="201">
        <v>6.0992998458143079E-2</v>
      </c>
      <c r="U552" s="201">
        <v>3.4515251346840268</v>
      </c>
      <c r="V552" s="201">
        <v>0.77543859649122804</v>
      </c>
    </row>
    <row r="553" spans="1:22">
      <c r="A553" s="195">
        <f t="shared" ref="A553:A616" si="40">S554</f>
        <v>0.93910858672542119</v>
      </c>
      <c r="B553" s="195">
        <f t="shared" ref="B553:B616" si="41">S554</f>
        <v>0.93910858672542119</v>
      </c>
      <c r="C553" s="196">
        <f t="shared" ref="C553:D616" si="42">Q554</f>
        <v>5.1199999999999353</v>
      </c>
      <c r="D553" s="195">
        <f t="shared" si="42"/>
        <v>0.8771929824561403</v>
      </c>
      <c r="E553" s="195">
        <f t="shared" ref="E553:G616" si="43">T554</f>
        <v>6.0891413274578803E-2</v>
      </c>
      <c r="F553" s="195">
        <f t="shared" si="43"/>
        <v>3.4682365186833386</v>
      </c>
      <c r="G553" s="195">
        <f t="shared" si="43"/>
        <v>0.77543859649122804</v>
      </c>
      <c r="Q553" s="196">
        <f t="shared" si="39"/>
        <v>5.1099999999999355</v>
      </c>
      <c r="R553" s="201">
        <v>0.8771929824561403</v>
      </c>
      <c r="S553" s="201">
        <v>0.9390528149625289</v>
      </c>
      <c r="T553" s="201">
        <v>6.0947185037471222E-2</v>
      </c>
      <c r="U553" s="201">
        <v>3.4595885967341533</v>
      </c>
      <c r="V553" s="201">
        <v>0.77543859649122804</v>
      </c>
    </row>
    <row r="554" spans="1:22">
      <c r="A554" s="195">
        <f t="shared" si="40"/>
        <v>0.93915440014609308</v>
      </c>
      <c r="B554" s="195">
        <f t="shared" si="41"/>
        <v>0.93915440014609308</v>
      </c>
      <c r="C554" s="196">
        <f t="shared" si="42"/>
        <v>5.1299999999999351</v>
      </c>
      <c r="D554" s="195">
        <f t="shared" si="42"/>
        <v>0.8771929824561403</v>
      </c>
      <c r="E554" s="195">
        <f t="shared" si="43"/>
        <v>6.0845599853906966E-2</v>
      </c>
      <c r="F554" s="195">
        <f t="shared" si="43"/>
        <v>3.476299980733466</v>
      </c>
      <c r="G554" s="195">
        <f t="shared" si="43"/>
        <v>0.77543859649122804</v>
      </c>
      <c r="Q554" s="196">
        <f t="shared" si="39"/>
        <v>5.1199999999999353</v>
      </c>
      <c r="R554" s="201">
        <v>0.8771929824561403</v>
      </c>
      <c r="S554" s="201">
        <v>0.93910858672542119</v>
      </c>
      <c r="T554" s="201">
        <v>6.0891413274578803E-2</v>
      </c>
      <c r="U554" s="201">
        <v>3.4682365186833386</v>
      </c>
      <c r="V554" s="201">
        <v>0.77543859649122804</v>
      </c>
    </row>
    <row r="555" spans="1:22">
      <c r="A555" s="195">
        <f t="shared" si="40"/>
        <v>0.93921038217803576</v>
      </c>
      <c r="B555" s="195">
        <f t="shared" si="41"/>
        <v>0.93921038217803576</v>
      </c>
      <c r="C555" s="196">
        <f t="shared" si="42"/>
        <v>5.1399999999999348</v>
      </c>
      <c r="D555" s="195">
        <f t="shared" si="42"/>
        <v>0.8771929824561403</v>
      </c>
      <c r="E555" s="195">
        <f t="shared" si="43"/>
        <v>6.0789617821964272E-2</v>
      </c>
      <c r="F555" s="195">
        <f t="shared" si="43"/>
        <v>3.4852332764733642</v>
      </c>
      <c r="G555" s="195">
        <f t="shared" si="43"/>
        <v>0.77543859649122804</v>
      </c>
      <c r="Q555" s="196">
        <f t="shared" si="39"/>
        <v>5.1299999999999351</v>
      </c>
      <c r="R555" s="201">
        <v>0.8771929824561403</v>
      </c>
      <c r="S555" s="201">
        <v>0.93915440014609308</v>
      </c>
      <c r="T555" s="201">
        <v>6.0845599853906966E-2</v>
      </c>
      <c r="U555" s="201">
        <v>3.476299980733466</v>
      </c>
      <c r="V555" s="201">
        <v>0.77543859649122804</v>
      </c>
    </row>
    <row r="556" spans="1:22">
      <c r="A556" s="195">
        <f t="shared" si="40"/>
        <v>0.93925896273940912</v>
      </c>
      <c r="B556" s="195">
        <f t="shared" si="41"/>
        <v>0.93925896273940912</v>
      </c>
      <c r="C556" s="196">
        <f t="shared" si="42"/>
        <v>5.1499999999999346</v>
      </c>
      <c r="D556" s="195">
        <f t="shared" si="42"/>
        <v>0.8771929824561403</v>
      </c>
      <c r="E556" s="195">
        <f t="shared" si="43"/>
        <v>6.0741037260590915E-2</v>
      </c>
      <c r="F556" s="195">
        <f t="shared" si="43"/>
        <v>3.4936998276571556</v>
      </c>
      <c r="G556" s="195">
        <f t="shared" si="43"/>
        <v>0.77543859649122804</v>
      </c>
      <c r="Q556" s="196">
        <f t="shared" ref="Q556:Q619" si="44">Q555+0.01</f>
        <v>5.1399999999999348</v>
      </c>
      <c r="R556" s="201">
        <v>0.8771929824561403</v>
      </c>
      <c r="S556" s="201">
        <v>0.93921038217803576</v>
      </c>
      <c r="T556" s="201">
        <v>6.0789617821964272E-2</v>
      </c>
      <c r="U556" s="201">
        <v>3.4852332764733642</v>
      </c>
      <c r="V556" s="201">
        <v>0.77543859649122804</v>
      </c>
    </row>
    <row r="557" spans="1:22">
      <c r="A557" s="195">
        <f t="shared" si="40"/>
        <v>0.93931494477135169</v>
      </c>
      <c r="B557" s="195">
        <f t="shared" si="41"/>
        <v>0.93931494477135169</v>
      </c>
      <c r="C557" s="196">
        <f t="shared" si="42"/>
        <v>5.1599999999999344</v>
      </c>
      <c r="D557" s="195">
        <f t="shared" si="42"/>
        <v>0.8771929824561403</v>
      </c>
      <c r="E557" s="195">
        <f t="shared" si="43"/>
        <v>6.068505522864822E-2</v>
      </c>
      <c r="F557" s="195">
        <f t="shared" si="43"/>
        <v>3.5026975877665958</v>
      </c>
      <c r="G557" s="195">
        <f t="shared" si="43"/>
        <v>0.77543859649122804</v>
      </c>
      <c r="Q557" s="196">
        <f t="shared" si="44"/>
        <v>5.1499999999999346</v>
      </c>
      <c r="R557" s="201">
        <v>0.8771929824561403</v>
      </c>
      <c r="S557" s="201">
        <v>0.93925896273940912</v>
      </c>
      <c r="T557" s="201">
        <v>6.0741037260590915E-2</v>
      </c>
      <c r="U557" s="201">
        <v>3.4936998276571556</v>
      </c>
      <c r="V557" s="201">
        <v>0.77543859649122804</v>
      </c>
    </row>
    <row r="558" spans="1:22">
      <c r="A558" s="195">
        <f t="shared" si="40"/>
        <v>0.93936096846107386</v>
      </c>
      <c r="B558" s="195">
        <f t="shared" si="41"/>
        <v>0.93936096846107386</v>
      </c>
      <c r="C558" s="196">
        <f t="shared" si="42"/>
        <v>5.1699999999999342</v>
      </c>
      <c r="D558" s="195">
        <f t="shared" si="42"/>
        <v>0.8771929824561403</v>
      </c>
      <c r="E558" s="195">
        <f t="shared" si="43"/>
        <v>6.063903153892615E-2</v>
      </c>
      <c r="F558" s="195">
        <f t="shared" si="43"/>
        <v>3.5110464236074379</v>
      </c>
      <c r="G558" s="195">
        <f t="shared" si="43"/>
        <v>0.77543859649122804</v>
      </c>
      <c r="Q558" s="196">
        <f t="shared" si="44"/>
        <v>5.1599999999999344</v>
      </c>
      <c r="R558" s="201">
        <v>0.8771929824561403</v>
      </c>
      <c r="S558" s="201">
        <v>0.93931494477135169</v>
      </c>
      <c r="T558" s="201">
        <v>6.068505522864822E-2</v>
      </c>
      <c r="U558" s="201">
        <v>3.5026975877665958</v>
      </c>
      <c r="V558" s="201">
        <v>0.77543859649122804</v>
      </c>
    </row>
    <row r="559" spans="1:22">
      <c r="A559" s="195">
        <f t="shared" si="40"/>
        <v>0.93941674022396626</v>
      </c>
      <c r="B559" s="195">
        <f t="shared" si="41"/>
        <v>0.93941674022396626</v>
      </c>
      <c r="C559" s="196">
        <f t="shared" si="42"/>
        <v>5.179999999999934</v>
      </c>
      <c r="D559" s="195">
        <f t="shared" si="42"/>
        <v>0.8771929824561403</v>
      </c>
      <c r="E559" s="195">
        <f t="shared" si="43"/>
        <v>6.0583259776033703E-2</v>
      </c>
      <c r="F559" s="195">
        <f t="shared" si="43"/>
        <v>3.5196943455566236</v>
      </c>
      <c r="G559" s="195">
        <f t="shared" si="43"/>
        <v>0.77543859649122804</v>
      </c>
      <c r="Q559" s="196">
        <f t="shared" si="44"/>
        <v>5.1699999999999342</v>
      </c>
      <c r="R559" s="201">
        <v>0.8771929824561403</v>
      </c>
      <c r="S559" s="201">
        <v>0.93936096846107386</v>
      </c>
      <c r="T559" s="201">
        <v>6.063903153892615E-2</v>
      </c>
      <c r="U559" s="201">
        <v>3.5110464236074379</v>
      </c>
      <c r="V559" s="201">
        <v>0.77543859649122804</v>
      </c>
    </row>
    <row r="560" spans="1:22">
      <c r="A560" s="195">
        <f t="shared" si="40"/>
        <v>0.93947251198685866</v>
      </c>
      <c r="B560" s="195">
        <f t="shared" si="41"/>
        <v>0.93947251198685866</v>
      </c>
      <c r="C560" s="196">
        <f t="shared" si="42"/>
        <v>5.1899999999999338</v>
      </c>
      <c r="D560" s="195">
        <f t="shared" si="42"/>
        <v>0.8771929824561403</v>
      </c>
      <c r="E560" s="195">
        <f t="shared" si="43"/>
        <v>6.0527488013141256E-2</v>
      </c>
      <c r="F560" s="195">
        <f t="shared" si="43"/>
        <v>3.5283422675058089</v>
      </c>
      <c r="G560" s="195">
        <f t="shared" si="43"/>
        <v>0.77543859649122804</v>
      </c>
      <c r="Q560" s="196">
        <f t="shared" si="44"/>
        <v>5.179999999999934</v>
      </c>
      <c r="R560" s="201">
        <v>0.8771929824561403</v>
      </c>
      <c r="S560" s="201">
        <v>0.93941674022396626</v>
      </c>
      <c r="T560" s="201">
        <v>6.0583259776033703E-2</v>
      </c>
      <c r="U560" s="201">
        <v>3.5196943455566236</v>
      </c>
      <c r="V560" s="201">
        <v>0.77543859649122804</v>
      </c>
    </row>
    <row r="561" spans="1:22">
      <c r="A561" s="195">
        <f t="shared" si="40"/>
        <v>0.93951853567658083</v>
      </c>
      <c r="B561" s="195">
        <f t="shared" si="41"/>
        <v>0.93951853567658083</v>
      </c>
      <c r="C561" s="196">
        <f t="shared" si="42"/>
        <v>5.1999999999999336</v>
      </c>
      <c r="D561" s="195">
        <f t="shared" si="42"/>
        <v>0.8771929824561403</v>
      </c>
      <c r="E561" s="195">
        <f t="shared" si="43"/>
        <v>6.0481464323419165E-2</v>
      </c>
      <c r="F561" s="195">
        <f t="shared" si="43"/>
        <v>3.5366911033466497</v>
      </c>
      <c r="G561" s="195">
        <f t="shared" si="43"/>
        <v>0.77543859649122804</v>
      </c>
      <c r="Q561" s="196">
        <f t="shared" si="44"/>
        <v>5.1899999999999338</v>
      </c>
      <c r="R561" s="201">
        <v>0.8771929824561403</v>
      </c>
      <c r="S561" s="201">
        <v>0.93947251198685866</v>
      </c>
      <c r="T561" s="201">
        <v>6.0527488013141256E-2</v>
      </c>
      <c r="U561" s="201">
        <v>3.5283422675058089</v>
      </c>
      <c r="V561" s="201">
        <v>0.77543859649122804</v>
      </c>
    </row>
    <row r="562" spans="1:22">
      <c r="A562" s="195">
        <f t="shared" si="40"/>
        <v>0.93957430743947323</v>
      </c>
      <c r="B562" s="195">
        <f t="shared" si="41"/>
        <v>0.93957430743947323</v>
      </c>
      <c r="C562" s="196">
        <f t="shared" si="42"/>
        <v>5.2099999999999334</v>
      </c>
      <c r="D562" s="195">
        <f t="shared" si="42"/>
        <v>0.8771929824561403</v>
      </c>
      <c r="E562" s="195">
        <f t="shared" si="43"/>
        <v>6.0425692560526753E-2</v>
      </c>
      <c r="F562" s="195">
        <f t="shared" si="43"/>
        <v>3.5453390252958377</v>
      </c>
      <c r="G562" s="195">
        <f t="shared" si="43"/>
        <v>0.77543859649122804</v>
      </c>
      <c r="Q562" s="196">
        <f t="shared" si="44"/>
        <v>5.1999999999999336</v>
      </c>
      <c r="R562" s="201">
        <v>0.8771929824561403</v>
      </c>
      <c r="S562" s="201">
        <v>0.93951853567658083</v>
      </c>
      <c r="T562" s="201">
        <v>6.0481464323419165E-2</v>
      </c>
      <c r="U562" s="201">
        <v>3.5366911033466497</v>
      </c>
      <c r="V562" s="201">
        <v>0.77543859649122804</v>
      </c>
    </row>
    <row r="563" spans="1:22">
      <c r="A563" s="195">
        <f t="shared" si="40"/>
        <v>0.93962012086014512</v>
      </c>
      <c r="B563" s="195">
        <f t="shared" si="41"/>
        <v>0.93962012086014512</v>
      </c>
      <c r="C563" s="196">
        <f t="shared" si="42"/>
        <v>5.2199999999999331</v>
      </c>
      <c r="D563" s="195">
        <f t="shared" si="42"/>
        <v>0.8771929824561403</v>
      </c>
      <c r="E563" s="195">
        <f t="shared" si="43"/>
        <v>6.0379879139854903E-2</v>
      </c>
      <c r="F563" s="195">
        <f t="shared" si="43"/>
        <v>3.5534024873459651</v>
      </c>
      <c r="G563" s="195">
        <f t="shared" si="43"/>
        <v>0.77543859649122804</v>
      </c>
      <c r="Q563" s="196">
        <f t="shared" si="44"/>
        <v>5.2099999999999334</v>
      </c>
      <c r="R563" s="201">
        <v>0.8771929824561403</v>
      </c>
      <c r="S563" s="201">
        <v>0.93957430743947323</v>
      </c>
      <c r="T563" s="201">
        <v>6.0425692560526753E-2</v>
      </c>
      <c r="U563" s="201">
        <v>3.5453390252958377</v>
      </c>
      <c r="V563" s="201">
        <v>0.77543859649122804</v>
      </c>
    </row>
    <row r="564" spans="1:22">
      <c r="A564" s="195">
        <f t="shared" si="40"/>
        <v>0.93967589262303741</v>
      </c>
      <c r="B564" s="195">
        <f t="shared" si="41"/>
        <v>0.93967589262303741</v>
      </c>
      <c r="C564" s="196">
        <f t="shared" si="42"/>
        <v>5.2299999999999329</v>
      </c>
      <c r="D564" s="195">
        <f t="shared" si="42"/>
        <v>0.8771929824561403</v>
      </c>
      <c r="E564" s="195">
        <f t="shared" si="43"/>
        <v>6.0324107376962477E-2</v>
      </c>
      <c r="F564" s="195">
        <f t="shared" si="43"/>
        <v>3.5620504092951486</v>
      </c>
      <c r="G564" s="195">
        <f t="shared" si="43"/>
        <v>0.77543859649122804</v>
      </c>
      <c r="Q564" s="196">
        <f t="shared" si="44"/>
        <v>5.2199999999999331</v>
      </c>
      <c r="R564" s="201">
        <v>0.8771929824561403</v>
      </c>
      <c r="S564" s="201">
        <v>0.93962012086014512</v>
      </c>
      <c r="T564" s="201">
        <v>6.0379879139854903E-2</v>
      </c>
      <c r="U564" s="201">
        <v>3.5534024873459651</v>
      </c>
      <c r="V564" s="201">
        <v>0.77543859649122804</v>
      </c>
    </row>
    <row r="565" spans="1:22">
      <c r="A565" s="195">
        <f t="shared" si="40"/>
        <v>0.93972212658180998</v>
      </c>
      <c r="B565" s="195">
        <f t="shared" si="41"/>
        <v>0.93972212658180998</v>
      </c>
      <c r="C565" s="196">
        <f t="shared" si="42"/>
        <v>5.2399999999999327</v>
      </c>
      <c r="D565" s="195">
        <f t="shared" si="42"/>
        <v>0.8771929824561403</v>
      </c>
      <c r="E565" s="195">
        <f t="shared" si="43"/>
        <v>6.0277873418190096E-2</v>
      </c>
      <c r="F565" s="195">
        <f t="shared" si="43"/>
        <v>3.5707490832962452</v>
      </c>
      <c r="G565" s="195">
        <f t="shared" si="43"/>
        <v>0.77543859649122804</v>
      </c>
      <c r="Q565" s="196">
        <f t="shared" si="44"/>
        <v>5.2299999999999329</v>
      </c>
      <c r="R565" s="201">
        <v>0.8771929824561403</v>
      </c>
      <c r="S565" s="201">
        <v>0.93967589262303741</v>
      </c>
      <c r="T565" s="201">
        <v>6.0324107376962477E-2</v>
      </c>
      <c r="U565" s="201">
        <v>3.5620504092951486</v>
      </c>
      <c r="V565" s="201">
        <v>0.77543859649122804</v>
      </c>
    </row>
    <row r="566" spans="1:22">
      <c r="A566" s="195">
        <f t="shared" si="40"/>
        <v>0.93977789834470227</v>
      </c>
      <c r="B566" s="195">
        <f t="shared" si="41"/>
        <v>0.93977789834470227</v>
      </c>
      <c r="C566" s="196">
        <f t="shared" si="42"/>
        <v>5.2499999999999325</v>
      </c>
      <c r="D566" s="195">
        <f t="shared" si="42"/>
        <v>0.8771929824561403</v>
      </c>
      <c r="E566" s="195">
        <f t="shared" si="43"/>
        <v>6.022210165529765E-2</v>
      </c>
      <c r="F566" s="195">
        <f t="shared" si="43"/>
        <v>3.57939700524543</v>
      </c>
      <c r="G566" s="195">
        <f t="shared" si="43"/>
        <v>0.77543859649122804</v>
      </c>
      <c r="Q566" s="196">
        <f t="shared" si="44"/>
        <v>5.2399999999999327</v>
      </c>
      <c r="R566" s="201">
        <v>0.8771929824561403</v>
      </c>
      <c r="S566" s="201">
        <v>0.93972212658180998</v>
      </c>
      <c r="T566" s="201">
        <v>6.0277873418190096E-2</v>
      </c>
      <c r="U566" s="201">
        <v>3.5707490832962452</v>
      </c>
      <c r="V566" s="201">
        <v>0.77543859649122804</v>
      </c>
    </row>
    <row r="567" spans="1:22">
      <c r="A567" s="195">
        <f t="shared" si="40"/>
        <v>0.93982647890607574</v>
      </c>
      <c r="B567" s="195">
        <f t="shared" si="41"/>
        <v>0.93982647890607574</v>
      </c>
      <c r="C567" s="196">
        <f t="shared" si="42"/>
        <v>5.2599999999999323</v>
      </c>
      <c r="D567" s="195">
        <f t="shared" si="42"/>
        <v>0.8771929824561403</v>
      </c>
      <c r="E567" s="195">
        <f t="shared" si="43"/>
        <v>6.017352109392432E-2</v>
      </c>
      <c r="F567" s="195">
        <f t="shared" si="43"/>
        <v>3.5878635564292218</v>
      </c>
      <c r="G567" s="195">
        <f t="shared" si="43"/>
        <v>0.77543859649122804</v>
      </c>
      <c r="Q567" s="196">
        <f t="shared" si="44"/>
        <v>5.2499999999999325</v>
      </c>
      <c r="R567" s="201">
        <v>0.8771929824561403</v>
      </c>
      <c r="S567" s="201">
        <v>0.93977789834470227</v>
      </c>
      <c r="T567" s="201">
        <v>6.022210165529765E-2</v>
      </c>
      <c r="U567" s="201">
        <v>3.57939700524543</v>
      </c>
      <c r="V567" s="201">
        <v>0.77543859649122804</v>
      </c>
    </row>
    <row r="568" spans="1:22">
      <c r="A568" s="195">
        <f t="shared" si="40"/>
        <v>0.93988246093801842</v>
      </c>
      <c r="B568" s="195">
        <f t="shared" si="41"/>
        <v>0.93988246093801842</v>
      </c>
      <c r="C568" s="196">
        <f t="shared" si="42"/>
        <v>5.2699999999999321</v>
      </c>
      <c r="D568" s="195">
        <f t="shared" si="42"/>
        <v>0.8771929824561403</v>
      </c>
      <c r="E568" s="195">
        <f t="shared" si="43"/>
        <v>6.011753906198166E-2</v>
      </c>
      <c r="F568" s="195">
        <f t="shared" si="43"/>
        <v>3.5967968521691236</v>
      </c>
      <c r="G568" s="195">
        <f t="shared" si="43"/>
        <v>0.77543859649122804</v>
      </c>
      <c r="Q568" s="196">
        <f t="shared" si="44"/>
        <v>5.2599999999999323</v>
      </c>
      <c r="R568" s="201">
        <v>0.8771929824561403</v>
      </c>
      <c r="S568" s="201">
        <v>0.93982647890607574</v>
      </c>
      <c r="T568" s="201">
        <v>6.017352109392432E-2</v>
      </c>
      <c r="U568" s="201">
        <v>3.5878635564292218</v>
      </c>
      <c r="V568" s="201">
        <v>0.77543859649122804</v>
      </c>
    </row>
    <row r="569" spans="1:22">
      <c r="A569" s="195">
        <f t="shared" si="40"/>
        <v>0.93993823270091081</v>
      </c>
      <c r="B569" s="195">
        <f t="shared" si="41"/>
        <v>0.93993823270091081</v>
      </c>
      <c r="C569" s="196">
        <f t="shared" si="42"/>
        <v>5.2799999999999319</v>
      </c>
      <c r="D569" s="195">
        <f t="shared" si="42"/>
        <v>0.8771929824561403</v>
      </c>
      <c r="E569" s="195">
        <f t="shared" si="43"/>
        <v>6.0061767299089248E-2</v>
      </c>
      <c r="F569" s="195">
        <f t="shared" si="43"/>
        <v>3.6054447741183084</v>
      </c>
      <c r="G569" s="195">
        <f t="shared" si="43"/>
        <v>0.77543859649122804</v>
      </c>
      <c r="Q569" s="196">
        <f t="shared" si="44"/>
        <v>5.2699999999999321</v>
      </c>
      <c r="R569" s="201">
        <v>0.8771929824561403</v>
      </c>
      <c r="S569" s="201">
        <v>0.93988246093801842</v>
      </c>
      <c r="T569" s="201">
        <v>6.011753906198166E-2</v>
      </c>
      <c r="U569" s="201">
        <v>3.5967968521691236</v>
      </c>
      <c r="V569" s="201">
        <v>0.77543859649122804</v>
      </c>
    </row>
    <row r="570" spans="1:22">
      <c r="A570" s="195">
        <f t="shared" si="40"/>
        <v>0.93998404612158271</v>
      </c>
      <c r="B570" s="195">
        <f t="shared" si="41"/>
        <v>0.93998404612158271</v>
      </c>
      <c r="C570" s="196">
        <f t="shared" si="42"/>
        <v>5.2899999999999316</v>
      </c>
      <c r="D570" s="195">
        <f t="shared" si="42"/>
        <v>0.8771929824561403</v>
      </c>
      <c r="E570" s="195">
        <f t="shared" si="43"/>
        <v>6.0015953878417391E-2</v>
      </c>
      <c r="F570" s="195">
        <f t="shared" si="43"/>
        <v>3.613508236168435</v>
      </c>
      <c r="G570" s="195">
        <f t="shared" si="43"/>
        <v>0.77543859649122804</v>
      </c>
      <c r="Q570" s="196">
        <f t="shared" si="44"/>
        <v>5.2799999999999319</v>
      </c>
      <c r="R570" s="201">
        <v>0.8771929824561403</v>
      </c>
      <c r="S570" s="201">
        <v>0.93993823270091081</v>
      </c>
      <c r="T570" s="201">
        <v>6.0061767299089248E-2</v>
      </c>
      <c r="U570" s="201">
        <v>3.6054447741183084</v>
      </c>
      <c r="V570" s="201">
        <v>0.77543859649122804</v>
      </c>
    </row>
    <row r="571" spans="1:22">
      <c r="A571" s="195">
        <f t="shared" si="40"/>
        <v>0.9400398178844751</v>
      </c>
      <c r="B571" s="195">
        <f t="shared" si="41"/>
        <v>0.9400398178844751</v>
      </c>
      <c r="C571" s="196">
        <f t="shared" si="42"/>
        <v>5.2999999999999314</v>
      </c>
      <c r="D571" s="195">
        <f t="shared" si="42"/>
        <v>0.8771929824561403</v>
      </c>
      <c r="E571" s="195">
        <f t="shared" si="43"/>
        <v>5.9960182115524945E-2</v>
      </c>
      <c r="F571" s="195">
        <f t="shared" si="43"/>
        <v>3.6221561581176216</v>
      </c>
      <c r="G571" s="195">
        <f t="shared" si="43"/>
        <v>0.77543859649122804</v>
      </c>
      <c r="Q571" s="196">
        <f t="shared" si="44"/>
        <v>5.2899999999999316</v>
      </c>
      <c r="R571" s="201">
        <v>0.8771929824561403</v>
      </c>
      <c r="S571" s="201">
        <v>0.93998404612158271</v>
      </c>
      <c r="T571" s="201">
        <v>6.0015953878417391E-2</v>
      </c>
      <c r="U571" s="201">
        <v>3.613508236168435</v>
      </c>
      <c r="V571" s="201">
        <v>0.77543859649122804</v>
      </c>
    </row>
    <row r="572" spans="1:22">
      <c r="A572" s="195">
        <f t="shared" si="40"/>
        <v>0.94008584157419728</v>
      </c>
      <c r="B572" s="195">
        <f t="shared" si="41"/>
        <v>0.94008584157419728</v>
      </c>
      <c r="C572" s="196">
        <f t="shared" si="42"/>
        <v>5.3099999999999312</v>
      </c>
      <c r="D572" s="195">
        <f t="shared" si="42"/>
        <v>0.8771929824561403</v>
      </c>
      <c r="E572" s="195">
        <f t="shared" si="43"/>
        <v>5.9914158425802867E-2</v>
      </c>
      <c r="F572" s="195">
        <f t="shared" si="43"/>
        <v>3.6305049939584655</v>
      </c>
      <c r="G572" s="195">
        <f t="shared" si="43"/>
        <v>0.77543859649122804</v>
      </c>
      <c r="Q572" s="196">
        <f t="shared" si="44"/>
        <v>5.2999999999999314</v>
      </c>
      <c r="R572" s="201">
        <v>0.8771929824561403</v>
      </c>
      <c r="S572" s="201">
        <v>0.9400398178844751</v>
      </c>
      <c r="T572" s="201">
        <v>5.9960182115524945E-2</v>
      </c>
      <c r="U572" s="201">
        <v>3.6221561581176216</v>
      </c>
      <c r="V572" s="201">
        <v>0.77543859649122804</v>
      </c>
    </row>
    <row r="573" spans="1:22">
      <c r="A573" s="195">
        <f t="shared" si="40"/>
        <v>0.94014182360613985</v>
      </c>
      <c r="B573" s="195">
        <f t="shared" si="41"/>
        <v>0.94014182360613985</v>
      </c>
      <c r="C573" s="196">
        <f t="shared" si="42"/>
        <v>5.319999999999931</v>
      </c>
      <c r="D573" s="195">
        <f t="shared" si="42"/>
        <v>0.8771929824561403</v>
      </c>
      <c r="E573" s="195">
        <f t="shared" si="43"/>
        <v>5.9858176393860159E-2</v>
      </c>
      <c r="F573" s="195">
        <f t="shared" si="43"/>
        <v>3.6395490132589621</v>
      </c>
      <c r="G573" s="195">
        <f t="shared" si="43"/>
        <v>0.77543859649122804</v>
      </c>
      <c r="Q573" s="196">
        <f t="shared" si="44"/>
        <v>5.3099999999999312</v>
      </c>
      <c r="R573" s="201">
        <v>0.8771929824561403</v>
      </c>
      <c r="S573" s="201">
        <v>0.94008584157419728</v>
      </c>
      <c r="T573" s="201">
        <v>5.9914158425802867E-2</v>
      </c>
      <c r="U573" s="201">
        <v>3.6305049939584655</v>
      </c>
      <c r="V573" s="201">
        <v>0.77543859649122804</v>
      </c>
    </row>
    <row r="574" spans="1:22">
      <c r="A574" s="195">
        <f t="shared" si="40"/>
        <v>0.94018763702681174</v>
      </c>
      <c r="B574" s="195">
        <f t="shared" si="41"/>
        <v>0.94018763702681174</v>
      </c>
      <c r="C574" s="196">
        <f t="shared" si="42"/>
        <v>5.3299999999999308</v>
      </c>
      <c r="D574" s="195">
        <f t="shared" si="42"/>
        <v>0.8771929824561403</v>
      </c>
      <c r="E574" s="195">
        <f t="shared" si="43"/>
        <v>5.9812362973188302E-2</v>
      </c>
      <c r="F574" s="195">
        <f t="shared" si="43"/>
        <v>3.6476124753090846</v>
      </c>
      <c r="G574" s="195">
        <f t="shared" si="43"/>
        <v>0.77543859649122804</v>
      </c>
      <c r="Q574" s="196">
        <f t="shared" si="44"/>
        <v>5.319999999999931</v>
      </c>
      <c r="R574" s="201">
        <v>0.8771929824561403</v>
      </c>
      <c r="S574" s="201">
        <v>0.94014182360613985</v>
      </c>
      <c r="T574" s="201">
        <v>5.9858176393860159E-2</v>
      </c>
      <c r="U574" s="201">
        <v>3.6395490132589621</v>
      </c>
      <c r="V574" s="201">
        <v>0.77543859649122804</v>
      </c>
    </row>
    <row r="575" spans="1:22">
      <c r="A575" s="195">
        <f t="shared" si="40"/>
        <v>0.94024361905875442</v>
      </c>
      <c r="B575" s="195">
        <f t="shared" si="41"/>
        <v>0.94024361905875442</v>
      </c>
      <c r="C575" s="196">
        <f t="shared" si="42"/>
        <v>5.3399999999999306</v>
      </c>
      <c r="D575" s="195">
        <f t="shared" si="42"/>
        <v>0.8771929824561403</v>
      </c>
      <c r="E575" s="195">
        <f t="shared" si="43"/>
        <v>5.9756380941245628E-2</v>
      </c>
      <c r="F575" s="195">
        <f t="shared" si="43"/>
        <v>3.6565457710489886</v>
      </c>
      <c r="G575" s="195">
        <f t="shared" si="43"/>
        <v>0.77543859649122804</v>
      </c>
      <c r="Q575" s="196">
        <f t="shared" si="44"/>
        <v>5.3299999999999308</v>
      </c>
      <c r="R575" s="201">
        <v>0.8771929824561403</v>
      </c>
      <c r="S575" s="201">
        <v>0.94018763702681174</v>
      </c>
      <c r="T575" s="201">
        <v>5.9812362973188302E-2</v>
      </c>
      <c r="U575" s="201">
        <v>3.6476124753090846</v>
      </c>
      <c r="V575" s="201">
        <v>0.77543859649122804</v>
      </c>
    </row>
    <row r="576" spans="1:22">
      <c r="A576" s="195">
        <f t="shared" si="40"/>
        <v>0.9402894324794262</v>
      </c>
      <c r="B576" s="195">
        <f t="shared" si="41"/>
        <v>0.9402894324794262</v>
      </c>
      <c r="C576" s="196">
        <f t="shared" si="42"/>
        <v>5.3499999999999304</v>
      </c>
      <c r="D576" s="195">
        <f t="shared" si="42"/>
        <v>0.8771929824561403</v>
      </c>
      <c r="E576" s="195">
        <f t="shared" si="43"/>
        <v>5.9710567520573785E-2</v>
      </c>
      <c r="F576" s="195">
        <f t="shared" si="43"/>
        <v>3.6646092330991129</v>
      </c>
      <c r="G576" s="195">
        <f t="shared" si="43"/>
        <v>0.77543859649122804</v>
      </c>
      <c r="Q576" s="196">
        <f t="shared" si="44"/>
        <v>5.3399999999999306</v>
      </c>
      <c r="R576" s="201">
        <v>0.8771929824561403</v>
      </c>
      <c r="S576" s="201">
        <v>0.94024361905875442</v>
      </c>
      <c r="T576" s="201">
        <v>5.9756380941245628E-2</v>
      </c>
      <c r="U576" s="201">
        <v>3.6565457710489886</v>
      </c>
      <c r="V576" s="201">
        <v>0.77543859649122804</v>
      </c>
    </row>
    <row r="577" spans="1:22">
      <c r="A577" s="195">
        <f t="shared" si="40"/>
        <v>0.94034520424231871</v>
      </c>
      <c r="B577" s="195">
        <f t="shared" si="41"/>
        <v>0.94034520424231871</v>
      </c>
      <c r="C577" s="196">
        <f t="shared" si="42"/>
        <v>5.3599999999999302</v>
      </c>
      <c r="D577" s="195">
        <f t="shared" si="42"/>
        <v>0.8771929824561403</v>
      </c>
      <c r="E577" s="195">
        <f t="shared" si="43"/>
        <v>5.9654795757681338E-2</v>
      </c>
      <c r="F577" s="195">
        <f t="shared" si="43"/>
        <v>3.6732571550483017</v>
      </c>
      <c r="G577" s="195">
        <f t="shared" si="43"/>
        <v>0.77543859649122804</v>
      </c>
      <c r="Q577" s="196">
        <f t="shared" si="44"/>
        <v>5.3499999999999304</v>
      </c>
      <c r="R577" s="201">
        <v>0.8771929824561403</v>
      </c>
      <c r="S577" s="201">
        <v>0.9402894324794262</v>
      </c>
      <c r="T577" s="201">
        <v>5.9710567520573785E-2</v>
      </c>
      <c r="U577" s="201">
        <v>3.6646092330991129</v>
      </c>
      <c r="V577" s="201">
        <v>0.77543859649122804</v>
      </c>
    </row>
    <row r="578" spans="1:22">
      <c r="A578" s="195">
        <f t="shared" si="40"/>
        <v>0.94040395341496275</v>
      </c>
      <c r="B578" s="195">
        <f t="shared" si="41"/>
        <v>0.94040395341496275</v>
      </c>
      <c r="C578" s="196">
        <f t="shared" si="42"/>
        <v>5.3699999999999299</v>
      </c>
      <c r="D578" s="195">
        <f t="shared" si="42"/>
        <v>0.8771929824561403</v>
      </c>
      <c r="E578" s="195">
        <f t="shared" si="43"/>
        <v>5.9596046585037178E-2</v>
      </c>
      <c r="F578" s="195">
        <f t="shared" si="43"/>
        <v>3.6825935399218652</v>
      </c>
      <c r="G578" s="195">
        <f t="shared" si="43"/>
        <v>0.77543859649122804</v>
      </c>
      <c r="Q578" s="196">
        <f t="shared" si="44"/>
        <v>5.3599999999999302</v>
      </c>
      <c r="R578" s="201">
        <v>0.8771929824561403</v>
      </c>
      <c r="S578" s="201">
        <v>0.94034520424231871</v>
      </c>
      <c r="T578" s="201">
        <v>5.9654795757681338E-2</v>
      </c>
      <c r="U578" s="201">
        <v>3.6732571550483017</v>
      </c>
      <c r="V578" s="201">
        <v>0.77543859649122804</v>
      </c>
    </row>
    <row r="579" spans="1:22">
      <c r="A579" s="195">
        <f t="shared" si="40"/>
        <v>0.94044976683563464</v>
      </c>
      <c r="B579" s="195">
        <f t="shared" si="41"/>
        <v>0.94044976683563464</v>
      </c>
      <c r="C579" s="196">
        <f t="shared" si="42"/>
        <v>5.3799999999999297</v>
      </c>
      <c r="D579" s="195">
        <f t="shared" si="42"/>
        <v>0.8771929824561403</v>
      </c>
      <c r="E579" s="195">
        <f t="shared" si="43"/>
        <v>5.9550233164365314E-2</v>
      </c>
      <c r="F579" s="195">
        <f t="shared" si="43"/>
        <v>3.6906570019719913</v>
      </c>
      <c r="G579" s="195">
        <f t="shared" si="43"/>
        <v>0.77543859649122804</v>
      </c>
      <c r="Q579" s="196">
        <f t="shared" si="44"/>
        <v>5.3699999999999299</v>
      </c>
      <c r="R579" s="201">
        <v>0.8771929824561403</v>
      </c>
      <c r="S579" s="201">
        <v>0.94040395341496275</v>
      </c>
      <c r="T579" s="201">
        <v>5.9596046585037178E-2</v>
      </c>
      <c r="U579" s="201">
        <v>3.6825935399218652</v>
      </c>
      <c r="V579" s="201">
        <v>0.77543859649122804</v>
      </c>
    </row>
    <row r="580" spans="1:22">
      <c r="A580" s="195">
        <f t="shared" si="40"/>
        <v>0.94050553859852715</v>
      </c>
      <c r="B580" s="195">
        <f t="shared" si="41"/>
        <v>0.94050553859852715</v>
      </c>
      <c r="C580" s="196">
        <f t="shared" si="42"/>
        <v>5.3899999999999295</v>
      </c>
      <c r="D580" s="195">
        <f t="shared" si="42"/>
        <v>0.8771929824561403</v>
      </c>
      <c r="E580" s="195">
        <f t="shared" si="43"/>
        <v>5.9494461401472902E-2</v>
      </c>
      <c r="F580" s="195">
        <f t="shared" si="43"/>
        <v>3.6993049239211802</v>
      </c>
      <c r="G580" s="195">
        <f t="shared" si="43"/>
        <v>0.77543859649122804</v>
      </c>
      <c r="Q580" s="196">
        <f t="shared" si="44"/>
        <v>5.3799999999999297</v>
      </c>
      <c r="R580" s="201">
        <v>0.8771929824561403</v>
      </c>
      <c r="S580" s="201">
        <v>0.94044976683563464</v>
      </c>
      <c r="T580" s="201">
        <v>5.9550233164365314E-2</v>
      </c>
      <c r="U580" s="201">
        <v>3.6906570019719913</v>
      </c>
      <c r="V580" s="201">
        <v>0.77543859649122804</v>
      </c>
    </row>
    <row r="581" spans="1:22">
      <c r="A581" s="195">
        <f t="shared" si="40"/>
        <v>0.94055156228824921</v>
      </c>
      <c r="B581" s="195">
        <f t="shared" si="41"/>
        <v>0.94055156228824921</v>
      </c>
      <c r="C581" s="196">
        <f t="shared" si="42"/>
        <v>5.3999999999999293</v>
      </c>
      <c r="D581" s="195">
        <f t="shared" si="42"/>
        <v>0.8771929824561403</v>
      </c>
      <c r="E581" s="195">
        <f t="shared" si="43"/>
        <v>5.9448437711750783E-2</v>
      </c>
      <c r="F581" s="195">
        <f t="shared" si="43"/>
        <v>3.7077182241315603</v>
      </c>
      <c r="G581" s="195">
        <f t="shared" si="43"/>
        <v>0.77543859649122804</v>
      </c>
      <c r="Q581" s="196">
        <f t="shared" si="44"/>
        <v>5.3899999999999295</v>
      </c>
      <c r="R581" s="201">
        <v>0.8771929824561403</v>
      </c>
      <c r="S581" s="201">
        <v>0.94050553859852715</v>
      </c>
      <c r="T581" s="201">
        <v>5.9494461401472902E-2</v>
      </c>
      <c r="U581" s="201">
        <v>3.6993049239211802</v>
      </c>
      <c r="V581" s="201">
        <v>0.77543859649122804</v>
      </c>
    </row>
    <row r="582" spans="1:22">
      <c r="A582" s="195">
        <f t="shared" si="40"/>
        <v>0.94060754432019189</v>
      </c>
      <c r="B582" s="195">
        <f t="shared" si="41"/>
        <v>0.94060754432019189</v>
      </c>
      <c r="C582" s="196">
        <f t="shared" si="42"/>
        <v>5.4099999999999291</v>
      </c>
      <c r="D582" s="195">
        <f t="shared" si="42"/>
        <v>0.8771929824561403</v>
      </c>
      <c r="E582" s="195">
        <f t="shared" si="43"/>
        <v>5.9392455679808089E-2</v>
      </c>
      <c r="F582" s="195">
        <f t="shared" si="43"/>
        <v>3.7166515198714603</v>
      </c>
      <c r="G582" s="195">
        <f t="shared" si="43"/>
        <v>0.77894736842105261</v>
      </c>
      <c r="Q582" s="196">
        <f t="shared" si="44"/>
        <v>5.3999999999999293</v>
      </c>
      <c r="R582" s="201">
        <v>0.8771929824561403</v>
      </c>
      <c r="S582" s="201">
        <v>0.94055156228824921</v>
      </c>
      <c r="T582" s="201">
        <v>5.9448437711750783E-2</v>
      </c>
      <c r="U582" s="201">
        <v>3.7077182241315603</v>
      </c>
      <c r="V582" s="201">
        <v>0.77543859649122804</v>
      </c>
    </row>
    <row r="583" spans="1:22">
      <c r="A583" s="195">
        <f t="shared" si="40"/>
        <v>0.94065335774086378</v>
      </c>
      <c r="B583" s="195">
        <f t="shared" si="41"/>
        <v>0.94065335774086378</v>
      </c>
      <c r="C583" s="196">
        <f t="shared" si="42"/>
        <v>5.4199999999999289</v>
      </c>
      <c r="D583" s="195">
        <f t="shared" si="42"/>
        <v>0.8771929824561403</v>
      </c>
      <c r="E583" s="195">
        <f t="shared" si="43"/>
        <v>5.934664225913628E-2</v>
      </c>
      <c r="F583" s="195">
        <f t="shared" si="43"/>
        <v>3.7247149819215868</v>
      </c>
      <c r="G583" s="195">
        <f t="shared" si="43"/>
        <v>0.77894736842105261</v>
      </c>
      <c r="Q583" s="196">
        <f t="shared" si="44"/>
        <v>5.4099999999999291</v>
      </c>
      <c r="R583" s="201">
        <v>0.8771929824561403</v>
      </c>
      <c r="S583" s="201">
        <v>0.94060754432019189</v>
      </c>
      <c r="T583" s="201">
        <v>5.9392455679808089E-2</v>
      </c>
      <c r="U583" s="201">
        <v>3.7166515198714603</v>
      </c>
      <c r="V583" s="201">
        <v>0.77894736842105261</v>
      </c>
    </row>
    <row r="584" spans="1:22">
      <c r="A584" s="195">
        <f t="shared" si="40"/>
        <v>0.94070912950375607</v>
      </c>
      <c r="B584" s="195">
        <f t="shared" si="41"/>
        <v>0.94070912950375607</v>
      </c>
      <c r="C584" s="196">
        <f t="shared" si="42"/>
        <v>5.4299999999999287</v>
      </c>
      <c r="D584" s="195">
        <f t="shared" si="42"/>
        <v>0.8771929824561403</v>
      </c>
      <c r="E584" s="195">
        <f t="shared" si="43"/>
        <v>5.9290870496243819E-2</v>
      </c>
      <c r="F584" s="195">
        <f t="shared" si="43"/>
        <v>3.7333629038707721</v>
      </c>
      <c r="G584" s="195">
        <f t="shared" si="43"/>
        <v>0.77894736842105261</v>
      </c>
      <c r="Q584" s="196">
        <f t="shared" si="44"/>
        <v>5.4199999999999289</v>
      </c>
      <c r="R584" s="201">
        <v>0.8771929824561403</v>
      </c>
      <c r="S584" s="201">
        <v>0.94065335774086378</v>
      </c>
      <c r="T584" s="201">
        <v>5.934664225913628E-2</v>
      </c>
      <c r="U584" s="201">
        <v>3.7247149819215868</v>
      </c>
      <c r="V584" s="201">
        <v>0.77894736842105261</v>
      </c>
    </row>
    <row r="585" spans="1:22">
      <c r="A585" s="195">
        <f t="shared" si="40"/>
        <v>0.94075515319347836</v>
      </c>
      <c r="B585" s="195">
        <f t="shared" si="41"/>
        <v>0.94075515319347836</v>
      </c>
      <c r="C585" s="196">
        <f t="shared" si="42"/>
        <v>5.4399999999999284</v>
      </c>
      <c r="D585" s="195">
        <f t="shared" si="42"/>
        <v>0.8771929824561403</v>
      </c>
      <c r="E585" s="195">
        <f t="shared" si="43"/>
        <v>5.9244846806521714E-2</v>
      </c>
      <c r="F585" s="195">
        <f t="shared" si="43"/>
        <v>3.7417117397116142</v>
      </c>
      <c r="G585" s="195">
        <f t="shared" si="43"/>
        <v>0.77894736842105261</v>
      </c>
      <c r="Q585" s="196">
        <f t="shared" si="44"/>
        <v>5.4299999999999287</v>
      </c>
      <c r="R585" s="201">
        <v>0.8771929824561403</v>
      </c>
      <c r="S585" s="201">
        <v>0.94070912950375607</v>
      </c>
      <c r="T585" s="201">
        <v>5.9290870496243819E-2</v>
      </c>
      <c r="U585" s="201">
        <v>3.7333629038707721</v>
      </c>
      <c r="V585" s="201">
        <v>0.77894736842105261</v>
      </c>
    </row>
    <row r="586" spans="1:22">
      <c r="A586" s="195">
        <f t="shared" si="40"/>
        <v>0.94081092495637064</v>
      </c>
      <c r="B586" s="195">
        <f t="shared" si="41"/>
        <v>0.94081092495637064</v>
      </c>
      <c r="C586" s="196">
        <f t="shared" si="42"/>
        <v>5.4499999999999282</v>
      </c>
      <c r="D586" s="195">
        <f t="shared" si="42"/>
        <v>0.8771929824561403</v>
      </c>
      <c r="E586" s="195">
        <f t="shared" si="43"/>
        <v>5.9189075043629268E-2</v>
      </c>
      <c r="F586" s="195">
        <f t="shared" si="43"/>
        <v>3.7503596616607999</v>
      </c>
      <c r="G586" s="195">
        <f t="shared" si="43"/>
        <v>0.77894736842105261</v>
      </c>
      <c r="Q586" s="196">
        <f t="shared" si="44"/>
        <v>5.4399999999999284</v>
      </c>
      <c r="R586" s="201">
        <v>0.8771929824561403</v>
      </c>
      <c r="S586" s="201">
        <v>0.94075515319347836</v>
      </c>
      <c r="T586" s="201">
        <v>5.9244846806521714E-2</v>
      </c>
      <c r="U586" s="201">
        <v>3.7417117397116142</v>
      </c>
      <c r="V586" s="201">
        <v>0.77894736842105261</v>
      </c>
    </row>
    <row r="587" spans="1:22">
      <c r="A587" s="195">
        <f t="shared" si="40"/>
        <v>0.94086669671926326</v>
      </c>
      <c r="B587" s="195">
        <f t="shared" si="41"/>
        <v>0.94086669671926326</v>
      </c>
      <c r="C587" s="196">
        <f t="shared" si="42"/>
        <v>5.459999999999928</v>
      </c>
      <c r="D587" s="195">
        <f t="shared" si="42"/>
        <v>0.8771929824561403</v>
      </c>
      <c r="E587" s="195">
        <f t="shared" si="43"/>
        <v>5.9133303280736856E-2</v>
      </c>
      <c r="F587" s="195">
        <f t="shared" si="43"/>
        <v>3.7590075836099888</v>
      </c>
      <c r="G587" s="195">
        <f t="shared" si="43"/>
        <v>0.77894736842105261</v>
      </c>
      <c r="Q587" s="196">
        <f t="shared" si="44"/>
        <v>5.4499999999999282</v>
      </c>
      <c r="R587" s="201">
        <v>0.8771929824561403</v>
      </c>
      <c r="S587" s="201">
        <v>0.94081092495637064</v>
      </c>
      <c r="T587" s="201">
        <v>5.9189075043629268E-2</v>
      </c>
      <c r="U587" s="201">
        <v>3.7503596616607999</v>
      </c>
      <c r="V587" s="201">
        <v>0.77894736842105261</v>
      </c>
    </row>
    <row r="588" spans="1:22">
      <c r="A588" s="195">
        <f t="shared" si="40"/>
        <v>0.94091548754968679</v>
      </c>
      <c r="B588" s="195">
        <f t="shared" si="41"/>
        <v>0.94091548754968679</v>
      </c>
      <c r="C588" s="196">
        <f t="shared" si="42"/>
        <v>5.4699999999999278</v>
      </c>
      <c r="D588" s="195">
        <f t="shared" si="42"/>
        <v>0.8771929824561403</v>
      </c>
      <c r="E588" s="195">
        <f t="shared" si="43"/>
        <v>5.9084512450313244E-2</v>
      </c>
      <c r="F588" s="195">
        <f t="shared" si="43"/>
        <v>3.7677595085844926</v>
      </c>
      <c r="G588" s="195">
        <f t="shared" si="43"/>
        <v>0.77894736842105261</v>
      </c>
      <c r="Q588" s="196">
        <f t="shared" si="44"/>
        <v>5.459999999999928</v>
      </c>
      <c r="R588" s="201">
        <v>0.8771929824561403</v>
      </c>
      <c r="S588" s="201">
        <v>0.94086669671926326</v>
      </c>
      <c r="T588" s="201">
        <v>5.9133303280736856E-2</v>
      </c>
      <c r="U588" s="201">
        <v>3.7590075836099888</v>
      </c>
      <c r="V588" s="201">
        <v>0.77894736842105261</v>
      </c>
    </row>
    <row r="589" spans="1:22">
      <c r="A589" s="195">
        <f t="shared" si="40"/>
        <v>0.94097146958162947</v>
      </c>
      <c r="B589" s="195">
        <f t="shared" si="41"/>
        <v>0.94097146958162947</v>
      </c>
      <c r="C589" s="196">
        <f t="shared" si="42"/>
        <v>5.4799999999999276</v>
      </c>
      <c r="D589" s="195">
        <f t="shared" si="42"/>
        <v>0.8771929824561403</v>
      </c>
      <c r="E589" s="195">
        <f t="shared" si="43"/>
        <v>5.9028530418370584E-2</v>
      </c>
      <c r="F589" s="195">
        <f t="shared" si="43"/>
        <v>3.776757268693931</v>
      </c>
      <c r="G589" s="195">
        <f t="shared" si="43"/>
        <v>0.77894736842105261</v>
      </c>
      <c r="Q589" s="196">
        <f t="shared" si="44"/>
        <v>5.4699999999999278</v>
      </c>
      <c r="R589" s="201">
        <v>0.8771929824561403</v>
      </c>
      <c r="S589" s="201">
        <v>0.94091548754968679</v>
      </c>
      <c r="T589" s="201">
        <v>5.9084512450313244E-2</v>
      </c>
      <c r="U589" s="201">
        <v>3.7677595085844926</v>
      </c>
      <c r="V589" s="201">
        <v>0.77894736842105261</v>
      </c>
    </row>
    <row r="590" spans="1:22">
      <c r="A590" s="195">
        <f t="shared" si="40"/>
        <v>0.94101728300230136</v>
      </c>
      <c r="B590" s="195">
        <f t="shared" si="41"/>
        <v>0.94101728300230136</v>
      </c>
      <c r="C590" s="196">
        <f t="shared" si="42"/>
        <v>5.4899999999999274</v>
      </c>
      <c r="D590" s="195">
        <f t="shared" si="42"/>
        <v>0.8771929824561403</v>
      </c>
      <c r="E590" s="195">
        <f t="shared" si="43"/>
        <v>5.8982716997698741E-2</v>
      </c>
      <c r="F590" s="195">
        <f t="shared" si="43"/>
        <v>3.7848207307440553</v>
      </c>
      <c r="G590" s="195">
        <f t="shared" si="43"/>
        <v>0.77894736842105261</v>
      </c>
      <c r="Q590" s="196">
        <f t="shared" si="44"/>
        <v>5.4799999999999276</v>
      </c>
      <c r="R590" s="201">
        <v>0.8771929824561403</v>
      </c>
      <c r="S590" s="201">
        <v>0.94097146958162947</v>
      </c>
      <c r="T590" s="201">
        <v>5.9028530418370584E-2</v>
      </c>
      <c r="U590" s="201">
        <v>3.776757268693931</v>
      </c>
      <c r="V590" s="201">
        <v>0.77894736842105261</v>
      </c>
    </row>
    <row r="591" spans="1:22">
      <c r="A591" s="195">
        <f t="shared" si="40"/>
        <v>0.94107305476519376</v>
      </c>
      <c r="B591" s="195">
        <f t="shared" si="41"/>
        <v>0.94107305476519376</v>
      </c>
      <c r="C591" s="196">
        <f t="shared" si="42"/>
        <v>5.4999999999999272</v>
      </c>
      <c r="D591" s="195">
        <f t="shared" si="42"/>
        <v>0.8771929824561403</v>
      </c>
      <c r="E591" s="195">
        <f t="shared" si="43"/>
        <v>5.8926945234806301E-2</v>
      </c>
      <c r="F591" s="195">
        <f t="shared" si="43"/>
        <v>3.793468652693242</v>
      </c>
      <c r="G591" s="195">
        <f t="shared" si="43"/>
        <v>0.77894736842105261</v>
      </c>
      <c r="Q591" s="196">
        <f t="shared" si="44"/>
        <v>5.4899999999999274</v>
      </c>
      <c r="R591" s="201">
        <v>0.8771929824561403</v>
      </c>
      <c r="S591" s="201">
        <v>0.94101728300230136</v>
      </c>
      <c r="T591" s="201">
        <v>5.8982716997698741E-2</v>
      </c>
      <c r="U591" s="201">
        <v>3.7848207307440553</v>
      </c>
      <c r="V591" s="201">
        <v>0.77894736842105261</v>
      </c>
    </row>
    <row r="592" spans="1:22">
      <c r="A592" s="195">
        <f t="shared" si="40"/>
        <v>0.94111907845491594</v>
      </c>
      <c r="B592" s="195">
        <f t="shared" si="41"/>
        <v>0.94111907845491594</v>
      </c>
      <c r="C592" s="196">
        <f t="shared" si="42"/>
        <v>5.509999999999927</v>
      </c>
      <c r="D592" s="195">
        <f t="shared" si="42"/>
        <v>0.8771929824561403</v>
      </c>
      <c r="E592" s="195">
        <f t="shared" si="43"/>
        <v>5.8880921545084189E-2</v>
      </c>
      <c r="F592" s="195">
        <f t="shared" si="43"/>
        <v>3.8018174885340827</v>
      </c>
      <c r="G592" s="195">
        <f t="shared" si="43"/>
        <v>0.77894736842105261</v>
      </c>
      <c r="Q592" s="196">
        <f t="shared" si="44"/>
        <v>5.4999999999999272</v>
      </c>
      <c r="R592" s="201">
        <v>0.8771929824561403</v>
      </c>
      <c r="S592" s="201">
        <v>0.94107305476519376</v>
      </c>
      <c r="T592" s="201">
        <v>5.8926945234806301E-2</v>
      </c>
      <c r="U592" s="201">
        <v>3.793468652693242</v>
      </c>
      <c r="V592" s="201">
        <v>0.77894736842105261</v>
      </c>
    </row>
    <row r="593" spans="1:22">
      <c r="A593" s="195">
        <f t="shared" si="40"/>
        <v>0.94117485021780822</v>
      </c>
      <c r="B593" s="195">
        <f t="shared" si="41"/>
        <v>0.94117485021780822</v>
      </c>
      <c r="C593" s="196">
        <f t="shared" si="42"/>
        <v>5.5199999999999267</v>
      </c>
      <c r="D593" s="195">
        <f t="shared" si="42"/>
        <v>0.8771929824561403</v>
      </c>
      <c r="E593" s="195">
        <f t="shared" si="43"/>
        <v>5.8825149782191777E-2</v>
      </c>
      <c r="F593" s="195">
        <f t="shared" si="43"/>
        <v>3.8104654104832703</v>
      </c>
      <c r="G593" s="195">
        <f t="shared" si="43"/>
        <v>0.77894736842105261</v>
      </c>
      <c r="Q593" s="196">
        <f t="shared" si="44"/>
        <v>5.509999999999927</v>
      </c>
      <c r="R593" s="201">
        <v>0.8771929824561403</v>
      </c>
      <c r="S593" s="201">
        <v>0.94111907845491594</v>
      </c>
      <c r="T593" s="201">
        <v>5.8880921545084189E-2</v>
      </c>
      <c r="U593" s="201">
        <v>3.8018174885340827</v>
      </c>
      <c r="V593" s="201">
        <v>0.77894736842105261</v>
      </c>
    </row>
    <row r="594" spans="1:22">
      <c r="A594" s="195">
        <f t="shared" si="40"/>
        <v>0.94122066363848012</v>
      </c>
      <c r="B594" s="195">
        <f t="shared" si="41"/>
        <v>0.94122066363848012</v>
      </c>
      <c r="C594" s="196">
        <f t="shared" si="42"/>
        <v>5.5299999999999265</v>
      </c>
      <c r="D594" s="195">
        <f t="shared" si="42"/>
        <v>0.8771929824561403</v>
      </c>
      <c r="E594" s="195">
        <f t="shared" si="43"/>
        <v>5.877933636151992E-2</v>
      </c>
      <c r="F594" s="195">
        <f t="shared" si="43"/>
        <v>3.8185288725333986</v>
      </c>
      <c r="G594" s="195">
        <f t="shared" si="43"/>
        <v>0.77894736842105261</v>
      </c>
      <c r="Q594" s="196">
        <f t="shared" si="44"/>
        <v>5.5199999999999267</v>
      </c>
      <c r="R594" s="201">
        <v>0.8771929824561403</v>
      </c>
      <c r="S594" s="201">
        <v>0.94117485021780822</v>
      </c>
      <c r="T594" s="201">
        <v>5.8825149782191777E-2</v>
      </c>
      <c r="U594" s="201">
        <v>3.8104654104832703</v>
      </c>
      <c r="V594" s="201">
        <v>0.77894736842105261</v>
      </c>
    </row>
    <row r="595" spans="1:22">
      <c r="A595" s="195">
        <f t="shared" si="40"/>
        <v>0.9412766456704228</v>
      </c>
      <c r="B595" s="195">
        <f t="shared" si="41"/>
        <v>0.9412766456704228</v>
      </c>
      <c r="C595" s="196">
        <f t="shared" si="42"/>
        <v>5.5399999999999263</v>
      </c>
      <c r="D595" s="195">
        <f t="shared" si="42"/>
        <v>0.8771929824561403</v>
      </c>
      <c r="E595" s="195">
        <f t="shared" si="43"/>
        <v>5.8723354329577239E-2</v>
      </c>
      <c r="F595" s="195">
        <f t="shared" si="43"/>
        <v>3.8274621682732977</v>
      </c>
      <c r="G595" s="195">
        <f t="shared" si="43"/>
        <v>0.77894736842105261</v>
      </c>
      <c r="Q595" s="196">
        <f t="shared" si="44"/>
        <v>5.5299999999999265</v>
      </c>
      <c r="R595" s="201">
        <v>0.8771929824561403</v>
      </c>
      <c r="S595" s="201">
        <v>0.94122066363848012</v>
      </c>
      <c r="T595" s="201">
        <v>5.877933636151992E-2</v>
      </c>
      <c r="U595" s="201">
        <v>3.8185288725333986</v>
      </c>
      <c r="V595" s="201">
        <v>0.77894736842105261</v>
      </c>
    </row>
    <row r="596" spans="1:22">
      <c r="A596" s="195">
        <f t="shared" si="40"/>
        <v>0.94133241743331519</v>
      </c>
      <c r="B596" s="195">
        <f t="shared" si="41"/>
        <v>0.94133241743331519</v>
      </c>
      <c r="C596" s="196">
        <f t="shared" si="42"/>
        <v>5.5499999999999261</v>
      </c>
      <c r="D596" s="195">
        <f t="shared" si="42"/>
        <v>0.8771929824561403</v>
      </c>
      <c r="E596" s="195">
        <f t="shared" si="43"/>
        <v>5.8667582566684813E-2</v>
      </c>
      <c r="F596" s="195">
        <f t="shared" si="43"/>
        <v>3.8361100902224825</v>
      </c>
      <c r="G596" s="195">
        <f t="shared" si="43"/>
        <v>0.77894736842105261</v>
      </c>
      <c r="Q596" s="196">
        <f t="shared" si="44"/>
        <v>5.5399999999999263</v>
      </c>
      <c r="R596" s="201">
        <v>0.8771929824561403</v>
      </c>
      <c r="S596" s="201">
        <v>0.9412766456704228</v>
      </c>
      <c r="T596" s="201">
        <v>5.8723354329577239E-2</v>
      </c>
      <c r="U596" s="201">
        <v>3.8274621682732977</v>
      </c>
      <c r="V596" s="201">
        <v>0.77894736842105261</v>
      </c>
    </row>
    <row r="597" spans="1:22">
      <c r="A597" s="195">
        <f t="shared" si="40"/>
        <v>0.94137844112303737</v>
      </c>
      <c r="B597" s="195">
        <f t="shared" si="41"/>
        <v>0.94137844112303737</v>
      </c>
      <c r="C597" s="196">
        <f t="shared" si="42"/>
        <v>5.5599999999999259</v>
      </c>
      <c r="D597" s="195">
        <f t="shared" si="42"/>
        <v>0.8771929824561403</v>
      </c>
      <c r="E597" s="195">
        <f t="shared" si="43"/>
        <v>5.8621558876962708E-2</v>
      </c>
      <c r="F597" s="195">
        <f t="shared" si="43"/>
        <v>3.8445233904328653</v>
      </c>
      <c r="G597" s="195">
        <f t="shared" si="43"/>
        <v>0.77894736842105261</v>
      </c>
      <c r="Q597" s="196">
        <f t="shared" si="44"/>
        <v>5.5499999999999261</v>
      </c>
      <c r="R597" s="201">
        <v>0.8771929824561403</v>
      </c>
      <c r="S597" s="201">
        <v>0.94133241743331519</v>
      </c>
      <c r="T597" s="201">
        <v>5.8667582566684813E-2</v>
      </c>
      <c r="U597" s="201">
        <v>3.8361100902224825</v>
      </c>
      <c r="V597" s="201">
        <v>0.77894736842105261</v>
      </c>
    </row>
    <row r="598" spans="1:22">
      <c r="A598" s="195">
        <f t="shared" si="40"/>
        <v>0.94143442315498005</v>
      </c>
      <c r="B598" s="195">
        <f t="shared" si="41"/>
        <v>0.94143442315498005</v>
      </c>
      <c r="C598" s="196">
        <f t="shared" si="42"/>
        <v>5.5699999999999257</v>
      </c>
      <c r="D598" s="195">
        <f t="shared" si="42"/>
        <v>0.8771929824561403</v>
      </c>
      <c r="E598" s="195">
        <f t="shared" si="43"/>
        <v>5.856557684502E-2</v>
      </c>
      <c r="F598" s="195">
        <f t="shared" si="43"/>
        <v>3.8534566861727648</v>
      </c>
      <c r="G598" s="195">
        <f t="shared" si="43"/>
        <v>0.77894736842105261</v>
      </c>
      <c r="Q598" s="196">
        <f t="shared" si="44"/>
        <v>5.5599999999999259</v>
      </c>
      <c r="R598" s="201">
        <v>0.8771929824561403</v>
      </c>
      <c r="S598" s="201">
        <v>0.94137844112303737</v>
      </c>
      <c r="T598" s="201">
        <v>5.8621558876962708E-2</v>
      </c>
      <c r="U598" s="201">
        <v>3.8445233904328653</v>
      </c>
      <c r="V598" s="201">
        <v>0.77894736842105261</v>
      </c>
    </row>
    <row r="599" spans="1:22">
      <c r="A599" s="195">
        <f t="shared" si="40"/>
        <v>0.94148300371635329</v>
      </c>
      <c r="B599" s="195">
        <f t="shared" si="41"/>
        <v>0.94148300371635329</v>
      </c>
      <c r="C599" s="196">
        <f t="shared" si="42"/>
        <v>5.5799999999999255</v>
      </c>
      <c r="D599" s="195">
        <f t="shared" si="42"/>
        <v>0.8771929824561403</v>
      </c>
      <c r="E599" s="195">
        <f t="shared" si="43"/>
        <v>5.8516996283646656E-2</v>
      </c>
      <c r="F599" s="195">
        <f t="shared" si="43"/>
        <v>3.8619232373565553</v>
      </c>
      <c r="G599" s="195">
        <f t="shared" si="43"/>
        <v>0.77894736842105261</v>
      </c>
      <c r="Q599" s="196">
        <f t="shared" si="44"/>
        <v>5.5699999999999257</v>
      </c>
      <c r="R599" s="201">
        <v>0.8771929824561403</v>
      </c>
      <c r="S599" s="201">
        <v>0.94143442315498005</v>
      </c>
      <c r="T599" s="201">
        <v>5.856557684502E-2</v>
      </c>
      <c r="U599" s="201">
        <v>3.8534566861727648</v>
      </c>
      <c r="V599" s="201">
        <v>0.77894736842105261</v>
      </c>
    </row>
    <row r="600" spans="1:22">
      <c r="A600" s="195">
        <f t="shared" si="40"/>
        <v>0.94153877547924569</v>
      </c>
      <c r="B600" s="195">
        <f t="shared" si="41"/>
        <v>0.94153877547924569</v>
      </c>
      <c r="C600" s="196">
        <f t="shared" si="42"/>
        <v>5.5899999999999253</v>
      </c>
      <c r="D600" s="195">
        <f t="shared" si="42"/>
        <v>0.8771929824561403</v>
      </c>
      <c r="E600" s="195">
        <f t="shared" si="43"/>
        <v>5.8461224520754244E-2</v>
      </c>
      <c r="F600" s="195">
        <f t="shared" si="43"/>
        <v>3.8705711593057406</v>
      </c>
      <c r="G600" s="195">
        <f t="shared" si="43"/>
        <v>0.77894736842105261</v>
      </c>
      <c r="Q600" s="196">
        <f t="shared" si="44"/>
        <v>5.5799999999999255</v>
      </c>
      <c r="R600" s="201">
        <v>0.8771929824561403</v>
      </c>
      <c r="S600" s="201">
        <v>0.94148300371635329</v>
      </c>
      <c r="T600" s="201">
        <v>5.8516996283646656E-2</v>
      </c>
      <c r="U600" s="201">
        <v>3.8619232373565553</v>
      </c>
      <c r="V600" s="201">
        <v>0.77894736842105261</v>
      </c>
    </row>
    <row r="601" spans="1:22">
      <c r="A601" s="195">
        <f t="shared" si="40"/>
        <v>0.94158340814109398</v>
      </c>
      <c r="B601" s="195">
        <f t="shared" si="41"/>
        <v>0.94158340814109398</v>
      </c>
      <c r="C601" s="196">
        <f t="shared" si="42"/>
        <v>5.599999999999925</v>
      </c>
      <c r="D601" s="195">
        <f t="shared" si="42"/>
        <v>0.88070175438596487</v>
      </c>
      <c r="E601" s="195">
        <f t="shared" si="43"/>
        <v>5.8416591858906096E-2</v>
      </c>
      <c r="F601" s="195">
        <f t="shared" si="43"/>
        <v>3.8786358021146925</v>
      </c>
      <c r="G601" s="195">
        <f t="shared" si="43"/>
        <v>0.77894736842105261</v>
      </c>
      <c r="Q601" s="196">
        <f t="shared" si="44"/>
        <v>5.5899999999999253</v>
      </c>
      <c r="R601" s="201">
        <v>0.8771929824561403</v>
      </c>
      <c r="S601" s="201">
        <v>0.94153877547924569</v>
      </c>
      <c r="T601" s="201">
        <v>5.8461224520754244E-2</v>
      </c>
      <c r="U601" s="201">
        <v>3.8705711593057406</v>
      </c>
      <c r="V601" s="201">
        <v>0.77894736842105261</v>
      </c>
    </row>
    <row r="602" spans="1:22">
      <c r="A602" s="195">
        <f t="shared" si="40"/>
        <v>0.94163602586823225</v>
      </c>
      <c r="B602" s="195">
        <f t="shared" si="41"/>
        <v>0.94163602586823225</v>
      </c>
      <c r="C602" s="196">
        <f t="shared" si="42"/>
        <v>5.6099999999999248</v>
      </c>
      <c r="D602" s="195">
        <f t="shared" si="42"/>
        <v>0.88070175438596487</v>
      </c>
      <c r="E602" s="195">
        <f t="shared" si="43"/>
        <v>5.8363974131767651E-2</v>
      </c>
      <c r="F602" s="195">
        <f t="shared" si="43"/>
        <v>3.8875724621593988</v>
      </c>
      <c r="G602" s="195">
        <f t="shared" si="43"/>
        <v>0.77894736842105261</v>
      </c>
      <c r="Q602" s="196">
        <f t="shared" si="44"/>
        <v>5.599999999999925</v>
      </c>
      <c r="R602" s="201">
        <v>0.88070175438596487</v>
      </c>
      <c r="S602" s="201">
        <v>0.94158340814109398</v>
      </c>
      <c r="T602" s="201">
        <v>5.8416591858906096E-2</v>
      </c>
      <c r="U602" s="201">
        <v>3.8786358021146925</v>
      </c>
      <c r="V602" s="201">
        <v>0.77894736842105261</v>
      </c>
    </row>
    <row r="603" spans="1:22">
      <c r="A603" s="195">
        <f t="shared" si="40"/>
        <v>0.94167847498409996</v>
      </c>
      <c r="B603" s="195">
        <f t="shared" si="41"/>
        <v>0.94167847498409996</v>
      </c>
      <c r="C603" s="196">
        <f t="shared" si="42"/>
        <v>5.6199999999999246</v>
      </c>
      <c r="D603" s="195">
        <f t="shared" si="42"/>
        <v>0.88070175438596487</v>
      </c>
      <c r="E603" s="195">
        <f t="shared" si="43"/>
        <v>5.8321525015900037E-2</v>
      </c>
      <c r="F603" s="195">
        <f t="shared" si="43"/>
        <v>3.8956392885143289</v>
      </c>
      <c r="G603" s="195">
        <f t="shared" si="43"/>
        <v>0.77894736842105261</v>
      </c>
      <c r="Q603" s="196">
        <f t="shared" si="44"/>
        <v>5.6099999999999248</v>
      </c>
      <c r="R603" s="201">
        <v>0.88070175438596487</v>
      </c>
      <c r="S603" s="201">
        <v>0.94163602586823225</v>
      </c>
      <c r="T603" s="201">
        <v>5.8363974131767651E-2</v>
      </c>
      <c r="U603" s="201">
        <v>3.8875724621593988</v>
      </c>
      <c r="V603" s="201">
        <v>0.77894736842105261</v>
      </c>
    </row>
    <row r="604" spans="1:22">
      <c r="A604" s="195">
        <f t="shared" si="40"/>
        <v>0.94173088244218817</v>
      </c>
      <c r="B604" s="195">
        <f t="shared" si="41"/>
        <v>0.94173088244218817</v>
      </c>
      <c r="C604" s="196">
        <f t="shared" si="42"/>
        <v>5.6299999999999244</v>
      </c>
      <c r="D604" s="195">
        <f t="shared" si="42"/>
        <v>0.88070175438596487</v>
      </c>
      <c r="E604" s="195">
        <f t="shared" si="43"/>
        <v>5.8269117557811889E-2</v>
      </c>
      <c r="F604" s="195">
        <f t="shared" si="43"/>
        <v>3.9042905747683188</v>
      </c>
      <c r="G604" s="195">
        <f t="shared" si="43"/>
        <v>0.77894736842105261</v>
      </c>
      <c r="Q604" s="196">
        <f t="shared" si="44"/>
        <v>5.6199999999999246</v>
      </c>
      <c r="R604" s="201">
        <v>0.88070175438596487</v>
      </c>
      <c r="S604" s="201">
        <v>0.94167847498409996</v>
      </c>
      <c r="T604" s="201">
        <v>5.8321525015900037E-2</v>
      </c>
      <c r="U604" s="201">
        <v>3.8956392885143289</v>
      </c>
      <c r="V604" s="201">
        <v>0.77894736842105261</v>
      </c>
    </row>
    <row r="605" spans="1:22">
      <c r="A605" s="195">
        <f t="shared" si="40"/>
        <v>0.94178371043837683</v>
      </c>
      <c r="B605" s="195">
        <f t="shared" si="41"/>
        <v>0.94178371043837683</v>
      </c>
      <c r="C605" s="196">
        <f t="shared" si="42"/>
        <v>5.6399999999999242</v>
      </c>
      <c r="D605" s="195">
        <f t="shared" si="42"/>
        <v>0.88070175438596487</v>
      </c>
      <c r="E605" s="195">
        <f t="shared" si="43"/>
        <v>5.8216289561623162E-2</v>
      </c>
      <c r="F605" s="195">
        <f t="shared" si="43"/>
        <v>3.9135770729732751</v>
      </c>
      <c r="G605" s="195">
        <f t="shared" si="43"/>
        <v>0.77894736842105261</v>
      </c>
      <c r="Q605" s="196">
        <f t="shared" si="44"/>
        <v>5.6299999999999244</v>
      </c>
      <c r="R605" s="201">
        <v>0.88070175438596487</v>
      </c>
      <c r="S605" s="201">
        <v>0.94173088244218817</v>
      </c>
      <c r="T605" s="201">
        <v>5.8269117557811889E-2</v>
      </c>
      <c r="U605" s="201">
        <v>3.9042905747683188</v>
      </c>
      <c r="V605" s="201">
        <v>0.77894736842105261</v>
      </c>
    </row>
    <row r="606" spans="1:22">
      <c r="A606" s="195">
        <f t="shared" si="40"/>
        <v>0.94182615955424454</v>
      </c>
      <c r="B606" s="195">
        <f t="shared" si="41"/>
        <v>0.94182615955424454</v>
      </c>
      <c r="C606" s="196">
        <f t="shared" si="42"/>
        <v>5.649999999999924</v>
      </c>
      <c r="D606" s="195">
        <f t="shared" si="42"/>
        <v>0.88070175438596487</v>
      </c>
      <c r="E606" s="195">
        <f t="shared" si="43"/>
        <v>5.8173840445755562E-2</v>
      </c>
      <c r="F606" s="195">
        <f t="shared" si="43"/>
        <v>3.9216438993282079</v>
      </c>
      <c r="G606" s="195">
        <f t="shared" si="43"/>
        <v>0.77894736842105261</v>
      </c>
      <c r="Q606" s="196">
        <f t="shared" si="44"/>
        <v>5.6399999999999242</v>
      </c>
      <c r="R606" s="201">
        <v>0.88070175438596487</v>
      </c>
      <c r="S606" s="201">
        <v>0.94178371043837683</v>
      </c>
      <c r="T606" s="201">
        <v>5.8216289561623162E-2</v>
      </c>
      <c r="U606" s="201">
        <v>3.9135770729732751</v>
      </c>
      <c r="V606" s="201">
        <v>0.77894736842105261</v>
      </c>
    </row>
    <row r="607" spans="1:22">
      <c r="A607" s="195">
        <f t="shared" si="40"/>
        <v>0.94187856701233275</v>
      </c>
      <c r="B607" s="195">
        <f t="shared" si="41"/>
        <v>0.94187856701233275</v>
      </c>
      <c r="C607" s="196">
        <f t="shared" si="42"/>
        <v>5.6599999999999238</v>
      </c>
      <c r="D607" s="195">
        <f t="shared" si="42"/>
        <v>0.88070175438596487</v>
      </c>
      <c r="E607" s="195">
        <f t="shared" si="43"/>
        <v>5.8121432987667379E-2</v>
      </c>
      <c r="F607" s="195">
        <f t="shared" si="43"/>
        <v>3.9302951855821995</v>
      </c>
      <c r="G607" s="195">
        <f t="shared" si="43"/>
        <v>0.77894736842105261</v>
      </c>
      <c r="Q607" s="196">
        <f t="shared" si="44"/>
        <v>5.649999999999924</v>
      </c>
      <c r="R607" s="201">
        <v>0.88070175438596487</v>
      </c>
      <c r="S607" s="201">
        <v>0.94182615955424454</v>
      </c>
      <c r="T607" s="201">
        <v>5.8173840445755562E-2</v>
      </c>
      <c r="U607" s="201">
        <v>3.9216438993282079</v>
      </c>
      <c r="V607" s="201">
        <v>0.77894736842105261</v>
      </c>
    </row>
    <row r="608" spans="1:22">
      <c r="A608" s="195">
        <f t="shared" si="40"/>
        <v>0.94192101612820023</v>
      </c>
      <c r="B608" s="195">
        <f t="shared" si="41"/>
        <v>0.94192101612820023</v>
      </c>
      <c r="C608" s="196">
        <f t="shared" si="42"/>
        <v>5.6699999999999235</v>
      </c>
      <c r="D608" s="195">
        <f t="shared" si="42"/>
        <v>0.88070175438596487</v>
      </c>
      <c r="E608" s="195">
        <f t="shared" si="43"/>
        <v>5.8078983871799772E-2</v>
      </c>
      <c r="F608" s="195">
        <f t="shared" si="43"/>
        <v>3.9384082711281865</v>
      </c>
      <c r="G608" s="195">
        <f t="shared" si="43"/>
        <v>0.77894736842105261</v>
      </c>
      <c r="Q608" s="196">
        <f t="shared" si="44"/>
        <v>5.6599999999999238</v>
      </c>
      <c r="R608" s="201">
        <v>0.88070175438596487</v>
      </c>
      <c r="S608" s="201">
        <v>0.94187856701233275</v>
      </c>
      <c r="T608" s="201">
        <v>5.8121432987667379E-2</v>
      </c>
      <c r="U608" s="201">
        <v>3.9302951855821995</v>
      </c>
      <c r="V608" s="201">
        <v>0.77894736842105261</v>
      </c>
    </row>
    <row r="609" spans="1:22">
      <c r="A609" s="195">
        <f t="shared" si="40"/>
        <v>0.94197363385533872</v>
      </c>
      <c r="B609" s="195">
        <f t="shared" si="41"/>
        <v>0.94197363385533872</v>
      </c>
      <c r="C609" s="196">
        <f t="shared" si="42"/>
        <v>5.6799999999999233</v>
      </c>
      <c r="D609" s="195">
        <f t="shared" si="42"/>
        <v>0.88070175438596487</v>
      </c>
      <c r="E609" s="195">
        <f t="shared" si="43"/>
        <v>5.8026366144661362E-2</v>
      </c>
      <c r="F609" s="195">
        <f t="shared" si="43"/>
        <v>3.9473449311728923</v>
      </c>
      <c r="G609" s="195">
        <f t="shared" si="43"/>
        <v>0.77894736842105261</v>
      </c>
      <c r="Q609" s="196">
        <f t="shared" si="44"/>
        <v>5.6699999999999235</v>
      </c>
      <c r="R609" s="201">
        <v>0.88070175438596487</v>
      </c>
      <c r="S609" s="201">
        <v>0.94192101612820023</v>
      </c>
      <c r="T609" s="201">
        <v>5.8078983871799772E-2</v>
      </c>
      <c r="U609" s="201">
        <v>3.9384082711281865</v>
      </c>
      <c r="V609" s="201">
        <v>0.77894736842105261</v>
      </c>
    </row>
    <row r="610" spans="1:22">
      <c r="A610" s="195">
        <f t="shared" si="40"/>
        <v>0.94201817725094694</v>
      </c>
      <c r="B610" s="195">
        <f t="shared" si="41"/>
        <v>0.94201817725094694</v>
      </c>
      <c r="C610" s="196">
        <f t="shared" si="42"/>
        <v>5.6899999999999231</v>
      </c>
      <c r="D610" s="195">
        <f t="shared" si="42"/>
        <v>0.88070175438596487</v>
      </c>
      <c r="E610" s="195">
        <f t="shared" si="43"/>
        <v>5.79818227490531E-2</v>
      </c>
      <c r="F610" s="195">
        <f t="shared" si="43"/>
        <v>3.955815519522448</v>
      </c>
      <c r="G610" s="195">
        <f t="shared" si="43"/>
        <v>0.77894736842105261</v>
      </c>
      <c r="Q610" s="196">
        <f t="shared" si="44"/>
        <v>5.6799999999999233</v>
      </c>
      <c r="R610" s="201">
        <v>0.88070175438596487</v>
      </c>
      <c r="S610" s="201">
        <v>0.94197363385533872</v>
      </c>
      <c r="T610" s="201">
        <v>5.8026366144661362E-2</v>
      </c>
      <c r="U610" s="201">
        <v>3.9473449311728923</v>
      </c>
      <c r="V610" s="201">
        <v>0.77894736842105261</v>
      </c>
    </row>
    <row r="611" spans="1:22">
      <c r="A611" s="195">
        <f t="shared" si="40"/>
        <v>0.94207058470903515</v>
      </c>
      <c r="B611" s="195">
        <f t="shared" si="41"/>
        <v>0.94207058470903515</v>
      </c>
      <c r="C611" s="196">
        <f t="shared" si="42"/>
        <v>5.6999999999999229</v>
      </c>
      <c r="D611" s="195">
        <f t="shared" si="42"/>
        <v>0.88070175438596487</v>
      </c>
      <c r="E611" s="195">
        <f t="shared" si="43"/>
        <v>5.7929415290964924E-2</v>
      </c>
      <c r="F611" s="195">
        <f t="shared" si="43"/>
        <v>3.9644668057764383</v>
      </c>
      <c r="G611" s="195">
        <f t="shared" si="43"/>
        <v>0.77894736842105261</v>
      </c>
      <c r="Q611" s="196">
        <f t="shared" si="44"/>
        <v>5.6899999999999231</v>
      </c>
      <c r="R611" s="201">
        <v>0.88070175438596487</v>
      </c>
      <c r="S611" s="201">
        <v>0.94201817725094694</v>
      </c>
      <c r="T611" s="201">
        <v>5.79818227490531E-2</v>
      </c>
      <c r="U611" s="201">
        <v>3.955815519522448</v>
      </c>
      <c r="V611" s="201">
        <v>0.77894736842105261</v>
      </c>
    </row>
    <row r="612" spans="1:22">
      <c r="A612" s="195">
        <f t="shared" si="40"/>
        <v>0.94211345436300309</v>
      </c>
      <c r="B612" s="195">
        <f t="shared" si="41"/>
        <v>0.94211345436300309</v>
      </c>
      <c r="C612" s="196">
        <f t="shared" si="42"/>
        <v>5.7099999999999227</v>
      </c>
      <c r="D612" s="195">
        <f t="shared" si="42"/>
        <v>0.88070175438596487</v>
      </c>
      <c r="E612" s="195">
        <f t="shared" si="43"/>
        <v>5.7886545636996814E-2</v>
      </c>
      <c r="F612" s="195">
        <f t="shared" si="43"/>
        <v>3.9731688440823398</v>
      </c>
      <c r="G612" s="195">
        <f t="shared" si="43"/>
        <v>0.77894736842105261</v>
      </c>
      <c r="Q612" s="196">
        <f t="shared" si="44"/>
        <v>5.6999999999999229</v>
      </c>
      <c r="R612" s="201">
        <v>0.88070175438596487</v>
      </c>
      <c r="S612" s="201">
        <v>0.94207058470903515</v>
      </c>
      <c r="T612" s="201">
        <v>5.7929415290964924E-2</v>
      </c>
      <c r="U612" s="201">
        <v>3.9644668057764383</v>
      </c>
      <c r="V612" s="201">
        <v>0.77894736842105261</v>
      </c>
    </row>
    <row r="613" spans="1:22">
      <c r="A613" s="195">
        <f t="shared" si="40"/>
        <v>0.9421658618210913</v>
      </c>
      <c r="B613" s="195">
        <f t="shared" si="41"/>
        <v>0.9421658618210913</v>
      </c>
      <c r="C613" s="196">
        <f t="shared" si="42"/>
        <v>5.7199999999999225</v>
      </c>
      <c r="D613" s="195">
        <f t="shared" si="42"/>
        <v>0.88070175438596487</v>
      </c>
      <c r="E613" s="195">
        <f t="shared" si="43"/>
        <v>5.7834138178908631E-2</v>
      </c>
      <c r="F613" s="195">
        <f t="shared" si="43"/>
        <v>3.9818201303363261</v>
      </c>
      <c r="G613" s="195">
        <f t="shared" si="43"/>
        <v>0.77894736842105261</v>
      </c>
      <c r="Q613" s="196">
        <f t="shared" si="44"/>
        <v>5.7099999999999227</v>
      </c>
      <c r="R613" s="201">
        <v>0.88070175438596487</v>
      </c>
      <c r="S613" s="201">
        <v>0.94211345436300309</v>
      </c>
      <c r="T613" s="201">
        <v>5.7886545636996814E-2</v>
      </c>
      <c r="U613" s="201">
        <v>3.9731688440823398</v>
      </c>
      <c r="V613" s="201">
        <v>0.77894736842105261</v>
      </c>
    </row>
    <row r="614" spans="1:22">
      <c r="A614" s="195">
        <f t="shared" si="40"/>
        <v>0.94221826927917951</v>
      </c>
      <c r="B614" s="195">
        <f t="shared" si="41"/>
        <v>0.94221826927917951</v>
      </c>
      <c r="C614" s="196">
        <f t="shared" si="42"/>
        <v>5.7299999999999223</v>
      </c>
      <c r="D614" s="195">
        <f t="shared" si="42"/>
        <v>0.88070175438596487</v>
      </c>
      <c r="E614" s="195">
        <f t="shared" si="43"/>
        <v>5.7781730720820434E-2</v>
      </c>
      <c r="F614" s="195">
        <f t="shared" si="43"/>
        <v>3.9904714165903172</v>
      </c>
      <c r="G614" s="195">
        <f t="shared" si="43"/>
        <v>0.77894736842105261</v>
      </c>
      <c r="Q614" s="196">
        <f t="shared" si="44"/>
        <v>5.7199999999999225</v>
      </c>
      <c r="R614" s="201">
        <v>0.88070175438596487</v>
      </c>
      <c r="S614" s="201">
        <v>0.9421658618210913</v>
      </c>
      <c r="T614" s="201">
        <v>5.7834138178908631E-2</v>
      </c>
      <c r="U614" s="201">
        <v>3.9818201303363261</v>
      </c>
      <c r="V614" s="201">
        <v>0.77894736842105261</v>
      </c>
    </row>
    <row r="615" spans="1:22">
      <c r="A615" s="195">
        <f t="shared" si="40"/>
        <v>0.94226092866409727</v>
      </c>
      <c r="B615" s="195">
        <f t="shared" si="41"/>
        <v>0.94226092866409727</v>
      </c>
      <c r="C615" s="196">
        <f t="shared" si="42"/>
        <v>5.7399999999999221</v>
      </c>
      <c r="D615" s="195">
        <f t="shared" si="42"/>
        <v>0.88070175438596487</v>
      </c>
      <c r="E615" s="195">
        <f t="shared" si="43"/>
        <v>5.7739071335902593E-2</v>
      </c>
      <c r="F615" s="195">
        <f t="shared" si="43"/>
        <v>3.9988236167359621</v>
      </c>
      <c r="G615" s="195">
        <f t="shared" si="43"/>
        <v>0.77894736842105261</v>
      </c>
      <c r="Q615" s="196">
        <f t="shared" si="44"/>
        <v>5.7299999999999223</v>
      </c>
      <c r="R615" s="201">
        <v>0.88070175438596487</v>
      </c>
      <c r="S615" s="201">
        <v>0.94221826927917951</v>
      </c>
      <c r="T615" s="201">
        <v>5.7781730720820434E-2</v>
      </c>
      <c r="U615" s="201">
        <v>3.9904714165903172</v>
      </c>
      <c r="V615" s="201">
        <v>0.77894736842105261</v>
      </c>
    </row>
    <row r="616" spans="1:22">
      <c r="A616" s="195">
        <f t="shared" si="40"/>
        <v>0.94231333612218549</v>
      </c>
      <c r="B616" s="195">
        <f t="shared" si="41"/>
        <v>0.94231333612218549</v>
      </c>
      <c r="C616" s="196">
        <f t="shared" si="42"/>
        <v>5.7499999999999218</v>
      </c>
      <c r="D616" s="195">
        <f t="shared" si="42"/>
        <v>0.88070175438596487</v>
      </c>
      <c r="E616" s="195">
        <f t="shared" si="43"/>
        <v>5.7686663877814424E-2</v>
      </c>
      <c r="F616" s="195">
        <f t="shared" si="43"/>
        <v>4.0074749029899559</v>
      </c>
      <c r="G616" s="195">
        <f t="shared" si="43"/>
        <v>0.77894736842105261</v>
      </c>
      <c r="Q616" s="196">
        <f t="shared" si="44"/>
        <v>5.7399999999999221</v>
      </c>
      <c r="R616" s="201">
        <v>0.88070175438596487</v>
      </c>
      <c r="S616" s="201">
        <v>0.94226092866409727</v>
      </c>
      <c r="T616" s="201">
        <v>5.7739071335902593E-2</v>
      </c>
      <c r="U616" s="201">
        <v>3.9988236167359621</v>
      </c>
      <c r="V616" s="201">
        <v>0.77894736842105261</v>
      </c>
    </row>
    <row r="617" spans="1:22">
      <c r="A617" s="195">
        <f t="shared" ref="A617:A680" si="45">S618</f>
        <v>0.94235578523805319</v>
      </c>
      <c r="B617" s="195">
        <f t="shared" ref="B617:B680" si="46">S618</f>
        <v>0.94235578523805319</v>
      </c>
      <c r="C617" s="196">
        <f t="shared" ref="C617:D680" si="47">Q618</f>
        <v>5.7599999999999216</v>
      </c>
      <c r="D617" s="195">
        <f t="shared" si="47"/>
        <v>0.88070175438596487</v>
      </c>
      <c r="E617" s="195">
        <f t="shared" ref="E617:G680" si="48">T618</f>
        <v>5.764421476194681E-2</v>
      </c>
      <c r="F617" s="195">
        <f t="shared" si="48"/>
        <v>4.0155417293448856</v>
      </c>
      <c r="G617" s="195">
        <f t="shared" si="48"/>
        <v>0.77894736842105261</v>
      </c>
      <c r="Q617" s="196">
        <f t="shared" si="44"/>
        <v>5.7499999999999218</v>
      </c>
      <c r="R617" s="201">
        <v>0.88070175438596487</v>
      </c>
      <c r="S617" s="201">
        <v>0.94231333612218549</v>
      </c>
      <c r="T617" s="201">
        <v>5.7686663877814424E-2</v>
      </c>
      <c r="U617" s="201">
        <v>4.0074749029899559</v>
      </c>
      <c r="V617" s="201">
        <v>0.77894736842105261</v>
      </c>
    </row>
    <row r="618" spans="1:22">
      <c r="A618" s="195">
        <f t="shared" si="45"/>
        <v>0.9424081926961414</v>
      </c>
      <c r="B618" s="195">
        <f t="shared" si="46"/>
        <v>0.9424081926961414</v>
      </c>
      <c r="C618" s="196">
        <f t="shared" si="47"/>
        <v>5.7699999999999214</v>
      </c>
      <c r="D618" s="195">
        <f t="shared" si="47"/>
        <v>0.88070175438596487</v>
      </c>
      <c r="E618" s="195">
        <f t="shared" si="48"/>
        <v>5.7591807303858648E-2</v>
      </c>
      <c r="F618" s="195">
        <f t="shared" si="48"/>
        <v>4.0241930155988763</v>
      </c>
      <c r="G618" s="195">
        <f t="shared" si="48"/>
        <v>0.77894736842105261</v>
      </c>
      <c r="Q618" s="196">
        <f t="shared" si="44"/>
        <v>5.7599999999999216</v>
      </c>
      <c r="R618" s="201">
        <v>0.88070175438596487</v>
      </c>
      <c r="S618" s="201">
        <v>0.94235578523805319</v>
      </c>
      <c r="T618" s="201">
        <v>5.764421476194681E-2</v>
      </c>
      <c r="U618" s="201">
        <v>4.0155417293448856</v>
      </c>
      <c r="V618" s="201">
        <v>0.77894736842105261</v>
      </c>
    </row>
    <row r="619" spans="1:22">
      <c r="A619" s="195">
        <f t="shared" si="45"/>
        <v>0.94245085208105928</v>
      </c>
      <c r="B619" s="195">
        <f t="shared" si="46"/>
        <v>0.94245085208105928</v>
      </c>
      <c r="C619" s="196">
        <f t="shared" si="47"/>
        <v>5.7799999999999212</v>
      </c>
      <c r="D619" s="195">
        <f t="shared" si="47"/>
        <v>0.88070175438596487</v>
      </c>
      <c r="E619" s="195">
        <f t="shared" si="48"/>
        <v>5.7549147918940766E-2</v>
      </c>
      <c r="F619" s="195">
        <f t="shared" si="48"/>
        <v>4.0325452157445216</v>
      </c>
      <c r="G619" s="195">
        <f t="shared" si="48"/>
        <v>0.77894736842105261</v>
      </c>
      <c r="Q619" s="196">
        <f t="shared" si="44"/>
        <v>5.7699999999999214</v>
      </c>
      <c r="R619" s="201">
        <v>0.88070175438596487</v>
      </c>
      <c r="S619" s="201">
        <v>0.9424081926961414</v>
      </c>
      <c r="T619" s="201">
        <v>5.7591807303858648E-2</v>
      </c>
      <c r="U619" s="201">
        <v>4.0241930155988763</v>
      </c>
      <c r="V619" s="201">
        <v>0.77894736842105261</v>
      </c>
    </row>
    <row r="620" spans="1:22">
      <c r="A620" s="195">
        <f t="shared" si="45"/>
        <v>0.94250556408793829</v>
      </c>
      <c r="B620" s="195">
        <f t="shared" si="46"/>
        <v>0.94250556408793829</v>
      </c>
      <c r="C620" s="196">
        <f t="shared" si="47"/>
        <v>5.789999999999921</v>
      </c>
      <c r="D620" s="195">
        <f t="shared" si="47"/>
        <v>0.88070175438596487</v>
      </c>
      <c r="E620" s="195">
        <f t="shared" si="48"/>
        <v>5.7494435912061666E-2</v>
      </c>
      <c r="F620" s="195">
        <f t="shared" si="48"/>
        <v>4.0419501021533888</v>
      </c>
      <c r="G620" s="195">
        <f t="shared" si="48"/>
        <v>0.77894736842105261</v>
      </c>
      <c r="Q620" s="196">
        <f t="shared" ref="Q620:Q683" si="49">Q619+0.01</f>
        <v>5.7799999999999212</v>
      </c>
      <c r="R620" s="201">
        <v>0.88070175438596487</v>
      </c>
      <c r="S620" s="201">
        <v>0.94245085208105928</v>
      </c>
      <c r="T620" s="201">
        <v>5.7549147918940766E-2</v>
      </c>
      <c r="U620" s="201">
        <v>4.0325452157445216</v>
      </c>
      <c r="V620" s="201">
        <v>0.77894736842105261</v>
      </c>
    </row>
    <row r="621" spans="1:22">
      <c r="A621" s="195">
        <f t="shared" si="45"/>
        <v>0.94254801320380599</v>
      </c>
      <c r="B621" s="195">
        <f t="shared" si="46"/>
        <v>0.94254801320380599</v>
      </c>
      <c r="C621" s="196">
        <f t="shared" si="47"/>
        <v>5.7999999999999208</v>
      </c>
      <c r="D621" s="195">
        <f t="shared" si="47"/>
        <v>0.88070175438596487</v>
      </c>
      <c r="E621" s="195">
        <f t="shared" si="48"/>
        <v>5.74519867961941E-2</v>
      </c>
      <c r="F621" s="195">
        <f t="shared" si="48"/>
        <v>4.0500169285083221</v>
      </c>
      <c r="G621" s="195">
        <f t="shared" si="48"/>
        <v>0.77894736842105261</v>
      </c>
      <c r="Q621" s="196">
        <f t="shared" si="49"/>
        <v>5.789999999999921</v>
      </c>
      <c r="R621" s="201">
        <v>0.88070175438596487</v>
      </c>
      <c r="S621" s="201">
        <v>0.94250556408793829</v>
      </c>
      <c r="T621" s="201">
        <v>5.7494435912061666E-2</v>
      </c>
      <c r="U621" s="201">
        <v>4.0419501021533888</v>
      </c>
      <c r="V621" s="201">
        <v>0.77894736842105261</v>
      </c>
    </row>
    <row r="622" spans="1:22">
      <c r="A622" s="195">
        <f t="shared" si="45"/>
        <v>0.94260063093094426</v>
      </c>
      <c r="B622" s="195">
        <f t="shared" si="46"/>
        <v>0.94260063093094426</v>
      </c>
      <c r="C622" s="196">
        <f t="shared" si="47"/>
        <v>5.8099999999999206</v>
      </c>
      <c r="D622" s="195">
        <f t="shared" si="47"/>
        <v>0.88070175438596487</v>
      </c>
      <c r="E622" s="195">
        <f t="shared" si="48"/>
        <v>5.7399369069055642E-2</v>
      </c>
      <c r="F622" s="195">
        <f t="shared" si="48"/>
        <v>4.0589535885530257</v>
      </c>
      <c r="G622" s="195">
        <f t="shared" si="48"/>
        <v>0.77894736842105261</v>
      </c>
      <c r="Q622" s="196">
        <f t="shared" si="49"/>
        <v>5.7999999999999208</v>
      </c>
      <c r="R622" s="201">
        <v>0.88070175438596487</v>
      </c>
      <c r="S622" s="201">
        <v>0.94254801320380599</v>
      </c>
      <c r="T622" s="201">
        <v>5.74519867961941E-2</v>
      </c>
      <c r="U622" s="201">
        <v>4.0500169285083221</v>
      </c>
      <c r="V622" s="201">
        <v>0.77894736842105261</v>
      </c>
    </row>
    <row r="623" spans="1:22">
      <c r="A623" s="195">
        <f t="shared" si="45"/>
        <v>0.94265303838903247</v>
      </c>
      <c r="B623" s="195">
        <f t="shared" si="46"/>
        <v>0.94265303838903247</v>
      </c>
      <c r="C623" s="196">
        <f t="shared" si="47"/>
        <v>5.8199999999999203</v>
      </c>
      <c r="D623" s="195">
        <f t="shared" si="47"/>
        <v>0.88070175438596487</v>
      </c>
      <c r="E623" s="195">
        <f t="shared" si="48"/>
        <v>5.7346961610967487E-2</v>
      </c>
      <c r="F623" s="195">
        <f t="shared" si="48"/>
        <v>4.0676048748070146</v>
      </c>
      <c r="G623" s="195">
        <f t="shared" si="48"/>
        <v>0.77894736842105261</v>
      </c>
      <c r="Q623" s="196">
        <f t="shared" si="49"/>
        <v>5.8099999999999206</v>
      </c>
      <c r="R623" s="201">
        <v>0.88070175438596487</v>
      </c>
      <c r="S623" s="201">
        <v>0.94260063093094426</v>
      </c>
      <c r="T623" s="201">
        <v>5.7399369069055642E-2</v>
      </c>
      <c r="U623" s="201">
        <v>4.0589535885530257</v>
      </c>
      <c r="V623" s="201">
        <v>0.77894736842105261</v>
      </c>
    </row>
    <row r="624" spans="1:22">
      <c r="A624" s="195">
        <f t="shared" si="45"/>
        <v>0.94269548750490018</v>
      </c>
      <c r="B624" s="195">
        <f t="shared" si="46"/>
        <v>0.94269548750490018</v>
      </c>
      <c r="C624" s="196">
        <f t="shared" si="47"/>
        <v>5.8299999999999201</v>
      </c>
      <c r="D624" s="195">
        <f t="shared" si="47"/>
        <v>0.88070175438596487</v>
      </c>
      <c r="E624" s="195">
        <f t="shared" si="48"/>
        <v>5.7304512495099866E-2</v>
      </c>
      <c r="F624" s="195">
        <f t="shared" si="48"/>
        <v>4.0756717011619461</v>
      </c>
      <c r="G624" s="195">
        <f t="shared" si="48"/>
        <v>0.77894736842105261</v>
      </c>
      <c r="Q624" s="196">
        <f t="shared" si="49"/>
        <v>5.8199999999999203</v>
      </c>
      <c r="R624" s="201">
        <v>0.88070175438596487</v>
      </c>
      <c r="S624" s="201">
        <v>0.94265303838903247</v>
      </c>
      <c r="T624" s="201">
        <v>5.7346961610967487E-2</v>
      </c>
      <c r="U624" s="201">
        <v>4.0676048748070146</v>
      </c>
      <c r="V624" s="201">
        <v>0.77894736842105261</v>
      </c>
    </row>
    <row r="625" spans="1:22">
      <c r="A625" s="195">
        <f t="shared" si="45"/>
        <v>0.94274810523203856</v>
      </c>
      <c r="B625" s="195">
        <f t="shared" si="46"/>
        <v>0.94274810523203856</v>
      </c>
      <c r="C625" s="196">
        <f t="shared" si="47"/>
        <v>5.8399999999999199</v>
      </c>
      <c r="D625" s="195">
        <f t="shared" si="47"/>
        <v>0.88070175438596487</v>
      </c>
      <c r="E625" s="195">
        <f t="shared" si="48"/>
        <v>5.7251894767961414E-2</v>
      </c>
      <c r="F625" s="195">
        <f t="shared" si="48"/>
        <v>4.0846083612066533</v>
      </c>
      <c r="G625" s="195">
        <f t="shared" si="48"/>
        <v>0.77894736842105261</v>
      </c>
      <c r="Q625" s="196">
        <f t="shared" si="49"/>
        <v>5.8299999999999201</v>
      </c>
      <c r="R625" s="201">
        <v>0.88070175438596487</v>
      </c>
      <c r="S625" s="201">
        <v>0.94269548750490018</v>
      </c>
      <c r="T625" s="201">
        <v>5.7304512495099866E-2</v>
      </c>
      <c r="U625" s="201">
        <v>4.0756717011619461</v>
      </c>
      <c r="V625" s="201">
        <v>0.77894736842105261</v>
      </c>
    </row>
    <row r="626" spans="1:22">
      <c r="A626" s="195">
        <f t="shared" si="45"/>
        <v>0.94279055434790626</v>
      </c>
      <c r="B626" s="195">
        <f t="shared" si="46"/>
        <v>0.94279055434790626</v>
      </c>
      <c r="C626" s="196">
        <f t="shared" si="47"/>
        <v>5.8499999999999197</v>
      </c>
      <c r="D626" s="195">
        <f t="shared" si="47"/>
        <v>0.88070175438596487</v>
      </c>
      <c r="E626" s="195">
        <f t="shared" si="48"/>
        <v>5.7209445652093842E-2</v>
      </c>
      <c r="F626" s="195">
        <f t="shared" si="48"/>
        <v>4.092675187561583</v>
      </c>
      <c r="G626" s="195">
        <f t="shared" si="48"/>
        <v>0.77894736842105261</v>
      </c>
      <c r="Q626" s="196">
        <f t="shared" si="49"/>
        <v>5.8399999999999199</v>
      </c>
      <c r="R626" s="201">
        <v>0.88070175438596487</v>
      </c>
      <c r="S626" s="201">
        <v>0.94274810523203856</v>
      </c>
      <c r="T626" s="201">
        <v>5.7251894767961414E-2</v>
      </c>
      <c r="U626" s="201">
        <v>4.0846083612066533</v>
      </c>
      <c r="V626" s="201">
        <v>0.77894736842105261</v>
      </c>
    </row>
    <row r="627" spans="1:22">
      <c r="A627" s="195">
        <f t="shared" si="45"/>
        <v>0.94284296180599436</v>
      </c>
      <c r="B627" s="195">
        <f t="shared" si="46"/>
        <v>0.94284296180599436</v>
      </c>
      <c r="C627" s="196">
        <f t="shared" si="47"/>
        <v>5.8599999999999195</v>
      </c>
      <c r="D627" s="195">
        <f t="shared" si="47"/>
        <v>0.88070175438596487</v>
      </c>
      <c r="E627" s="195">
        <f t="shared" si="48"/>
        <v>5.7157038194005659E-2</v>
      </c>
      <c r="F627" s="195">
        <f t="shared" si="48"/>
        <v>4.1013264738155746</v>
      </c>
      <c r="G627" s="195">
        <f t="shared" si="48"/>
        <v>0.77894736842105261</v>
      </c>
      <c r="Q627" s="196">
        <f t="shared" si="49"/>
        <v>5.8499999999999197</v>
      </c>
      <c r="R627" s="201">
        <v>0.88070175438596487</v>
      </c>
      <c r="S627" s="201">
        <v>0.94279055434790626</v>
      </c>
      <c r="T627" s="201">
        <v>5.7209445652093842E-2</v>
      </c>
      <c r="U627" s="201">
        <v>4.092675187561583</v>
      </c>
      <c r="V627" s="201">
        <v>0.77894736842105261</v>
      </c>
    </row>
    <row r="628" spans="1:22">
      <c r="A628" s="195">
        <f t="shared" si="45"/>
        <v>0.94288562119091224</v>
      </c>
      <c r="B628" s="195">
        <f t="shared" si="46"/>
        <v>0.94288562119091224</v>
      </c>
      <c r="C628" s="196">
        <f t="shared" si="47"/>
        <v>5.8699999999999193</v>
      </c>
      <c r="D628" s="195">
        <f t="shared" si="47"/>
        <v>0.88070175438596487</v>
      </c>
      <c r="E628" s="195">
        <f t="shared" si="48"/>
        <v>5.7114378809087783E-2</v>
      </c>
      <c r="F628" s="195">
        <f t="shared" si="48"/>
        <v>4.1097431383307548</v>
      </c>
      <c r="G628" s="195">
        <f t="shared" si="48"/>
        <v>0.77894736842105261</v>
      </c>
      <c r="Q628" s="196">
        <f t="shared" si="49"/>
        <v>5.8599999999999195</v>
      </c>
      <c r="R628" s="201">
        <v>0.88070175438596487</v>
      </c>
      <c r="S628" s="201">
        <v>0.94284296180599436</v>
      </c>
      <c r="T628" s="201">
        <v>5.7157038194005659E-2</v>
      </c>
      <c r="U628" s="201">
        <v>4.1013264738155746</v>
      </c>
      <c r="V628" s="201">
        <v>0.77894736842105261</v>
      </c>
    </row>
    <row r="629" spans="1:22">
      <c r="A629" s="195">
        <f t="shared" si="45"/>
        <v>0.94293823891805073</v>
      </c>
      <c r="B629" s="195">
        <f t="shared" si="46"/>
        <v>0.94293823891805073</v>
      </c>
      <c r="C629" s="196">
        <f t="shared" si="47"/>
        <v>5.8799999999999191</v>
      </c>
      <c r="D629" s="195">
        <f t="shared" si="47"/>
        <v>0.88070175438596487</v>
      </c>
      <c r="E629" s="195">
        <f t="shared" si="48"/>
        <v>5.7061761081949339E-2</v>
      </c>
      <c r="F629" s="195">
        <f t="shared" si="48"/>
        <v>4.1186797983754611</v>
      </c>
      <c r="G629" s="195">
        <f t="shared" si="48"/>
        <v>0.77894736842105261</v>
      </c>
      <c r="Q629" s="196">
        <f t="shared" si="49"/>
        <v>5.8699999999999193</v>
      </c>
      <c r="R629" s="201">
        <v>0.88070175438596487</v>
      </c>
      <c r="S629" s="201">
        <v>0.94288562119091224</v>
      </c>
      <c r="T629" s="201">
        <v>5.7114378809087783E-2</v>
      </c>
      <c r="U629" s="201">
        <v>4.1097431383307548</v>
      </c>
      <c r="V629" s="201">
        <v>0.77894736842105261</v>
      </c>
    </row>
    <row r="630" spans="1:22">
      <c r="A630" s="195">
        <f t="shared" si="45"/>
        <v>0.94299064637613872</v>
      </c>
      <c r="B630" s="195">
        <f t="shared" si="46"/>
        <v>0.94299064637613872</v>
      </c>
      <c r="C630" s="196">
        <f t="shared" si="47"/>
        <v>5.8899999999999189</v>
      </c>
      <c r="D630" s="195">
        <f t="shared" si="47"/>
        <v>0.88070175438596487</v>
      </c>
      <c r="E630" s="195">
        <f t="shared" si="48"/>
        <v>5.7009353623861184E-2</v>
      </c>
      <c r="F630" s="195">
        <f t="shared" si="48"/>
        <v>4.1273310846294518</v>
      </c>
      <c r="G630" s="195">
        <f t="shared" si="48"/>
        <v>0.77894736842105261</v>
      </c>
      <c r="Q630" s="196">
        <f t="shared" si="49"/>
        <v>5.8799999999999191</v>
      </c>
      <c r="R630" s="201">
        <v>0.88070175438596487</v>
      </c>
      <c r="S630" s="201">
        <v>0.94293823891805073</v>
      </c>
      <c r="T630" s="201">
        <v>5.7061761081949339E-2</v>
      </c>
      <c r="U630" s="201">
        <v>4.1186797983754611</v>
      </c>
      <c r="V630" s="201">
        <v>0.77894736842105261</v>
      </c>
    </row>
    <row r="631" spans="1:22">
      <c r="A631" s="195">
        <f t="shared" si="45"/>
        <v>0.94303518977174694</v>
      </c>
      <c r="B631" s="195">
        <f t="shared" si="46"/>
        <v>0.94303518977174694</v>
      </c>
      <c r="C631" s="196">
        <f t="shared" si="47"/>
        <v>5.8999999999999186</v>
      </c>
      <c r="D631" s="195">
        <f t="shared" si="47"/>
        <v>0.88070175438596487</v>
      </c>
      <c r="E631" s="195">
        <f t="shared" si="48"/>
        <v>5.6964810228252942E-2</v>
      </c>
      <c r="F631" s="195">
        <f t="shared" si="48"/>
        <v>4.1358016729790066</v>
      </c>
      <c r="G631" s="195">
        <f t="shared" si="48"/>
        <v>0.77894736842105261</v>
      </c>
      <c r="Q631" s="196">
        <f t="shared" si="49"/>
        <v>5.8899999999999189</v>
      </c>
      <c r="R631" s="201">
        <v>0.88070175438596487</v>
      </c>
      <c r="S631" s="201">
        <v>0.94299064637613872</v>
      </c>
      <c r="T631" s="201">
        <v>5.7009353623861184E-2</v>
      </c>
      <c r="U631" s="201">
        <v>4.1273310846294518</v>
      </c>
      <c r="V631" s="201">
        <v>0.77894736842105261</v>
      </c>
    </row>
    <row r="632" spans="1:22">
      <c r="A632" s="195">
        <f t="shared" si="45"/>
        <v>0.94308780749888554</v>
      </c>
      <c r="B632" s="195">
        <f t="shared" si="46"/>
        <v>0.94308780749888554</v>
      </c>
      <c r="C632" s="196">
        <f t="shared" si="47"/>
        <v>5.9099999999999184</v>
      </c>
      <c r="D632" s="195">
        <f t="shared" si="47"/>
        <v>0.88070175438596487</v>
      </c>
      <c r="E632" s="195">
        <f t="shared" si="48"/>
        <v>5.6912192501114484E-2</v>
      </c>
      <c r="F632" s="195">
        <f t="shared" si="48"/>
        <v>4.1447383330237146</v>
      </c>
      <c r="G632" s="195">
        <f t="shared" si="48"/>
        <v>0.77894736842105261</v>
      </c>
      <c r="Q632" s="196">
        <f t="shared" si="49"/>
        <v>5.8999999999999186</v>
      </c>
      <c r="R632" s="201">
        <v>0.88070175438596487</v>
      </c>
      <c r="S632" s="201">
        <v>0.94303518977174694</v>
      </c>
      <c r="T632" s="201">
        <v>5.6964810228252942E-2</v>
      </c>
      <c r="U632" s="201">
        <v>4.1358016729790066</v>
      </c>
      <c r="V632" s="201">
        <v>0.77894736842105261</v>
      </c>
    </row>
    <row r="633" spans="1:22">
      <c r="A633" s="195">
        <f t="shared" si="45"/>
        <v>0.94313025661475314</v>
      </c>
      <c r="B633" s="195">
        <f t="shared" si="46"/>
        <v>0.94313025661475314</v>
      </c>
      <c r="C633" s="196">
        <f t="shared" si="47"/>
        <v>5.9199999999999182</v>
      </c>
      <c r="D633" s="195">
        <f t="shared" si="47"/>
        <v>0.88070175438596487</v>
      </c>
      <c r="E633" s="195">
        <f t="shared" si="48"/>
        <v>5.686974338524689E-2</v>
      </c>
      <c r="F633" s="195">
        <f t="shared" si="48"/>
        <v>4.1528051593786453</v>
      </c>
      <c r="G633" s="195">
        <f t="shared" si="48"/>
        <v>0.77894736842105261</v>
      </c>
      <c r="Q633" s="196">
        <f t="shared" si="49"/>
        <v>5.9099999999999184</v>
      </c>
      <c r="R633" s="201">
        <v>0.88070175438596487</v>
      </c>
      <c r="S633" s="201">
        <v>0.94308780749888554</v>
      </c>
      <c r="T633" s="201">
        <v>5.6912192501114484E-2</v>
      </c>
      <c r="U633" s="201">
        <v>4.1447383330237146</v>
      </c>
      <c r="V633" s="201">
        <v>0.77894736842105261</v>
      </c>
    </row>
    <row r="634" spans="1:22">
      <c r="A634" s="195">
        <f t="shared" si="45"/>
        <v>0.94318266407284124</v>
      </c>
      <c r="B634" s="195">
        <f t="shared" si="46"/>
        <v>0.94318266407284124</v>
      </c>
      <c r="C634" s="196">
        <f t="shared" si="47"/>
        <v>5.929999999999918</v>
      </c>
      <c r="D634" s="195">
        <f t="shared" si="47"/>
        <v>0.88070175438596487</v>
      </c>
      <c r="E634" s="195">
        <f t="shared" si="48"/>
        <v>5.6817335927158721E-2</v>
      </c>
      <c r="F634" s="195">
        <f t="shared" si="48"/>
        <v>4.1614564456326351</v>
      </c>
      <c r="G634" s="195">
        <f t="shared" si="48"/>
        <v>0.78245614035087718</v>
      </c>
      <c r="Q634" s="196">
        <f t="shared" si="49"/>
        <v>5.9199999999999182</v>
      </c>
      <c r="R634" s="201">
        <v>0.88070175438596487</v>
      </c>
      <c r="S634" s="201">
        <v>0.94313025661475314</v>
      </c>
      <c r="T634" s="201">
        <v>5.686974338524689E-2</v>
      </c>
      <c r="U634" s="201">
        <v>4.1528051593786453</v>
      </c>
      <c r="V634" s="201">
        <v>0.77894736842105261</v>
      </c>
    </row>
    <row r="635" spans="1:22">
      <c r="A635" s="195">
        <f t="shared" si="45"/>
        <v>0.94322532345775922</v>
      </c>
      <c r="B635" s="195">
        <f t="shared" si="46"/>
        <v>0.94322532345775922</v>
      </c>
      <c r="C635" s="196">
        <f t="shared" si="47"/>
        <v>5.9399999999999178</v>
      </c>
      <c r="D635" s="195">
        <f t="shared" si="47"/>
        <v>0.88070175438596487</v>
      </c>
      <c r="E635" s="195">
        <f t="shared" si="48"/>
        <v>5.6774676542240866E-2</v>
      </c>
      <c r="F635" s="195">
        <f t="shared" si="48"/>
        <v>4.1698086457782768</v>
      </c>
      <c r="G635" s="195">
        <f t="shared" si="48"/>
        <v>0.78245614035087718</v>
      </c>
      <c r="Q635" s="196">
        <f t="shared" si="49"/>
        <v>5.929999999999918</v>
      </c>
      <c r="R635" s="201">
        <v>0.88070175438596487</v>
      </c>
      <c r="S635" s="201">
        <v>0.94318266407284124</v>
      </c>
      <c r="T635" s="201">
        <v>5.6817335927158721E-2</v>
      </c>
      <c r="U635" s="201">
        <v>4.1614564456326351</v>
      </c>
      <c r="V635" s="201">
        <v>0.78245614035087718</v>
      </c>
    </row>
    <row r="636" spans="1:22">
      <c r="A636" s="195">
        <f t="shared" si="45"/>
        <v>0.94327794118489749</v>
      </c>
      <c r="B636" s="195">
        <f t="shared" si="46"/>
        <v>0.94327794118489749</v>
      </c>
      <c r="C636" s="196">
        <f t="shared" si="47"/>
        <v>5.9499999999999176</v>
      </c>
      <c r="D636" s="195">
        <f t="shared" si="47"/>
        <v>0.88070175438596487</v>
      </c>
      <c r="E636" s="195">
        <f t="shared" si="48"/>
        <v>5.6722058815102415E-2</v>
      </c>
      <c r="F636" s="195">
        <f t="shared" si="48"/>
        <v>4.1788097701925251</v>
      </c>
      <c r="G636" s="195">
        <f t="shared" si="48"/>
        <v>0.78245614035087718</v>
      </c>
      <c r="Q636" s="196">
        <f t="shared" si="49"/>
        <v>5.9399999999999178</v>
      </c>
      <c r="R636" s="201">
        <v>0.88070175438596487</v>
      </c>
      <c r="S636" s="201">
        <v>0.94322532345775922</v>
      </c>
      <c r="T636" s="201">
        <v>5.6774676542240866E-2</v>
      </c>
      <c r="U636" s="201">
        <v>4.1698086457782768</v>
      </c>
      <c r="V636" s="201">
        <v>0.78245614035087718</v>
      </c>
    </row>
    <row r="637" spans="1:22">
      <c r="A637" s="195">
        <f t="shared" si="45"/>
        <v>0.9433203903007652</v>
      </c>
      <c r="B637" s="195">
        <f t="shared" si="46"/>
        <v>0.9433203903007652</v>
      </c>
      <c r="C637" s="196">
        <f t="shared" si="47"/>
        <v>5.9599999999999174</v>
      </c>
      <c r="D637" s="195">
        <f t="shared" si="47"/>
        <v>0.88070175438596487</v>
      </c>
      <c r="E637" s="195">
        <f t="shared" si="48"/>
        <v>5.6679609699234842E-2</v>
      </c>
      <c r="F637" s="195">
        <f t="shared" si="48"/>
        <v>4.1868765965474548</v>
      </c>
      <c r="G637" s="195">
        <f t="shared" si="48"/>
        <v>0.78245614035087718</v>
      </c>
      <c r="Q637" s="196">
        <f t="shared" si="49"/>
        <v>5.9499999999999176</v>
      </c>
      <c r="R637" s="201">
        <v>0.88070175438596487</v>
      </c>
      <c r="S637" s="201">
        <v>0.94327794118489749</v>
      </c>
      <c r="T637" s="201">
        <v>5.6722058815102415E-2</v>
      </c>
      <c r="U637" s="201">
        <v>4.1788097701925251</v>
      </c>
      <c r="V637" s="201">
        <v>0.78245614035087718</v>
      </c>
    </row>
    <row r="638" spans="1:22">
      <c r="A638" s="195">
        <f t="shared" si="45"/>
        <v>0.94337279775885341</v>
      </c>
      <c r="B638" s="195">
        <f t="shared" si="46"/>
        <v>0.94337279775885341</v>
      </c>
      <c r="C638" s="196">
        <f t="shared" si="47"/>
        <v>5.9699999999999172</v>
      </c>
      <c r="D638" s="195">
        <f t="shared" si="47"/>
        <v>0.88070175438596487</v>
      </c>
      <c r="E638" s="195">
        <f t="shared" si="48"/>
        <v>5.6627202241146653E-2</v>
      </c>
      <c r="F638" s="195">
        <f t="shared" si="48"/>
        <v>4.1955278828014446</v>
      </c>
      <c r="G638" s="195">
        <f t="shared" si="48"/>
        <v>0.78245614035087718</v>
      </c>
      <c r="Q638" s="196">
        <f t="shared" si="49"/>
        <v>5.9599999999999174</v>
      </c>
      <c r="R638" s="201">
        <v>0.88070175438596487</v>
      </c>
      <c r="S638" s="201">
        <v>0.9433203903007652</v>
      </c>
      <c r="T638" s="201">
        <v>5.6679609699234842E-2</v>
      </c>
      <c r="U638" s="201">
        <v>4.1868765965474548</v>
      </c>
      <c r="V638" s="201">
        <v>0.78245614035087718</v>
      </c>
    </row>
    <row r="639" spans="1:22">
      <c r="A639" s="195">
        <f t="shared" si="45"/>
        <v>0.94342541548599179</v>
      </c>
      <c r="B639" s="195">
        <f t="shared" si="46"/>
        <v>0.94342541548599179</v>
      </c>
      <c r="C639" s="196">
        <f t="shared" si="47"/>
        <v>5.9799999999999169</v>
      </c>
      <c r="D639" s="195">
        <f t="shared" si="47"/>
        <v>0.88070175438596487</v>
      </c>
      <c r="E639" s="195">
        <f t="shared" si="48"/>
        <v>5.6574584514008174E-2</v>
      </c>
      <c r="F639" s="195">
        <f t="shared" si="48"/>
        <v>4.2044645428461509</v>
      </c>
      <c r="G639" s="195">
        <f t="shared" si="48"/>
        <v>0.78245614035087718</v>
      </c>
      <c r="Q639" s="196">
        <f t="shared" si="49"/>
        <v>5.9699999999999172</v>
      </c>
      <c r="R639" s="201">
        <v>0.88070175438596487</v>
      </c>
      <c r="S639" s="201">
        <v>0.94337279775885341</v>
      </c>
      <c r="T639" s="201">
        <v>5.6627202241146653E-2</v>
      </c>
      <c r="U639" s="201">
        <v>4.1955278828014446</v>
      </c>
      <c r="V639" s="201">
        <v>0.78245614035087718</v>
      </c>
    </row>
    <row r="640" spans="1:22">
      <c r="A640" s="195">
        <f t="shared" si="45"/>
        <v>0.9434678646018595</v>
      </c>
      <c r="B640" s="195">
        <f t="shared" si="46"/>
        <v>0.9434678646018595</v>
      </c>
      <c r="C640" s="196">
        <f t="shared" si="47"/>
        <v>5.9899999999999167</v>
      </c>
      <c r="D640" s="195">
        <f t="shared" si="47"/>
        <v>0.88070175438596487</v>
      </c>
      <c r="E640" s="195">
        <f t="shared" si="48"/>
        <v>5.6532135398140594E-2</v>
      </c>
      <c r="F640" s="195">
        <f t="shared" si="48"/>
        <v>4.2125313692010824</v>
      </c>
      <c r="G640" s="195">
        <f t="shared" si="48"/>
        <v>0.78245614035087718</v>
      </c>
      <c r="Q640" s="196">
        <f t="shared" si="49"/>
        <v>5.9799999999999169</v>
      </c>
      <c r="R640" s="201">
        <v>0.88070175438596487</v>
      </c>
      <c r="S640" s="201">
        <v>0.94342541548599179</v>
      </c>
      <c r="T640" s="201">
        <v>5.6574584514008174E-2</v>
      </c>
      <c r="U640" s="201">
        <v>4.2044645428461509</v>
      </c>
      <c r="V640" s="201">
        <v>0.78245614035087718</v>
      </c>
    </row>
    <row r="641" spans="1:22">
      <c r="A641" s="195">
        <f t="shared" si="45"/>
        <v>0.94352236633968822</v>
      </c>
      <c r="B641" s="195">
        <f t="shared" si="46"/>
        <v>0.94352236633968822</v>
      </c>
      <c r="C641" s="196">
        <f t="shared" si="47"/>
        <v>5.9999999999999165</v>
      </c>
      <c r="D641" s="195">
        <f t="shared" si="47"/>
        <v>0.88070175438596487</v>
      </c>
      <c r="E641" s="195">
        <f t="shared" si="48"/>
        <v>5.6477633660311791E-2</v>
      </c>
      <c r="F641" s="195">
        <f t="shared" si="48"/>
        <v>4.2215864174496982</v>
      </c>
      <c r="G641" s="195">
        <f t="shared" si="48"/>
        <v>0.78245614035087718</v>
      </c>
      <c r="Q641" s="196">
        <f t="shared" si="49"/>
        <v>5.9899999999999167</v>
      </c>
      <c r="R641" s="201">
        <v>0.88070175438596487</v>
      </c>
      <c r="S641" s="201">
        <v>0.9434678646018595</v>
      </c>
      <c r="T641" s="201">
        <v>5.6532135398140594E-2</v>
      </c>
      <c r="U641" s="201">
        <v>4.2125313692010824</v>
      </c>
      <c r="V641" s="201">
        <v>0.78245614035087718</v>
      </c>
    </row>
    <row r="642" spans="1:22">
      <c r="A642" s="195">
        <f t="shared" si="45"/>
        <v>0.94356502572460599</v>
      </c>
      <c r="B642" s="195">
        <f t="shared" si="46"/>
        <v>0.94356502572460599</v>
      </c>
      <c r="C642" s="196">
        <f t="shared" si="47"/>
        <v>6.0099999999999163</v>
      </c>
      <c r="D642" s="195">
        <f t="shared" si="47"/>
        <v>0.88070175438596487</v>
      </c>
      <c r="E642" s="195">
        <f t="shared" si="48"/>
        <v>5.6434974275393915E-2</v>
      </c>
      <c r="F642" s="195">
        <f t="shared" si="48"/>
        <v>4.2299848767864008</v>
      </c>
      <c r="G642" s="195">
        <f t="shared" si="48"/>
        <v>0.78245614035087718</v>
      </c>
      <c r="Q642" s="196">
        <f t="shared" si="49"/>
        <v>5.9999999999999165</v>
      </c>
      <c r="R642" s="201">
        <v>0.88070175438596487</v>
      </c>
      <c r="S642" s="201">
        <v>0.94352236633968822</v>
      </c>
      <c r="T642" s="201">
        <v>5.6477633660311791E-2</v>
      </c>
      <c r="U642" s="201">
        <v>4.2215864174496982</v>
      </c>
      <c r="V642" s="201">
        <v>0.78245614035087718</v>
      </c>
    </row>
    <row r="643" spans="1:22">
      <c r="A643" s="195">
        <f t="shared" si="45"/>
        <v>0.9436174331826942</v>
      </c>
      <c r="B643" s="195">
        <f t="shared" si="46"/>
        <v>0.9436174331826942</v>
      </c>
      <c r="C643" s="196">
        <f t="shared" si="47"/>
        <v>6.0199999999999161</v>
      </c>
      <c r="D643" s="195">
        <f t="shared" si="47"/>
        <v>0.88070175438596487</v>
      </c>
      <c r="E643" s="195">
        <f t="shared" si="48"/>
        <v>5.6382566817305746E-2</v>
      </c>
      <c r="F643" s="195">
        <f t="shared" si="48"/>
        <v>4.2386361630403906</v>
      </c>
      <c r="G643" s="195">
        <f t="shared" si="48"/>
        <v>0.78245614035087718</v>
      </c>
      <c r="Q643" s="196">
        <f t="shared" si="49"/>
        <v>6.0099999999999163</v>
      </c>
      <c r="R643" s="201">
        <v>0.88070175438596487</v>
      </c>
      <c r="S643" s="201">
        <v>0.94356502572460599</v>
      </c>
      <c r="T643" s="201">
        <v>5.6434974275393915E-2</v>
      </c>
      <c r="U643" s="201">
        <v>4.2299848767864008</v>
      </c>
      <c r="V643" s="201">
        <v>0.78245614035087718</v>
      </c>
    </row>
    <row r="644" spans="1:22">
      <c r="A644" s="195">
        <f t="shared" si="45"/>
        <v>0.94366009256761207</v>
      </c>
      <c r="B644" s="195">
        <f t="shared" si="46"/>
        <v>0.94366009256761207</v>
      </c>
      <c r="C644" s="196">
        <f t="shared" si="47"/>
        <v>6.0299999999999159</v>
      </c>
      <c r="D644" s="195">
        <f t="shared" si="47"/>
        <v>0.88070175438596487</v>
      </c>
      <c r="E644" s="195">
        <f t="shared" si="48"/>
        <v>5.6339907432387905E-2</v>
      </c>
      <c r="F644" s="195">
        <f t="shared" si="48"/>
        <v>4.2470528275555726</v>
      </c>
      <c r="G644" s="195">
        <f t="shared" si="48"/>
        <v>0.78245614035087718</v>
      </c>
      <c r="Q644" s="196">
        <f t="shared" si="49"/>
        <v>6.0199999999999161</v>
      </c>
      <c r="R644" s="201">
        <v>0.88070175438596487</v>
      </c>
      <c r="S644" s="201">
        <v>0.9436174331826942</v>
      </c>
      <c r="T644" s="201">
        <v>5.6382566817305746E-2</v>
      </c>
      <c r="U644" s="201">
        <v>4.2386361630403906</v>
      </c>
      <c r="V644" s="201">
        <v>0.78245614035087718</v>
      </c>
    </row>
    <row r="645" spans="1:22">
      <c r="A645" s="195">
        <f t="shared" si="45"/>
        <v>0.94371250002570017</v>
      </c>
      <c r="B645" s="195">
        <f t="shared" si="46"/>
        <v>0.94371250002570017</v>
      </c>
      <c r="C645" s="196">
        <f t="shared" si="47"/>
        <v>6.0399999999999157</v>
      </c>
      <c r="D645" s="195">
        <f t="shared" si="47"/>
        <v>0.88070175438596487</v>
      </c>
      <c r="E645" s="195">
        <f t="shared" si="48"/>
        <v>5.6287499974299736E-2</v>
      </c>
      <c r="F645" s="195">
        <f t="shared" si="48"/>
        <v>4.255704113809565</v>
      </c>
      <c r="G645" s="195">
        <f t="shared" si="48"/>
        <v>0.78245614035087718</v>
      </c>
      <c r="Q645" s="196">
        <f t="shared" si="49"/>
        <v>6.0299999999999159</v>
      </c>
      <c r="R645" s="201">
        <v>0.88070175438596487</v>
      </c>
      <c r="S645" s="201">
        <v>0.94366009256761207</v>
      </c>
      <c r="T645" s="201">
        <v>5.6339907432387905E-2</v>
      </c>
      <c r="U645" s="201">
        <v>4.2470528275555726</v>
      </c>
      <c r="V645" s="201">
        <v>0.78245614035087718</v>
      </c>
    </row>
    <row r="646" spans="1:22">
      <c r="A646" s="195">
        <f t="shared" si="45"/>
        <v>0.94375515941061827</v>
      </c>
      <c r="B646" s="195">
        <f t="shared" si="46"/>
        <v>0.94375515941061827</v>
      </c>
      <c r="C646" s="196">
        <f t="shared" si="47"/>
        <v>6.0499999999999154</v>
      </c>
      <c r="D646" s="195">
        <f t="shared" si="47"/>
        <v>0.88070175438596487</v>
      </c>
      <c r="E646" s="195">
        <f t="shared" si="48"/>
        <v>5.624484058938186E-2</v>
      </c>
      <c r="F646" s="195">
        <f t="shared" si="48"/>
        <v>4.2640563139552103</v>
      </c>
      <c r="G646" s="195">
        <f t="shared" si="48"/>
        <v>0.78245614035087718</v>
      </c>
      <c r="Q646" s="196">
        <f t="shared" si="49"/>
        <v>6.0399999999999157</v>
      </c>
      <c r="R646" s="201">
        <v>0.88070175438596487</v>
      </c>
      <c r="S646" s="201">
        <v>0.94371250002570017</v>
      </c>
      <c r="T646" s="201">
        <v>5.6287499974299736E-2</v>
      </c>
      <c r="U646" s="201">
        <v>4.255704113809565</v>
      </c>
      <c r="V646" s="201">
        <v>0.78245614035087718</v>
      </c>
    </row>
    <row r="647" spans="1:22">
      <c r="A647" s="195">
        <f t="shared" si="45"/>
        <v>0.94380756686870626</v>
      </c>
      <c r="B647" s="195">
        <f t="shared" si="46"/>
        <v>0.94380756686870626</v>
      </c>
      <c r="C647" s="196">
        <f t="shared" si="47"/>
        <v>6.0599999999999152</v>
      </c>
      <c r="D647" s="195">
        <f t="shared" si="47"/>
        <v>0.88070175438596487</v>
      </c>
      <c r="E647" s="195">
        <f t="shared" si="48"/>
        <v>5.6192433131293691E-2</v>
      </c>
      <c r="F647" s="195">
        <f t="shared" si="48"/>
        <v>4.2727076002092019</v>
      </c>
      <c r="G647" s="195">
        <f t="shared" si="48"/>
        <v>0.78245614035087718</v>
      </c>
      <c r="Q647" s="196">
        <f t="shared" si="49"/>
        <v>6.0499999999999154</v>
      </c>
      <c r="R647" s="201">
        <v>0.88070175438596487</v>
      </c>
      <c r="S647" s="201">
        <v>0.94375515941061827</v>
      </c>
      <c r="T647" s="201">
        <v>5.624484058938186E-2</v>
      </c>
      <c r="U647" s="201">
        <v>4.2640563139552103</v>
      </c>
      <c r="V647" s="201">
        <v>0.78245614035087718</v>
      </c>
    </row>
    <row r="648" spans="1:22">
      <c r="A648" s="195">
        <f t="shared" si="45"/>
        <v>0.94385997432679447</v>
      </c>
      <c r="B648" s="195">
        <f t="shared" si="46"/>
        <v>0.94385997432679447</v>
      </c>
      <c r="C648" s="196">
        <f t="shared" si="47"/>
        <v>6.069999999999915</v>
      </c>
      <c r="D648" s="195">
        <f t="shared" si="47"/>
        <v>0.88070175438596487</v>
      </c>
      <c r="E648" s="195">
        <f t="shared" si="48"/>
        <v>5.6140025673205494E-2</v>
      </c>
      <c r="F648" s="195">
        <f t="shared" si="48"/>
        <v>4.2813588864631926</v>
      </c>
      <c r="G648" s="195">
        <f t="shared" si="48"/>
        <v>0.78245614035087718</v>
      </c>
      <c r="Q648" s="196">
        <f t="shared" si="49"/>
        <v>6.0599999999999152</v>
      </c>
      <c r="R648" s="201">
        <v>0.88070175438596487</v>
      </c>
      <c r="S648" s="201">
        <v>0.94380756686870626</v>
      </c>
      <c r="T648" s="201">
        <v>5.6192433131293691E-2</v>
      </c>
      <c r="U648" s="201">
        <v>4.2727076002092019</v>
      </c>
      <c r="V648" s="201">
        <v>0.78245614035087718</v>
      </c>
    </row>
    <row r="649" spans="1:22">
      <c r="A649" s="195">
        <f t="shared" si="45"/>
        <v>0.94390263371171224</v>
      </c>
      <c r="B649" s="195">
        <f t="shared" si="46"/>
        <v>0.94390263371171224</v>
      </c>
      <c r="C649" s="196">
        <f t="shared" si="47"/>
        <v>6.0799999999999148</v>
      </c>
      <c r="D649" s="195">
        <f t="shared" si="47"/>
        <v>0.88070175438596487</v>
      </c>
      <c r="E649" s="195">
        <f t="shared" si="48"/>
        <v>5.6097366288287639E-2</v>
      </c>
      <c r="F649" s="195">
        <f t="shared" si="48"/>
        <v>4.2897110866088362</v>
      </c>
      <c r="G649" s="195">
        <f t="shared" si="48"/>
        <v>0.78245614035087718</v>
      </c>
      <c r="Q649" s="196">
        <f t="shared" si="49"/>
        <v>6.069999999999915</v>
      </c>
      <c r="R649" s="201">
        <v>0.88070175438596487</v>
      </c>
      <c r="S649" s="201">
        <v>0.94385997432679447</v>
      </c>
      <c r="T649" s="201">
        <v>5.6140025673205494E-2</v>
      </c>
      <c r="U649" s="201">
        <v>4.2813588864631926</v>
      </c>
      <c r="V649" s="201">
        <v>0.78245614035087718</v>
      </c>
    </row>
    <row r="650" spans="1:22">
      <c r="A650" s="195">
        <f t="shared" si="45"/>
        <v>0.94395504116980045</v>
      </c>
      <c r="B650" s="195">
        <f t="shared" si="46"/>
        <v>0.94395504116980045</v>
      </c>
      <c r="C650" s="196">
        <f t="shared" si="47"/>
        <v>6.0899999999999146</v>
      </c>
      <c r="D650" s="195">
        <f t="shared" si="47"/>
        <v>0.88070175438596487</v>
      </c>
      <c r="E650" s="195">
        <f t="shared" si="48"/>
        <v>5.6044958830199457E-2</v>
      </c>
      <c r="F650" s="195">
        <f t="shared" si="48"/>
        <v>4.2983623728628269</v>
      </c>
      <c r="G650" s="195">
        <f t="shared" si="48"/>
        <v>0.78245614035087718</v>
      </c>
      <c r="Q650" s="196">
        <f t="shared" si="49"/>
        <v>6.0799999999999148</v>
      </c>
      <c r="R650" s="201">
        <v>0.88070175438596487</v>
      </c>
      <c r="S650" s="201">
        <v>0.94390263371171224</v>
      </c>
      <c r="T650" s="201">
        <v>5.6097366288287639E-2</v>
      </c>
      <c r="U650" s="201">
        <v>4.2897110866088362</v>
      </c>
      <c r="V650" s="201">
        <v>0.78245614035087718</v>
      </c>
    </row>
    <row r="651" spans="1:22">
      <c r="A651" s="195">
        <f t="shared" si="45"/>
        <v>0.94399749028566815</v>
      </c>
      <c r="B651" s="195">
        <f t="shared" si="46"/>
        <v>0.94399749028566815</v>
      </c>
      <c r="C651" s="196">
        <f t="shared" si="47"/>
        <v>6.0999999999999144</v>
      </c>
      <c r="D651" s="195">
        <f t="shared" si="47"/>
        <v>0.88070175438596487</v>
      </c>
      <c r="E651" s="195">
        <f t="shared" si="48"/>
        <v>5.6002509714331877E-2</v>
      </c>
      <c r="F651" s="195">
        <f t="shared" si="48"/>
        <v>4.3064291992177592</v>
      </c>
      <c r="G651" s="195">
        <f t="shared" si="48"/>
        <v>0.78245614035087718</v>
      </c>
      <c r="Q651" s="196">
        <f t="shared" si="49"/>
        <v>6.0899999999999146</v>
      </c>
      <c r="R651" s="201">
        <v>0.88070175438596487</v>
      </c>
      <c r="S651" s="201">
        <v>0.94395504116980045</v>
      </c>
      <c r="T651" s="201">
        <v>5.6044958830199457E-2</v>
      </c>
      <c r="U651" s="201">
        <v>4.2983623728628269</v>
      </c>
      <c r="V651" s="201">
        <v>0.78245614035087718</v>
      </c>
    </row>
    <row r="652" spans="1:22">
      <c r="A652" s="195">
        <f t="shared" si="45"/>
        <v>0.94405241256159755</v>
      </c>
      <c r="B652" s="195">
        <f t="shared" si="46"/>
        <v>0.94405241256159755</v>
      </c>
      <c r="C652" s="196">
        <f t="shared" si="47"/>
        <v>6.1099999999999142</v>
      </c>
      <c r="D652" s="195">
        <f t="shared" si="47"/>
        <v>0.88070175438596487</v>
      </c>
      <c r="E652" s="195">
        <f t="shared" si="48"/>
        <v>5.5947587438402495E-2</v>
      </c>
      <c r="F652" s="195">
        <f t="shared" si="48"/>
        <v>4.3161194594173429</v>
      </c>
      <c r="G652" s="195">
        <f t="shared" si="48"/>
        <v>0.78245614035087718</v>
      </c>
      <c r="Q652" s="196">
        <f t="shared" si="49"/>
        <v>6.0999999999999144</v>
      </c>
      <c r="R652" s="201">
        <v>0.88070175438596487</v>
      </c>
      <c r="S652" s="201">
        <v>0.94399749028566815</v>
      </c>
      <c r="T652" s="201">
        <v>5.6002509714331877E-2</v>
      </c>
      <c r="U652" s="201">
        <v>4.3064291992177592</v>
      </c>
      <c r="V652" s="201">
        <v>0.78245614035087718</v>
      </c>
    </row>
    <row r="653" spans="1:22">
      <c r="A653" s="195">
        <f t="shared" si="45"/>
        <v>0.94409486167746504</v>
      </c>
      <c r="B653" s="195">
        <f t="shared" si="46"/>
        <v>0.94409486167746504</v>
      </c>
      <c r="C653" s="196">
        <f t="shared" si="47"/>
        <v>6.119999999999914</v>
      </c>
      <c r="D653" s="195">
        <f t="shared" si="47"/>
        <v>0.88070175438596487</v>
      </c>
      <c r="E653" s="195">
        <f t="shared" si="48"/>
        <v>5.5905138322534909E-2</v>
      </c>
      <c r="F653" s="195">
        <f t="shared" si="48"/>
        <v>4.3241862857722717</v>
      </c>
      <c r="G653" s="195">
        <f t="shared" si="48"/>
        <v>0.78245614035087718</v>
      </c>
      <c r="Q653" s="196">
        <f t="shared" si="49"/>
        <v>6.1099999999999142</v>
      </c>
      <c r="R653" s="201">
        <v>0.88070175438596487</v>
      </c>
      <c r="S653" s="201">
        <v>0.94405241256159755</v>
      </c>
      <c r="T653" s="201">
        <v>5.5947587438402495E-2</v>
      </c>
      <c r="U653" s="201">
        <v>4.3161194594173429</v>
      </c>
      <c r="V653" s="201">
        <v>0.78245614035087718</v>
      </c>
    </row>
    <row r="654" spans="1:22">
      <c r="A654" s="195">
        <f t="shared" si="45"/>
        <v>0.94414726913555325</v>
      </c>
      <c r="B654" s="195">
        <f t="shared" si="46"/>
        <v>0.94414726913555325</v>
      </c>
      <c r="C654" s="196">
        <f t="shared" si="47"/>
        <v>6.1299999999999137</v>
      </c>
      <c r="D654" s="195">
        <f t="shared" si="47"/>
        <v>0.88070175438596487</v>
      </c>
      <c r="E654" s="195">
        <f t="shared" si="48"/>
        <v>5.5852730864446726E-2</v>
      </c>
      <c r="F654" s="195">
        <f t="shared" si="48"/>
        <v>4.3328375720262597</v>
      </c>
      <c r="G654" s="195">
        <f t="shared" si="48"/>
        <v>0.78245614035087718</v>
      </c>
      <c r="Q654" s="196">
        <f t="shared" si="49"/>
        <v>6.119999999999914</v>
      </c>
      <c r="R654" s="201">
        <v>0.88070175438596487</v>
      </c>
      <c r="S654" s="201">
        <v>0.94409486167746504</v>
      </c>
      <c r="T654" s="201">
        <v>5.5905138322534909E-2</v>
      </c>
      <c r="U654" s="201">
        <v>4.3241862857722717</v>
      </c>
      <c r="V654" s="201">
        <v>0.78245614035087718</v>
      </c>
    </row>
    <row r="655" spans="1:22">
      <c r="A655" s="195">
        <f t="shared" si="45"/>
        <v>0.94418971825142095</v>
      </c>
      <c r="B655" s="195">
        <f t="shared" si="46"/>
        <v>0.94418971825142095</v>
      </c>
      <c r="C655" s="196">
        <f t="shared" si="47"/>
        <v>6.1399999999999135</v>
      </c>
      <c r="D655" s="195">
        <f t="shared" si="47"/>
        <v>0.88070175438596487</v>
      </c>
      <c r="E655" s="195">
        <f t="shared" si="48"/>
        <v>5.5810281748579139E-2</v>
      </c>
      <c r="F655" s="195">
        <f t="shared" si="48"/>
        <v>4.3409043983811912</v>
      </c>
      <c r="G655" s="195">
        <f t="shared" si="48"/>
        <v>0.78245614035087718</v>
      </c>
      <c r="Q655" s="196">
        <f t="shared" si="49"/>
        <v>6.1299999999999137</v>
      </c>
      <c r="R655" s="201">
        <v>0.88070175438596487</v>
      </c>
      <c r="S655" s="201">
        <v>0.94414726913555325</v>
      </c>
      <c r="T655" s="201">
        <v>5.5852730864446726E-2</v>
      </c>
      <c r="U655" s="201">
        <v>4.3328375720262597</v>
      </c>
      <c r="V655" s="201">
        <v>0.78245614035087718</v>
      </c>
    </row>
    <row r="656" spans="1:22">
      <c r="A656" s="195">
        <f t="shared" si="45"/>
        <v>0.94424233597855922</v>
      </c>
      <c r="B656" s="195">
        <f t="shared" si="46"/>
        <v>0.94424233597855922</v>
      </c>
      <c r="C656" s="196">
        <f t="shared" si="47"/>
        <v>6.1499999999999133</v>
      </c>
      <c r="D656" s="195">
        <f t="shared" si="47"/>
        <v>0.88070175438596487</v>
      </c>
      <c r="E656" s="195">
        <f t="shared" si="48"/>
        <v>5.5757664021440674E-2</v>
      </c>
      <c r="F656" s="195">
        <f t="shared" si="48"/>
        <v>4.3498410584258993</v>
      </c>
      <c r="G656" s="195">
        <f t="shared" si="48"/>
        <v>0.78245614035087718</v>
      </c>
      <c r="Q656" s="196">
        <f t="shared" si="49"/>
        <v>6.1399999999999135</v>
      </c>
      <c r="R656" s="201">
        <v>0.88070175438596487</v>
      </c>
      <c r="S656" s="201">
        <v>0.94418971825142095</v>
      </c>
      <c r="T656" s="201">
        <v>5.5810281748579139E-2</v>
      </c>
      <c r="U656" s="201">
        <v>4.3409043983811912</v>
      </c>
      <c r="V656" s="201">
        <v>0.78245614035087718</v>
      </c>
    </row>
    <row r="657" spans="1:22">
      <c r="A657" s="195">
        <f t="shared" si="45"/>
        <v>0.94429474343664743</v>
      </c>
      <c r="B657" s="195">
        <f t="shared" si="46"/>
        <v>0.94429474343664743</v>
      </c>
      <c r="C657" s="196">
        <f t="shared" si="47"/>
        <v>6.1599999999999131</v>
      </c>
      <c r="D657" s="195">
        <f t="shared" si="47"/>
        <v>0.88070175438596487</v>
      </c>
      <c r="E657" s="195">
        <f t="shared" si="48"/>
        <v>5.5705256563352519E-2</v>
      </c>
      <c r="F657" s="195">
        <f t="shared" si="48"/>
        <v>4.3584923446798882</v>
      </c>
      <c r="G657" s="195">
        <f t="shared" si="48"/>
        <v>0.78245614035087718</v>
      </c>
      <c r="Q657" s="196">
        <f t="shared" si="49"/>
        <v>6.1499999999999133</v>
      </c>
      <c r="R657" s="201">
        <v>0.88070175438596487</v>
      </c>
      <c r="S657" s="201">
        <v>0.94424233597855922</v>
      </c>
      <c r="T657" s="201">
        <v>5.5757664021440674E-2</v>
      </c>
      <c r="U657" s="201">
        <v>4.3498410584258993</v>
      </c>
      <c r="V657" s="201">
        <v>0.78245614035087718</v>
      </c>
    </row>
    <row r="658" spans="1:22">
      <c r="A658" s="195">
        <f t="shared" si="45"/>
        <v>0.94433719255251514</v>
      </c>
      <c r="B658" s="195">
        <f t="shared" si="46"/>
        <v>0.94433719255251514</v>
      </c>
      <c r="C658" s="196">
        <f t="shared" si="47"/>
        <v>6.1699999999999129</v>
      </c>
      <c r="D658" s="195">
        <f t="shared" si="47"/>
        <v>0.88070175438596487</v>
      </c>
      <c r="E658" s="195">
        <f t="shared" si="48"/>
        <v>5.5662807447484926E-2</v>
      </c>
      <c r="F658" s="195">
        <f t="shared" si="48"/>
        <v>4.3665591710348215</v>
      </c>
      <c r="G658" s="195">
        <f t="shared" si="48"/>
        <v>0.78245614035087718</v>
      </c>
      <c r="Q658" s="196">
        <f t="shared" si="49"/>
        <v>6.1599999999999131</v>
      </c>
      <c r="R658" s="201">
        <v>0.88070175438596487</v>
      </c>
      <c r="S658" s="201">
        <v>0.94429474343664743</v>
      </c>
      <c r="T658" s="201">
        <v>5.5705256563352519E-2</v>
      </c>
      <c r="U658" s="201">
        <v>4.3584923446798882</v>
      </c>
      <c r="V658" s="201">
        <v>0.78245614035087718</v>
      </c>
    </row>
    <row r="659" spans="1:22">
      <c r="A659" s="195">
        <f t="shared" si="45"/>
        <v>0.94438981027965352</v>
      </c>
      <c r="B659" s="195">
        <f t="shared" si="46"/>
        <v>0.94438981027965352</v>
      </c>
      <c r="C659" s="196">
        <f t="shared" si="47"/>
        <v>6.1799999999999127</v>
      </c>
      <c r="D659" s="195">
        <f t="shared" si="47"/>
        <v>0.88070175438596487</v>
      </c>
      <c r="E659" s="195">
        <f t="shared" si="48"/>
        <v>5.5610189720346481E-2</v>
      </c>
      <c r="F659" s="195">
        <f t="shared" si="48"/>
        <v>4.375495831079526</v>
      </c>
      <c r="G659" s="195">
        <f t="shared" si="48"/>
        <v>0.78245614035087718</v>
      </c>
      <c r="Q659" s="196">
        <f t="shared" si="49"/>
        <v>6.1699999999999129</v>
      </c>
      <c r="R659" s="201">
        <v>0.88070175438596487</v>
      </c>
      <c r="S659" s="201">
        <v>0.94433719255251514</v>
      </c>
      <c r="T659" s="201">
        <v>5.5662807447484926E-2</v>
      </c>
      <c r="U659" s="201">
        <v>4.3665591710348215</v>
      </c>
      <c r="V659" s="201">
        <v>0.78245614035087718</v>
      </c>
    </row>
    <row r="660" spans="1:22">
      <c r="A660" s="195">
        <f t="shared" si="45"/>
        <v>0.94443246966457128</v>
      </c>
      <c r="B660" s="195">
        <f t="shared" si="46"/>
        <v>0.94443246966457128</v>
      </c>
      <c r="C660" s="196">
        <f t="shared" si="47"/>
        <v>6.1899999999999125</v>
      </c>
      <c r="D660" s="195">
        <f t="shared" si="47"/>
        <v>0.88070175438596487</v>
      </c>
      <c r="E660" s="195">
        <f t="shared" si="48"/>
        <v>5.5567530335428619E-2</v>
      </c>
      <c r="F660" s="195">
        <f t="shared" si="48"/>
        <v>4.3839124955947097</v>
      </c>
      <c r="G660" s="195">
        <f t="shared" si="48"/>
        <v>0.78245614035087718</v>
      </c>
      <c r="Q660" s="196">
        <f t="shared" si="49"/>
        <v>6.1799999999999127</v>
      </c>
      <c r="R660" s="201">
        <v>0.88070175438596487</v>
      </c>
      <c r="S660" s="201">
        <v>0.94438981027965352</v>
      </c>
      <c r="T660" s="201">
        <v>5.5610189720346481E-2</v>
      </c>
      <c r="U660" s="201">
        <v>4.375495831079526</v>
      </c>
      <c r="V660" s="201">
        <v>0.78245614035087718</v>
      </c>
    </row>
    <row r="661" spans="1:22">
      <c r="A661" s="195">
        <f t="shared" si="45"/>
        <v>0.94448487712265949</v>
      </c>
      <c r="B661" s="195">
        <f t="shared" si="46"/>
        <v>0.94448487712265949</v>
      </c>
      <c r="C661" s="196">
        <f t="shared" si="47"/>
        <v>6.1999999999999122</v>
      </c>
      <c r="D661" s="195">
        <f t="shared" si="47"/>
        <v>0.88070175438596487</v>
      </c>
      <c r="E661" s="195">
        <f t="shared" si="48"/>
        <v>5.5515122877340436E-2</v>
      </c>
      <c r="F661" s="195">
        <f t="shared" si="48"/>
        <v>4.3925637818486978</v>
      </c>
      <c r="G661" s="195">
        <f t="shared" si="48"/>
        <v>0.78245614035087718</v>
      </c>
      <c r="Q661" s="196">
        <f t="shared" si="49"/>
        <v>6.1899999999999125</v>
      </c>
      <c r="R661" s="201">
        <v>0.88070175438596487</v>
      </c>
      <c r="S661" s="201">
        <v>0.94443246966457128</v>
      </c>
      <c r="T661" s="201">
        <v>5.5567530335428619E-2</v>
      </c>
      <c r="U661" s="201">
        <v>4.3839124955947097</v>
      </c>
      <c r="V661" s="201">
        <v>0.78245614035087718</v>
      </c>
    </row>
    <row r="662" spans="1:22">
      <c r="A662" s="195">
        <f t="shared" si="45"/>
        <v>0.94452753650757748</v>
      </c>
      <c r="B662" s="195">
        <f t="shared" si="46"/>
        <v>0.94452753650757748</v>
      </c>
      <c r="C662" s="196">
        <f t="shared" si="47"/>
        <v>6.209999999999912</v>
      </c>
      <c r="D662" s="195">
        <f t="shared" si="47"/>
        <v>0.88070175438596487</v>
      </c>
      <c r="E662" s="195">
        <f t="shared" si="48"/>
        <v>5.5472463492422568E-2</v>
      </c>
      <c r="F662" s="195">
        <f t="shared" si="48"/>
        <v>4.4009159819943449</v>
      </c>
      <c r="G662" s="195">
        <f t="shared" si="48"/>
        <v>0.78245614035087718</v>
      </c>
      <c r="Q662" s="196">
        <f t="shared" si="49"/>
        <v>6.1999999999999122</v>
      </c>
      <c r="R662" s="201">
        <v>0.88070175438596487</v>
      </c>
      <c r="S662" s="201">
        <v>0.94448487712265949</v>
      </c>
      <c r="T662" s="201">
        <v>5.5515122877340436E-2</v>
      </c>
      <c r="U662" s="201">
        <v>4.3925637818486978</v>
      </c>
      <c r="V662" s="201">
        <v>0.78245614035087718</v>
      </c>
    </row>
    <row r="663" spans="1:22">
      <c r="A663" s="195">
        <f t="shared" si="45"/>
        <v>0.94458203824540621</v>
      </c>
      <c r="B663" s="195">
        <f t="shared" si="46"/>
        <v>0.94458203824540621</v>
      </c>
      <c r="C663" s="196">
        <f t="shared" si="47"/>
        <v>6.2199999999999118</v>
      </c>
      <c r="D663" s="195">
        <f t="shared" si="47"/>
        <v>0.88070175438596487</v>
      </c>
      <c r="E663" s="195">
        <f t="shared" si="48"/>
        <v>5.5417961754593757E-2</v>
      </c>
      <c r="F663" s="195">
        <f t="shared" si="48"/>
        <v>4.4099710302429607</v>
      </c>
      <c r="G663" s="195">
        <f t="shared" si="48"/>
        <v>0.78596491228070176</v>
      </c>
      <c r="Q663" s="196">
        <f t="shared" si="49"/>
        <v>6.209999999999912</v>
      </c>
      <c r="R663" s="201">
        <v>0.88070175438596487</v>
      </c>
      <c r="S663" s="201">
        <v>0.94452753650757748</v>
      </c>
      <c r="T663" s="201">
        <v>5.5472463492422568E-2</v>
      </c>
      <c r="U663" s="201">
        <v>4.4009159819943449</v>
      </c>
      <c r="V663" s="201">
        <v>0.78245614035087718</v>
      </c>
    </row>
    <row r="664" spans="1:22">
      <c r="A664" s="195">
        <f t="shared" si="45"/>
        <v>0.94462448736127391</v>
      </c>
      <c r="B664" s="195">
        <f t="shared" si="46"/>
        <v>0.94462448736127391</v>
      </c>
      <c r="C664" s="196">
        <f t="shared" si="47"/>
        <v>6.2299999999999116</v>
      </c>
      <c r="D664" s="195">
        <f t="shared" si="47"/>
        <v>0.88070175438596487</v>
      </c>
      <c r="E664" s="195">
        <f t="shared" si="48"/>
        <v>5.5375512638726164E-2</v>
      </c>
      <c r="F664" s="195">
        <f t="shared" si="48"/>
        <v>4.4180378565978931</v>
      </c>
      <c r="G664" s="195">
        <f t="shared" si="48"/>
        <v>0.78596491228070176</v>
      </c>
      <c r="Q664" s="196">
        <f t="shared" si="49"/>
        <v>6.2199999999999118</v>
      </c>
      <c r="R664" s="201">
        <v>0.88070175438596487</v>
      </c>
      <c r="S664" s="201">
        <v>0.94458203824540621</v>
      </c>
      <c r="T664" s="201">
        <v>5.5417961754593757E-2</v>
      </c>
      <c r="U664" s="201">
        <v>4.4099710302429607</v>
      </c>
      <c r="V664" s="201">
        <v>0.78596491228070176</v>
      </c>
    </row>
    <row r="665" spans="1:22">
      <c r="A665" s="195">
        <f t="shared" si="45"/>
        <v>0.94467689481936212</v>
      </c>
      <c r="B665" s="195">
        <f t="shared" si="46"/>
        <v>0.94467689481936212</v>
      </c>
      <c r="C665" s="196">
        <f t="shared" si="47"/>
        <v>6.2399999999999114</v>
      </c>
      <c r="D665" s="195">
        <f t="shared" si="47"/>
        <v>0.88070175438596487</v>
      </c>
      <c r="E665" s="195">
        <f t="shared" si="48"/>
        <v>5.5323105180637974E-2</v>
      </c>
      <c r="F665" s="195">
        <f t="shared" si="48"/>
        <v>4.4266891428518838</v>
      </c>
      <c r="G665" s="195">
        <f t="shared" si="48"/>
        <v>0.78596491228070176</v>
      </c>
      <c r="Q665" s="196">
        <f t="shared" si="49"/>
        <v>6.2299999999999116</v>
      </c>
      <c r="R665" s="201">
        <v>0.88070175438596487</v>
      </c>
      <c r="S665" s="201">
        <v>0.94462448736127391</v>
      </c>
      <c r="T665" s="201">
        <v>5.5375512638726164E-2</v>
      </c>
      <c r="U665" s="201">
        <v>4.4180378565978931</v>
      </c>
      <c r="V665" s="201">
        <v>0.78596491228070176</v>
      </c>
    </row>
    <row r="666" spans="1:22">
      <c r="A666" s="195">
        <f t="shared" si="45"/>
        <v>0.94472951254650039</v>
      </c>
      <c r="B666" s="195">
        <f t="shared" si="46"/>
        <v>0.94472951254650039</v>
      </c>
      <c r="C666" s="196">
        <f t="shared" si="47"/>
        <v>6.2499999999999112</v>
      </c>
      <c r="D666" s="195">
        <f t="shared" si="47"/>
        <v>0.88070175438596487</v>
      </c>
      <c r="E666" s="195">
        <f t="shared" si="48"/>
        <v>5.527048745349953E-2</v>
      </c>
      <c r="F666" s="195">
        <f t="shared" si="48"/>
        <v>4.4356258028965865</v>
      </c>
      <c r="G666" s="195">
        <f t="shared" si="48"/>
        <v>0.78596491228070176</v>
      </c>
      <c r="Q666" s="196">
        <f t="shared" si="49"/>
        <v>6.2399999999999114</v>
      </c>
      <c r="R666" s="201">
        <v>0.88070175438596487</v>
      </c>
      <c r="S666" s="201">
        <v>0.94467689481936212</v>
      </c>
      <c r="T666" s="201">
        <v>5.5323105180637974E-2</v>
      </c>
      <c r="U666" s="201">
        <v>4.4266891428518838</v>
      </c>
      <c r="V666" s="201">
        <v>0.78596491228070176</v>
      </c>
    </row>
    <row r="667" spans="1:22">
      <c r="A667" s="195">
        <f t="shared" si="45"/>
        <v>0.9447719616623681</v>
      </c>
      <c r="B667" s="195">
        <f t="shared" si="46"/>
        <v>0.9447719616623681</v>
      </c>
      <c r="C667" s="196">
        <f t="shared" si="47"/>
        <v>6.259999999999911</v>
      </c>
      <c r="D667" s="195">
        <f t="shared" si="47"/>
        <v>0.88070175438596487</v>
      </c>
      <c r="E667" s="195">
        <f t="shared" si="48"/>
        <v>5.522803833763195E-2</v>
      </c>
      <c r="F667" s="195">
        <f t="shared" si="48"/>
        <v>4.4436926292515189</v>
      </c>
      <c r="G667" s="195">
        <f t="shared" si="48"/>
        <v>0.78596491228070176</v>
      </c>
      <c r="Q667" s="196">
        <f t="shared" si="49"/>
        <v>6.2499999999999112</v>
      </c>
      <c r="R667" s="201">
        <v>0.88070175438596487</v>
      </c>
      <c r="S667" s="201">
        <v>0.94472951254650039</v>
      </c>
      <c r="T667" s="201">
        <v>5.527048745349953E-2</v>
      </c>
      <c r="U667" s="201">
        <v>4.4356258028965865</v>
      </c>
      <c r="V667" s="201">
        <v>0.78596491228070176</v>
      </c>
    </row>
    <row r="668" spans="1:22">
      <c r="A668" s="195">
        <f t="shared" si="45"/>
        <v>0.94482457938950648</v>
      </c>
      <c r="B668" s="195">
        <f t="shared" si="46"/>
        <v>0.94482457938950648</v>
      </c>
      <c r="C668" s="196">
        <f t="shared" si="47"/>
        <v>6.2699999999999108</v>
      </c>
      <c r="D668" s="195">
        <f t="shared" si="47"/>
        <v>0.88070175438596487</v>
      </c>
      <c r="E668" s="195">
        <f t="shared" si="48"/>
        <v>5.5175420610493485E-2</v>
      </c>
      <c r="F668" s="195">
        <f t="shared" si="48"/>
        <v>4.4526937536657618</v>
      </c>
      <c r="G668" s="195">
        <f t="shared" si="48"/>
        <v>0.78596491228070176</v>
      </c>
      <c r="Q668" s="196">
        <f t="shared" si="49"/>
        <v>6.259999999999911</v>
      </c>
      <c r="R668" s="201">
        <v>0.88070175438596487</v>
      </c>
      <c r="S668" s="201">
        <v>0.9447719616623681</v>
      </c>
      <c r="T668" s="201">
        <v>5.522803833763195E-2</v>
      </c>
      <c r="U668" s="201">
        <v>4.4436926292515189</v>
      </c>
      <c r="V668" s="201">
        <v>0.78596491228070176</v>
      </c>
    </row>
    <row r="669" spans="1:22">
      <c r="A669" s="195">
        <f t="shared" si="45"/>
        <v>0.94486723877442425</v>
      </c>
      <c r="B669" s="195">
        <f t="shared" si="46"/>
        <v>0.94486723877442425</v>
      </c>
      <c r="C669" s="196">
        <f t="shared" si="47"/>
        <v>6.2799999999999105</v>
      </c>
      <c r="D669" s="195">
        <f t="shared" si="47"/>
        <v>0.88070175438596487</v>
      </c>
      <c r="E669" s="195">
        <f t="shared" si="48"/>
        <v>5.5132761225575651E-2</v>
      </c>
      <c r="F669" s="195">
        <f t="shared" si="48"/>
        <v>4.4610459538114062</v>
      </c>
      <c r="G669" s="195">
        <f t="shared" si="48"/>
        <v>0.78596491228070176</v>
      </c>
      <c r="Q669" s="196">
        <f t="shared" si="49"/>
        <v>6.2699999999999108</v>
      </c>
      <c r="R669" s="201">
        <v>0.88070175438596487</v>
      </c>
      <c r="S669" s="201">
        <v>0.94482457938950648</v>
      </c>
      <c r="T669" s="201">
        <v>5.5175420610493485E-2</v>
      </c>
      <c r="U669" s="201">
        <v>4.4526937536657618</v>
      </c>
      <c r="V669" s="201">
        <v>0.78596491228070176</v>
      </c>
    </row>
    <row r="670" spans="1:22">
      <c r="A670" s="195">
        <f t="shared" si="45"/>
        <v>0.94491964623251246</v>
      </c>
      <c r="B670" s="195">
        <f t="shared" si="46"/>
        <v>0.94491964623251246</v>
      </c>
      <c r="C670" s="196">
        <f t="shared" si="47"/>
        <v>6.2899999999999103</v>
      </c>
      <c r="D670" s="195">
        <f t="shared" si="47"/>
        <v>0.88070175438596487</v>
      </c>
      <c r="E670" s="195">
        <f t="shared" si="48"/>
        <v>5.5080353767487461E-2</v>
      </c>
      <c r="F670" s="195">
        <f t="shared" si="48"/>
        <v>4.4696972400653996</v>
      </c>
      <c r="G670" s="195">
        <f t="shared" si="48"/>
        <v>0.78596491228070176</v>
      </c>
      <c r="Q670" s="196">
        <f t="shared" si="49"/>
        <v>6.2799999999999105</v>
      </c>
      <c r="R670" s="201">
        <v>0.88070175438596487</v>
      </c>
      <c r="S670" s="201">
        <v>0.94486723877442425</v>
      </c>
      <c r="T670" s="201">
        <v>5.5132761225575651E-2</v>
      </c>
      <c r="U670" s="201">
        <v>4.4610459538114062</v>
      </c>
      <c r="V670" s="201">
        <v>0.78596491228070176</v>
      </c>
    </row>
    <row r="671" spans="1:22">
      <c r="A671" s="195">
        <f t="shared" si="45"/>
        <v>0.94496209534838016</v>
      </c>
      <c r="B671" s="195">
        <f t="shared" si="46"/>
        <v>0.94496209534838016</v>
      </c>
      <c r="C671" s="196">
        <f t="shared" si="47"/>
        <v>6.2999999999999101</v>
      </c>
      <c r="D671" s="195">
        <f t="shared" si="47"/>
        <v>0.88070175438596487</v>
      </c>
      <c r="E671" s="195">
        <f t="shared" si="48"/>
        <v>5.503790465161984E-2</v>
      </c>
      <c r="F671" s="195">
        <f t="shared" si="48"/>
        <v>4.4777640664203275</v>
      </c>
      <c r="G671" s="195">
        <f t="shared" si="48"/>
        <v>0.78596491228070176</v>
      </c>
      <c r="Q671" s="196">
        <f t="shared" si="49"/>
        <v>6.2899999999999103</v>
      </c>
      <c r="R671" s="201">
        <v>0.88070175438596487</v>
      </c>
      <c r="S671" s="201">
        <v>0.94491964623251246</v>
      </c>
      <c r="T671" s="201">
        <v>5.5080353767487461E-2</v>
      </c>
      <c r="U671" s="201">
        <v>4.4696972400653996</v>
      </c>
      <c r="V671" s="201">
        <v>0.78596491228070176</v>
      </c>
    </row>
    <row r="672" spans="1:22">
      <c r="A672" s="195">
        <f t="shared" si="45"/>
        <v>0.94501471307551854</v>
      </c>
      <c r="B672" s="195">
        <f t="shared" si="46"/>
        <v>0.94501471307551854</v>
      </c>
      <c r="C672" s="196">
        <f t="shared" si="47"/>
        <v>6.3099999999999099</v>
      </c>
      <c r="D672" s="195">
        <f t="shared" si="47"/>
        <v>0.88070175438596487</v>
      </c>
      <c r="E672" s="195">
        <f t="shared" si="48"/>
        <v>5.4985286924481423E-2</v>
      </c>
      <c r="F672" s="195">
        <f t="shared" si="48"/>
        <v>4.486700726465032</v>
      </c>
      <c r="G672" s="195">
        <f t="shared" si="48"/>
        <v>0.78596491228070176</v>
      </c>
      <c r="Q672" s="196">
        <f t="shared" si="49"/>
        <v>6.2999999999999101</v>
      </c>
      <c r="R672" s="201">
        <v>0.88070175438596487</v>
      </c>
      <c r="S672" s="201">
        <v>0.94496209534838016</v>
      </c>
      <c r="T672" s="201">
        <v>5.503790465161984E-2</v>
      </c>
      <c r="U672" s="201">
        <v>4.4777640664203275</v>
      </c>
      <c r="V672" s="201">
        <v>0.78596491228070176</v>
      </c>
    </row>
    <row r="673" spans="1:22">
      <c r="A673" s="195">
        <f t="shared" si="45"/>
        <v>0.94505925647112676</v>
      </c>
      <c r="B673" s="195">
        <f t="shared" si="46"/>
        <v>0.94505925647112676</v>
      </c>
      <c r="C673" s="196">
        <f t="shared" si="47"/>
        <v>6.3199999999999097</v>
      </c>
      <c r="D673" s="195">
        <f t="shared" si="47"/>
        <v>0.88070175438596487</v>
      </c>
      <c r="E673" s="195">
        <f t="shared" si="48"/>
        <v>5.4940743528873168E-2</v>
      </c>
      <c r="F673" s="195">
        <f t="shared" si="48"/>
        <v>4.4951713148145913</v>
      </c>
      <c r="G673" s="195">
        <f t="shared" si="48"/>
        <v>0.78596491228070176</v>
      </c>
      <c r="Q673" s="196">
        <f t="shared" si="49"/>
        <v>6.3099999999999099</v>
      </c>
      <c r="R673" s="201">
        <v>0.88070175438596487</v>
      </c>
      <c r="S673" s="201">
        <v>0.94501471307551854</v>
      </c>
      <c r="T673" s="201">
        <v>5.4985286924481423E-2</v>
      </c>
      <c r="U673" s="201">
        <v>4.486700726465032</v>
      </c>
      <c r="V673" s="201">
        <v>0.78596491228070176</v>
      </c>
    </row>
    <row r="674" spans="1:22">
      <c r="A674" s="195">
        <f t="shared" si="45"/>
        <v>0.94511166392921497</v>
      </c>
      <c r="B674" s="195">
        <f t="shared" si="46"/>
        <v>0.94511166392921497</v>
      </c>
      <c r="C674" s="196">
        <f t="shared" si="47"/>
        <v>6.3299999999999095</v>
      </c>
      <c r="D674" s="195">
        <f t="shared" si="47"/>
        <v>0.88070175438596487</v>
      </c>
      <c r="E674" s="195">
        <f t="shared" si="48"/>
        <v>5.4888336070785013E-2</v>
      </c>
      <c r="F674" s="195">
        <f t="shared" si="48"/>
        <v>4.5038226010685776</v>
      </c>
      <c r="G674" s="195">
        <f t="shared" si="48"/>
        <v>0.78596491228070176</v>
      </c>
      <c r="Q674" s="196">
        <f t="shared" si="49"/>
        <v>6.3199999999999097</v>
      </c>
      <c r="R674" s="201">
        <v>0.88070175438596487</v>
      </c>
      <c r="S674" s="201">
        <v>0.94505925647112676</v>
      </c>
      <c r="T674" s="201">
        <v>5.4940743528873168E-2</v>
      </c>
      <c r="U674" s="201">
        <v>4.4951713148145913</v>
      </c>
      <c r="V674" s="201">
        <v>0.78596491228070176</v>
      </c>
    </row>
    <row r="675" spans="1:22">
      <c r="A675" s="195">
        <f t="shared" si="45"/>
        <v>0.94516407138730318</v>
      </c>
      <c r="B675" s="195">
        <f t="shared" si="46"/>
        <v>0.94516407138730318</v>
      </c>
      <c r="C675" s="196">
        <f t="shared" si="47"/>
        <v>6.3399999999999093</v>
      </c>
      <c r="D675" s="195">
        <f t="shared" si="47"/>
        <v>0.88070175438596487</v>
      </c>
      <c r="E675" s="195">
        <f t="shared" si="48"/>
        <v>5.4835928612696837E-2</v>
      </c>
      <c r="F675" s="195">
        <f t="shared" si="48"/>
        <v>4.5124738873225709</v>
      </c>
      <c r="G675" s="195">
        <f t="shared" si="48"/>
        <v>0.78596491228070176</v>
      </c>
      <c r="Q675" s="196">
        <f t="shared" si="49"/>
        <v>6.3299999999999095</v>
      </c>
      <c r="R675" s="201">
        <v>0.88070175438596487</v>
      </c>
      <c r="S675" s="201">
        <v>0.94511166392921497</v>
      </c>
      <c r="T675" s="201">
        <v>5.4888336070785013E-2</v>
      </c>
      <c r="U675" s="201">
        <v>4.5038226010685776</v>
      </c>
      <c r="V675" s="201">
        <v>0.78596491228070176</v>
      </c>
    </row>
    <row r="676" spans="1:22">
      <c r="A676" s="195">
        <f t="shared" si="45"/>
        <v>0.94520694104127123</v>
      </c>
      <c r="B676" s="195">
        <f t="shared" si="46"/>
        <v>0.94520694104127123</v>
      </c>
      <c r="C676" s="196">
        <f t="shared" si="47"/>
        <v>6.3499999999999091</v>
      </c>
      <c r="D676" s="195">
        <f t="shared" si="47"/>
        <v>0.88070175438596487</v>
      </c>
      <c r="E676" s="195">
        <f t="shared" si="48"/>
        <v>5.4793058958728692E-2</v>
      </c>
      <c r="F676" s="195">
        <f t="shared" si="48"/>
        <v>4.5212221848195302</v>
      </c>
      <c r="G676" s="195">
        <f t="shared" si="48"/>
        <v>0.78596491228070176</v>
      </c>
      <c r="Q676" s="196">
        <f t="shared" si="49"/>
        <v>6.3399999999999093</v>
      </c>
      <c r="R676" s="201">
        <v>0.88070175438596487</v>
      </c>
      <c r="S676" s="201">
        <v>0.94516407138730318</v>
      </c>
      <c r="T676" s="201">
        <v>5.4835928612696837E-2</v>
      </c>
      <c r="U676" s="201">
        <v>4.5124738873225709</v>
      </c>
      <c r="V676" s="201">
        <v>0.78596491228070176</v>
      </c>
    </row>
    <row r="677" spans="1:22">
      <c r="A677" s="195">
        <f t="shared" si="45"/>
        <v>0.94525934849935944</v>
      </c>
      <c r="B677" s="195">
        <f t="shared" si="46"/>
        <v>0.94525934849935944</v>
      </c>
      <c r="C677" s="196">
        <f t="shared" si="47"/>
        <v>6.3599999999999088</v>
      </c>
      <c r="D677" s="195">
        <f t="shared" si="47"/>
        <v>0.88070175438596487</v>
      </c>
      <c r="E677" s="195">
        <f t="shared" si="48"/>
        <v>5.474065150064053E-2</v>
      </c>
      <c r="F677" s="195">
        <f t="shared" si="48"/>
        <v>4.5298734710735165</v>
      </c>
      <c r="G677" s="195">
        <f t="shared" si="48"/>
        <v>0.78596491228070176</v>
      </c>
      <c r="Q677" s="196">
        <f t="shared" si="49"/>
        <v>6.3499999999999091</v>
      </c>
      <c r="R677" s="201">
        <v>0.88070175438596487</v>
      </c>
      <c r="S677" s="201">
        <v>0.94520694104127123</v>
      </c>
      <c r="T677" s="201">
        <v>5.4793058958728692E-2</v>
      </c>
      <c r="U677" s="201">
        <v>4.5212221848195302</v>
      </c>
      <c r="V677" s="201">
        <v>0.78596491228070176</v>
      </c>
    </row>
    <row r="678" spans="1:22">
      <c r="A678" s="195">
        <f t="shared" si="45"/>
        <v>0.94530179761522704</v>
      </c>
      <c r="B678" s="195">
        <f t="shared" si="46"/>
        <v>0.94530179761522704</v>
      </c>
      <c r="C678" s="196">
        <f t="shared" si="47"/>
        <v>6.3699999999999086</v>
      </c>
      <c r="D678" s="195">
        <f t="shared" si="47"/>
        <v>0.88070175438596487</v>
      </c>
      <c r="E678" s="195">
        <f t="shared" si="48"/>
        <v>5.4698202384772937E-2</v>
      </c>
      <c r="F678" s="195">
        <f t="shared" si="48"/>
        <v>4.5379402974284515</v>
      </c>
      <c r="G678" s="195">
        <f t="shared" si="48"/>
        <v>0.78596491228070176</v>
      </c>
      <c r="Q678" s="196">
        <f t="shared" si="49"/>
        <v>6.3599999999999088</v>
      </c>
      <c r="R678" s="201">
        <v>0.88070175438596487</v>
      </c>
      <c r="S678" s="201">
        <v>0.94525934849935944</v>
      </c>
      <c r="T678" s="201">
        <v>5.474065150064053E-2</v>
      </c>
      <c r="U678" s="201">
        <v>4.5298734710735165</v>
      </c>
      <c r="V678" s="201">
        <v>0.78596491228070176</v>
      </c>
    </row>
    <row r="679" spans="1:22">
      <c r="A679" s="195">
        <f t="shared" si="45"/>
        <v>0.94535441534236553</v>
      </c>
      <c r="B679" s="195">
        <f t="shared" si="46"/>
        <v>0.94535441534236553</v>
      </c>
      <c r="C679" s="196">
        <f t="shared" si="47"/>
        <v>6.3799999999999084</v>
      </c>
      <c r="D679" s="195">
        <f t="shared" si="47"/>
        <v>0.88070175438596487</v>
      </c>
      <c r="E679" s="195">
        <f t="shared" si="48"/>
        <v>5.4645584657634486E-2</v>
      </c>
      <c r="F679" s="195">
        <f t="shared" si="48"/>
        <v>4.5468769574731551</v>
      </c>
      <c r="G679" s="195">
        <f t="shared" si="48"/>
        <v>0.78596491228070176</v>
      </c>
      <c r="Q679" s="196">
        <f t="shared" si="49"/>
        <v>6.3699999999999086</v>
      </c>
      <c r="R679" s="201">
        <v>0.88070175438596487</v>
      </c>
      <c r="S679" s="201">
        <v>0.94530179761522704</v>
      </c>
      <c r="T679" s="201">
        <v>5.4698202384772937E-2</v>
      </c>
      <c r="U679" s="201">
        <v>4.5379402974284515</v>
      </c>
      <c r="V679" s="201">
        <v>0.78596491228070176</v>
      </c>
    </row>
    <row r="680" spans="1:22">
      <c r="A680" s="195">
        <f t="shared" si="45"/>
        <v>0.94539686445823323</v>
      </c>
      <c r="B680" s="195">
        <f t="shared" si="46"/>
        <v>0.94539686445823323</v>
      </c>
      <c r="C680" s="196">
        <f t="shared" si="47"/>
        <v>6.3899999999999082</v>
      </c>
      <c r="D680" s="195">
        <f t="shared" si="47"/>
        <v>0.88070175438596487</v>
      </c>
      <c r="E680" s="195">
        <f t="shared" si="48"/>
        <v>5.4603135541766892E-2</v>
      </c>
      <c r="F680" s="195">
        <f t="shared" si="48"/>
        <v>4.5549437838280848</v>
      </c>
      <c r="G680" s="195">
        <f t="shared" si="48"/>
        <v>0.78596491228070176</v>
      </c>
      <c r="Q680" s="196">
        <f t="shared" si="49"/>
        <v>6.3799999999999084</v>
      </c>
      <c r="R680" s="201">
        <v>0.88070175438596487</v>
      </c>
      <c r="S680" s="201">
        <v>0.94535441534236553</v>
      </c>
      <c r="T680" s="201">
        <v>5.4645584657634486E-2</v>
      </c>
      <c r="U680" s="201">
        <v>4.5468769574731551</v>
      </c>
      <c r="V680" s="201">
        <v>0.78596491228070176</v>
      </c>
    </row>
    <row r="681" spans="1:22">
      <c r="A681" s="195">
        <f t="shared" ref="A681:A741" si="50">S682</f>
        <v>0.94544927191632122</v>
      </c>
      <c r="B681" s="195">
        <f t="shared" ref="B681:B741" si="51">S682</f>
        <v>0.94544927191632122</v>
      </c>
      <c r="C681" s="196">
        <f t="shared" ref="C681:D741" si="52">Q682</f>
        <v>6.399999999999908</v>
      </c>
      <c r="D681" s="195">
        <f t="shared" si="52"/>
        <v>0.88070175438596487</v>
      </c>
      <c r="E681" s="195">
        <f t="shared" ref="E681:G741" si="53">T682</f>
        <v>5.455072808367871E-2</v>
      </c>
      <c r="F681" s="195">
        <f t="shared" si="53"/>
        <v>4.5635950700820747</v>
      </c>
      <c r="G681" s="195">
        <f t="shared" si="53"/>
        <v>0.78596491228070176</v>
      </c>
      <c r="Q681" s="196">
        <f t="shared" si="49"/>
        <v>6.3899999999999082</v>
      </c>
      <c r="R681" s="201">
        <v>0.88070175438596487</v>
      </c>
      <c r="S681" s="201">
        <v>0.94539686445823323</v>
      </c>
      <c r="T681" s="201">
        <v>5.4603135541766892E-2</v>
      </c>
      <c r="U681" s="201">
        <v>4.5549437838280848</v>
      </c>
      <c r="V681" s="201">
        <v>0.78596491228070176</v>
      </c>
    </row>
    <row r="682" spans="1:22">
      <c r="A682" s="195">
        <f t="shared" si="50"/>
        <v>0.94549172103218893</v>
      </c>
      <c r="B682" s="195">
        <f t="shared" si="51"/>
        <v>0.94549172103218893</v>
      </c>
      <c r="C682" s="196">
        <f t="shared" si="52"/>
        <v>6.4099999999999078</v>
      </c>
      <c r="D682" s="195">
        <f t="shared" si="52"/>
        <v>0.88070175438596487</v>
      </c>
      <c r="E682" s="195">
        <f t="shared" si="53"/>
        <v>5.450827896781113E-2</v>
      </c>
      <c r="F682" s="195">
        <f t="shared" si="53"/>
        <v>4.571661896437007</v>
      </c>
      <c r="G682" s="195">
        <f t="shared" si="53"/>
        <v>0.78596491228070176</v>
      </c>
      <c r="Q682" s="196">
        <f t="shared" si="49"/>
        <v>6.399999999999908</v>
      </c>
      <c r="R682" s="201">
        <v>0.88070175438596487</v>
      </c>
      <c r="S682" s="201">
        <v>0.94544927191632122</v>
      </c>
      <c r="T682" s="201">
        <v>5.455072808367871E-2</v>
      </c>
      <c r="U682" s="201">
        <v>4.5635950700820747</v>
      </c>
      <c r="V682" s="201">
        <v>0.78596491228070176</v>
      </c>
    </row>
    <row r="683" spans="1:22">
      <c r="A683" s="195">
        <f t="shared" si="50"/>
        <v>0.94554433875932742</v>
      </c>
      <c r="B683" s="195">
        <f t="shared" si="51"/>
        <v>0.94554433875932742</v>
      </c>
      <c r="C683" s="196">
        <f t="shared" si="52"/>
        <v>6.4199999999999076</v>
      </c>
      <c r="D683" s="195">
        <f t="shared" si="52"/>
        <v>0.88070175438596487</v>
      </c>
      <c r="E683" s="195">
        <f t="shared" si="53"/>
        <v>5.4455661240672672E-2</v>
      </c>
      <c r="F683" s="195">
        <f t="shared" si="53"/>
        <v>4.5805985564817115</v>
      </c>
      <c r="G683" s="195">
        <f t="shared" si="53"/>
        <v>0.78596491228070176</v>
      </c>
      <c r="Q683" s="196">
        <f t="shared" si="49"/>
        <v>6.4099999999999078</v>
      </c>
      <c r="R683" s="201">
        <v>0.88070175438596487</v>
      </c>
      <c r="S683" s="201">
        <v>0.94549172103218893</v>
      </c>
      <c r="T683" s="201">
        <v>5.450827896781113E-2</v>
      </c>
      <c r="U683" s="201">
        <v>4.571661896437007</v>
      </c>
      <c r="V683" s="201">
        <v>0.78596491228070176</v>
      </c>
    </row>
    <row r="684" spans="1:22">
      <c r="A684" s="195">
        <f t="shared" si="50"/>
        <v>0.94559905076620643</v>
      </c>
      <c r="B684" s="195">
        <f t="shared" si="51"/>
        <v>0.94559905076620643</v>
      </c>
      <c r="C684" s="196">
        <f t="shared" si="52"/>
        <v>6.4299999999999073</v>
      </c>
      <c r="D684" s="195">
        <f t="shared" si="52"/>
        <v>0.88070175438596487</v>
      </c>
      <c r="E684" s="195">
        <f t="shared" si="53"/>
        <v>5.44009492337936E-2</v>
      </c>
      <c r="F684" s="195">
        <f t="shared" si="53"/>
        <v>4.5900034428905796</v>
      </c>
      <c r="G684" s="195">
        <f t="shared" si="53"/>
        <v>0.78596491228070176</v>
      </c>
      <c r="Q684" s="196">
        <f t="shared" ref="Q684:Q742" si="54">Q683+0.01</f>
        <v>6.4199999999999076</v>
      </c>
      <c r="R684" s="201">
        <v>0.88070175438596487</v>
      </c>
      <c r="S684" s="201">
        <v>0.94554433875932742</v>
      </c>
      <c r="T684" s="201">
        <v>5.4455661240672672E-2</v>
      </c>
      <c r="U684" s="201">
        <v>4.5805985564817115</v>
      </c>
      <c r="V684" s="201">
        <v>0.78596491228070176</v>
      </c>
    </row>
    <row r="685" spans="1:22">
      <c r="A685" s="195">
        <f t="shared" si="50"/>
        <v>0.94564149988207391</v>
      </c>
      <c r="B685" s="195">
        <f t="shared" si="51"/>
        <v>0.94564149988207391</v>
      </c>
      <c r="C685" s="196">
        <f t="shared" si="52"/>
        <v>6.4399999999999071</v>
      </c>
      <c r="D685" s="195">
        <f t="shared" si="52"/>
        <v>0.88070175438596487</v>
      </c>
      <c r="E685" s="195">
        <f t="shared" si="53"/>
        <v>5.4358500117925986E-2</v>
      </c>
      <c r="F685" s="195">
        <f t="shared" si="53"/>
        <v>4.5980702692455129</v>
      </c>
      <c r="G685" s="195">
        <f t="shared" si="53"/>
        <v>0.78596491228070176</v>
      </c>
      <c r="Q685" s="196">
        <f t="shared" si="54"/>
        <v>6.4299999999999073</v>
      </c>
      <c r="R685" s="201">
        <v>0.88070175438596487</v>
      </c>
      <c r="S685" s="201">
        <v>0.94559905076620643</v>
      </c>
      <c r="T685" s="201">
        <v>5.44009492337936E-2</v>
      </c>
      <c r="U685" s="201">
        <v>4.5900034428905796</v>
      </c>
      <c r="V685" s="201">
        <v>0.78596491228070176</v>
      </c>
    </row>
    <row r="686" spans="1:22">
      <c r="A686" s="195">
        <f t="shared" si="50"/>
        <v>0.94569411760921251</v>
      </c>
      <c r="B686" s="195">
        <f t="shared" si="51"/>
        <v>0.94569411760921251</v>
      </c>
      <c r="C686" s="196">
        <f t="shared" si="52"/>
        <v>6.4499999999999069</v>
      </c>
      <c r="D686" s="195">
        <f t="shared" si="52"/>
        <v>0.88070175438596487</v>
      </c>
      <c r="E686" s="195">
        <f t="shared" si="53"/>
        <v>5.4305882390787555E-2</v>
      </c>
      <c r="F686" s="195">
        <f t="shared" si="53"/>
        <v>4.6070069292902156</v>
      </c>
      <c r="G686" s="195">
        <f t="shared" si="53"/>
        <v>0.78596491228070176</v>
      </c>
      <c r="Q686" s="196">
        <f t="shared" si="54"/>
        <v>6.4399999999999071</v>
      </c>
      <c r="R686" s="201">
        <v>0.88070175438596487</v>
      </c>
      <c r="S686" s="201">
        <v>0.94564149988207391</v>
      </c>
      <c r="T686" s="201">
        <v>5.4358500117925986E-2</v>
      </c>
      <c r="U686" s="201">
        <v>4.5980702692455129</v>
      </c>
      <c r="V686" s="201">
        <v>0.78596491228070176</v>
      </c>
    </row>
    <row r="687" spans="1:22">
      <c r="A687" s="195">
        <f t="shared" si="50"/>
        <v>0.94573656672508</v>
      </c>
      <c r="B687" s="195">
        <f t="shared" si="51"/>
        <v>0.94573656672508</v>
      </c>
      <c r="C687" s="196">
        <f t="shared" si="52"/>
        <v>6.4599999999999067</v>
      </c>
      <c r="D687" s="195">
        <f t="shared" si="52"/>
        <v>0.88070175438596487</v>
      </c>
      <c r="E687" s="195">
        <f t="shared" si="53"/>
        <v>5.4263433274919955E-2</v>
      </c>
      <c r="F687" s="195">
        <f t="shared" si="53"/>
        <v>4.6150737556451453</v>
      </c>
      <c r="G687" s="195">
        <f t="shared" si="53"/>
        <v>0.78596491228070176</v>
      </c>
      <c r="Q687" s="196">
        <f t="shared" si="54"/>
        <v>6.4499999999999069</v>
      </c>
      <c r="R687" s="201">
        <v>0.88070175438596487</v>
      </c>
      <c r="S687" s="201">
        <v>0.94569411760921251</v>
      </c>
      <c r="T687" s="201">
        <v>5.4305882390787555E-2</v>
      </c>
      <c r="U687" s="201">
        <v>4.6070069292902156</v>
      </c>
      <c r="V687" s="201">
        <v>0.78596491228070176</v>
      </c>
    </row>
    <row r="688" spans="1:22">
      <c r="A688" s="195">
        <f t="shared" si="50"/>
        <v>0.94578897418316821</v>
      </c>
      <c r="B688" s="195">
        <f t="shared" si="51"/>
        <v>0.94578897418316821</v>
      </c>
      <c r="C688" s="196">
        <f t="shared" si="52"/>
        <v>6.4699999999999065</v>
      </c>
      <c r="D688" s="195">
        <f t="shared" si="52"/>
        <v>0.88070175438596487</v>
      </c>
      <c r="E688" s="195">
        <f t="shared" si="53"/>
        <v>5.4211025816831765E-2</v>
      </c>
      <c r="F688" s="195">
        <f t="shared" si="53"/>
        <v>4.6237250418991378</v>
      </c>
      <c r="G688" s="195">
        <f t="shared" si="53"/>
        <v>0.78596491228070176</v>
      </c>
      <c r="Q688" s="196">
        <f t="shared" si="54"/>
        <v>6.4599999999999067</v>
      </c>
      <c r="R688" s="201">
        <v>0.88070175438596487</v>
      </c>
      <c r="S688" s="201">
        <v>0.94573656672508</v>
      </c>
      <c r="T688" s="201">
        <v>5.4263433274919955E-2</v>
      </c>
      <c r="U688" s="201">
        <v>4.6150737556451453</v>
      </c>
      <c r="V688" s="201">
        <v>0.78596491228070176</v>
      </c>
    </row>
    <row r="689" spans="1:22">
      <c r="A689" s="195">
        <f t="shared" si="50"/>
        <v>0.94583163356808597</v>
      </c>
      <c r="B689" s="195">
        <f t="shared" si="51"/>
        <v>0.94583163356808597</v>
      </c>
      <c r="C689" s="196">
        <f t="shared" si="52"/>
        <v>6.4799999999999063</v>
      </c>
      <c r="D689" s="195">
        <f t="shared" si="52"/>
        <v>0.88070175438596487</v>
      </c>
      <c r="E689" s="195">
        <f t="shared" si="53"/>
        <v>5.4168366431913917E-2</v>
      </c>
      <c r="F689" s="195">
        <f t="shared" si="53"/>
        <v>4.6320772420447804</v>
      </c>
      <c r="G689" s="195">
        <f t="shared" si="53"/>
        <v>0.78596491228070176</v>
      </c>
      <c r="Q689" s="196">
        <f t="shared" si="54"/>
        <v>6.4699999999999065</v>
      </c>
      <c r="R689" s="201">
        <v>0.88070175438596487</v>
      </c>
      <c r="S689" s="201">
        <v>0.94578897418316821</v>
      </c>
      <c r="T689" s="201">
        <v>5.4211025816831765E-2</v>
      </c>
      <c r="U689" s="201">
        <v>4.6237250418991378</v>
      </c>
      <c r="V689" s="201">
        <v>0.78596491228070176</v>
      </c>
    </row>
    <row r="690" spans="1:22">
      <c r="A690" s="195">
        <f t="shared" si="50"/>
        <v>0.94588404102617418</v>
      </c>
      <c r="B690" s="195">
        <f t="shared" si="51"/>
        <v>0.94588404102617418</v>
      </c>
      <c r="C690" s="196">
        <f t="shared" si="52"/>
        <v>6.4899999999999061</v>
      </c>
      <c r="D690" s="195">
        <f t="shared" si="52"/>
        <v>0.88070175438596487</v>
      </c>
      <c r="E690" s="195">
        <f t="shared" si="53"/>
        <v>5.4115958973825734E-2</v>
      </c>
      <c r="F690" s="195">
        <f t="shared" si="53"/>
        <v>4.640728528298772</v>
      </c>
      <c r="G690" s="195">
        <f t="shared" si="53"/>
        <v>0.78596491228070176</v>
      </c>
      <c r="Q690" s="196">
        <f t="shared" si="54"/>
        <v>6.4799999999999063</v>
      </c>
      <c r="R690" s="201">
        <v>0.88070175438596487</v>
      </c>
      <c r="S690" s="201">
        <v>0.94583163356808597</v>
      </c>
      <c r="T690" s="201">
        <v>5.4168366431913917E-2</v>
      </c>
      <c r="U690" s="201">
        <v>4.6320772420447804</v>
      </c>
      <c r="V690" s="201">
        <v>0.78596491228070176</v>
      </c>
    </row>
    <row r="691" spans="1:22">
      <c r="A691" s="195">
        <f t="shared" si="50"/>
        <v>0.94592649014204189</v>
      </c>
      <c r="B691" s="195">
        <f t="shared" si="51"/>
        <v>0.94592649014204189</v>
      </c>
      <c r="C691" s="196">
        <f t="shared" si="52"/>
        <v>6.4999999999999059</v>
      </c>
      <c r="D691" s="195">
        <f t="shared" si="52"/>
        <v>0.88070175438596487</v>
      </c>
      <c r="E691" s="195">
        <f t="shared" si="53"/>
        <v>5.4073509857958127E-2</v>
      </c>
      <c r="F691" s="195">
        <f t="shared" si="53"/>
        <v>4.6487953546537044</v>
      </c>
      <c r="G691" s="195">
        <f t="shared" si="53"/>
        <v>0.78596491228070176</v>
      </c>
      <c r="Q691" s="196">
        <f t="shared" si="54"/>
        <v>6.4899999999999061</v>
      </c>
      <c r="R691" s="201">
        <v>0.88070175438596487</v>
      </c>
      <c r="S691" s="201">
        <v>0.94588404102617418</v>
      </c>
      <c r="T691" s="201">
        <v>5.4115958973825734E-2</v>
      </c>
      <c r="U691" s="201">
        <v>4.640728528298772</v>
      </c>
      <c r="V691" s="201">
        <v>0.78596491228070176</v>
      </c>
    </row>
    <row r="692" spans="1:22">
      <c r="A692" s="195">
        <f t="shared" si="50"/>
        <v>0.94597910786918027</v>
      </c>
      <c r="B692" s="195">
        <f t="shared" si="51"/>
        <v>0.94597910786918027</v>
      </c>
      <c r="C692" s="196">
        <f t="shared" si="52"/>
        <v>6.5099999999999056</v>
      </c>
      <c r="D692" s="195">
        <f t="shared" si="52"/>
        <v>0.88070175438596487</v>
      </c>
      <c r="E692" s="195">
        <f t="shared" si="53"/>
        <v>5.4020892130819696E-2</v>
      </c>
      <c r="F692" s="195">
        <f t="shared" si="53"/>
        <v>4.6577964790679474</v>
      </c>
      <c r="G692" s="195">
        <f t="shared" si="53"/>
        <v>0.78596491228070176</v>
      </c>
      <c r="Q692" s="196">
        <f t="shared" si="54"/>
        <v>6.4999999999999059</v>
      </c>
      <c r="R692" s="201">
        <v>0.88070175438596487</v>
      </c>
      <c r="S692" s="201">
        <v>0.94592649014204189</v>
      </c>
      <c r="T692" s="201">
        <v>5.4073509857958127E-2</v>
      </c>
      <c r="U692" s="201">
        <v>4.6487953546537044</v>
      </c>
      <c r="V692" s="201">
        <v>0.78596491228070176</v>
      </c>
    </row>
    <row r="693" spans="1:22">
      <c r="A693" s="195">
        <f t="shared" si="50"/>
        <v>0.94603172559631876</v>
      </c>
      <c r="B693" s="195">
        <f t="shared" si="51"/>
        <v>0.94603172559631876</v>
      </c>
      <c r="C693" s="196">
        <f t="shared" si="52"/>
        <v>6.5199999999999054</v>
      </c>
      <c r="D693" s="195">
        <f t="shared" si="52"/>
        <v>0.88070175438596487</v>
      </c>
      <c r="E693" s="195">
        <f t="shared" si="53"/>
        <v>5.3968274403681252E-2</v>
      </c>
      <c r="F693" s="195">
        <f t="shared" si="53"/>
        <v>4.6667331391126519</v>
      </c>
      <c r="G693" s="195">
        <f t="shared" si="53"/>
        <v>0.78596491228070176</v>
      </c>
      <c r="Q693" s="196">
        <f t="shared" si="54"/>
        <v>6.5099999999999056</v>
      </c>
      <c r="R693" s="201">
        <v>0.88070175438596487</v>
      </c>
      <c r="S693" s="201">
        <v>0.94597910786918027</v>
      </c>
      <c r="T693" s="201">
        <v>5.4020892130819696E-2</v>
      </c>
      <c r="U693" s="201">
        <v>4.6577964790679474</v>
      </c>
      <c r="V693" s="201">
        <v>0.78596491228070176</v>
      </c>
    </row>
    <row r="694" spans="1:22">
      <c r="A694" s="195">
        <f t="shared" si="50"/>
        <v>0.94607417471218647</v>
      </c>
      <c r="B694" s="195">
        <f t="shared" si="51"/>
        <v>0.94607417471218647</v>
      </c>
      <c r="C694" s="196">
        <f t="shared" si="52"/>
        <v>6.5299999999999052</v>
      </c>
      <c r="D694" s="195">
        <f t="shared" si="52"/>
        <v>0.88070175438596487</v>
      </c>
      <c r="E694" s="195">
        <f t="shared" si="53"/>
        <v>5.3925825287813652E-2</v>
      </c>
      <c r="F694" s="195">
        <f t="shared" si="53"/>
        <v>4.6747999654675834</v>
      </c>
      <c r="G694" s="195">
        <f t="shared" si="53"/>
        <v>0.78596491228070176</v>
      </c>
      <c r="Q694" s="196">
        <f t="shared" si="54"/>
        <v>6.5199999999999054</v>
      </c>
      <c r="R694" s="201">
        <v>0.88070175438596487</v>
      </c>
      <c r="S694" s="201">
        <v>0.94603172559631876</v>
      </c>
      <c r="T694" s="201">
        <v>5.3968274403681252E-2</v>
      </c>
      <c r="U694" s="201">
        <v>4.6667331391126519</v>
      </c>
      <c r="V694" s="201">
        <v>0.78596491228070176</v>
      </c>
    </row>
    <row r="695" spans="1:22">
      <c r="A695" s="195">
        <f t="shared" si="50"/>
        <v>0.94612850038566787</v>
      </c>
      <c r="B695" s="195">
        <f t="shared" si="51"/>
        <v>0.94612850038566787</v>
      </c>
      <c r="C695" s="196">
        <f t="shared" si="52"/>
        <v>6.539999999999905</v>
      </c>
      <c r="D695" s="195">
        <f t="shared" si="52"/>
        <v>0.88421052631578945</v>
      </c>
      <c r="E695" s="195">
        <f t="shared" si="53"/>
        <v>5.3871499614332186E-2</v>
      </c>
      <c r="F695" s="195">
        <f t="shared" si="53"/>
        <v>4.683855189780548</v>
      </c>
      <c r="G695" s="195">
        <f t="shared" si="53"/>
        <v>0.78596491228070176</v>
      </c>
      <c r="Q695" s="196">
        <f t="shared" si="54"/>
        <v>6.5299999999999052</v>
      </c>
      <c r="R695" s="201">
        <v>0.88070175438596487</v>
      </c>
      <c r="S695" s="201">
        <v>0.94607417471218647</v>
      </c>
      <c r="T695" s="201">
        <v>5.3925825287813652E-2</v>
      </c>
      <c r="U695" s="201">
        <v>4.6747999654675834</v>
      </c>
      <c r="V695" s="201">
        <v>0.78596491228070176</v>
      </c>
    </row>
    <row r="696" spans="1:22">
      <c r="A696" s="195">
        <f t="shared" si="50"/>
        <v>0.94616695438958032</v>
      </c>
      <c r="B696" s="195">
        <f t="shared" si="51"/>
        <v>0.94616695438958032</v>
      </c>
      <c r="C696" s="196">
        <f t="shared" si="52"/>
        <v>6.5499999999999048</v>
      </c>
      <c r="D696" s="195">
        <f t="shared" si="52"/>
        <v>0.88421052631578945</v>
      </c>
      <c r="E696" s="195">
        <f t="shared" si="53"/>
        <v>5.3833045610419641E-2</v>
      </c>
      <c r="F696" s="195">
        <f t="shared" si="53"/>
        <v>4.6922115953071968</v>
      </c>
      <c r="G696" s="195">
        <f t="shared" si="53"/>
        <v>0.78596491228070176</v>
      </c>
      <c r="Q696" s="196">
        <f t="shared" si="54"/>
        <v>6.539999999999905</v>
      </c>
      <c r="R696" s="201">
        <v>0.88421052631578945</v>
      </c>
      <c r="S696" s="201">
        <v>0.94612850038566787</v>
      </c>
      <c r="T696" s="201">
        <v>5.3871499614332186E-2</v>
      </c>
      <c r="U696" s="201">
        <v>4.683855189780548</v>
      </c>
      <c r="V696" s="201">
        <v>0.78596491228070176</v>
      </c>
    </row>
    <row r="697" spans="1:22">
      <c r="A697" s="195">
        <f t="shared" si="50"/>
        <v>0.94621515646666332</v>
      </c>
      <c r="B697" s="195">
        <f t="shared" si="51"/>
        <v>0.94621515646666332</v>
      </c>
      <c r="C697" s="196">
        <f t="shared" si="52"/>
        <v>6.5599999999999046</v>
      </c>
      <c r="D697" s="195">
        <f t="shared" si="52"/>
        <v>0.88421052631578945</v>
      </c>
      <c r="E697" s="195">
        <f t="shared" si="53"/>
        <v>5.3784843533336776E-2</v>
      </c>
      <c r="F697" s="195">
        <f t="shared" si="53"/>
        <v>4.7008670869421936</v>
      </c>
      <c r="G697" s="195">
        <f t="shared" si="53"/>
        <v>0.78596491228070176</v>
      </c>
      <c r="Q697" s="196">
        <f t="shared" si="54"/>
        <v>6.5499999999999048</v>
      </c>
      <c r="R697" s="201">
        <v>0.88421052631578945</v>
      </c>
      <c r="S697" s="201">
        <v>0.94616695438958032</v>
      </c>
      <c r="T697" s="201">
        <v>5.3833045610419641E-2</v>
      </c>
      <c r="U697" s="201">
        <v>4.6922115953071968</v>
      </c>
      <c r="V697" s="201">
        <v>0.78596491228070176</v>
      </c>
    </row>
    <row r="698" spans="1:22">
      <c r="A698" s="195">
        <f t="shared" si="50"/>
        <v>0.94625340020152549</v>
      </c>
      <c r="B698" s="195">
        <f t="shared" si="51"/>
        <v>0.94625340020152549</v>
      </c>
      <c r="C698" s="196">
        <f t="shared" si="52"/>
        <v>6.5699999999999044</v>
      </c>
      <c r="D698" s="195">
        <f t="shared" si="52"/>
        <v>0.88421052631578945</v>
      </c>
      <c r="E698" s="195">
        <f t="shared" si="53"/>
        <v>5.3746599798474494E-2</v>
      </c>
      <c r="F698" s="195">
        <f t="shared" si="53"/>
        <v>4.7089381186781294</v>
      </c>
      <c r="G698" s="195">
        <f t="shared" si="53"/>
        <v>0.78596491228070176</v>
      </c>
      <c r="Q698" s="196">
        <f t="shared" si="54"/>
        <v>6.5599999999999046</v>
      </c>
      <c r="R698" s="201">
        <v>0.88421052631578945</v>
      </c>
      <c r="S698" s="201">
        <v>0.94621515646666332</v>
      </c>
      <c r="T698" s="201">
        <v>5.3784843533336776E-2</v>
      </c>
      <c r="U698" s="201">
        <v>4.7008670869421936</v>
      </c>
      <c r="V698" s="201">
        <v>0.78596491228070176</v>
      </c>
    </row>
    <row r="699" spans="1:22">
      <c r="A699" s="195">
        <f t="shared" si="50"/>
        <v>0.94630181254765855</v>
      </c>
      <c r="B699" s="195">
        <f t="shared" si="51"/>
        <v>0.94630181254765855</v>
      </c>
      <c r="C699" s="196">
        <f t="shared" si="52"/>
        <v>6.5799999999999041</v>
      </c>
      <c r="D699" s="195">
        <f t="shared" si="52"/>
        <v>0.88421052631578945</v>
      </c>
      <c r="E699" s="195">
        <f t="shared" si="53"/>
        <v>5.3698187452341367E-2</v>
      </c>
      <c r="F699" s="195">
        <f t="shared" si="53"/>
        <v>4.7178789841038364</v>
      </c>
      <c r="G699" s="195">
        <f t="shared" si="53"/>
        <v>0.78596491228070176</v>
      </c>
      <c r="Q699" s="196">
        <f t="shared" si="54"/>
        <v>6.5699999999999044</v>
      </c>
      <c r="R699" s="201">
        <v>0.88421052631578945</v>
      </c>
      <c r="S699" s="201">
        <v>0.94625340020152549</v>
      </c>
      <c r="T699" s="201">
        <v>5.3746599798474494E-2</v>
      </c>
      <c r="U699" s="201">
        <v>4.7089381186781294</v>
      </c>
      <c r="V699" s="201">
        <v>0.78596491228070176</v>
      </c>
    </row>
    <row r="700" spans="1:22">
      <c r="A700" s="195">
        <f t="shared" si="50"/>
        <v>0.94634026655157122</v>
      </c>
      <c r="B700" s="195">
        <f t="shared" si="51"/>
        <v>0.94634026655157122</v>
      </c>
      <c r="C700" s="196">
        <f t="shared" si="52"/>
        <v>6.5899999999999039</v>
      </c>
      <c r="D700" s="195">
        <f t="shared" si="52"/>
        <v>0.88421052631578945</v>
      </c>
      <c r="E700" s="195">
        <f t="shared" si="53"/>
        <v>5.3659733448428795E-2</v>
      </c>
      <c r="F700" s="195">
        <f t="shared" si="53"/>
        <v>4.7262998540000298</v>
      </c>
      <c r="G700" s="195">
        <f t="shared" si="53"/>
        <v>0.78596491228070176</v>
      </c>
      <c r="Q700" s="196">
        <f t="shared" si="54"/>
        <v>6.5799999999999041</v>
      </c>
      <c r="R700" s="201">
        <v>0.88421052631578945</v>
      </c>
      <c r="S700" s="201">
        <v>0.94630181254765855</v>
      </c>
      <c r="T700" s="201">
        <v>5.3698187452341367E-2</v>
      </c>
      <c r="U700" s="201">
        <v>4.7178789841038364</v>
      </c>
      <c r="V700" s="201">
        <v>0.78596491228070176</v>
      </c>
    </row>
    <row r="701" spans="1:22">
      <c r="A701" s="195">
        <f t="shared" si="50"/>
        <v>0.94638846862865411</v>
      </c>
      <c r="B701" s="195">
        <f t="shared" si="51"/>
        <v>0.94638846862865411</v>
      </c>
      <c r="C701" s="196">
        <f t="shared" si="52"/>
        <v>6.5999999999999037</v>
      </c>
      <c r="D701" s="195">
        <f t="shared" si="52"/>
        <v>0.88421052631578945</v>
      </c>
      <c r="E701" s="195">
        <f t="shared" si="53"/>
        <v>5.361153137134593E-2</v>
      </c>
      <c r="F701" s="195">
        <f t="shared" si="53"/>
        <v>4.7349553456350266</v>
      </c>
      <c r="G701" s="195">
        <f t="shared" si="53"/>
        <v>0.78596491228070176</v>
      </c>
      <c r="Q701" s="196">
        <f t="shared" si="54"/>
        <v>6.5899999999999039</v>
      </c>
      <c r="R701" s="201">
        <v>0.88421052631578945</v>
      </c>
      <c r="S701" s="201">
        <v>0.94634026655157122</v>
      </c>
      <c r="T701" s="201">
        <v>5.3659733448428795E-2</v>
      </c>
      <c r="U701" s="201">
        <v>4.7262998540000298</v>
      </c>
      <c r="V701" s="201">
        <v>0.78596491228070176</v>
      </c>
    </row>
    <row r="702" spans="1:22">
      <c r="A702" s="195">
        <f t="shared" si="50"/>
        <v>0.94643667070573689</v>
      </c>
      <c r="B702" s="195">
        <f t="shared" si="51"/>
        <v>0.94643667070573689</v>
      </c>
      <c r="C702" s="196">
        <f t="shared" si="52"/>
        <v>6.6099999999999035</v>
      </c>
      <c r="D702" s="195">
        <f t="shared" si="52"/>
        <v>0.88421052631578945</v>
      </c>
      <c r="E702" s="195">
        <f t="shared" si="53"/>
        <v>5.3563329294263065E-2</v>
      </c>
      <c r="F702" s="195">
        <f t="shared" si="53"/>
        <v>4.7436108372700199</v>
      </c>
      <c r="G702" s="195">
        <f t="shared" si="53"/>
        <v>0.78596491228070176</v>
      </c>
      <c r="Q702" s="196">
        <f t="shared" si="54"/>
        <v>6.5999999999999037</v>
      </c>
      <c r="R702" s="201">
        <v>0.88421052631578945</v>
      </c>
      <c r="S702" s="201">
        <v>0.94638846862865411</v>
      </c>
      <c r="T702" s="201">
        <v>5.361153137134593E-2</v>
      </c>
      <c r="U702" s="201">
        <v>4.7349553456350266</v>
      </c>
      <c r="V702" s="201">
        <v>0.78596491228070176</v>
      </c>
    </row>
    <row r="703" spans="1:22">
      <c r="A703" s="195">
        <f t="shared" si="50"/>
        <v>0.94647512470964956</v>
      </c>
      <c r="B703" s="195">
        <f t="shared" si="51"/>
        <v>0.94647512470964956</v>
      </c>
      <c r="C703" s="196">
        <f t="shared" si="52"/>
        <v>6.6199999999999033</v>
      </c>
      <c r="D703" s="195">
        <f t="shared" si="52"/>
        <v>0.88421052631578945</v>
      </c>
      <c r="E703" s="195">
        <f t="shared" si="53"/>
        <v>5.3524875290350535E-2</v>
      </c>
      <c r="F703" s="195">
        <f t="shared" si="53"/>
        <v>4.7519672427966748</v>
      </c>
      <c r="G703" s="195">
        <f t="shared" si="53"/>
        <v>0.78596491228070176</v>
      </c>
      <c r="Q703" s="196">
        <f t="shared" si="54"/>
        <v>6.6099999999999035</v>
      </c>
      <c r="R703" s="201">
        <v>0.88421052631578945</v>
      </c>
      <c r="S703" s="201">
        <v>0.94643667070573689</v>
      </c>
      <c r="T703" s="201">
        <v>5.3563329294263065E-2</v>
      </c>
      <c r="U703" s="201">
        <v>4.7436108372700199</v>
      </c>
      <c r="V703" s="201">
        <v>0.78596491228070176</v>
      </c>
    </row>
    <row r="704" spans="1:22">
      <c r="A704" s="195">
        <f t="shared" si="50"/>
        <v>0.94652332678673234</v>
      </c>
      <c r="B704" s="195">
        <f t="shared" si="51"/>
        <v>0.94652332678673234</v>
      </c>
      <c r="C704" s="196">
        <f t="shared" si="52"/>
        <v>6.6299999999999031</v>
      </c>
      <c r="D704" s="195">
        <f t="shared" si="52"/>
        <v>0.88421052631578945</v>
      </c>
      <c r="E704" s="195">
        <f t="shared" si="53"/>
        <v>5.3476673213267656E-2</v>
      </c>
      <c r="F704" s="195">
        <f t="shared" si="53"/>
        <v>4.7606227344316681</v>
      </c>
      <c r="G704" s="195">
        <f t="shared" si="53"/>
        <v>0.78596491228070176</v>
      </c>
      <c r="Q704" s="196">
        <f t="shared" si="54"/>
        <v>6.6199999999999033</v>
      </c>
      <c r="R704" s="201">
        <v>0.88421052631578945</v>
      </c>
      <c r="S704" s="201">
        <v>0.94647512470964956</v>
      </c>
      <c r="T704" s="201">
        <v>5.3524875290350535E-2</v>
      </c>
      <c r="U704" s="201">
        <v>4.7519672427966748</v>
      </c>
      <c r="V704" s="201">
        <v>0.78596491228070176</v>
      </c>
    </row>
    <row r="705" spans="1:22">
      <c r="A705" s="195">
        <f t="shared" si="50"/>
        <v>0.94656282372513412</v>
      </c>
      <c r="B705" s="195">
        <f t="shared" si="51"/>
        <v>0.94656282372513412</v>
      </c>
      <c r="C705" s="196">
        <f t="shared" si="52"/>
        <v>6.6399999999999029</v>
      </c>
      <c r="D705" s="195">
        <f t="shared" si="52"/>
        <v>0.88421052631578945</v>
      </c>
      <c r="E705" s="195">
        <f t="shared" si="53"/>
        <v>5.3437176274865786E-2</v>
      </c>
      <c r="F705" s="195">
        <f t="shared" si="53"/>
        <v>4.7690983692384288</v>
      </c>
      <c r="G705" s="195">
        <f t="shared" si="53"/>
        <v>0.78596491228070176</v>
      </c>
      <c r="Q705" s="196">
        <f t="shared" si="54"/>
        <v>6.6299999999999031</v>
      </c>
      <c r="R705" s="201">
        <v>0.88421052631578945</v>
      </c>
      <c r="S705" s="201">
        <v>0.94652332678673234</v>
      </c>
      <c r="T705" s="201">
        <v>5.3476673213267656E-2</v>
      </c>
      <c r="U705" s="201">
        <v>4.7606227344316681</v>
      </c>
      <c r="V705" s="201">
        <v>0.78596491228070176</v>
      </c>
    </row>
    <row r="706" spans="1:22">
      <c r="A706" s="195">
        <f t="shared" si="50"/>
        <v>0.9466112360712674</v>
      </c>
      <c r="B706" s="195">
        <f t="shared" si="51"/>
        <v>0.9466112360712674</v>
      </c>
      <c r="C706" s="196">
        <f t="shared" si="52"/>
        <v>6.6499999999999027</v>
      </c>
      <c r="D706" s="195">
        <f t="shared" si="52"/>
        <v>0.88421052631578945</v>
      </c>
      <c r="E706" s="195">
        <f t="shared" si="53"/>
        <v>5.3388763928732673E-2</v>
      </c>
      <c r="F706" s="195">
        <f t="shared" si="53"/>
        <v>4.7780392346641403</v>
      </c>
      <c r="G706" s="195">
        <f t="shared" si="53"/>
        <v>0.78596491228070176</v>
      </c>
      <c r="Q706" s="196">
        <f t="shared" si="54"/>
        <v>6.6399999999999029</v>
      </c>
      <c r="R706" s="201">
        <v>0.88421052631578945</v>
      </c>
      <c r="S706" s="201">
        <v>0.94656282372513412</v>
      </c>
      <c r="T706" s="201">
        <v>5.3437176274865786E-2</v>
      </c>
      <c r="U706" s="201">
        <v>4.7690983692384288</v>
      </c>
      <c r="V706" s="201">
        <v>0.78596491228070176</v>
      </c>
    </row>
    <row r="707" spans="1:22">
      <c r="A707" s="195">
        <f t="shared" si="50"/>
        <v>0.94664947980612968</v>
      </c>
      <c r="B707" s="195">
        <f t="shared" si="51"/>
        <v>0.94664947980612968</v>
      </c>
      <c r="C707" s="196">
        <f t="shared" si="52"/>
        <v>6.6599999999999024</v>
      </c>
      <c r="D707" s="195">
        <f t="shared" si="52"/>
        <v>0.88421052631578945</v>
      </c>
      <c r="E707" s="195">
        <f t="shared" si="53"/>
        <v>5.3350520193870363E-2</v>
      </c>
      <c r="F707" s="195">
        <f t="shared" si="53"/>
        <v>4.7861102664000796</v>
      </c>
      <c r="G707" s="195">
        <f t="shared" si="53"/>
        <v>0.78596491228070176</v>
      </c>
      <c r="Q707" s="196">
        <f t="shared" si="54"/>
        <v>6.6499999999999027</v>
      </c>
      <c r="R707" s="201">
        <v>0.88421052631578945</v>
      </c>
      <c r="S707" s="201">
        <v>0.9466112360712674</v>
      </c>
      <c r="T707" s="201">
        <v>5.3388763928732673E-2</v>
      </c>
      <c r="U707" s="201">
        <v>4.7780392346641403</v>
      </c>
      <c r="V707" s="201">
        <v>0.78596491228070176</v>
      </c>
    </row>
    <row r="708" spans="1:22">
      <c r="A708" s="195">
        <f t="shared" si="50"/>
        <v>0.94669789215226285</v>
      </c>
      <c r="B708" s="195">
        <f t="shared" si="51"/>
        <v>0.94669789215226285</v>
      </c>
      <c r="C708" s="196">
        <f t="shared" si="52"/>
        <v>6.6699999999999022</v>
      </c>
      <c r="D708" s="195">
        <f t="shared" si="52"/>
        <v>0.88421052631578945</v>
      </c>
      <c r="E708" s="195">
        <f t="shared" si="53"/>
        <v>5.3302107847737264E-2</v>
      </c>
      <c r="F708" s="195">
        <f t="shared" si="53"/>
        <v>4.7951155961953242</v>
      </c>
      <c r="G708" s="195">
        <f t="shared" si="53"/>
        <v>0.78596491228070176</v>
      </c>
      <c r="Q708" s="196">
        <f t="shared" si="54"/>
        <v>6.6599999999999024</v>
      </c>
      <c r="R708" s="201">
        <v>0.88421052631578945</v>
      </c>
      <c r="S708" s="201">
        <v>0.94664947980612968</v>
      </c>
      <c r="T708" s="201">
        <v>5.3350520193870363E-2</v>
      </c>
      <c r="U708" s="201">
        <v>4.7861102664000796</v>
      </c>
      <c r="V708" s="201">
        <v>0.78596491228070176</v>
      </c>
    </row>
    <row r="709" spans="1:22">
      <c r="A709" s="195">
        <f t="shared" si="50"/>
        <v>0.94673613588712513</v>
      </c>
      <c r="B709" s="195">
        <f t="shared" si="51"/>
        <v>0.94673613588712513</v>
      </c>
      <c r="C709" s="196">
        <f t="shared" si="52"/>
        <v>6.679999999999902</v>
      </c>
      <c r="D709" s="195">
        <f t="shared" si="52"/>
        <v>0.88421052631578945</v>
      </c>
      <c r="E709" s="195">
        <f t="shared" si="53"/>
        <v>5.326386411287494E-2</v>
      </c>
      <c r="F709" s="195">
        <f t="shared" si="53"/>
        <v>4.8031866279312609</v>
      </c>
      <c r="G709" s="195">
        <f t="shared" si="53"/>
        <v>0.78596491228070176</v>
      </c>
      <c r="Q709" s="196">
        <f t="shared" si="54"/>
        <v>6.6699999999999022</v>
      </c>
      <c r="R709" s="201">
        <v>0.88421052631578945</v>
      </c>
      <c r="S709" s="201">
        <v>0.94669789215226285</v>
      </c>
      <c r="T709" s="201">
        <v>5.3302107847737264E-2</v>
      </c>
      <c r="U709" s="201">
        <v>4.7951155961953242</v>
      </c>
      <c r="V709" s="201">
        <v>0.78596491228070176</v>
      </c>
    </row>
    <row r="710" spans="1:22">
      <c r="A710" s="195">
        <f t="shared" si="50"/>
        <v>0.94678454823325819</v>
      </c>
      <c r="B710" s="195">
        <f t="shared" si="51"/>
        <v>0.94678454823325819</v>
      </c>
      <c r="C710" s="196">
        <f t="shared" si="52"/>
        <v>6.6899999999999018</v>
      </c>
      <c r="D710" s="195">
        <f t="shared" si="52"/>
        <v>0.88421052631578945</v>
      </c>
      <c r="E710" s="195">
        <f t="shared" si="53"/>
        <v>5.3215451766741813E-2</v>
      </c>
      <c r="F710" s="195">
        <f t="shared" si="53"/>
        <v>4.8121274933569724</v>
      </c>
      <c r="G710" s="195">
        <f t="shared" si="53"/>
        <v>0.78596491228070176</v>
      </c>
      <c r="Q710" s="196">
        <f t="shared" si="54"/>
        <v>6.679999999999902</v>
      </c>
      <c r="R710" s="201">
        <v>0.88421052631578945</v>
      </c>
      <c r="S710" s="201">
        <v>0.94673613588712513</v>
      </c>
      <c r="T710" s="201">
        <v>5.326386411287494E-2</v>
      </c>
      <c r="U710" s="201">
        <v>4.8031866279312609</v>
      </c>
      <c r="V710" s="201">
        <v>0.78596491228070176</v>
      </c>
    </row>
    <row r="711" spans="1:22">
      <c r="A711" s="195">
        <f t="shared" si="50"/>
        <v>0.94683275031034109</v>
      </c>
      <c r="B711" s="195">
        <f t="shared" si="51"/>
        <v>0.94683275031034109</v>
      </c>
      <c r="C711" s="196">
        <f t="shared" si="52"/>
        <v>6.6999999999999016</v>
      </c>
      <c r="D711" s="195">
        <f t="shared" si="52"/>
        <v>0.88421052631578945</v>
      </c>
      <c r="E711" s="195">
        <f t="shared" si="53"/>
        <v>5.3167249689658962E-2</v>
      </c>
      <c r="F711" s="195">
        <f t="shared" si="53"/>
        <v>4.8208292441830274</v>
      </c>
      <c r="G711" s="195">
        <f t="shared" si="53"/>
        <v>0.78596491228070176</v>
      </c>
      <c r="Q711" s="196">
        <f t="shared" si="54"/>
        <v>6.6899999999999018</v>
      </c>
      <c r="R711" s="201">
        <v>0.88421052631578945</v>
      </c>
      <c r="S711" s="201">
        <v>0.94678454823325819</v>
      </c>
      <c r="T711" s="201">
        <v>5.3215451766741813E-2</v>
      </c>
      <c r="U711" s="201">
        <v>4.8121274933569724</v>
      </c>
      <c r="V711" s="201">
        <v>0.78596491228070176</v>
      </c>
    </row>
    <row r="712" spans="1:22">
      <c r="A712" s="195">
        <f t="shared" si="50"/>
        <v>0.94687099404520336</v>
      </c>
      <c r="B712" s="195">
        <f t="shared" si="51"/>
        <v>0.94687099404520336</v>
      </c>
      <c r="C712" s="196">
        <f t="shared" si="52"/>
        <v>6.7099999999999014</v>
      </c>
      <c r="D712" s="195">
        <f t="shared" si="52"/>
        <v>0.88421052631578945</v>
      </c>
      <c r="E712" s="195">
        <f t="shared" si="53"/>
        <v>5.3129005954796651E-2</v>
      </c>
      <c r="F712" s="195">
        <f t="shared" si="53"/>
        <v>4.8289002759189605</v>
      </c>
      <c r="G712" s="195">
        <f t="shared" si="53"/>
        <v>0.78596491228070176</v>
      </c>
      <c r="Q712" s="196">
        <f t="shared" si="54"/>
        <v>6.6999999999999016</v>
      </c>
      <c r="R712" s="201">
        <v>0.88421052631578945</v>
      </c>
      <c r="S712" s="201">
        <v>0.94683275031034109</v>
      </c>
      <c r="T712" s="201">
        <v>5.3167249689658962E-2</v>
      </c>
      <c r="U712" s="201">
        <v>4.8208292441830274</v>
      </c>
      <c r="V712" s="201">
        <v>0.78596491228070176</v>
      </c>
    </row>
    <row r="713" spans="1:22">
      <c r="A713" s="195">
        <f t="shared" si="50"/>
        <v>0.94691940639133643</v>
      </c>
      <c r="B713" s="195">
        <f t="shared" si="51"/>
        <v>0.94691940639133643</v>
      </c>
      <c r="C713" s="196">
        <f t="shared" si="52"/>
        <v>6.7199999999999012</v>
      </c>
      <c r="D713" s="195">
        <f t="shared" si="52"/>
        <v>0.88421052631578945</v>
      </c>
      <c r="E713" s="195">
        <f t="shared" si="53"/>
        <v>5.3080593608663518E-2</v>
      </c>
      <c r="F713" s="195">
        <f t="shared" si="53"/>
        <v>4.837841141344672</v>
      </c>
      <c r="G713" s="195">
        <f t="shared" si="53"/>
        <v>0.78596491228070176</v>
      </c>
      <c r="Q713" s="196">
        <f t="shared" si="54"/>
        <v>6.7099999999999014</v>
      </c>
      <c r="R713" s="201">
        <v>0.88421052631578945</v>
      </c>
      <c r="S713" s="201">
        <v>0.94687099404520336</v>
      </c>
      <c r="T713" s="201">
        <v>5.3129005954796651E-2</v>
      </c>
      <c r="U713" s="201">
        <v>4.8289002759189605</v>
      </c>
      <c r="V713" s="201">
        <v>0.78596491228070176</v>
      </c>
    </row>
    <row r="714" spans="1:22">
      <c r="A714" s="195">
        <f t="shared" si="50"/>
        <v>0.94695765012619881</v>
      </c>
      <c r="B714" s="195">
        <f t="shared" si="51"/>
        <v>0.94695765012619881</v>
      </c>
      <c r="C714" s="196">
        <f t="shared" si="52"/>
        <v>6.729999999999901</v>
      </c>
      <c r="D714" s="195">
        <f t="shared" si="52"/>
        <v>0.88421052631578945</v>
      </c>
      <c r="E714" s="195">
        <f t="shared" si="53"/>
        <v>5.3042349873801242E-2</v>
      </c>
      <c r="F714" s="195">
        <f t="shared" si="53"/>
        <v>4.8459121730806087</v>
      </c>
      <c r="G714" s="195">
        <f t="shared" si="53"/>
        <v>0.78596491228070176</v>
      </c>
      <c r="Q714" s="196">
        <f t="shared" si="54"/>
        <v>6.7199999999999012</v>
      </c>
      <c r="R714" s="201">
        <v>0.88421052631578945</v>
      </c>
      <c r="S714" s="201">
        <v>0.94691940639133643</v>
      </c>
      <c r="T714" s="201">
        <v>5.3080593608663518E-2</v>
      </c>
      <c r="U714" s="201">
        <v>4.837841141344672</v>
      </c>
      <c r="V714" s="201">
        <v>0.78596491228070176</v>
      </c>
    </row>
    <row r="715" spans="1:22">
      <c r="A715" s="195">
        <f t="shared" si="50"/>
        <v>0.9470058522032816</v>
      </c>
      <c r="B715" s="195">
        <f t="shared" si="51"/>
        <v>0.9470058522032816</v>
      </c>
      <c r="C715" s="196">
        <f t="shared" si="52"/>
        <v>6.7399999999999007</v>
      </c>
      <c r="D715" s="195">
        <f t="shared" si="52"/>
        <v>0.88421052631578945</v>
      </c>
      <c r="E715" s="195">
        <f t="shared" si="53"/>
        <v>5.2994147796718377E-2</v>
      </c>
      <c r="F715" s="195">
        <f t="shared" si="53"/>
        <v>4.854567664715602</v>
      </c>
      <c r="G715" s="195">
        <f t="shared" si="53"/>
        <v>0.78596491228070176</v>
      </c>
      <c r="Q715" s="196">
        <f t="shared" si="54"/>
        <v>6.729999999999901</v>
      </c>
      <c r="R715" s="201">
        <v>0.88421052631578945</v>
      </c>
      <c r="S715" s="201">
        <v>0.94695765012619881</v>
      </c>
      <c r="T715" s="201">
        <v>5.3042349873801242E-2</v>
      </c>
      <c r="U715" s="201">
        <v>4.8459121730806087</v>
      </c>
      <c r="V715" s="201">
        <v>0.78596491228070176</v>
      </c>
    </row>
    <row r="716" spans="1:22">
      <c r="A716" s="195">
        <f t="shared" si="50"/>
        <v>0.94704576967978393</v>
      </c>
      <c r="B716" s="195">
        <f t="shared" si="51"/>
        <v>0.94704576967978393</v>
      </c>
      <c r="C716" s="196">
        <f t="shared" si="52"/>
        <v>6.7499999999999005</v>
      </c>
      <c r="D716" s="195">
        <f t="shared" si="52"/>
        <v>0.88421052631578945</v>
      </c>
      <c r="E716" s="195">
        <f t="shared" si="53"/>
        <v>5.2954230320215977E-2</v>
      </c>
      <c r="F716" s="195">
        <f t="shared" si="53"/>
        <v>4.8636785114733341</v>
      </c>
      <c r="G716" s="195">
        <f t="shared" si="53"/>
        <v>0.78596491228070176</v>
      </c>
      <c r="Q716" s="196">
        <f t="shared" si="54"/>
        <v>6.7399999999999007</v>
      </c>
      <c r="R716" s="201">
        <v>0.88421052631578945</v>
      </c>
      <c r="S716" s="201">
        <v>0.9470058522032816</v>
      </c>
      <c r="T716" s="201">
        <v>5.2994147796718377E-2</v>
      </c>
      <c r="U716" s="201">
        <v>4.854567664715602</v>
      </c>
      <c r="V716" s="201">
        <v>0.78596491228070176</v>
      </c>
    </row>
    <row r="717" spans="1:22">
      <c r="A717" s="195">
        <f t="shared" si="50"/>
        <v>0.94709397175686694</v>
      </c>
      <c r="B717" s="195">
        <f t="shared" si="51"/>
        <v>0.94709397175686694</v>
      </c>
      <c r="C717" s="196">
        <f t="shared" si="52"/>
        <v>6.7599999999999003</v>
      </c>
      <c r="D717" s="195">
        <f t="shared" si="52"/>
        <v>0.88421052631578945</v>
      </c>
      <c r="E717" s="195">
        <f t="shared" si="53"/>
        <v>5.2906028243133132E-2</v>
      </c>
      <c r="F717" s="195">
        <f t="shared" si="53"/>
        <v>4.8723340031083309</v>
      </c>
      <c r="G717" s="195">
        <f t="shared" si="53"/>
        <v>0.78596491228070176</v>
      </c>
      <c r="Q717" s="196">
        <f t="shared" si="54"/>
        <v>6.7499999999999005</v>
      </c>
      <c r="R717" s="201">
        <v>0.88421052631578945</v>
      </c>
      <c r="S717" s="201">
        <v>0.94704576967978393</v>
      </c>
      <c r="T717" s="201">
        <v>5.2954230320215977E-2</v>
      </c>
      <c r="U717" s="201">
        <v>4.8636785114733341</v>
      </c>
      <c r="V717" s="201">
        <v>0.78596491228070176</v>
      </c>
    </row>
    <row r="718" spans="1:22">
      <c r="A718" s="195">
        <f t="shared" si="50"/>
        <v>0.94713221549172921</v>
      </c>
      <c r="B718" s="195">
        <f t="shared" si="51"/>
        <v>0.94713221549172921</v>
      </c>
      <c r="C718" s="196">
        <f t="shared" si="52"/>
        <v>6.7699999999999001</v>
      </c>
      <c r="D718" s="195">
        <f t="shared" si="52"/>
        <v>0.88421052631578945</v>
      </c>
      <c r="E718" s="195">
        <f t="shared" si="53"/>
        <v>5.2867784508270822E-2</v>
      </c>
      <c r="F718" s="195">
        <f t="shared" si="53"/>
        <v>4.8804050348442649</v>
      </c>
      <c r="G718" s="195">
        <f t="shared" si="53"/>
        <v>0.78596491228070176</v>
      </c>
      <c r="Q718" s="196">
        <f t="shared" si="54"/>
        <v>6.7599999999999003</v>
      </c>
      <c r="R718" s="201">
        <v>0.88421052631578945</v>
      </c>
      <c r="S718" s="201">
        <v>0.94709397175686694</v>
      </c>
      <c r="T718" s="201">
        <v>5.2906028243133132E-2</v>
      </c>
      <c r="U718" s="201">
        <v>4.8723340031083309</v>
      </c>
      <c r="V718" s="201">
        <v>0.78596491228070176</v>
      </c>
    </row>
    <row r="719" spans="1:22">
      <c r="A719" s="195">
        <f t="shared" si="50"/>
        <v>0.94718041756881211</v>
      </c>
      <c r="B719" s="195">
        <f t="shared" si="51"/>
        <v>0.94718041756881211</v>
      </c>
      <c r="C719" s="196">
        <f t="shared" si="52"/>
        <v>6.7799999999998999</v>
      </c>
      <c r="D719" s="195">
        <f t="shared" si="52"/>
        <v>0.88421052631578945</v>
      </c>
      <c r="E719" s="195">
        <f t="shared" si="53"/>
        <v>5.2819582431187957E-2</v>
      </c>
      <c r="F719" s="195">
        <f t="shared" si="53"/>
        <v>4.8890605264792626</v>
      </c>
      <c r="G719" s="195">
        <f t="shared" si="53"/>
        <v>0.78596491228070176</v>
      </c>
      <c r="Q719" s="196">
        <f t="shared" si="54"/>
        <v>6.7699999999999001</v>
      </c>
      <c r="R719" s="201">
        <v>0.88421052631578945</v>
      </c>
      <c r="S719" s="201">
        <v>0.94713221549172921</v>
      </c>
      <c r="T719" s="201">
        <v>5.2867784508270822E-2</v>
      </c>
      <c r="U719" s="201">
        <v>4.8804050348442649</v>
      </c>
      <c r="V719" s="201">
        <v>0.78596491228070176</v>
      </c>
    </row>
    <row r="720" spans="1:22">
      <c r="A720" s="195">
        <f t="shared" si="50"/>
        <v>0.94722882991494517</v>
      </c>
      <c r="B720" s="195">
        <f t="shared" si="51"/>
        <v>0.94722882991494517</v>
      </c>
      <c r="C720" s="196">
        <f t="shared" si="52"/>
        <v>6.7899999999998997</v>
      </c>
      <c r="D720" s="195">
        <f t="shared" si="52"/>
        <v>0.88421052631578945</v>
      </c>
      <c r="E720" s="195">
        <f t="shared" si="53"/>
        <v>5.2771170085054823E-2</v>
      </c>
      <c r="F720" s="195">
        <f t="shared" si="53"/>
        <v>4.8980013919049705</v>
      </c>
      <c r="G720" s="195">
        <f t="shared" si="53"/>
        <v>0.78596491228070176</v>
      </c>
      <c r="Q720" s="196">
        <f t="shared" si="54"/>
        <v>6.7799999999998999</v>
      </c>
      <c r="R720" s="201">
        <v>0.88421052631578945</v>
      </c>
      <c r="S720" s="201">
        <v>0.94718041756881211</v>
      </c>
      <c r="T720" s="201">
        <v>5.2819582431187957E-2</v>
      </c>
      <c r="U720" s="201">
        <v>4.8890605264792626</v>
      </c>
      <c r="V720" s="201">
        <v>0.78596491228070176</v>
      </c>
    </row>
    <row r="721" spans="1:22">
      <c r="A721" s="195">
        <f t="shared" si="50"/>
        <v>0.94726707364980745</v>
      </c>
      <c r="B721" s="195">
        <f t="shared" si="51"/>
        <v>0.94726707364980745</v>
      </c>
      <c r="C721" s="196">
        <f t="shared" si="52"/>
        <v>6.7999999999998995</v>
      </c>
      <c r="D721" s="195">
        <f t="shared" si="52"/>
        <v>0.88421052631578945</v>
      </c>
      <c r="E721" s="195">
        <f t="shared" si="53"/>
        <v>5.2732926350192527E-2</v>
      </c>
      <c r="F721" s="195">
        <f t="shared" si="53"/>
        <v>4.9060724236409099</v>
      </c>
      <c r="G721" s="195">
        <f t="shared" si="53"/>
        <v>0.78596491228070176</v>
      </c>
      <c r="Q721" s="196">
        <f t="shared" si="54"/>
        <v>6.7899999999998997</v>
      </c>
      <c r="R721" s="201">
        <v>0.88421052631578945</v>
      </c>
      <c r="S721" s="201">
        <v>0.94722882991494517</v>
      </c>
      <c r="T721" s="201">
        <v>5.2771170085054823E-2</v>
      </c>
      <c r="U721" s="201">
        <v>4.8980013919049705</v>
      </c>
      <c r="V721" s="201">
        <v>0.78596491228070176</v>
      </c>
    </row>
    <row r="722" spans="1:22">
      <c r="A722" s="195">
        <f t="shared" si="50"/>
        <v>0.94731527572689023</v>
      </c>
      <c r="B722" s="195">
        <f t="shared" si="51"/>
        <v>0.94731527572689023</v>
      </c>
      <c r="C722" s="196">
        <f t="shared" si="52"/>
        <v>6.8099999999998992</v>
      </c>
      <c r="D722" s="195">
        <f t="shared" si="52"/>
        <v>0.88421052631578945</v>
      </c>
      <c r="E722" s="195">
        <f t="shared" si="53"/>
        <v>5.2684724273109662E-2</v>
      </c>
      <c r="F722" s="195">
        <f t="shared" si="53"/>
        <v>4.9147279152759031</v>
      </c>
      <c r="G722" s="195">
        <f t="shared" si="53"/>
        <v>0.78596491228070176</v>
      </c>
      <c r="Q722" s="196">
        <f t="shared" si="54"/>
        <v>6.7999999999998995</v>
      </c>
      <c r="R722" s="201">
        <v>0.88421052631578945</v>
      </c>
      <c r="S722" s="201">
        <v>0.94726707364980745</v>
      </c>
      <c r="T722" s="201">
        <v>5.2732926350192527E-2</v>
      </c>
      <c r="U722" s="201">
        <v>4.9060724236409099</v>
      </c>
      <c r="V722" s="201">
        <v>0.78596491228070176</v>
      </c>
    </row>
    <row r="723" spans="1:22">
      <c r="A723" s="195">
        <f t="shared" si="50"/>
        <v>0.9473537297308029</v>
      </c>
      <c r="B723" s="195">
        <f t="shared" si="51"/>
        <v>0.9473537297308029</v>
      </c>
      <c r="C723" s="196">
        <f t="shared" si="52"/>
        <v>6.819999999999899</v>
      </c>
      <c r="D723" s="195">
        <f t="shared" si="52"/>
        <v>0.88421052631578945</v>
      </c>
      <c r="E723" s="195">
        <f t="shared" si="53"/>
        <v>5.2646270269197125E-2</v>
      </c>
      <c r="F723" s="195">
        <f t="shared" si="53"/>
        <v>4.9230843208025528</v>
      </c>
      <c r="G723" s="195">
        <f t="shared" si="53"/>
        <v>0.78596491228070176</v>
      </c>
      <c r="Q723" s="196">
        <f t="shared" si="54"/>
        <v>6.8099999999998992</v>
      </c>
      <c r="R723" s="201">
        <v>0.88421052631578945</v>
      </c>
      <c r="S723" s="201">
        <v>0.94731527572689023</v>
      </c>
      <c r="T723" s="201">
        <v>5.2684724273109662E-2</v>
      </c>
      <c r="U723" s="201">
        <v>4.9147279152759031</v>
      </c>
      <c r="V723" s="201">
        <v>0.78596491228070176</v>
      </c>
    </row>
    <row r="724" spans="1:22">
      <c r="A724" s="195">
        <f t="shared" si="50"/>
        <v>0.94740214207693596</v>
      </c>
      <c r="B724" s="195">
        <f t="shared" si="51"/>
        <v>0.94740214207693596</v>
      </c>
      <c r="C724" s="196">
        <f t="shared" si="52"/>
        <v>6.8299999999998988</v>
      </c>
      <c r="D724" s="195">
        <f t="shared" si="52"/>
        <v>0.88421052631578945</v>
      </c>
      <c r="E724" s="195">
        <f t="shared" si="53"/>
        <v>5.2597857923063977E-2</v>
      </c>
      <c r="F724" s="195">
        <f t="shared" si="53"/>
        <v>4.9320896505978045</v>
      </c>
      <c r="G724" s="195">
        <f t="shared" si="53"/>
        <v>0.78596491228070176</v>
      </c>
      <c r="Q724" s="196">
        <f t="shared" si="54"/>
        <v>6.819999999999899</v>
      </c>
      <c r="R724" s="201">
        <v>0.88421052631578945</v>
      </c>
      <c r="S724" s="201">
        <v>0.9473537297308029</v>
      </c>
      <c r="T724" s="201">
        <v>5.2646270269197125E-2</v>
      </c>
      <c r="U724" s="201">
        <v>4.9230843208025528</v>
      </c>
      <c r="V724" s="201">
        <v>0.78596491228070176</v>
      </c>
    </row>
    <row r="725" spans="1:22">
      <c r="A725" s="195">
        <f t="shared" si="50"/>
        <v>0.94744038581179824</v>
      </c>
      <c r="B725" s="195">
        <f t="shared" si="51"/>
        <v>0.94744038581179824</v>
      </c>
      <c r="C725" s="196">
        <f t="shared" si="52"/>
        <v>6.8399999999998986</v>
      </c>
      <c r="D725" s="195">
        <f t="shared" si="52"/>
        <v>0.88421052631578945</v>
      </c>
      <c r="E725" s="195">
        <f t="shared" si="53"/>
        <v>5.2559614188201702E-2</v>
      </c>
      <c r="F725" s="195">
        <f t="shared" si="53"/>
        <v>4.9401606823337438</v>
      </c>
      <c r="G725" s="195">
        <f t="shared" si="53"/>
        <v>0.78596491228070176</v>
      </c>
      <c r="Q725" s="196">
        <f t="shared" si="54"/>
        <v>6.8299999999998988</v>
      </c>
      <c r="R725" s="201">
        <v>0.88421052631578945</v>
      </c>
      <c r="S725" s="201">
        <v>0.94740214207693596</v>
      </c>
      <c r="T725" s="201">
        <v>5.2597857923063977E-2</v>
      </c>
      <c r="U725" s="201">
        <v>4.9320896505978045</v>
      </c>
      <c r="V725" s="201">
        <v>0.78596491228070176</v>
      </c>
    </row>
    <row r="726" spans="1:22">
      <c r="A726" s="195">
        <f t="shared" si="50"/>
        <v>0.94749005136147102</v>
      </c>
      <c r="B726" s="195">
        <f t="shared" si="51"/>
        <v>0.94749005136147102</v>
      </c>
      <c r="C726" s="196">
        <f t="shared" si="52"/>
        <v>6.8499999999998984</v>
      </c>
      <c r="D726" s="195">
        <f t="shared" si="52"/>
        <v>0.88421052631578945</v>
      </c>
      <c r="E726" s="195">
        <f t="shared" si="53"/>
        <v>5.2509948638528994E-2</v>
      </c>
      <c r="F726" s="195">
        <f t="shared" si="53"/>
        <v>4.9495061508302749</v>
      </c>
      <c r="G726" s="195">
        <f t="shared" si="53"/>
        <v>0.78596491228070176</v>
      </c>
      <c r="Q726" s="196">
        <f t="shared" si="54"/>
        <v>6.8399999999998986</v>
      </c>
      <c r="R726" s="201">
        <v>0.88421052631578945</v>
      </c>
      <c r="S726" s="201">
        <v>0.94744038581179824</v>
      </c>
      <c r="T726" s="201">
        <v>5.2559614188201702E-2</v>
      </c>
      <c r="U726" s="201">
        <v>4.9401606823337438</v>
      </c>
      <c r="V726" s="201">
        <v>0.78596491228070176</v>
      </c>
    </row>
    <row r="727" spans="1:22">
      <c r="A727" s="195">
        <f t="shared" si="50"/>
        <v>0.94752829509633341</v>
      </c>
      <c r="B727" s="195">
        <f t="shared" si="51"/>
        <v>0.94752829509633341</v>
      </c>
      <c r="C727" s="196">
        <f t="shared" si="52"/>
        <v>6.8599999999998982</v>
      </c>
      <c r="D727" s="195">
        <f t="shared" si="52"/>
        <v>0.88421052631578945</v>
      </c>
      <c r="E727" s="195">
        <f t="shared" si="53"/>
        <v>5.2471704903666691E-2</v>
      </c>
      <c r="F727" s="195">
        <f t="shared" si="53"/>
        <v>4.9575771825662116</v>
      </c>
      <c r="G727" s="195">
        <f t="shared" si="53"/>
        <v>0.78596491228070176</v>
      </c>
      <c r="Q727" s="196">
        <f t="shared" si="54"/>
        <v>6.8499999999998984</v>
      </c>
      <c r="R727" s="201">
        <v>0.88421052631578945</v>
      </c>
      <c r="S727" s="201">
        <v>0.94749005136147102</v>
      </c>
      <c r="T727" s="201">
        <v>5.2509948638528994E-2</v>
      </c>
      <c r="U727" s="201">
        <v>4.9495061508302749</v>
      </c>
      <c r="V727" s="201">
        <v>0.78596491228070176</v>
      </c>
    </row>
    <row r="728" spans="1:22">
      <c r="A728" s="195">
        <f t="shared" si="50"/>
        <v>0.94757649717341619</v>
      </c>
      <c r="B728" s="195">
        <f t="shared" si="51"/>
        <v>0.94757649717341619</v>
      </c>
      <c r="C728" s="196">
        <f t="shared" si="52"/>
        <v>6.869999999999898</v>
      </c>
      <c r="D728" s="195">
        <f t="shared" si="52"/>
        <v>0.88421052631578945</v>
      </c>
      <c r="E728" s="195">
        <f t="shared" si="53"/>
        <v>5.2423502826583819E-2</v>
      </c>
      <c r="F728" s="195">
        <f t="shared" si="53"/>
        <v>4.9662326742012093</v>
      </c>
      <c r="G728" s="195">
        <f t="shared" si="53"/>
        <v>0.78596491228070176</v>
      </c>
      <c r="Q728" s="196">
        <f t="shared" si="54"/>
        <v>6.8599999999998982</v>
      </c>
      <c r="R728" s="201">
        <v>0.88421052631578945</v>
      </c>
      <c r="S728" s="201">
        <v>0.94752829509633341</v>
      </c>
      <c r="T728" s="201">
        <v>5.2471704903666691E-2</v>
      </c>
      <c r="U728" s="201">
        <v>4.9575771825662116</v>
      </c>
      <c r="V728" s="201">
        <v>0.78596491228070176</v>
      </c>
    </row>
    <row r="729" spans="1:22">
      <c r="A729" s="195">
        <f t="shared" si="50"/>
        <v>0.94762469925049897</v>
      </c>
      <c r="B729" s="195">
        <f t="shared" si="51"/>
        <v>0.94762469925049897</v>
      </c>
      <c r="C729" s="196">
        <f t="shared" si="52"/>
        <v>6.8799999999998978</v>
      </c>
      <c r="D729" s="195">
        <f t="shared" si="52"/>
        <v>0.88421052631578945</v>
      </c>
      <c r="E729" s="195">
        <f t="shared" si="53"/>
        <v>5.2375300749500961E-2</v>
      </c>
      <c r="F729" s="195">
        <f t="shared" si="53"/>
        <v>4.9748881658362043</v>
      </c>
      <c r="G729" s="195">
        <f t="shared" si="53"/>
        <v>0.78596491228070176</v>
      </c>
      <c r="Q729" s="196">
        <f t="shared" si="54"/>
        <v>6.869999999999898</v>
      </c>
      <c r="R729" s="201">
        <v>0.88421052631578945</v>
      </c>
      <c r="S729" s="201">
        <v>0.94757649717341619</v>
      </c>
      <c r="T729" s="201">
        <v>5.2423502826583819E-2</v>
      </c>
      <c r="U729" s="201">
        <v>4.9662326742012093</v>
      </c>
      <c r="V729" s="201">
        <v>0.78596491228070176</v>
      </c>
    </row>
    <row r="730" spans="1:22">
      <c r="A730" s="195">
        <f t="shared" si="50"/>
        <v>0.94766315325441153</v>
      </c>
      <c r="B730" s="195">
        <f t="shared" si="51"/>
        <v>0.94766315325441153</v>
      </c>
      <c r="C730" s="196">
        <f t="shared" si="52"/>
        <v>6.8899999999998975</v>
      </c>
      <c r="D730" s="195">
        <f t="shared" si="52"/>
        <v>0.88421052631578945</v>
      </c>
      <c r="E730" s="195">
        <f t="shared" si="53"/>
        <v>5.2336846745588431E-2</v>
      </c>
      <c r="F730" s="195">
        <f t="shared" si="53"/>
        <v>4.9832445713628539</v>
      </c>
      <c r="G730" s="195">
        <f t="shared" si="53"/>
        <v>0.78596491228070176</v>
      </c>
      <c r="Q730" s="196">
        <f t="shared" si="54"/>
        <v>6.8799999999998978</v>
      </c>
      <c r="R730" s="201">
        <v>0.88421052631578945</v>
      </c>
      <c r="S730" s="201">
        <v>0.94762469925049897</v>
      </c>
      <c r="T730" s="201">
        <v>5.2375300749500961E-2</v>
      </c>
      <c r="U730" s="201">
        <v>4.9748881658362043</v>
      </c>
      <c r="V730" s="201">
        <v>0.78596491228070176</v>
      </c>
    </row>
    <row r="731" spans="1:22">
      <c r="A731" s="195">
        <f t="shared" si="50"/>
        <v>0.94771135533149431</v>
      </c>
      <c r="B731" s="195">
        <f t="shared" si="51"/>
        <v>0.94771135533149431</v>
      </c>
      <c r="C731" s="196">
        <f t="shared" si="52"/>
        <v>6.8999999999998973</v>
      </c>
      <c r="D731" s="195">
        <f t="shared" si="52"/>
        <v>0.88421052631578945</v>
      </c>
      <c r="E731" s="195">
        <f t="shared" si="53"/>
        <v>5.2288644668505552E-2</v>
      </c>
      <c r="F731" s="195">
        <f t="shared" si="53"/>
        <v>4.9919000629978507</v>
      </c>
      <c r="G731" s="195">
        <f t="shared" si="53"/>
        <v>0.78596491228070176</v>
      </c>
      <c r="Q731" s="196">
        <f t="shared" si="54"/>
        <v>6.8899999999998975</v>
      </c>
      <c r="R731" s="201">
        <v>0.88421052631578945</v>
      </c>
      <c r="S731" s="201">
        <v>0.94766315325441153</v>
      </c>
      <c r="T731" s="201">
        <v>5.2336846745588431E-2</v>
      </c>
      <c r="U731" s="201">
        <v>4.9832445713628539</v>
      </c>
      <c r="V731" s="201">
        <v>0.78596491228070176</v>
      </c>
    </row>
    <row r="732" spans="1:22">
      <c r="A732" s="195">
        <f t="shared" si="50"/>
        <v>0.94774980933540698</v>
      </c>
      <c r="B732" s="195">
        <f t="shared" si="51"/>
        <v>0.94774980933540698</v>
      </c>
      <c r="C732" s="196">
        <f t="shared" si="52"/>
        <v>6.9099999999998971</v>
      </c>
      <c r="D732" s="195">
        <f t="shared" si="52"/>
        <v>0.88421052631578945</v>
      </c>
      <c r="E732" s="195">
        <f t="shared" si="53"/>
        <v>5.2250190664592987E-2</v>
      </c>
      <c r="F732" s="195">
        <f t="shared" si="53"/>
        <v>5.0003209328940406</v>
      </c>
      <c r="G732" s="195">
        <f t="shared" si="53"/>
        <v>0.78596491228070176</v>
      </c>
      <c r="Q732" s="196">
        <f t="shared" si="54"/>
        <v>6.8999999999998973</v>
      </c>
      <c r="R732" s="201">
        <v>0.88421052631578945</v>
      </c>
      <c r="S732" s="201">
        <v>0.94771135533149431</v>
      </c>
      <c r="T732" s="201">
        <v>5.2288644668505552E-2</v>
      </c>
      <c r="U732" s="201">
        <v>4.9919000629978507</v>
      </c>
      <c r="V732" s="201">
        <v>0.78596491228070176</v>
      </c>
    </row>
    <row r="733" spans="1:22">
      <c r="A733" s="195">
        <f t="shared" si="50"/>
        <v>0.94779822168154004</v>
      </c>
      <c r="B733" s="195">
        <f t="shared" si="51"/>
        <v>0.94779822168154004</v>
      </c>
      <c r="C733" s="196">
        <f t="shared" si="52"/>
        <v>6.9199999999998969</v>
      </c>
      <c r="D733" s="195">
        <f t="shared" si="52"/>
        <v>0.88421052631578945</v>
      </c>
      <c r="E733" s="195">
        <f t="shared" si="53"/>
        <v>5.2201778318459881E-2</v>
      </c>
      <c r="F733" s="195">
        <f t="shared" si="53"/>
        <v>5.0092617983197503</v>
      </c>
      <c r="G733" s="195">
        <f t="shared" si="53"/>
        <v>0.78596491228070176</v>
      </c>
      <c r="Q733" s="196">
        <f t="shared" si="54"/>
        <v>6.9099999999998971</v>
      </c>
      <c r="R733" s="201">
        <v>0.88421052631578945</v>
      </c>
      <c r="S733" s="201">
        <v>0.94774980933540698</v>
      </c>
      <c r="T733" s="201">
        <v>5.2250190664592987E-2</v>
      </c>
      <c r="U733" s="201">
        <v>5.0003209328940406</v>
      </c>
      <c r="V733" s="201">
        <v>0.78596491228070176</v>
      </c>
    </row>
    <row r="734" spans="1:22">
      <c r="A734" s="195">
        <f t="shared" si="50"/>
        <v>0.94783646541640243</v>
      </c>
      <c r="B734" s="195">
        <f t="shared" si="51"/>
        <v>0.94783646541640243</v>
      </c>
      <c r="C734" s="196">
        <f t="shared" si="52"/>
        <v>6.9299999999998967</v>
      </c>
      <c r="D734" s="195">
        <f t="shared" si="52"/>
        <v>0.88421052631578945</v>
      </c>
      <c r="E734" s="195">
        <f t="shared" si="53"/>
        <v>5.2163534583597564E-2</v>
      </c>
      <c r="F734" s="195">
        <f t="shared" si="53"/>
        <v>5.017332830055687</v>
      </c>
      <c r="G734" s="195">
        <f t="shared" si="53"/>
        <v>0.78596491228070176</v>
      </c>
      <c r="Q734" s="196">
        <f t="shared" si="54"/>
        <v>6.9199999999998969</v>
      </c>
      <c r="R734" s="201">
        <v>0.88421052631578945</v>
      </c>
      <c r="S734" s="201">
        <v>0.94779822168154004</v>
      </c>
      <c r="T734" s="201">
        <v>5.2201778318459881E-2</v>
      </c>
      <c r="U734" s="201">
        <v>5.0092617983197503</v>
      </c>
      <c r="V734" s="201">
        <v>0.78596491228070176</v>
      </c>
    </row>
    <row r="735" spans="1:22">
      <c r="A735" s="195">
        <f t="shared" si="50"/>
        <v>0.94788466749348532</v>
      </c>
      <c r="B735" s="195">
        <f t="shared" si="51"/>
        <v>0.94788466749348532</v>
      </c>
      <c r="C735" s="196">
        <f t="shared" si="52"/>
        <v>6.9399999999998965</v>
      </c>
      <c r="D735" s="195">
        <f t="shared" si="52"/>
        <v>0.88421052631578945</v>
      </c>
      <c r="E735" s="195">
        <f t="shared" si="53"/>
        <v>5.2115332506514699E-2</v>
      </c>
      <c r="F735" s="195">
        <f t="shared" si="53"/>
        <v>5.0259883216906829</v>
      </c>
      <c r="G735" s="195">
        <f t="shared" si="53"/>
        <v>0.78596491228070176</v>
      </c>
      <c r="Q735" s="196">
        <f t="shared" si="54"/>
        <v>6.9299999999998967</v>
      </c>
      <c r="R735" s="201">
        <v>0.88421052631578945</v>
      </c>
      <c r="S735" s="201">
        <v>0.94783646541640243</v>
      </c>
      <c r="T735" s="201">
        <v>5.2163534583597564E-2</v>
      </c>
      <c r="U735" s="201">
        <v>5.017332830055687</v>
      </c>
      <c r="V735" s="201">
        <v>0.78596491228070176</v>
      </c>
    </row>
    <row r="736" spans="1:22">
      <c r="A736" s="195">
        <f t="shared" si="50"/>
        <v>0.94792312149739777</v>
      </c>
      <c r="B736" s="195">
        <f t="shared" si="51"/>
        <v>0.94792312149739777</v>
      </c>
      <c r="C736" s="196">
        <f t="shared" si="52"/>
        <v>6.9499999999998963</v>
      </c>
      <c r="D736" s="195">
        <f t="shared" si="52"/>
        <v>0.88421052631578945</v>
      </c>
      <c r="E736" s="195">
        <f t="shared" si="53"/>
        <v>5.2076878502602147E-2</v>
      </c>
      <c r="F736" s="195">
        <f t="shared" si="53"/>
        <v>5.0343447272173334</v>
      </c>
      <c r="G736" s="195">
        <f t="shared" si="53"/>
        <v>0.78596491228070176</v>
      </c>
      <c r="Q736" s="196">
        <f t="shared" si="54"/>
        <v>6.9399999999998965</v>
      </c>
      <c r="R736" s="201">
        <v>0.88421052631578945</v>
      </c>
      <c r="S736" s="201">
        <v>0.94788466749348532</v>
      </c>
      <c r="T736" s="201">
        <v>5.2115332506514699E-2</v>
      </c>
      <c r="U736" s="201">
        <v>5.0259883216906829</v>
      </c>
      <c r="V736" s="201">
        <v>0.78596491228070176</v>
      </c>
    </row>
    <row r="737" spans="1:22">
      <c r="A737" s="195">
        <f t="shared" si="50"/>
        <v>0.94797257677802027</v>
      </c>
      <c r="B737" s="195">
        <f t="shared" si="51"/>
        <v>0.94797257677802027</v>
      </c>
      <c r="C737" s="196">
        <f t="shared" si="52"/>
        <v>6.959999999999896</v>
      </c>
      <c r="D737" s="195">
        <f t="shared" si="52"/>
        <v>0.88421052631578945</v>
      </c>
      <c r="E737" s="195">
        <f t="shared" si="53"/>
        <v>5.2027423221979702E-2</v>
      </c>
      <c r="F737" s="195">
        <f t="shared" si="53"/>
        <v>5.0434048219231551</v>
      </c>
      <c r="G737" s="195">
        <f t="shared" si="53"/>
        <v>0.78596491228070176</v>
      </c>
      <c r="Q737" s="196">
        <f t="shared" si="54"/>
        <v>6.9499999999998963</v>
      </c>
      <c r="R737" s="201">
        <v>0.88421052631578945</v>
      </c>
      <c r="S737" s="201">
        <v>0.94792312149739777</v>
      </c>
      <c r="T737" s="201">
        <v>5.2076878502602147E-2</v>
      </c>
      <c r="U737" s="201">
        <v>5.0343447272173334</v>
      </c>
      <c r="V737" s="201">
        <v>0.78596491228070176</v>
      </c>
    </row>
    <row r="738" spans="1:22">
      <c r="A738" s="195">
        <f t="shared" si="50"/>
        <v>0.94802077885510305</v>
      </c>
      <c r="B738" s="195">
        <f t="shared" si="51"/>
        <v>0.94802077885510305</v>
      </c>
      <c r="C738" s="196">
        <f t="shared" si="52"/>
        <v>6.9699999999998958</v>
      </c>
      <c r="D738" s="195">
        <f t="shared" si="52"/>
        <v>0.88421052631578945</v>
      </c>
      <c r="E738" s="195">
        <f t="shared" si="53"/>
        <v>5.1979221144896857E-2</v>
      </c>
      <c r="F738" s="195">
        <f t="shared" si="53"/>
        <v>5.0520603135581528</v>
      </c>
      <c r="G738" s="195">
        <f t="shared" si="53"/>
        <v>0.78596491228070176</v>
      </c>
      <c r="Q738" s="196">
        <f t="shared" si="54"/>
        <v>6.959999999999896</v>
      </c>
      <c r="R738" s="201">
        <v>0.88421052631578945</v>
      </c>
      <c r="S738" s="201">
        <v>0.94797257677802027</v>
      </c>
      <c r="T738" s="201">
        <v>5.2027423221979702E-2</v>
      </c>
      <c r="U738" s="201">
        <v>5.0434048219231551</v>
      </c>
      <c r="V738" s="201">
        <v>0.78596491228070176</v>
      </c>
    </row>
    <row r="739" spans="1:22">
      <c r="A739" s="195">
        <f t="shared" si="50"/>
        <v>0.94805902258996533</v>
      </c>
      <c r="B739" s="195">
        <f t="shared" si="51"/>
        <v>0.94805902258996533</v>
      </c>
      <c r="C739" s="196">
        <f t="shared" si="52"/>
        <v>6.9799999999998956</v>
      </c>
      <c r="D739" s="195">
        <f t="shared" si="52"/>
        <v>0.88421052631578945</v>
      </c>
      <c r="E739" s="195">
        <f t="shared" si="53"/>
        <v>5.1940977410034547E-2</v>
      </c>
      <c r="F739" s="195">
        <f t="shared" si="53"/>
        <v>5.0601313452940868</v>
      </c>
      <c r="G739" s="195">
        <f t="shared" si="53"/>
        <v>0.78596491228070176</v>
      </c>
      <c r="Q739" s="196">
        <f t="shared" si="54"/>
        <v>6.9699999999998958</v>
      </c>
      <c r="R739" s="201">
        <v>0.88421052631578945</v>
      </c>
      <c r="S739" s="201">
        <v>0.94802077885510305</v>
      </c>
      <c r="T739" s="201">
        <v>5.1979221144896857E-2</v>
      </c>
      <c r="U739" s="201">
        <v>5.0520603135581528</v>
      </c>
      <c r="V739" s="201">
        <v>0.78596491228070176</v>
      </c>
    </row>
    <row r="740" spans="1:22">
      <c r="A740" s="195">
        <f t="shared" si="50"/>
        <v>0.94810764520514879</v>
      </c>
      <c r="B740" s="195">
        <f t="shared" si="51"/>
        <v>0.94810764520514879</v>
      </c>
      <c r="C740" s="196">
        <f t="shared" si="52"/>
        <v>6.9899999999998954</v>
      </c>
      <c r="D740" s="195">
        <f t="shared" si="52"/>
        <v>0.88421052631578945</v>
      </c>
      <c r="E740" s="195">
        <f t="shared" si="53"/>
        <v>5.1892354794851152E-2</v>
      </c>
      <c r="F740" s="195">
        <f t="shared" si="53"/>
        <v>5.0694220488800505</v>
      </c>
      <c r="G740" s="195">
        <f t="shared" si="53"/>
        <v>0.78596491228070176</v>
      </c>
      <c r="Q740" s="196">
        <f t="shared" si="54"/>
        <v>6.9799999999998956</v>
      </c>
      <c r="R740" s="201">
        <v>0.88421052631578945</v>
      </c>
      <c r="S740" s="201">
        <v>0.94805902258996533</v>
      </c>
      <c r="T740" s="201">
        <v>5.1940977410034547E-2</v>
      </c>
      <c r="U740" s="201">
        <v>5.0601313452940868</v>
      </c>
      <c r="V740" s="201">
        <v>0.78596491228070176</v>
      </c>
    </row>
    <row r="741" spans="1:22">
      <c r="A741" s="195">
        <f t="shared" si="50"/>
        <v>0.94814588894001106</v>
      </c>
      <c r="B741" s="195">
        <f t="shared" si="51"/>
        <v>0.94814588894001106</v>
      </c>
      <c r="C741" s="196">
        <f t="shared" si="52"/>
        <v>6.9999999999998952</v>
      </c>
      <c r="D741" s="195">
        <f t="shared" si="52"/>
        <v>0.88421052631578945</v>
      </c>
      <c r="E741" s="195">
        <f t="shared" si="53"/>
        <v>5.1854111059988876E-2</v>
      </c>
      <c r="F741" s="195">
        <f t="shared" si="53"/>
        <v>5.0774930806159864</v>
      </c>
      <c r="G741" s="195">
        <f t="shared" si="53"/>
        <v>0.78596491228070176</v>
      </c>
      <c r="Q741" s="196">
        <f t="shared" si="54"/>
        <v>6.9899999999998954</v>
      </c>
      <c r="R741" s="201">
        <v>0.88421052631578945</v>
      </c>
      <c r="S741" s="201">
        <v>0.94810764520514879</v>
      </c>
      <c r="T741" s="201">
        <v>5.1892354794851152E-2</v>
      </c>
      <c r="U741" s="201">
        <v>5.0694220488800505</v>
      </c>
      <c r="V741" s="201">
        <v>0.78596491228070176</v>
      </c>
    </row>
    <row r="742" spans="1:22">
      <c r="D742" s="195"/>
      <c r="E742" s="195"/>
      <c r="F742" s="196"/>
      <c r="G742" s="195"/>
      <c r="H742" s="195"/>
      <c r="I742" s="195"/>
      <c r="Q742" s="196">
        <f t="shared" si="54"/>
        <v>6.9999999999998952</v>
      </c>
      <c r="R742" s="201">
        <v>0.88421052631578945</v>
      </c>
      <c r="S742" s="201">
        <v>0.94814588894001106</v>
      </c>
      <c r="T742" s="201">
        <v>5.1854111059988876E-2</v>
      </c>
      <c r="U742" s="201">
        <v>5.0774930806159864</v>
      </c>
      <c r="V742" s="201">
        <v>0.78596491228070176</v>
      </c>
    </row>
    <row r="1042" spans="11:12">
      <c r="K1042" s="205"/>
      <c r="L1042" s="195"/>
    </row>
    <row r="1043" spans="11:12">
      <c r="K1043" s="205"/>
      <c r="L1043" s="195"/>
    </row>
    <row r="1044" spans="11:12">
      <c r="K1044" s="205"/>
      <c r="L1044" s="195"/>
    </row>
    <row r="1045" spans="11:12">
      <c r="K1045" s="205"/>
      <c r="L1045" s="195"/>
    </row>
    <row r="1046" spans="11:12">
      <c r="K1046" s="205"/>
      <c r="L1046" s="195"/>
    </row>
    <row r="1047" spans="11:12">
      <c r="K1047" s="205"/>
      <c r="L1047" s="195"/>
    </row>
    <row r="1048" spans="11:12">
      <c r="K1048" s="205"/>
      <c r="L1048" s="195"/>
    </row>
    <row r="1049" spans="11:12">
      <c r="K1049" s="195"/>
      <c r="L1049" s="195"/>
    </row>
    <row r="1050" spans="11:12">
      <c r="K1050" s="195"/>
      <c r="L1050" s="195"/>
    </row>
    <row r="1051" spans="11:12">
      <c r="K1051" s="195"/>
      <c r="L1051" s="195"/>
    </row>
    <row r="1052" spans="11:12">
      <c r="K1052" s="195"/>
      <c r="L1052" s="195"/>
    </row>
    <row r="1053" spans="11:12">
      <c r="K1053" s="195"/>
      <c r="L1053" s="195"/>
    </row>
    <row r="1054" spans="11:12">
      <c r="K1054" s="195"/>
      <c r="L1054" s="195"/>
    </row>
    <row r="1055" spans="11:12">
      <c r="K1055" s="195"/>
      <c r="L1055" s="195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pane="bottomLeft" activeCell="A14" sqref="A14:K298"/>
    </sheetView>
  </sheetViews>
  <sheetFormatPr defaultColWidth="10.875" defaultRowHeight="13.8"/>
  <cols>
    <col min="1" max="1" width="10.875" style="206" customWidth="1"/>
    <col min="2" max="2" width="10.875" style="207" customWidth="1"/>
    <col min="3" max="3" width="10.875" style="208" customWidth="1"/>
    <col min="4" max="4" width="10.875" style="209" customWidth="1"/>
    <col min="5" max="5" width="10.875" style="241" customWidth="1"/>
    <col min="6" max="6" width="10.875" style="208" customWidth="1"/>
    <col min="7" max="7" width="10.875" style="209" customWidth="1"/>
    <col min="8" max="8" width="10.875" style="210" customWidth="1"/>
    <col min="9" max="9" width="10.875" style="208" customWidth="1"/>
    <col min="10" max="10" width="10.875" style="209" customWidth="1"/>
    <col min="11" max="11" width="10.875" style="210" customWidth="1"/>
    <col min="12" max="23" width="10.875" style="211"/>
    <col min="24" max="24" width="10.875" style="207"/>
    <col min="25" max="16384" width="10.875" style="211"/>
  </cols>
  <sheetData>
    <row r="1" spans="1:26" s="186" customFormat="1" ht="13.2">
      <c r="A1" s="186" t="str">
        <f>Applicant</f>
        <v>Alberta Electric System Operator</v>
      </c>
    </row>
    <row r="2" spans="1:26" s="186" customFormat="1" ht="13.2">
      <c r="A2" s="186" t="str">
        <f>Application</f>
        <v>2018 ISO Tariff Application</v>
      </c>
    </row>
    <row r="3" spans="1:26" s="186" customFormat="1" ht="13.2">
      <c r="A3" s="186" t="str">
        <f>TableGroup1</f>
        <v>Appendix V — Option 1 Analysis</v>
      </c>
    </row>
    <row r="4" spans="1:26" s="186" customFormat="1" ht="13.2">
      <c r="A4" s="186" t="s">
        <v>160</v>
      </c>
    </row>
    <row r="5" spans="1:26" s="186" customFormat="1" ht="13.2">
      <c r="A5" s="186" t="str">
        <f>TableDate</f>
        <v>September 13, 2017</v>
      </c>
    </row>
    <row r="6" spans="1:26">
      <c r="E6" s="210"/>
      <c r="X6" s="211"/>
    </row>
    <row r="7" spans="1:26">
      <c r="A7" s="212" t="s">
        <v>14</v>
      </c>
      <c r="C7" s="213" t="str">
        <f>"Costs = $"&amp;TEXT('V-6 POD Classification'!$L$10*10^6,"#,###")&amp;" × MW^"&amp;'V-6 POD Classification'!O10</f>
        <v>Costs = $2,554,200 × MW^0.5726</v>
      </c>
      <c r="E7" s="210"/>
      <c r="X7" s="211"/>
    </row>
    <row r="8" spans="1:26">
      <c r="A8" s="212" t="s">
        <v>19</v>
      </c>
      <c r="C8" s="214">
        <v>1.5</v>
      </c>
      <c r="D8" s="214">
        <v>7.5</v>
      </c>
      <c r="E8" s="214">
        <v>17</v>
      </c>
      <c r="F8" s="214">
        <v>40</v>
      </c>
      <c r="G8" s="214">
        <v>122.8</v>
      </c>
      <c r="X8" s="211"/>
    </row>
    <row r="9" spans="1:26">
      <c r="A9" s="212" t="s">
        <v>161</v>
      </c>
      <c r="C9" s="215">
        <f>('V-6 POD Classification'!$L$10*1000000)*(C8^'V-6 POD Classification'!$O$10)</f>
        <v>3221697.4659168557</v>
      </c>
      <c r="D9" s="215">
        <f>('V-6 POD Classification'!$L$10*1000000)*(D8^'V-6 POD Classification'!$O$10)</f>
        <v>8096829.2355731465</v>
      </c>
      <c r="E9" s="215">
        <f>('V-6 POD Classification'!$L$10*1000000)*(E8^'V-6 POD Classification'!$O$10)</f>
        <v>12936296.258642739</v>
      </c>
      <c r="F9" s="215">
        <f>('V-6 POD Classification'!$L$10*1000000)*(F8^'V-6 POD Classification'!$O$10)</f>
        <v>21115163.644412808</v>
      </c>
      <c r="G9" s="215">
        <f>('V-6 POD Classification'!$L$10*1000000)*(G8^'V-6 POD Classification'!$O$10)</f>
        <v>40135611.609634601</v>
      </c>
      <c r="X9" s="211"/>
    </row>
    <row r="10" spans="1:26">
      <c r="A10" s="212" t="s">
        <v>162</v>
      </c>
      <c r="C10" s="215">
        <f>(D9-(D8*((D9-C9)/(D8-C8))))/20</f>
        <v>100145.72617513915</v>
      </c>
      <c r="D10" s="215">
        <f>((D9-C9)/(D8-C8))/20</f>
        <v>40626.098080469092</v>
      </c>
      <c r="E10" s="215">
        <f>((E9-D9)/(E8-D8))/20</f>
        <v>25470.879068787326</v>
      </c>
      <c r="F10" s="215">
        <f>((F9-E9)/(F8-E8))/20</f>
        <v>17780.146490804498</v>
      </c>
      <c r="G10" s="215">
        <f>((G9-F9)/(G8-F8))/20</f>
        <v>11485.777756776446</v>
      </c>
      <c r="X10" s="211"/>
    </row>
    <row r="11" spans="1:26">
      <c r="A11" s="212" t="s">
        <v>151</v>
      </c>
      <c r="B11" s="216">
        <f>'Coverage Proposed'!O41</f>
        <v>0.82</v>
      </c>
      <c r="C11" s="215">
        <f>MROUND(C10*$B11,50)</f>
        <v>82100</v>
      </c>
      <c r="D11" s="215">
        <f>MROUND(D10*$B11,50)</f>
        <v>33300</v>
      </c>
      <c r="E11" s="215">
        <f>MROUND(E10*$B11,50)</f>
        <v>20900</v>
      </c>
      <c r="F11" s="215">
        <f>MROUND(F10*$B11,50)</f>
        <v>14600</v>
      </c>
      <c r="G11" s="215">
        <f>MROUND(G10*$B11,50)</f>
        <v>9400</v>
      </c>
      <c r="X11" s="211"/>
    </row>
    <row r="12" spans="1:26">
      <c r="C12" s="215"/>
      <c r="D12" s="215"/>
      <c r="E12" s="215"/>
      <c r="F12" s="215"/>
      <c r="G12" s="215"/>
      <c r="X12" s="211"/>
    </row>
    <row r="13" spans="1:26" ht="27.6">
      <c r="A13" s="217" t="s">
        <v>163</v>
      </c>
      <c r="B13" s="218" t="s">
        <v>164</v>
      </c>
      <c r="C13" s="219" t="s">
        <v>165</v>
      </c>
      <c r="D13" s="220" t="s">
        <v>166</v>
      </c>
      <c r="E13" s="221" t="s">
        <v>167</v>
      </c>
      <c r="F13" s="219" t="s">
        <v>168</v>
      </c>
      <c r="G13" s="220" t="s">
        <v>169</v>
      </c>
      <c r="H13" s="221" t="s">
        <v>170</v>
      </c>
      <c r="I13" s="219" t="s">
        <v>171</v>
      </c>
      <c r="J13" s="220" t="s">
        <v>172</v>
      </c>
      <c r="K13" s="221" t="s">
        <v>173</v>
      </c>
      <c r="L13" s="222"/>
      <c r="M13" s="223" t="s">
        <v>174</v>
      </c>
      <c r="N13" s="223" t="s">
        <v>175</v>
      </c>
      <c r="O13" s="223" t="s">
        <v>176</v>
      </c>
      <c r="P13" s="223" t="s">
        <v>157</v>
      </c>
      <c r="Q13" s="224"/>
      <c r="R13" s="223" t="s">
        <v>177</v>
      </c>
      <c r="S13" s="223" t="s">
        <v>178</v>
      </c>
      <c r="T13" s="223" t="s">
        <v>179</v>
      </c>
      <c r="U13" s="223" t="s">
        <v>180</v>
      </c>
      <c r="V13" s="223" t="s">
        <v>181</v>
      </c>
      <c r="W13" s="223" t="s">
        <v>182</v>
      </c>
      <c r="X13" s="223" t="s">
        <v>183</v>
      </c>
      <c r="Y13" s="225" t="s">
        <v>184</v>
      </c>
      <c r="Z13" s="225" t="s">
        <v>185</v>
      </c>
    </row>
    <row r="14" spans="1:26">
      <c r="A14" s="226">
        <v>801</v>
      </c>
      <c r="B14" s="227" t="s">
        <v>186</v>
      </c>
      <c r="C14" s="228">
        <v>10</v>
      </c>
      <c r="D14" s="229">
        <v>9.1702642415128466</v>
      </c>
      <c r="E14" s="230">
        <v>2008</v>
      </c>
      <c r="F14" s="228">
        <v>0</v>
      </c>
      <c r="G14" s="229">
        <v>6.3106495854024782</v>
      </c>
      <c r="H14" s="231">
        <v>2009</v>
      </c>
      <c r="I14" s="228">
        <v>10</v>
      </c>
      <c r="J14" s="229">
        <v>15.480913826915325</v>
      </c>
      <c r="K14" s="231">
        <v>2009</v>
      </c>
      <c r="M14" s="232">
        <f t="shared" ref="M14:M77" si="0">IF($C14&gt;0,20*($C$11+(MIN(7.5,$C14)*$D$11)+(MAX(MIN(9.5,$C14-7.5),0)*$E$11)+(MAX(MIN(23,$C14-17),0)*$F$11)+(MAX($C14-40,0)*$G$11))/1000000,0)</f>
        <v>7.6820000000000004</v>
      </c>
      <c r="N14" s="232">
        <f t="shared" ref="N14:N77" si="1">O14-M14</f>
        <v>0</v>
      </c>
      <c r="O14" s="232">
        <f t="shared" ref="O14:O77" si="2">IF(I14&gt;0,20*($C$11+(MIN(7.5,I14)*$D$11)+(MAX(MIN(9.5,I14-7.5),0)*$E$11)+(MAX(MIN(23,I14-17),0)*$F$11)+(MAX(I14-40,0)*$G$11))/1000000,0)</f>
        <v>7.6820000000000004</v>
      </c>
      <c r="P14" s="232">
        <f t="shared" ref="P14:P77" si="3">IF(B14="GF",M14,N14)</f>
        <v>0</v>
      </c>
      <c r="Q14" s="209"/>
      <c r="R14" s="209">
        <f t="shared" ref="R14:R77" si="4">IF(B14="UG",MIN(G14,P14),"")</f>
        <v>0</v>
      </c>
      <c r="S14" s="209" t="str">
        <f t="shared" ref="S14:S77" si="5">IF(B14="GF",MIN(D14,P14),"")</f>
        <v/>
      </c>
      <c r="T14" s="209">
        <f t="shared" ref="T14:T77" si="6">IF(B14="UG",G14-R14,"")</f>
        <v>6.3106495854024782</v>
      </c>
      <c r="U14" s="209" t="str">
        <f t="shared" ref="U14:U77" si="7">IF(B14="GF",D14-S14,"")</f>
        <v/>
      </c>
      <c r="V14" s="209" t="str">
        <f t="shared" ref="V14:V77" si="8">IF(P14&gt;SUM(R14:S14),P14-SUM(R14:S14,W14),"")</f>
        <v/>
      </c>
      <c r="W14" s="209" t="str">
        <f t="shared" ref="W14:W77" si="9">IF((P14-SUM(R14:S14))&gt;0.1,0.1,"")</f>
        <v/>
      </c>
      <c r="X14" s="233">
        <f t="shared" ref="X14:X77" si="10">IF(OR(AND(B14="GF",P14&gt;=D14),AND(B14="UG",P14&gt;=G14)),1,0)</f>
        <v>0</v>
      </c>
      <c r="Y14" s="234">
        <f t="shared" ref="Y14:Y77" si="11">IF(OR(AND(B14="GF",P14&gt;D14),AND(B14="UG",P14&gt;G14)),1,0)</f>
        <v>0</v>
      </c>
      <c r="Z14" s="234">
        <f t="shared" ref="Z14:Z77" si="12">IF(OR(AND(B14="GF",(P14-D14)&gt;=5),AND(B14="UG",(P14-G14)&gt;=5)),1,0)</f>
        <v>0</v>
      </c>
    </row>
    <row r="15" spans="1:26">
      <c r="A15" s="235">
        <v>504</v>
      </c>
      <c r="B15" s="236" t="s">
        <v>186</v>
      </c>
      <c r="C15" s="237">
        <v>10.496</v>
      </c>
      <c r="D15" s="238">
        <v>9.4144867312721452</v>
      </c>
      <c r="E15" s="239">
        <v>2007</v>
      </c>
      <c r="F15" s="237">
        <v>0</v>
      </c>
      <c r="G15" s="238">
        <v>2.1923137026225539</v>
      </c>
      <c r="H15" s="240">
        <v>2006</v>
      </c>
      <c r="I15" s="237">
        <v>10.496</v>
      </c>
      <c r="J15" s="238">
        <v>11.6068004338947</v>
      </c>
      <c r="K15" s="240">
        <v>2007</v>
      </c>
      <c r="M15" s="209">
        <f t="shared" si="0"/>
        <v>7.8893279999999999</v>
      </c>
      <c r="N15" s="209">
        <f t="shared" si="1"/>
        <v>0</v>
      </c>
      <c r="O15" s="209">
        <f t="shared" si="2"/>
        <v>7.8893279999999999</v>
      </c>
      <c r="P15" s="209">
        <f t="shared" si="3"/>
        <v>0</v>
      </c>
      <c r="Q15" s="209"/>
      <c r="R15" s="209">
        <f t="shared" si="4"/>
        <v>0</v>
      </c>
      <c r="S15" s="209" t="str">
        <f t="shared" si="5"/>
        <v/>
      </c>
      <c r="T15" s="209">
        <f t="shared" si="6"/>
        <v>2.1923137026225539</v>
      </c>
      <c r="U15" s="209" t="str">
        <f t="shared" si="7"/>
        <v/>
      </c>
      <c r="V15" s="209" t="str">
        <f t="shared" si="8"/>
        <v/>
      </c>
      <c r="W15" s="209" t="str">
        <f t="shared" si="9"/>
        <v/>
      </c>
      <c r="X15" s="233">
        <f t="shared" si="10"/>
        <v>0</v>
      </c>
      <c r="Y15" s="234">
        <f t="shared" si="11"/>
        <v>0</v>
      </c>
      <c r="Z15" s="234">
        <f t="shared" si="12"/>
        <v>0</v>
      </c>
    </row>
    <row r="16" spans="1:26">
      <c r="A16" s="235">
        <v>495</v>
      </c>
      <c r="B16" s="236" t="s">
        <v>186</v>
      </c>
      <c r="C16" s="237">
        <v>12.974</v>
      </c>
      <c r="D16" s="238">
        <v>10.562697807958253</v>
      </c>
      <c r="E16" s="239">
        <v>1982</v>
      </c>
      <c r="F16" s="237">
        <v>0</v>
      </c>
      <c r="G16" s="238">
        <v>3.5907902166068872</v>
      </c>
      <c r="H16" s="240">
        <v>2006</v>
      </c>
      <c r="I16" s="237">
        <v>12.974</v>
      </c>
      <c r="J16" s="238">
        <v>14.15348802456514</v>
      </c>
      <c r="K16" s="240">
        <v>2006</v>
      </c>
      <c r="M16" s="209">
        <f t="shared" si="0"/>
        <v>8.9251319999999996</v>
      </c>
      <c r="N16" s="209">
        <f t="shared" si="1"/>
        <v>0</v>
      </c>
      <c r="O16" s="209">
        <f t="shared" si="2"/>
        <v>8.9251319999999996</v>
      </c>
      <c r="P16" s="209">
        <f t="shared" si="3"/>
        <v>0</v>
      </c>
      <c r="Q16" s="209"/>
      <c r="R16" s="209">
        <f t="shared" si="4"/>
        <v>0</v>
      </c>
      <c r="S16" s="209" t="str">
        <f t="shared" si="5"/>
        <v/>
      </c>
      <c r="T16" s="209">
        <f t="shared" si="6"/>
        <v>3.5907902166068872</v>
      </c>
      <c r="U16" s="209" t="str">
        <f t="shared" si="7"/>
        <v/>
      </c>
      <c r="V16" s="209" t="str">
        <f t="shared" si="8"/>
        <v/>
      </c>
      <c r="W16" s="209" t="str">
        <f t="shared" si="9"/>
        <v/>
      </c>
      <c r="X16" s="233">
        <f t="shared" si="10"/>
        <v>0</v>
      </c>
      <c r="Y16" s="234">
        <f t="shared" si="11"/>
        <v>0</v>
      </c>
      <c r="Z16" s="234">
        <f t="shared" si="12"/>
        <v>0</v>
      </c>
    </row>
    <row r="17" spans="1:26">
      <c r="A17" s="235">
        <v>892</v>
      </c>
      <c r="B17" s="236" t="s">
        <v>186</v>
      </c>
      <c r="C17" s="237">
        <v>13.05</v>
      </c>
      <c r="D17" s="238">
        <v>10.596247688411969</v>
      </c>
      <c r="E17" s="239">
        <v>1972</v>
      </c>
      <c r="F17" s="237">
        <v>0</v>
      </c>
      <c r="G17" s="238">
        <v>3.2490818561124843</v>
      </c>
      <c r="H17" s="240">
        <v>2011</v>
      </c>
      <c r="I17" s="237">
        <v>13.05</v>
      </c>
      <c r="J17" s="238">
        <v>13.845329544524454</v>
      </c>
      <c r="K17" s="240">
        <v>2011</v>
      </c>
      <c r="M17" s="209">
        <f t="shared" si="0"/>
        <v>8.9568999999999992</v>
      </c>
      <c r="N17" s="209">
        <f t="shared" si="1"/>
        <v>0</v>
      </c>
      <c r="O17" s="209">
        <f t="shared" si="2"/>
        <v>8.9568999999999992</v>
      </c>
      <c r="P17" s="209">
        <f t="shared" si="3"/>
        <v>0</v>
      </c>
      <c r="Q17" s="209"/>
      <c r="R17" s="209">
        <f t="shared" si="4"/>
        <v>0</v>
      </c>
      <c r="S17" s="209" t="str">
        <f t="shared" si="5"/>
        <v/>
      </c>
      <c r="T17" s="209">
        <f t="shared" si="6"/>
        <v>3.2490818561124843</v>
      </c>
      <c r="U17" s="209" t="str">
        <f t="shared" si="7"/>
        <v/>
      </c>
      <c r="V17" s="209" t="str">
        <f t="shared" si="8"/>
        <v/>
      </c>
      <c r="W17" s="209" t="str">
        <f t="shared" si="9"/>
        <v/>
      </c>
      <c r="X17" s="233">
        <f t="shared" si="10"/>
        <v>0</v>
      </c>
      <c r="Y17" s="234">
        <f t="shared" si="11"/>
        <v>0</v>
      </c>
      <c r="Z17" s="234">
        <f t="shared" si="12"/>
        <v>0</v>
      </c>
    </row>
    <row r="18" spans="1:26">
      <c r="A18" s="235">
        <v>1700</v>
      </c>
      <c r="B18" s="236" t="s">
        <v>186</v>
      </c>
      <c r="C18" s="237">
        <v>13.4</v>
      </c>
      <c r="D18" s="238">
        <v>10.749614180485576</v>
      </c>
      <c r="E18" s="239">
        <v>0</v>
      </c>
      <c r="F18" s="237">
        <v>0</v>
      </c>
      <c r="G18" s="238">
        <v>4.0238803148956235</v>
      </c>
      <c r="H18" s="240">
        <v>2016</v>
      </c>
      <c r="I18" s="237">
        <v>13.4</v>
      </c>
      <c r="J18" s="238">
        <v>14.7734944953812</v>
      </c>
      <c r="K18" s="240">
        <v>2016</v>
      </c>
      <c r="M18" s="209">
        <f t="shared" si="0"/>
        <v>9.1031999999999993</v>
      </c>
      <c r="N18" s="209">
        <f t="shared" si="1"/>
        <v>0</v>
      </c>
      <c r="O18" s="209">
        <f t="shared" si="2"/>
        <v>9.1031999999999993</v>
      </c>
      <c r="P18" s="209">
        <f t="shared" si="3"/>
        <v>0</v>
      </c>
      <c r="Q18" s="209"/>
      <c r="R18" s="209">
        <f t="shared" si="4"/>
        <v>0</v>
      </c>
      <c r="S18" s="209" t="str">
        <f t="shared" si="5"/>
        <v/>
      </c>
      <c r="T18" s="209">
        <f t="shared" si="6"/>
        <v>4.0238803148956235</v>
      </c>
      <c r="U18" s="209" t="str">
        <f t="shared" si="7"/>
        <v/>
      </c>
      <c r="V18" s="209" t="str">
        <f t="shared" si="8"/>
        <v/>
      </c>
      <c r="W18" s="209" t="str">
        <f t="shared" si="9"/>
        <v/>
      </c>
      <c r="X18" s="233">
        <f t="shared" si="10"/>
        <v>0</v>
      </c>
      <c r="Y18" s="234">
        <f t="shared" si="11"/>
        <v>0</v>
      </c>
      <c r="Z18" s="234">
        <f t="shared" si="12"/>
        <v>0</v>
      </c>
    </row>
    <row r="19" spans="1:26">
      <c r="A19" s="235">
        <v>1636</v>
      </c>
      <c r="B19" s="236" t="s">
        <v>186</v>
      </c>
      <c r="C19" s="237">
        <v>17.2</v>
      </c>
      <c r="D19" s="238">
        <v>12.310084970738863</v>
      </c>
      <c r="E19" s="239">
        <v>1981</v>
      </c>
      <c r="F19" s="237">
        <v>0</v>
      </c>
      <c r="G19" s="238">
        <v>6.6058972937468434</v>
      </c>
      <c r="H19" s="240">
        <v>2015</v>
      </c>
      <c r="I19" s="237">
        <v>17.2</v>
      </c>
      <c r="J19" s="238">
        <v>18.915982264485706</v>
      </c>
      <c r="K19" s="240">
        <v>2015</v>
      </c>
      <c r="M19" s="209">
        <f t="shared" si="0"/>
        <v>10.666399999999999</v>
      </c>
      <c r="N19" s="209">
        <f t="shared" si="1"/>
        <v>0</v>
      </c>
      <c r="O19" s="209">
        <f t="shared" si="2"/>
        <v>10.666399999999999</v>
      </c>
      <c r="P19" s="209">
        <f t="shared" si="3"/>
        <v>0</v>
      </c>
      <c r="Q19" s="209"/>
      <c r="R19" s="209">
        <f t="shared" si="4"/>
        <v>0</v>
      </c>
      <c r="S19" s="209" t="str">
        <f t="shared" si="5"/>
        <v/>
      </c>
      <c r="T19" s="209">
        <f t="shared" si="6"/>
        <v>6.6058972937468434</v>
      </c>
      <c r="U19" s="209" t="str">
        <f t="shared" si="7"/>
        <v/>
      </c>
      <c r="V19" s="209" t="str">
        <f t="shared" si="8"/>
        <v/>
      </c>
      <c r="W19" s="209" t="str">
        <f t="shared" si="9"/>
        <v/>
      </c>
      <c r="X19" s="233">
        <f t="shared" si="10"/>
        <v>0</v>
      </c>
      <c r="Y19" s="234">
        <f t="shared" si="11"/>
        <v>0</v>
      </c>
      <c r="Z19" s="234">
        <f t="shared" si="12"/>
        <v>0</v>
      </c>
    </row>
    <row r="20" spans="1:26">
      <c r="A20" s="235">
        <v>1569</v>
      </c>
      <c r="B20" s="236" t="s">
        <v>186</v>
      </c>
      <c r="C20" s="237">
        <v>17.7</v>
      </c>
      <c r="D20" s="238">
        <v>12.503106030682417</v>
      </c>
      <c r="E20" s="239">
        <v>1997</v>
      </c>
      <c r="F20" s="237">
        <v>0</v>
      </c>
      <c r="G20" s="238">
        <v>3.7372730134616279</v>
      </c>
      <c r="H20" s="240">
        <v>2015</v>
      </c>
      <c r="I20" s="237">
        <v>17.7</v>
      </c>
      <c r="J20" s="238">
        <v>16.240379044144046</v>
      </c>
      <c r="K20" s="240">
        <v>2015</v>
      </c>
      <c r="M20" s="209">
        <f t="shared" si="0"/>
        <v>10.8124</v>
      </c>
      <c r="N20" s="209">
        <f t="shared" si="1"/>
        <v>0</v>
      </c>
      <c r="O20" s="209">
        <f t="shared" si="2"/>
        <v>10.8124</v>
      </c>
      <c r="P20" s="209">
        <f t="shared" si="3"/>
        <v>0</v>
      </c>
      <c r="Q20" s="209"/>
      <c r="R20" s="209">
        <f t="shared" si="4"/>
        <v>0</v>
      </c>
      <c r="S20" s="209" t="str">
        <f t="shared" si="5"/>
        <v/>
      </c>
      <c r="T20" s="209">
        <f t="shared" si="6"/>
        <v>3.7372730134616279</v>
      </c>
      <c r="U20" s="209" t="str">
        <f t="shared" si="7"/>
        <v/>
      </c>
      <c r="V20" s="209" t="str">
        <f t="shared" si="8"/>
        <v/>
      </c>
      <c r="W20" s="209" t="str">
        <f t="shared" si="9"/>
        <v/>
      </c>
      <c r="X20" s="233">
        <f t="shared" si="10"/>
        <v>0</v>
      </c>
      <c r="Y20" s="234">
        <f t="shared" si="11"/>
        <v>0</v>
      </c>
      <c r="Z20" s="234">
        <f t="shared" si="12"/>
        <v>0</v>
      </c>
    </row>
    <row r="21" spans="1:26">
      <c r="A21" s="235">
        <v>650</v>
      </c>
      <c r="B21" s="236" t="s">
        <v>186</v>
      </c>
      <c r="C21" s="237">
        <v>23</v>
      </c>
      <c r="D21" s="238">
        <v>14.413866304209847</v>
      </c>
      <c r="E21" s="239">
        <v>1981</v>
      </c>
      <c r="F21" s="237">
        <v>0</v>
      </c>
      <c r="G21" s="238">
        <v>5.9476879309059552</v>
      </c>
      <c r="H21" s="240">
        <v>2007</v>
      </c>
      <c r="I21" s="237">
        <v>23</v>
      </c>
      <c r="J21" s="238">
        <v>20.361554235115804</v>
      </c>
      <c r="K21" s="240">
        <v>2007</v>
      </c>
      <c r="M21" s="209">
        <f t="shared" si="0"/>
        <v>12.36</v>
      </c>
      <c r="N21" s="209">
        <f t="shared" si="1"/>
        <v>0</v>
      </c>
      <c r="O21" s="209">
        <f t="shared" si="2"/>
        <v>12.36</v>
      </c>
      <c r="P21" s="209">
        <f t="shared" si="3"/>
        <v>0</v>
      </c>
      <c r="Q21" s="209"/>
      <c r="R21" s="209">
        <f t="shared" si="4"/>
        <v>0</v>
      </c>
      <c r="S21" s="209" t="str">
        <f t="shared" si="5"/>
        <v/>
      </c>
      <c r="T21" s="209">
        <f t="shared" si="6"/>
        <v>5.9476879309059552</v>
      </c>
      <c r="U21" s="209" t="str">
        <f t="shared" si="7"/>
        <v/>
      </c>
      <c r="V21" s="209" t="str">
        <f t="shared" si="8"/>
        <v/>
      </c>
      <c r="W21" s="209" t="str">
        <f t="shared" si="9"/>
        <v/>
      </c>
      <c r="X21" s="233">
        <f t="shared" si="10"/>
        <v>0</v>
      </c>
      <c r="Y21" s="234">
        <f t="shared" si="11"/>
        <v>0</v>
      </c>
      <c r="Z21" s="234">
        <f t="shared" si="12"/>
        <v>0</v>
      </c>
    </row>
    <row r="22" spans="1:26">
      <c r="A22" s="235">
        <v>1312</v>
      </c>
      <c r="B22" s="236" t="s">
        <v>186</v>
      </c>
      <c r="C22" s="237">
        <v>23.63</v>
      </c>
      <c r="D22" s="238">
        <v>14.626904983614766</v>
      </c>
      <c r="E22" s="239" t="s">
        <v>193</v>
      </c>
      <c r="F22" s="237">
        <v>0</v>
      </c>
      <c r="G22" s="238">
        <v>6.0245111186360631</v>
      </c>
      <c r="H22" s="240">
        <v>2013</v>
      </c>
      <c r="I22" s="237">
        <v>23.63</v>
      </c>
      <c r="J22" s="238">
        <v>20.651416102250828</v>
      </c>
      <c r="K22" s="240">
        <v>2013</v>
      </c>
      <c r="M22" s="209">
        <f t="shared" si="0"/>
        <v>12.54396</v>
      </c>
      <c r="N22" s="209">
        <f t="shared" si="1"/>
        <v>0</v>
      </c>
      <c r="O22" s="209">
        <f t="shared" si="2"/>
        <v>12.54396</v>
      </c>
      <c r="P22" s="209">
        <f t="shared" si="3"/>
        <v>0</v>
      </c>
      <c r="Q22" s="209"/>
      <c r="R22" s="209">
        <f t="shared" si="4"/>
        <v>0</v>
      </c>
      <c r="S22" s="209" t="str">
        <f t="shared" si="5"/>
        <v/>
      </c>
      <c r="T22" s="209">
        <f t="shared" si="6"/>
        <v>6.0245111186360631</v>
      </c>
      <c r="U22" s="209" t="str">
        <f t="shared" si="7"/>
        <v/>
      </c>
      <c r="V22" s="209" t="str">
        <f t="shared" si="8"/>
        <v/>
      </c>
      <c r="W22" s="209" t="str">
        <f t="shared" si="9"/>
        <v/>
      </c>
      <c r="X22" s="233">
        <f t="shared" si="10"/>
        <v>0</v>
      </c>
      <c r="Y22" s="234">
        <f t="shared" si="11"/>
        <v>0</v>
      </c>
      <c r="Z22" s="234">
        <f t="shared" si="12"/>
        <v>0</v>
      </c>
    </row>
    <row r="23" spans="1:26">
      <c r="A23" s="235">
        <v>1594</v>
      </c>
      <c r="B23" s="236" t="s">
        <v>186</v>
      </c>
      <c r="C23" s="237">
        <v>24.4</v>
      </c>
      <c r="D23" s="238">
        <v>14.883790947426281</v>
      </c>
      <c r="E23" s="239">
        <v>1974</v>
      </c>
      <c r="F23" s="237">
        <v>0</v>
      </c>
      <c r="G23" s="238">
        <v>17.2334453477478</v>
      </c>
      <c r="H23" s="240">
        <v>2017</v>
      </c>
      <c r="I23" s="237">
        <v>24.4</v>
      </c>
      <c r="J23" s="238">
        <v>32.117236295174081</v>
      </c>
      <c r="K23" s="240">
        <v>2017</v>
      </c>
      <c r="M23" s="209">
        <f t="shared" si="0"/>
        <v>12.768800000000001</v>
      </c>
      <c r="N23" s="209">
        <f t="shared" si="1"/>
        <v>0</v>
      </c>
      <c r="O23" s="209">
        <f t="shared" si="2"/>
        <v>12.768800000000001</v>
      </c>
      <c r="P23" s="209">
        <f t="shared" si="3"/>
        <v>0</v>
      </c>
      <c r="Q23" s="209"/>
      <c r="R23" s="209">
        <f t="shared" si="4"/>
        <v>0</v>
      </c>
      <c r="S23" s="209" t="str">
        <f t="shared" si="5"/>
        <v/>
      </c>
      <c r="T23" s="209">
        <f t="shared" si="6"/>
        <v>17.2334453477478</v>
      </c>
      <c r="U23" s="209" t="str">
        <f t="shared" si="7"/>
        <v/>
      </c>
      <c r="V23" s="209" t="str">
        <f t="shared" si="8"/>
        <v/>
      </c>
      <c r="W23" s="209" t="str">
        <f t="shared" si="9"/>
        <v/>
      </c>
      <c r="X23" s="233">
        <f t="shared" si="10"/>
        <v>0</v>
      </c>
      <c r="Y23" s="234">
        <f t="shared" si="11"/>
        <v>0</v>
      </c>
      <c r="Z23" s="234">
        <f t="shared" si="12"/>
        <v>0</v>
      </c>
    </row>
    <row r="24" spans="1:26">
      <c r="A24" s="235">
        <v>1574</v>
      </c>
      <c r="B24" s="236" t="s">
        <v>186</v>
      </c>
      <c r="C24" s="237">
        <v>28</v>
      </c>
      <c r="D24" s="238">
        <v>16.038526361267078</v>
      </c>
      <c r="E24" s="239">
        <v>2013</v>
      </c>
      <c r="F24" s="237">
        <v>0</v>
      </c>
      <c r="G24" s="238">
        <v>6.2662260340537754</v>
      </c>
      <c r="H24" s="240">
        <v>2015</v>
      </c>
      <c r="I24" s="237">
        <v>28</v>
      </c>
      <c r="J24" s="238">
        <v>22.304752395320854</v>
      </c>
      <c r="K24" s="240">
        <v>2015</v>
      </c>
      <c r="M24" s="209">
        <f t="shared" si="0"/>
        <v>13.82</v>
      </c>
      <c r="N24" s="209">
        <f t="shared" si="1"/>
        <v>0</v>
      </c>
      <c r="O24" s="209">
        <f t="shared" si="2"/>
        <v>13.82</v>
      </c>
      <c r="P24" s="209">
        <f t="shared" si="3"/>
        <v>0</v>
      </c>
      <c r="Q24" s="209"/>
      <c r="R24" s="209">
        <f t="shared" si="4"/>
        <v>0</v>
      </c>
      <c r="S24" s="209" t="str">
        <f t="shared" si="5"/>
        <v/>
      </c>
      <c r="T24" s="209">
        <f t="shared" si="6"/>
        <v>6.2662260340537754</v>
      </c>
      <c r="U24" s="209" t="str">
        <f t="shared" si="7"/>
        <v/>
      </c>
      <c r="V24" s="209" t="str">
        <f t="shared" si="8"/>
        <v/>
      </c>
      <c r="W24" s="209" t="str">
        <f t="shared" si="9"/>
        <v/>
      </c>
      <c r="X24" s="233">
        <f t="shared" si="10"/>
        <v>0</v>
      </c>
      <c r="Y24" s="234">
        <f t="shared" si="11"/>
        <v>0</v>
      </c>
      <c r="Z24" s="234">
        <f t="shared" si="12"/>
        <v>0</v>
      </c>
    </row>
    <row r="25" spans="1:26">
      <c r="A25" s="235">
        <v>1495</v>
      </c>
      <c r="B25" s="236" t="s">
        <v>186</v>
      </c>
      <c r="C25" s="237">
        <v>29.3</v>
      </c>
      <c r="D25" s="238">
        <v>16.438633104370755</v>
      </c>
      <c r="E25" s="239">
        <v>1996</v>
      </c>
      <c r="F25" s="237">
        <v>0</v>
      </c>
      <c r="G25" s="238">
        <v>5.142810508174632</v>
      </c>
      <c r="H25" s="240">
        <v>2014</v>
      </c>
      <c r="I25" s="237">
        <v>29.3</v>
      </c>
      <c r="J25" s="238">
        <v>21.581443612545385</v>
      </c>
      <c r="K25" s="240">
        <v>2014</v>
      </c>
      <c r="M25" s="209">
        <f t="shared" si="0"/>
        <v>14.1996</v>
      </c>
      <c r="N25" s="209">
        <f t="shared" si="1"/>
        <v>0</v>
      </c>
      <c r="O25" s="209">
        <f t="shared" si="2"/>
        <v>14.1996</v>
      </c>
      <c r="P25" s="209">
        <f t="shared" si="3"/>
        <v>0</v>
      </c>
      <c r="Q25" s="209"/>
      <c r="R25" s="209">
        <f t="shared" si="4"/>
        <v>0</v>
      </c>
      <c r="S25" s="209" t="str">
        <f t="shared" si="5"/>
        <v/>
      </c>
      <c r="T25" s="209">
        <f t="shared" si="6"/>
        <v>5.142810508174632</v>
      </c>
      <c r="U25" s="209" t="str">
        <f t="shared" si="7"/>
        <v/>
      </c>
      <c r="V25" s="209" t="str">
        <f t="shared" si="8"/>
        <v/>
      </c>
      <c r="W25" s="209" t="str">
        <f t="shared" si="9"/>
        <v/>
      </c>
      <c r="X25" s="233">
        <f t="shared" si="10"/>
        <v>0</v>
      </c>
      <c r="Y25" s="234">
        <f t="shared" si="11"/>
        <v>0</v>
      </c>
      <c r="Z25" s="234">
        <f t="shared" si="12"/>
        <v>0</v>
      </c>
    </row>
    <row r="26" spans="1:26">
      <c r="A26" s="235">
        <v>1510</v>
      </c>
      <c r="B26" s="236" t="s">
        <v>186</v>
      </c>
      <c r="C26" s="237">
        <v>35.130000000000003</v>
      </c>
      <c r="D26" s="238">
        <v>18.140763229229844</v>
      </c>
      <c r="E26" s="239">
        <v>1978</v>
      </c>
      <c r="F26" s="237">
        <v>0</v>
      </c>
      <c r="G26" s="238">
        <v>1.0378442790997116</v>
      </c>
      <c r="H26" s="240">
        <v>2014</v>
      </c>
      <c r="I26" s="237">
        <v>35.130000000000003</v>
      </c>
      <c r="J26" s="238">
        <v>19.178607508329556</v>
      </c>
      <c r="K26" s="240">
        <v>2014</v>
      </c>
      <c r="M26" s="209">
        <f t="shared" si="0"/>
        <v>15.901960000000001</v>
      </c>
      <c r="N26" s="209">
        <f t="shared" si="1"/>
        <v>0</v>
      </c>
      <c r="O26" s="209">
        <f t="shared" si="2"/>
        <v>15.901960000000001</v>
      </c>
      <c r="P26" s="209">
        <f t="shared" si="3"/>
        <v>0</v>
      </c>
      <c r="Q26" s="209"/>
      <c r="R26" s="209">
        <f t="shared" si="4"/>
        <v>0</v>
      </c>
      <c r="S26" s="209" t="str">
        <f t="shared" si="5"/>
        <v/>
      </c>
      <c r="T26" s="209">
        <f t="shared" si="6"/>
        <v>1.0378442790997116</v>
      </c>
      <c r="U26" s="209" t="str">
        <f t="shared" si="7"/>
        <v/>
      </c>
      <c r="V26" s="209" t="str">
        <f t="shared" si="8"/>
        <v/>
      </c>
      <c r="W26" s="209" t="str">
        <f t="shared" si="9"/>
        <v/>
      </c>
      <c r="X26" s="233">
        <f t="shared" si="10"/>
        <v>0</v>
      </c>
      <c r="Y26" s="234">
        <f t="shared" si="11"/>
        <v>0</v>
      </c>
      <c r="Z26" s="234">
        <f t="shared" si="12"/>
        <v>0</v>
      </c>
    </row>
    <row r="27" spans="1:26">
      <c r="A27" s="235">
        <v>1638</v>
      </c>
      <c r="B27" s="236" t="s">
        <v>186</v>
      </c>
      <c r="C27" s="237">
        <v>36.1</v>
      </c>
      <c r="D27" s="238">
        <v>18.411030190256209</v>
      </c>
      <c r="E27" s="239" t="s">
        <v>193</v>
      </c>
      <c r="F27" s="237">
        <v>0</v>
      </c>
      <c r="G27" s="238">
        <v>1.4307693737810239</v>
      </c>
      <c r="H27" s="240">
        <v>2015</v>
      </c>
      <c r="I27" s="237">
        <v>36.1</v>
      </c>
      <c r="J27" s="238">
        <v>19.841799564037235</v>
      </c>
      <c r="K27" s="240">
        <v>2015</v>
      </c>
      <c r="M27" s="209">
        <f t="shared" si="0"/>
        <v>16.185199999999998</v>
      </c>
      <c r="N27" s="209">
        <f t="shared" si="1"/>
        <v>0</v>
      </c>
      <c r="O27" s="209">
        <f t="shared" si="2"/>
        <v>16.185199999999998</v>
      </c>
      <c r="P27" s="209">
        <f t="shared" si="3"/>
        <v>0</v>
      </c>
      <c r="Q27" s="209"/>
      <c r="R27" s="209">
        <f t="shared" si="4"/>
        <v>0</v>
      </c>
      <c r="S27" s="209" t="str">
        <f t="shared" si="5"/>
        <v/>
      </c>
      <c r="T27" s="209">
        <f t="shared" si="6"/>
        <v>1.4307693737810239</v>
      </c>
      <c r="U27" s="209" t="str">
        <f t="shared" si="7"/>
        <v/>
      </c>
      <c r="V27" s="209" t="str">
        <f t="shared" si="8"/>
        <v/>
      </c>
      <c r="W27" s="209" t="str">
        <f t="shared" si="9"/>
        <v/>
      </c>
      <c r="X27" s="233">
        <f t="shared" si="10"/>
        <v>0</v>
      </c>
      <c r="Y27" s="234">
        <f t="shared" si="11"/>
        <v>0</v>
      </c>
      <c r="Z27" s="234">
        <f t="shared" si="12"/>
        <v>0</v>
      </c>
    </row>
    <row r="28" spans="1:26">
      <c r="A28" s="235">
        <v>589</v>
      </c>
      <c r="B28" s="236" t="s">
        <v>186</v>
      </c>
      <c r="C28" s="237">
        <v>36.963000000000001</v>
      </c>
      <c r="D28" s="238">
        <v>18.648706784791184</v>
      </c>
      <c r="E28" s="239">
        <v>1974</v>
      </c>
      <c r="F28" s="237">
        <v>0</v>
      </c>
      <c r="G28" s="238">
        <v>3.2007376892660457E-2</v>
      </c>
      <c r="H28" s="240">
        <v>2005</v>
      </c>
      <c r="I28" s="237">
        <v>36.963000000000001</v>
      </c>
      <c r="J28" s="238">
        <v>18.680714161683845</v>
      </c>
      <c r="K28" s="240">
        <v>2005</v>
      </c>
      <c r="M28" s="209">
        <f t="shared" si="0"/>
        <v>16.437196</v>
      </c>
      <c r="N28" s="209">
        <f t="shared" si="1"/>
        <v>0</v>
      </c>
      <c r="O28" s="209">
        <f t="shared" si="2"/>
        <v>16.437196</v>
      </c>
      <c r="P28" s="209">
        <f t="shared" si="3"/>
        <v>0</v>
      </c>
      <c r="Q28" s="209"/>
      <c r="R28" s="209">
        <f t="shared" si="4"/>
        <v>0</v>
      </c>
      <c r="S28" s="209" t="str">
        <f t="shared" si="5"/>
        <v/>
      </c>
      <c r="T28" s="209">
        <f t="shared" si="6"/>
        <v>3.2007376892660457E-2</v>
      </c>
      <c r="U28" s="209" t="str">
        <f t="shared" si="7"/>
        <v/>
      </c>
      <c r="V28" s="209" t="str">
        <f t="shared" si="8"/>
        <v/>
      </c>
      <c r="W28" s="209" t="str">
        <f t="shared" si="9"/>
        <v/>
      </c>
      <c r="X28" s="233">
        <f t="shared" si="10"/>
        <v>0</v>
      </c>
      <c r="Y28" s="234">
        <f t="shared" si="11"/>
        <v>0</v>
      </c>
      <c r="Z28" s="234">
        <f t="shared" si="12"/>
        <v>0</v>
      </c>
    </row>
    <row r="29" spans="1:26">
      <c r="A29" s="235">
        <v>1481</v>
      </c>
      <c r="B29" s="236" t="s">
        <v>186</v>
      </c>
      <c r="C29" s="237">
        <v>48.2</v>
      </c>
      <c r="D29" s="238">
        <v>21.539688950459237</v>
      </c>
      <c r="E29" s="239">
        <v>2013</v>
      </c>
      <c r="F29" s="237">
        <v>0</v>
      </c>
      <c r="G29" s="238">
        <v>1.1114331301697908</v>
      </c>
      <c r="H29" s="240">
        <v>2014</v>
      </c>
      <c r="I29" s="237">
        <v>48.2</v>
      </c>
      <c r="J29" s="238">
        <v>22.651122080629026</v>
      </c>
      <c r="K29" s="240">
        <v>2014</v>
      </c>
      <c r="M29" s="209">
        <f t="shared" si="0"/>
        <v>18.865600000000001</v>
      </c>
      <c r="N29" s="209">
        <f t="shared" si="1"/>
        <v>0</v>
      </c>
      <c r="O29" s="209">
        <f t="shared" si="2"/>
        <v>18.865600000000001</v>
      </c>
      <c r="P29" s="209">
        <f t="shared" si="3"/>
        <v>0</v>
      </c>
      <c r="Q29" s="209"/>
      <c r="R29" s="209">
        <f t="shared" si="4"/>
        <v>0</v>
      </c>
      <c r="S29" s="209" t="str">
        <f t="shared" si="5"/>
        <v/>
      </c>
      <c r="T29" s="209">
        <f t="shared" si="6"/>
        <v>1.1114331301697908</v>
      </c>
      <c r="U29" s="209" t="str">
        <f t="shared" si="7"/>
        <v/>
      </c>
      <c r="V29" s="209" t="str">
        <f t="shared" si="8"/>
        <v/>
      </c>
      <c r="W29" s="209" t="str">
        <f t="shared" si="9"/>
        <v/>
      </c>
      <c r="X29" s="233">
        <f t="shared" si="10"/>
        <v>0</v>
      </c>
      <c r="Y29" s="234">
        <f t="shared" si="11"/>
        <v>0</v>
      </c>
      <c r="Z29" s="234">
        <f t="shared" si="12"/>
        <v>0</v>
      </c>
    </row>
    <row r="30" spans="1:26">
      <c r="A30" s="235">
        <v>409</v>
      </c>
      <c r="B30" s="236" t="s">
        <v>186</v>
      </c>
      <c r="C30" s="237">
        <v>50.9</v>
      </c>
      <c r="D30" s="238">
        <v>22.186631006111668</v>
      </c>
      <c r="E30" s="239" t="s">
        <v>193</v>
      </c>
      <c r="F30" s="237">
        <v>0</v>
      </c>
      <c r="G30" s="238">
        <v>6.9500275644125207</v>
      </c>
      <c r="H30" s="240">
        <v>2004</v>
      </c>
      <c r="I30" s="237">
        <v>50.9</v>
      </c>
      <c r="J30" s="238">
        <v>29.13665857052419</v>
      </c>
      <c r="K30" s="240">
        <v>2004</v>
      </c>
      <c r="M30" s="209">
        <f t="shared" si="0"/>
        <v>19.373200000000001</v>
      </c>
      <c r="N30" s="209">
        <f t="shared" si="1"/>
        <v>0</v>
      </c>
      <c r="O30" s="209">
        <f t="shared" si="2"/>
        <v>19.373200000000001</v>
      </c>
      <c r="P30" s="209">
        <f t="shared" si="3"/>
        <v>0</v>
      </c>
      <c r="Q30" s="209"/>
      <c r="R30" s="209">
        <f t="shared" si="4"/>
        <v>0</v>
      </c>
      <c r="S30" s="209" t="str">
        <f t="shared" si="5"/>
        <v/>
      </c>
      <c r="T30" s="209">
        <f t="shared" si="6"/>
        <v>6.9500275644125207</v>
      </c>
      <c r="U30" s="209" t="str">
        <f t="shared" si="7"/>
        <v/>
      </c>
      <c r="V30" s="209" t="str">
        <f t="shared" si="8"/>
        <v/>
      </c>
      <c r="W30" s="209" t="str">
        <f t="shared" si="9"/>
        <v/>
      </c>
      <c r="X30" s="233">
        <f t="shared" si="10"/>
        <v>0</v>
      </c>
      <c r="Y30" s="234">
        <f t="shared" si="11"/>
        <v>0</v>
      </c>
      <c r="Z30" s="234">
        <f t="shared" si="12"/>
        <v>0</v>
      </c>
    </row>
    <row r="31" spans="1:26">
      <c r="A31" s="235">
        <v>1692</v>
      </c>
      <c r="B31" s="236" t="s">
        <v>186</v>
      </c>
      <c r="C31" s="237">
        <v>65.5</v>
      </c>
      <c r="D31" s="238">
        <v>25.442319583928231</v>
      </c>
      <c r="E31" s="239">
        <v>0</v>
      </c>
      <c r="F31" s="237">
        <v>0</v>
      </c>
      <c r="G31" s="238">
        <v>2.2188176481219593</v>
      </c>
      <c r="H31" s="240">
        <v>2016</v>
      </c>
      <c r="I31" s="237">
        <v>65.5</v>
      </c>
      <c r="J31" s="238">
        <v>27.661137232050191</v>
      </c>
      <c r="K31" s="240">
        <v>2016</v>
      </c>
      <c r="M31" s="209">
        <f t="shared" si="0"/>
        <v>22.117999999999999</v>
      </c>
      <c r="N31" s="209">
        <f t="shared" si="1"/>
        <v>0</v>
      </c>
      <c r="O31" s="209">
        <f t="shared" si="2"/>
        <v>22.117999999999999</v>
      </c>
      <c r="P31" s="209">
        <f t="shared" si="3"/>
        <v>0</v>
      </c>
      <c r="Q31" s="209"/>
      <c r="R31" s="209">
        <f t="shared" si="4"/>
        <v>0</v>
      </c>
      <c r="S31" s="209" t="str">
        <f t="shared" si="5"/>
        <v/>
      </c>
      <c r="T31" s="209">
        <f t="shared" si="6"/>
        <v>2.2188176481219593</v>
      </c>
      <c r="U31" s="209" t="str">
        <f t="shared" si="7"/>
        <v/>
      </c>
      <c r="V31" s="209" t="str">
        <f t="shared" si="8"/>
        <v/>
      </c>
      <c r="W31" s="209" t="str">
        <f t="shared" si="9"/>
        <v/>
      </c>
      <c r="X31" s="233">
        <f t="shared" si="10"/>
        <v>0</v>
      </c>
      <c r="Y31" s="234">
        <f t="shared" si="11"/>
        <v>0</v>
      </c>
      <c r="Z31" s="234">
        <f t="shared" si="12"/>
        <v>0</v>
      </c>
    </row>
    <row r="32" spans="1:26">
      <c r="A32" s="235">
        <v>1679</v>
      </c>
      <c r="B32" s="236" t="s">
        <v>186</v>
      </c>
      <c r="C32" s="237">
        <v>65.87</v>
      </c>
      <c r="D32" s="238">
        <v>25.520251294135782</v>
      </c>
      <c r="E32" s="239">
        <v>1977</v>
      </c>
      <c r="F32" s="237">
        <v>0</v>
      </c>
      <c r="G32" s="238">
        <v>3.0359489017822221</v>
      </c>
      <c r="H32" s="240">
        <v>2016</v>
      </c>
      <c r="I32" s="237">
        <v>65.87</v>
      </c>
      <c r="J32" s="238">
        <v>28.556200195918006</v>
      </c>
      <c r="K32" s="240">
        <v>2016</v>
      </c>
      <c r="M32" s="209">
        <f t="shared" si="0"/>
        <v>22.187560000000001</v>
      </c>
      <c r="N32" s="209">
        <f t="shared" si="1"/>
        <v>0</v>
      </c>
      <c r="O32" s="209">
        <f t="shared" si="2"/>
        <v>22.187560000000001</v>
      </c>
      <c r="P32" s="209">
        <f t="shared" si="3"/>
        <v>0</v>
      </c>
      <c r="Q32" s="209"/>
      <c r="R32" s="209">
        <f t="shared" si="4"/>
        <v>0</v>
      </c>
      <c r="S32" s="209" t="str">
        <f t="shared" si="5"/>
        <v/>
      </c>
      <c r="T32" s="209">
        <f t="shared" si="6"/>
        <v>3.0359489017822221</v>
      </c>
      <c r="U32" s="209" t="str">
        <f t="shared" si="7"/>
        <v/>
      </c>
      <c r="V32" s="209" t="str">
        <f t="shared" si="8"/>
        <v/>
      </c>
      <c r="W32" s="209" t="str">
        <f t="shared" si="9"/>
        <v/>
      </c>
      <c r="X32" s="233">
        <f t="shared" si="10"/>
        <v>0</v>
      </c>
      <c r="Y32" s="234">
        <f t="shared" si="11"/>
        <v>0</v>
      </c>
      <c r="Z32" s="234">
        <f t="shared" si="12"/>
        <v>0</v>
      </c>
    </row>
    <row r="33" spans="1:26">
      <c r="A33" s="235">
        <v>1601</v>
      </c>
      <c r="B33" s="236" t="s">
        <v>186</v>
      </c>
      <c r="C33" s="237">
        <v>77</v>
      </c>
      <c r="D33" s="238">
        <v>27.777831536916857</v>
      </c>
      <c r="E33" s="239">
        <v>0</v>
      </c>
      <c r="F33" s="237">
        <v>0</v>
      </c>
      <c r="G33" s="238">
        <v>4.0094648670350015</v>
      </c>
      <c r="H33" s="240">
        <v>2015</v>
      </c>
      <c r="I33" s="237">
        <v>77</v>
      </c>
      <c r="J33" s="238">
        <v>31.787296403951856</v>
      </c>
      <c r="K33" s="240">
        <v>2015</v>
      </c>
      <c r="M33" s="209">
        <f t="shared" si="0"/>
        <v>24.28</v>
      </c>
      <c r="N33" s="209">
        <f t="shared" si="1"/>
        <v>0</v>
      </c>
      <c r="O33" s="209">
        <f t="shared" si="2"/>
        <v>24.28</v>
      </c>
      <c r="P33" s="209">
        <f t="shared" si="3"/>
        <v>0</v>
      </c>
      <c r="Q33" s="209"/>
      <c r="R33" s="209">
        <f t="shared" si="4"/>
        <v>0</v>
      </c>
      <c r="S33" s="209" t="str">
        <f t="shared" si="5"/>
        <v/>
      </c>
      <c r="T33" s="209">
        <f t="shared" si="6"/>
        <v>4.0094648670350015</v>
      </c>
      <c r="U33" s="209" t="str">
        <f t="shared" si="7"/>
        <v/>
      </c>
      <c r="V33" s="209" t="str">
        <f t="shared" si="8"/>
        <v/>
      </c>
      <c r="W33" s="209" t="str">
        <f t="shared" si="9"/>
        <v/>
      </c>
      <c r="X33" s="233">
        <f t="shared" si="10"/>
        <v>0</v>
      </c>
      <c r="Y33" s="234">
        <f t="shared" si="11"/>
        <v>0</v>
      </c>
      <c r="Z33" s="234">
        <f t="shared" si="12"/>
        <v>0</v>
      </c>
    </row>
    <row r="34" spans="1:26">
      <c r="A34" s="235">
        <v>677</v>
      </c>
      <c r="B34" s="236" t="s">
        <v>186</v>
      </c>
      <c r="C34" s="237">
        <v>117</v>
      </c>
      <c r="D34" s="238">
        <v>34.861732497857112</v>
      </c>
      <c r="E34" s="239" t="s">
        <v>193</v>
      </c>
      <c r="F34" s="237">
        <v>0</v>
      </c>
      <c r="G34" s="238">
        <v>5.9672660834890454</v>
      </c>
      <c r="H34" s="240">
        <v>2009</v>
      </c>
      <c r="I34" s="237">
        <v>117</v>
      </c>
      <c r="J34" s="238">
        <v>40.828998581346156</v>
      </c>
      <c r="K34" s="240">
        <v>2009</v>
      </c>
      <c r="M34" s="209">
        <f t="shared" si="0"/>
        <v>31.8</v>
      </c>
      <c r="N34" s="209">
        <f t="shared" si="1"/>
        <v>0</v>
      </c>
      <c r="O34" s="209">
        <f t="shared" si="2"/>
        <v>31.8</v>
      </c>
      <c r="P34" s="209">
        <f t="shared" si="3"/>
        <v>0</v>
      </c>
      <c r="Q34" s="209"/>
      <c r="R34" s="209">
        <f t="shared" si="4"/>
        <v>0</v>
      </c>
      <c r="S34" s="209" t="str">
        <f t="shared" si="5"/>
        <v/>
      </c>
      <c r="T34" s="209">
        <f t="shared" si="6"/>
        <v>5.9672660834890454</v>
      </c>
      <c r="U34" s="209" t="str">
        <f t="shared" si="7"/>
        <v/>
      </c>
      <c r="V34" s="209" t="str">
        <f t="shared" si="8"/>
        <v/>
      </c>
      <c r="W34" s="209" t="str">
        <f t="shared" si="9"/>
        <v/>
      </c>
      <c r="X34" s="233">
        <f t="shared" si="10"/>
        <v>0</v>
      </c>
      <c r="Y34" s="234">
        <f t="shared" si="11"/>
        <v>0</v>
      </c>
      <c r="Z34" s="234">
        <f t="shared" si="12"/>
        <v>0</v>
      </c>
    </row>
    <row r="35" spans="1:26">
      <c r="A35" s="235">
        <v>643</v>
      </c>
      <c r="B35" s="236" t="s">
        <v>186</v>
      </c>
      <c r="C35" s="237">
        <v>53.37</v>
      </c>
      <c r="D35" s="238">
        <v>22.764854146304373</v>
      </c>
      <c r="E35" s="239" t="s">
        <v>193</v>
      </c>
      <c r="F35" s="237">
        <v>0.5</v>
      </c>
      <c r="G35" s="238">
        <v>4.4086715648995529</v>
      </c>
      <c r="H35" s="240">
        <v>2009</v>
      </c>
      <c r="I35" s="237">
        <v>53.87</v>
      </c>
      <c r="J35" s="238">
        <v>27.173525711203926</v>
      </c>
      <c r="K35" s="240">
        <v>2009</v>
      </c>
      <c r="M35" s="209">
        <f t="shared" si="0"/>
        <v>19.83756</v>
      </c>
      <c r="N35" s="209">
        <f t="shared" si="1"/>
        <v>9.4000000000001194E-2</v>
      </c>
      <c r="O35" s="209">
        <f t="shared" si="2"/>
        <v>19.931560000000001</v>
      </c>
      <c r="P35" s="209">
        <f t="shared" si="3"/>
        <v>9.4000000000001194E-2</v>
      </c>
      <c r="Q35" s="209"/>
      <c r="R35" s="209">
        <f t="shared" si="4"/>
        <v>9.4000000000001194E-2</v>
      </c>
      <c r="S35" s="209" t="str">
        <f t="shared" si="5"/>
        <v/>
      </c>
      <c r="T35" s="209">
        <f t="shared" si="6"/>
        <v>4.3146715648995517</v>
      </c>
      <c r="U35" s="209" t="str">
        <f t="shared" si="7"/>
        <v/>
      </c>
      <c r="V35" s="209" t="str">
        <f t="shared" si="8"/>
        <v/>
      </c>
      <c r="W35" s="209" t="str">
        <f t="shared" si="9"/>
        <v/>
      </c>
      <c r="X35" s="233">
        <f t="shared" si="10"/>
        <v>0</v>
      </c>
      <c r="Y35" s="234">
        <f t="shared" si="11"/>
        <v>0</v>
      </c>
      <c r="Z35" s="234">
        <f t="shared" si="12"/>
        <v>0</v>
      </c>
    </row>
    <row r="36" spans="1:26">
      <c r="A36" s="235">
        <v>365</v>
      </c>
      <c r="B36" s="236" t="s">
        <v>186</v>
      </c>
      <c r="C36" s="237">
        <v>15.9</v>
      </c>
      <c r="D36" s="238">
        <v>11.795859460376622</v>
      </c>
      <c r="E36" s="239">
        <v>1982</v>
      </c>
      <c r="F36" s="237">
        <v>0.26900000000000013</v>
      </c>
      <c r="G36" s="238">
        <v>0.59607313292480213</v>
      </c>
      <c r="H36" s="240">
        <v>2003</v>
      </c>
      <c r="I36" s="237">
        <v>16.169</v>
      </c>
      <c r="J36" s="238">
        <v>12.391932593301425</v>
      </c>
      <c r="K36" s="240">
        <v>2003</v>
      </c>
      <c r="M36" s="209">
        <f t="shared" si="0"/>
        <v>10.148199999999999</v>
      </c>
      <c r="N36" s="209">
        <f t="shared" si="1"/>
        <v>0.11244200000000149</v>
      </c>
      <c r="O36" s="209">
        <f t="shared" si="2"/>
        <v>10.260642000000001</v>
      </c>
      <c r="P36" s="209">
        <f t="shared" si="3"/>
        <v>0.11244200000000149</v>
      </c>
      <c r="Q36" s="209"/>
      <c r="R36" s="209">
        <f t="shared" si="4"/>
        <v>0.11244200000000149</v>
      </c>
      <c r="S36" s="209" t="str">
        <f t="shared" si="5"/>
        <v/>
      </c>
      <c r="T36" s="209">
        <f t="shared" si="6"/>
        <v>0.48363113292480064</v>
      </c>
      <c r="U36" s="209" t="str">
        <f t="shared" si="7"/>
        <v/>
      </c>
      <c r="V36" s="209" t="str">
        <f t="shared" si="8"/>
        <v/>
      </c>
      <c r="W36" s="209" t="str">
        <f t="shared" si="9"/>
        <v/>
      </c>
      <c r="X36" s="233">
        <f t="shared" si="10"/>
        <v>0</v>
      </c>
      <c r="Y36" s="234">
        <f t="shared" si="11"/>
        <v>0</v>
      </c>
      <c r="Z36" s="234">
        <f t="shared" si="12"/>
        <v>0</v>
      </c>
    </row>
    <row r="37" spans="1:26">
      <c r="A37" s="235">
        <v>362</v>
      </c>
      <c r="B37" s="236" t="s">
        <v>186</v>
      </c>
      <c r="C37" s="237">
        <v>51.8</v>
      </c>
      <c r="D37" s="238">
        <v>22.398774232233432</v>
      </c>
      <c r="E37" s="239">
        <v>1971</v>
      </c>
      <c r="F37" s="237">
        <v>1</v>
      </c>
      <c r="G37" s="238">
        <v>0.78848028183233532</v>
      </c>
      <c r="H37" s="240">
        <v>2004</v>
      </c>
      <c r="I37" s="237">
        <v>52.8</v>
      </c>
      <c r="J37" s="238">
        <v>23.187254514065767</v>
      </c>
      <c r="K37" s="240">
        <v>2004</v>
      </c>
      <c r="M37" s="209">
        <f t="shared" si="0"/>
        <v>19.542400000000001</v>
      </c>
      <c r="N37" s="209">
        <f t="shared" si="1"/>
        <v>0.18799999999999883</v>
      </c>
      <c r="O37" s="209">
        <f t="shared" si="2"/>
        <v>19.730399999999999</v>
      </c>
      <c r="P37" s="209">
        <f t="shared" si="3"/>
        <v>0.18799999999999883</v>
      </c>
      <c r="Q37" s="209"/>
      <c r="R37" s="209">
        <f t="shared" si="4"/>
        <v>0.18799999999999883</v>
      </c>
      <c r="S37" s="209" t="str">
        <f t="shared" si="5"/>
        <v/>
      </c>
      <c r="T37" s="209">
        <f t="shared" si="6"/>
        <v>0.60048028183233648</v>
      </c>
      <c r="U37" s="209" t="str">
        <f t="shared" si="7"/>
        <v/>
      </c>
      <c r="V37" s="209" t="str">
        <f t="shared" si="8"/>
        <v/>
      </c>
      <c r="W37" s="209" t="str">
        <f t="shared" si="9"/>
        <v/>
      </c>
      <c r="X37" s="233">
        <f t="shared" si="10"/>
        <v>0</v>
      </c>
      <c r="Y37" s="234">
        <f t="shared" si="11"/>
        <v>0</v>
      </c>
      <c r="Z37" s="234">
        <f t="shared" si="12"/>
        <v>0</v>
      </c>
    </row>
    <row r="38" spans="1:26">
      <c r="A38" s="235">
        <v>620</v>
      </c>
      <c r="B38" s="236" t="s">
        <v>186</v>
      </c>
      <c r="C38" s="237">
        <v>66.040000000000006</v>
      </c>
      <c r="D38" s="238">
        <v>25.555990660680081</v>
      </c>
      <c r="E38" s="239" t="s">
        <v>193</v>
      </c>
      <c r="F38" s="237">
        <v>1</v>
      </c>
      <c r="G38" s="238">
        <v>5.2327101351069411E-2</v>
      </c>
      <c r="H38" s="240">
        <v>2006</v>
      </c>
      <c r="I38" s="237">
        <v>67.040000000000006</v>
      </c>
      <c r="J38" s="238">
        <v>25.608317762031149</v>
      </c>
      <c r="K38" s="240">
        <v>2006</v>
      </c>
      <c r="M38" s="209">
        <f t="shared" si="0"/>
        <v>22.219519999999999</v>
      </c>
      <c r="N38" s="209">
        <f t="shared" si="1"/>
        <v>0.18800000000000239</v>
      </c>
      <c r="O38" s="209">
        <f t="shared" si="2"/>
        <v>22.407520000000002</v>
      </c>
      <c r="P38" s="209">
        <f t="shared" si="3"/>
        <v>0.18800000000000239</v>
      </c>
      <c r="Q38" s="209"/>
      <c r="R38" s="209">
        <f t="shared" si="4"/>
        <v>5.2327101351069411E-2</v>
      </c>
      <c r="S38" s="209" t="str">
        <f t="shared" si="5"/>
        <v/>
      </c>
      <c r="T38" s="209">
        <f t="shared" si="6"/>
        <v>0</v>
      </c>
      <c r="U38" s="209" t="str">
        <f t="shared" si="7"/>
        <v/>
      </c>
      <c r="V38" s="209">
        <f t="shared" si="8"/>
        <v>3.5672898648932971E-2</v>
      </c>
      <c r="W38" s="209">
        <f t="shared" si="9"/>
        <v>0.1</v>
      </c>
      <c r="X38" s="233">
        <f t="shared" si="10"/>
        <v>1</v>
      </c>
      <c r="Y38" s="234">
        <f t="shared" si="11"/>
        <v>1</v>
      </c>
      <c r="Z38" s="234">
        <f t="shared" si="12"/>
        <v>0</v>
      </c>
    </row>
    <row r="39" spans="1:26">
      <c r="A39" s="235">
        <v>653</v>
      </c>
      <c r="B39" s="236" t="s">
        <v>186</v>
      </c>
      <c r="C39" s="237">
        <v>64.55</v>
      </c>
      <c r="D39" s="238">
        <v>25.241297928194172</v>
      </c>
      <c r="E39" s="239">
        <v>1977</v>
      </c>
      <c r="F39" s="237">
        <v>1.3200000000000074</v>
      </c>
      <c r="G39" s="238">
        <v>0.56894692945086811</v>
      </c>
      <c r="H39" s="240">
        <v>2007</v>
      </c>
      <c r="I39" s="237">
        <v>65.87</v>
      </c>
      <c r="J39" s="238">
        <v>25.810244857645039</v>
      </c>
      <c r="K39" s="240">
        <v>2007</v>
      </c>
      <c r="M39" s="209">
        <f t="shared" si="0"/>
        <v>21.939399999999999</v>
      </c>
      <c r="N39" s="209">
        <f t="shared" si="1"/>
        <v>0.24816000000000216</v>
      </c>
      <c r="O39" s="209">
        <f t="shared" si="2"/>
        <v>22.187560000000001</v>
      </c>
      <c r="P39" s="209">
        <f t="shared" si="3"/>
        <v>0.24816000000000216</v>
      </c>
      <c r="Q39" s="209"/>
      <c r="R39" s="209">
        <f t="shared" si="4"/>
        <v>0.24816000000000216</v>
      </c>
      <c r="S39" s="209" t="str">
        <f t="shared" si="5"/>
        <v/>
      </c>
      <c r="T39" s="209">
        <f t="shared" si="6"/>
        <v>0.32078692945086595</v>
      </c>
      <c r="U39" s="209" t="str">
        <f t="shared" si="7"/>
        <v/>
      </c>
      <c r="V39" s="209" t="str">
        <f t="shared" si="8"/>
        <v/>
      </c>
      <c r="W39" s="209" t="str">
        <f t="shared" si="9"/>
        <v/>
      </c>
      <c r="X39" s="233">
        <f t="shared" si="10"/>
        <v>0</v>
      </c>
      <c r="Y39" s="234">
        <f t="shared" si="11"/>
        <v>0</v>
      </c>
      <c r="Z39" s="234">
        <f t="shared" si="12"/>
        <v>0</v>
      </c>
    </row>
    <row r="40" spans="1:26">
      <c r="A40" s="235">
        <v>568</v>
      </c>
      <c r="B40" s="236" t="s">
        <v>186</v>
      </c>
      <c r="C40" s="237">
        <v>38.04</v>
      </c>
      <c r="D40" s="238">
        <v>18.941791212514801</v>
      </c>
      <c r="E40" s="239">
        <v>1978</v>
      </c>
      <c r="F40" s="237">
        <v>1</v>
      </c>
      <c r="G40" s="238">
        <v>2.8818936071529556E-2</v>
      </c>
      <c r="H40" s="240">
        <v>2006</v>
      </c>
      <c r="I40" s="237">
        <v>39.04</v>
      </c>
      <c r="J40" s="238">
        <v>18.970610148586331</v>
      </c>
      <c r="K40" s="240">
        <v>2006</v>
      </c>
      <c r="M40" s="209">
        <f t="shared" si="0"/>
        <v>16.75168</v>
      </c>
      <c r="N40" s="209">
        <f t="shared" si="1"/>
        <v>0.29199999999999804</v>
      </c>
      <c r="O40" s="209">
        <f t="shared" si="2"/>
        <v>17.043679999999998</v>
      </c>
      <c r="P40" s="209">
        <f t="shared" si="3"/>
        <v>0.29199999999999804</v>
      </c>
      <c r="Q40" s="209"/>
      <c r="R40" s="209">
        <f t="shared" si="4"/>
        <v>2.8818936071529556E-2</v>
      </c>
      <c r="S40" s="209" t="str">
        <f t="shared" si="5"/>
        <v/>
      </c>
      <c r="T40" s="209">
        <f t="shared" si="6"/>
        <v>0</v>
      </c>
      <c r="U40" s="209" t="str">
        <f t="shared" si="7"/>
        <v/>
      </c>
      <c r="V40" s="209">
        <f t="shared" si="8"/>
        <v>0.16318106392846848</v>
      </c>
      <c r="W40" s="209">
        <f t="shared" si="9"/>
        <v>0.1</v>
      </c>
      <c r="X40" s="233">
        <f t="shared" si="10"/>
        <v>1</v>
      </c>
      <c r="Y40" s="234">
        <f t="shared" si="11"/>
        <v>1</v>
      </c>
      <c r="Z40" s="234">
        <f t="shared" si="12"/>
        <v>0</v>
      </c>
    </row>
    <row r="41" spans="1:26">
      <c r="A41" s="235">
        <v>170</v>
      </c>
      <c r="B41" s="236" t="s">
        <v>186</v>
      </c>
      <c r="C41" s="237">
        <v>21.6</v>
      </c>
      <c r="D41" s="238">
        <v>13.930674262729566</v>
      </c>
      <c r="E41" s="239" t="s">
        <v>193</v>
      </c>
      <c r="F41" s="237">
        <v>1</v>
      </c>
      <c r="G41" s="238">
        <v>4.8829870198591019</v>
      </c>
      <c r="H41" s="240">
        <v>2001</v>
      </c>
      <c r="I41" s="237">
        <v>22.6</v>
      </c>
      <c r="J41" s="238">
        <v>18.813661282588669</v>
      </c>
      <c r="K41" s="240">
        <v>2001</v>
      </c>
      <c r="M41" s="209">
        <f t="shared" si="0"/>
        <v>11.9512</v>
      </c>
      <c r="N41" s="209">
        <f t="shared" si="1"/>
        <v>0.29199999999999982</v>
      </c>
      <c r="O41" s="209">
        <f t="shared" si="2"/>
        <v>12.2432</v>
      </c>
      <c r="P41" s="209">
        <f t="shared" si="3"/>
        <v>0.29199999999999982</v>
      </c>
      <c r="Q41" s="209"/>
      <c r="R41" s="209">
        <f t="shared" si="4"/>
        <v>0.29199999999999982</v>
      </c>
      <c r="S41" s="209" t="str">
        <f t="shared" si="5"/>
        <v/>
      </c>
      <c r="T41" s="209">
        <f t="shared" si="6"/>
        <v>4.5909870198591021</v>
      </c>
      <c r="U41" s="209" t="str">
        <f t="shared" si="7"/>
        <v/>
      </c>
      <c r="V41" s="209" t="str">
        <f t="shared" si="8"/>
        <v/>
      </c>
      <c r="W41" s="209" t="str">
        <f t="shared" si="9"/>
        <v/>
      </c>
      <c r="X41" s="233">
        <f t="shared" si="10"/>
        <v>0</v>
      </c>
      <c r="Y41" s="234">
        <f t="shared" si="11"/>
        <v>0</v>
      </c>
      <c r="Z41" s="234">
        <f t="shared" si="12"/>
        <v>0</v>
      </c>
    </row>
    <row r="42" spans="1:26">
      <c r="A42" s="235">
        <v>318</v>
      </c>
      <c r="B42" s="236" t="s">
        <v>186</v>
      </c>
      <c r="C42" s="237">
        <v>22.87</v>
      </c>
      <c r="D42" s="238">
        <v>14.369575384486863</v>
      </c>
      <c r="E42" s="239">
        <v>1996</v>
      </c>
      <c r="F42" s="237">
        <v>1</v>
      </c>
      <c r="G42" s="238">
        <v>0.76702040063252341</v>
      </c>
      <c r="H42" s="240">
        <v>2001</v>
      </c>
      <c r="I42" s="237">
        <v>23.87</v>
      </c>
      <c r="J42" s="238">
        <v>15.136595785119386</v>
      </c>
      <c r="K42" s="240">
        <v>2001</v>
      </c>
      <c r="M42" s="209">
        <f t="shared" si="0"/>
        <v>12.322039999999999</v>
      </c>
      <c r="N42" s="209">
        <f t="shared" si="1"/>
        <v>0.29199999999999982</v>
      </c>
      <c r="O42" s="209">
        <f t="shared" si="2"/>
        <v>12.614039999999999</v>
      </c>
      <c r="P42" s="209">
        <f t="shared" si="3"/>
        <v>0.29199999999999982</v>
      </c>
      <c r="Q42" s="209"/>
      <c r="R42" s="209">
        <f t="shared" si="4"/>
        <v>0.29199999999999982</v>
      </c>
      <c r="S42" s="209" t="str">
        <f t="shared" si="5"/>
        <v/>
      </c>
      <c r="T42" s="209">
        <f t="shared" si="6"/>
        <v>0.4750204006325236</v>
      </c>
      <c r="U42" s="209" t="str">
        <f t="shared" si="7"/>
        <v/>
      </c>
      <c r="V42" s="209" t="str">
        <f t="shared" si="8"/>
        <v/>
      </c>
      <c r="W42" s="209" t="str">
        <f t="shared" si="9"/>
        <v/>
      </c>
      <c r="X42" s="233">
        <f t="shared" si="10"/>
        <v>0</v>
      </c>
      <c r="Y42" s="234">
        <f t="shared" si="11"/>
        <v>0</v>
      </c>
      <c r="Z42" s="234">
        <f t="shared" si="12"/>
        <v>0</v>
      </c>
    </row>
    <row r="43" spans="1:26">
      <c r="A43" s="235">
        <v>645</v>
      </c>
      <c r="B43" s="236" t="s">
        <v>186</v>
      </c>
      <c r="C43" s="237">
        <v>25.22</v>
      </c>
      <c r="D43" s="238">
        <v>15.153316301398439</v>
      </c>
      <c r="E43" s="239">
        <v>1986</v>
      </c>
      <c r="F43" s="237">
        <v>1</v>
      </c>
      <c r="G43" s="238">
        <v>0.22667756309168191</v>
      </c>
      <c r="H43" s="240">
        <v>2006</v>
      </c>
      <c r="I43" s="237">
        <v>26.22</v>
      </c>
      <c r="J43" s="238">
        <v>15.379993864490121</v>
      </c>
      <c r="K43" s="240">
        <v>2006</v>
      </c>
      <c r="M43" s="209">
        <f t="shared" si="0"/>
        <v>13.008240000000001</v>
      </c>
      <c r="N43" s="209">
        <f t="shared" si="1"/>
        <v>0.29199999999999982</v>
      </c>
      <c r="O43" s="209">
        <f t="shared" si="2"/>
        <v>13.300240000000001</v>
      </c>
      <c r="P43" s="209">
        <f t="shared" si="3"/>
        <v>0.29199999999999982</v>
      </c>
      <c r="Q43" s="209"/>
      <c r="R43" s="209">
        <f t="shared" si="4"/>
        <v>0.22667756309168191</v>
      </c>
      <c r="S43" s="209" t="str">
        <f t="shared" si="5"/>
        <v/>
      </c>
      <c r="T43" s="209">
        <f t="shared" si="6"/>
        <v>0</v>
      </c>
      <c r="U43" s="209" t="str">
        <f t="shared" si="7"/>
        <v/>
      </c>
      <c r="V43" s="209">
        <f t="shared" si="8"/>
        <v>6.5322436908317905E-2</v>
      </c>
      <c r="W43" s="209" t="str">
        <f t="shared" si="9"/>
        <v/>
      </c>
      <c r="X43" s="233">
        <f t="shared" si="10"/>
        <v>1</v>
      </c>
      <c r="Y43" s="234">
        <f t="shared" si="11"/>
        <v>1</v>
      </c>
      <c r="Z43" s="234">
        <f t="shared" si="12"/>
        <v>0</v>
      </c>
    </row>
    <row r="44" spans="1:26">
      <c r="A44" s="235">
        <v>748</v>
      </c>
      <c r="B44" s="236" t="s">
        <v>186</v>
      </c>
      <c r="C44" s="237">
        <v>25.541</v>
      </c>
      <c r="D44" s="238">
        <v>15.257732261225632</v>
      </c>
      <c r="E44" s="239">
        <v>1995</v>
      </c>
      <c r="F44" s="237">
        <v>1</v>
      </c>
      <c r="G44" s="238">
        <v>0.38858476644316492</v>
      </c>
      <c r="H44" s="240">
        <v>2008</v>
      </c>
      <c r="I44" s="237">
        <v>26.541</v>
      </c>
      <c r="J44" s="238">
        <v>15.646317027668797</v>
      </c>
      <c r="K44" s="240">
        <v>2008</v>
      </c>
      <c r="M44" s="209">
        <f t="shared" si="0"/>
        <v>13.101972</v>
      </c>
      <c r="N44" s="209">
        <f t="shared" si="1"/>
        <v>0.29199999999999982</v>
      </c>
      <c r="O44" s="209">
        <f t="shared" si="2"/>
        <v>13.393972</v>
      </c>
      <c r="P44" s="209">
        <f t="shared" si="3"/>
        <v>0.29199999999999982</v>
      </c>
      <c r="Q44" s="209"/>
      <c r="R44" s="209">
        <f t="shared" si="4"/>
        <v>0.29199999999999982</v>
      </c>
      <c r="S44" s="209" t="str">
        <f t="shared" si="5"/>
        <v/>
      </c>
      <c r="T44" s="209">
        <f t="shared" si="6"/>
        <v>9.6584766443165104E-2</v>
      </c>
      <c r="U44" s="209" t="str">
        <f t="shared" si="7"/>
        <v/>
      </c>
      <c r="V44" s="209" t="str">
        <f t="shared" si="8"/>
        <v/>
      </c>
      <c r="W44" s="209" t="str">
        <f t="shared" si="9"/>
        <v/>
      </c>
      <c r="X44" s="233">
        <f t="shared" si="10"/>
        <v>0</v>
      </c>
      <c r="Y44" s="234">
        <f t="shared" si="11"/>
        <v>0</v>
      </c>
      <c r="Z44" s="234">
        <f t="shared" si="12"/>
        <v>0</v>
      </c>
    </row>
    <row r="45" spans="1:26">
      <c r="A45" s="235">
        <v>491</v>
      </c>
      <c r="B45" s="236" t="s">
        <v>186</v>
      </c>
      <c r="C45" s="237">
        <v>27.9</v>
      </c>
      <c r="D45" s="238">
        <v>16.007400748950911</v>
      </c>
      <c r="E45" s="239">
        <v>1984</v>
      </c>
      <c r="F45" s="237">
        <v>1</v>
      </c>
      <c r="G45" s="238">
        <v>0.19252271805052243</v>
      </c>
      <c r="H45" s="240">
        <v>2006</v>
      </c>
      <c r="I45" s="237">
        <v>28.9</v>
      </c>
      <c r="J45" s="238">
        <v>16.199923467001433</v>
      </c>
      <c r="K45" s="240">
        <v>2006</v>
      </c>
      <c r="M45" s="209">
        <f t="shared" si="0"/>
        <v>13.790800000000001</v>
      </c>
      <c r="N45" s="209">
        <f t="shared" si="1"/>
        <v>0.29199999999999982</v>
      </c>
      <c r="O45" s="209">
        <f t="shared" si="2"/>
        <v>14.082800000000001</v>
      </c>
      <c r="P45" s="209">
        <f t="shared" si="3"/>
        <v>0.29199999999999982</v>
      </c>
      <c r="Q45" s="209"/>
      <c r="R45" s="209">
        <f t="shared" si="4"/>
        <v>0.19252271805052243</v>
      </c>
      <c r="S45" s="209" t="str">
        <f t="shared" si="5"/>
        <v/>
      </c>
      <c r="T45" s="209">
        <f t="shared" si="6"/>
        <v>0</v>
      </c>
      <c r="U45" s="209" t="str">
        <f t="shared" si="7"/>
        <v/>
      </c>
      <c r="V45" s="209">
        <f t="shared" si="8"/>
        <v>9.9477281949477386E-2</v>
      </c>
      <c r="W45" s="209" t="str">
        <f t="shared" si="9"/>
        <v/>
      </c>
      <c r="X45" s="233">
        <f t="shared" si="10"/>
        <v>1</v>
      </c>
      <c r="Y45" s="234">
        <f t="shared" si="11"/>
        <v>1</v>
      </c>
      <c r="Z45" s="234">
        <f t="shared" si="12"/>
        <v>0</v>
      </c>
    </row>
    <row r="46" spans="1:26">
      <c r="A46" s="235">
        <v>874</v>
      </c>
      <c r="B46" s="236" t="s">
        <v>186</v>
      </c>
      <c r="C46" s="237">
        <v>6.4</v>
      </c>
      <c r="D46" s="238">
        <v>7.196943029682342</v>
      </c>
      <c r="E46" s="239">
        <v>1997</v>
      </c>
      <c r="F46" s="237">
        <v>0.5</v>
      </c>
      <c r="G46" s="238">
        <v>3.6333602061432981</v>
      </c>
      <c r="H46" s="240">
        <v>2009</v>
      </c>
      <c r="I46" s="237">
        <v>6.9</v>
      </c>
      <c r="J46" s="238">
        <v>10.830303235825641</v>
      </c>
      <c r="K46" s="240">
        <v>2009</v>
      </c>
      <c r="M46" s="209">
        <f t="shared" si="0"/>
        <v>5.9043999999999999</v>
      </c>
      <c r="N46" s="209">
        <f t="shared" si="1"/>
        <v>0.33300000000000018</v>
      </c>
      <c r="O46" s="209">
        <f t="shared" si="2"/>
        <v>6.2374000000000001</v>
      </c>
      <c r="P46" s="209">
        <f t="shared" si="3"/>
        <v>0.33300000000000018</v>
      </c>
      <c r="Q46" s="209"/>
      <c r="R46" s="209">
        <f t="shared" si="4"/>
        <v>0.33300000000000018</v>
      </c>
      <c r="S46" s="209" t="str">
        <f t="shared" si="5"/>
        <v/>
      </c>
      <c r="T46" s="209">
        <f t="shared" si="6"/>
        <v>3.3003602061432979</v>
      </c>
      <c r="U46" s="209" t="str">
        <f t="shared" si="7"/>
        <v/>
      </c>
      <c r="V46" s="209" t="str">
        <f t="shared" si="8"/>
        <v/>
      </c>
      <c r="W46" s="209" t="str">
        <f t="shared" si="9"/>
        <v/>
      </c>
      <c r="X46" s="233">
        <f t="shared" si="10"/>
        <v>0</v>
      </c>
      <c r="Y46" s="234">
        <f t="shared" si="11"/>
        <v>0</v>
      </c>
      <c r="Z46" s="234">
        <f t="shared" si="12"/>
        <v>0</v>
      </c>
    </row>
    <row r="47" spans="1:26">
      <c r="A47" s="235">
        <v>1085</v>
      </c>
      <c r="B47" s="236" t="s">
        <v>186</v>
      </c>
      <c r="C47" s="237">
        <v>67.040000000000006</v>
      </c>
      <c r="D47" s="238">
        <v>25.765376706589766</v>
      </c>
      <c r="E47" s="239" t="s">
        <v>193</v>
      </c>
      <c r="F47" s="237">
        <v>2</v>
      </c>
      <c r="G47" s="238">
        <v>7.9312358901564406E-2</v>
      </c>
      <c r="H47" s="240">
        <v>2010</v>
      </c>
      <c r="I47" s="237">
        <v>69.040000000000006</v>
      </c>
      <c r="J47" s="238">
        <v>25.84468906549133</v>
      </c>
      <c r="K47" s="240">
        <v>2010</v>
      </c>
      <c r="M47" s="209">
        <f t="shared" si="0"/>
        <v>22.407520000000002</v>
      </c>
      <c r="N47" s="209">
        <f t="shared" si="1"/>
        <v>0.37599999999999767</v>
      </c>
      <c r="O47" s="209">
        <f t="shared" si="2"/>
        <v>22.783519999999999</v>
      </c>
      <c r="P47" s="209">
        <f t="shared" si="3"/>
        <v>0.37599999999999767</v>
      </c>
      <c r="Q47" s="209"/>
      <c r="R47" s="209">
        <f t="shared" si="4"/>
        <v>7.9312358901564406E-2</v>
      </c>
      <c r="S47" s="209" t="str">
        <f t="shared" si="5"/>
        <v/>
      </c>
      <c r="T47" s="209">
        <f t="shared" si="6"/>
        <v>0</v>
      </c>
      <c r="U47" s="209" t="str">
        <f t="shared" si="7"/>
        <v/>
      </c>
      <c r="V47" s="209">
        <f t="shared" si="8"/>
        <v>0.19668764109843326</v>
      </c>
      <c r="W47" s="209">
        <f t="shared" si="9"/>
        <v>0.1</v>
      </c>
      <c r="X47" s="233">
        <f t="shared" si="10"/>
        <v>1</v>
      </c>
      <c r="Y47" s="234">
        <f t="shared" si="11"/>
        <v>1</v>
      </c>
      <c r="Z47" s="234">
        <f t="shared" si="12"/>
        <v>0</v>
      </c>
    </row>
    <row r="48" spans="1:26">
      <c r="A48" s="235">
        <v>364</v>
      </c>
      <c r="B48" s="236" t="s">
        <v>186</v>
      </c>
      <c r="C48" s="237">
        <v>44.904000000000003</v>
      </c>
      <c r="D48" s="238">
        <v>20.727041707594395</v>
      </c>
      <c r="E48" s="239">
        <v>1975</v>
      </c>
      <c r="F48" s="237">
        <v>2</v>
      </c>
      <c r="G48" s="238">
        <v>1.3174901179839253</v>
      </c>
      <c r="H48" s="240">
        <v>2004</v>
      </c>
      <c r="I48" s="237">
        <v>46.904000000000003</v>
      </c>
      <c r="J48" s="238">
        <v>22.044531825578321</v>
      </c>
      <c r="K48" s="240">
        <v>2004</v>
      </c>
      <c r="M48" s="209">
        <f t="shared" si="0"/>
        <v>18.245951999999999</v>
      </c>
      <c r="N48" s="209">
        <f t="shared" si="1"/>
        <v>0.37600000000000122</v>
      </c>
      <c r="O48" s="209">
        <f t="shared" si="2"/>
        <v>18.621952</v>
      </c>
      <c r="P48" s="209">
        <f t="shared" si="3"/>
        <v>0.37600000000000122</v>
      </c>
      <c r="Q48" s="209"/>
      <c r="R48" s="209">
        <f t="shared" si="4"/>
        <v>0.37600000000000122</v>
      </c>
      <c r="S48" s="209" t="str">
        <f t="shared" si="5"/>
        <v/>
      </c>
      <c r="T48" s="209">
        <f t="shared" si="6"/>
        <v>0.94149011798392412</v>
      </c>
      <c r="U48" s="209" t="str">
        <f t="shared" si="7"/>
        <v/>
      </c>
      <c r="V48" s="209" t="str">
        <f t="shared" si="8"/>
        <v/>
      </c>
      <c r="W48" s="209" t="str">
        <f t="shared" si="9"/>
        <v/>
      </c>
      <c r="X48" s="233">
        <f t="shared" si="10"/>
        <v>0</v>
      </c>
      <c r="Y48" s="234">
        <f t="shared" si="11"/>
        <v>0</v>
      </c>
      <c r="Z48" s="234">
        <f t="shared" si="12"/>
        <v>0</v>
      </c>
    </row>
    <row r="49" spans="1:26">
      <c r="A49" s="235">
        <v>1575</v>
      </c>
      <c r="B49" s="236" t="s">
        <v>186</v>
      </c>
      <c r="C49" s="237">
        <v>107.8</v>
      </c>
      <c r="D49" s="238">
        <v>33.345555380023704</v>
      </c>
      <c r="E49" s="239">
        <v>0</v>
      </c>
      <c r="F49" s="237">
        <v>2.2000000000000028</v>
      </c>
      <c r="G49" s="238">
        <v>8.4606138058298655E-2</v>
      </c>
      <c r="H49" s="240">
        <v>2014</v>
      </c>
      <c r="I49" s="237">
        <v>110</v>
      </c>
      <c r="J49" s="238">
        <v>33.430161518082002</v>
      </c>
      <c r="K49" s="240">
        <v>2014</v>
      </c>
      <c r="M49" s="209">
        <f t="shared" si="0"/>
        <v>30.070399999999999</v>
      </c>
      <c r="N49" s="209">
        <f t="shared" si="1"/>
        <v>0.41360000000000241</v>
      </c>
      <c r="O49" s="209">
        <f t="shared" si="2"/>
        <v>30.484000000000002</v>
      </c>
      <c r="P49" s="209">
        <f t="shared" si="3"/>
        <v>0.41360000000000241</v>
      </c>
      <c r="Q49" s="209"/>
      <c r="R49" s="209">
        <f t="shared" si="4"/>
        <v>8.4606138058298655E-2</v>
      </c>
      <c r="S49" s="209" t="str">
        <f t="shared" si="5"/>
        <v/>
      </c>
      <c r="T49" s="209">
        <f t="shared" si="6"/>
        <v>0</v>
      </c>
      <c r="U49" s="209" t="str">
        <f t="shared" si="7"/>
        <v/>
      </c>
      <c r="V49" s="209">
        <f t="shared" si="8"/>
        <v>0.22899386194170374</v>
      </c>
      <c r="W49" s="209">
        <f t="shared" si="9"/>
        <v>0.1</v>
      </c>
      <c r="X49" s="233">
        <f t="shared" si="10"/>
        <v>1</v>
      </c>
      <c r="Y49" s="234">
        <f t="shared" si="11"/>
        <v>1</v>
      </c>
      <c r="Z49" s="234">
        <f t="shared" si="12"/>
        <v>0</v>
      </c>
    </row>
    <row r="50" spans="1:26">
      <c r="A50" s="235">
        <v>367</v>
      </c>
      <c r="B50" s="236" t="s">
        <v>186</v>
      </c>
      <c r="C50" s="237">
        <v>11.211</v>
      </c>
      <c r="D50" s="238">
        <v>9.7574435384483067</v>
      </c>
      <c r="E50" s="239">
        <v>1988</v>
      </c>
      <c r="F50" s="237">
        <v>1</v>
      </c>
      <c r="G50" s="238">
        <v>0.55588557988620213</v>
      </c>
      <c r="H50" s="240">
        <v>2004</v>
      </c>
      <c r="I50" s="237">
        <v>12.211</v>
      </c>
      <c r="J50" s="238">
        <v>10.313329118334508</v>
      </c>
      <c r="K50" s="240">
        <v>2004</v>
      </c>
      <c r="M50" s="209">
        <f t="shared" si="0"/>
        <v>8.1881979999999999</v>
      </c>
      <c r="N50" s="209">
        <f t="shared" si="1"/>
        <v>0.41799999999999926</v>
      </c>
      <c r="O50" s="209">
        <f t="shared" si="2"/>
        <v>8.6061979999999991</v>
      </c>
      <c r="P50" s="209">
        <f t="shared" si="3"/>
        <v>0.41799999999999926</v>
      </c>
      <c r="Q50" s="209"/>
      <c r="R50" s="209">
        <f t="shared" si="4"/>
        <v>0.41799999999999926</v>
      </c>
      <c r="S50" s="209" t="str">
        <f t="shared" si="5"/>
        <v/>
      </c>
      <c r="T50" s="209">
        <f t="shared" si="6"/>
        <v>0.13788557988620287</v>
      </c>
      <c r="U50" s="209" t="str">
        <f t="shared" si="7"/>
        <v/>
      </c>
      <c r="V50" s="209" t="str">
        <f t="shared" si="8"/>
        <v/>
      </c>
      <c r="W50" s="209" t="str">
        <f t="shared" si="9"/>
        <v/>
      </c>
      <c r="X50" s="233">
        <f t="shared" si="10"/>
        <v>0</v>
      </c>
      <c r="Y50" s="234">
        <f t="shared" si="11"/>
        <v>0</v>
      </c>
      <c r="Z50" s="234">
        <f t="shared" si="12"/>
        <v>0</v>
      </c>
    </row>
    <row r="51" spans="1:26">
      <c r="A51" s="235">
        <v>712</v>
      </c>
      <c r="B51" s="236" t="s">
        <v>186</v>
      </c>
      <c r="C51" s="237">
        <v>7.5</v>
      </c>
      <c r="D51" s="238">
        <v>7.8441678359196425</v>
      </c>
      <c r="E51" s="239">
        <v>1980</v>
      </c>
      <c r="F51" s="237">
        <v>1</v>
      </c>
      <c r="G51" s="238">
        <v>7.8904141673966368</v>
      </c>
      <c r="H51" s="240">
        <v>2011</v>
      </c>
      <c r="I51" s="237">
        <v>8.5</v>
      </c>
      <c r="J51" s="238">
        <v>15.73458200331628</v>
      </c>
      <c r="K51" s="240">
        <v>2011</v>
      </c>
      <c r="M51" s="209">
        <f t="shared" si="0"/>
        <v>6.6369999999999996</v>
      </c>
      <c r="N51" s="209">
        <f t="shared" si="1"/>
        <v>0.41800000000000015</v>
      </c>
      <c r="O51" s="209">
        <f t="shared" si="2"/>
        <v>7.0549999999999997</v>
      </c>
      <c r="P51" s="209">
        <f t="shared" si="3"/>
        <v>0.41800000000000015</v>
      </c>
      <c r="Q51" s="209"/>
      <c r="R51" s="209">
        <f t="shared" si="4"/>
        <v>0.41800000000000015</v>
      </c>
      <c r="S51" s="209" t="str">
        <f t="shared" si="5"/>
        <v/>
      </c>
      <c r="T51" s="209">
        <f t="shared" si="6"/>
        <v>7.4724141673966367</v>
      </c>
      <c r="U51" s="209" t="str">
        <f t="shared" si="7"/>
        <v/>
      </c>
      <c r="V51" s="209" t="str">
        <f t="shared" si="8"/>
        <v/>
      </c>
      <c r="W51" s="209" t="str">
        <f t="shared" si="9"/>
        <v/>
      </c>
      <c r="X51" s="233">
        <f t="shared" si="10"/>
        <v>0</v>
      </c>
      <c r="Y51" s="234">
        <f t="shared" si="11"/>
        <v>0</v>
      </c>
      <c r="Z51" s="234">
        <f t="shared" si="12"/>
        <v>0</v>
      </c>
    </row>
    <row r="52" spans="1:26">
      <c r="A52" s="235">
        <v>438</v>
      </c>
      <c r="B52" s="236" t="s">
        <v>186</v>
      </c>
      <c r="C52" s="237">
        <v>8.2460000000000004</v>
      </c>
      <c r="D52" s="238">
        <v>8.2586015080888906</v>
      </c>
      <c r="E52" s="239">
        <v>1978</v>
      </c>
      <c r="F52" s="237">
        <v>1</v>
      </c>
      <c r="G52" s="238">
        <v>0.18095315250984781</v>
      </c>
      <c r="H52" s="240">
        <v>2004</v>
      </c>
      <c r="I52" s="237">
        <v>9.2460000000000004</v>
      </c>
      <c r="J52" s="238">
        <v>8.4395546605987377</v>
      </c>
      <c r="K52" s="240">
        <v>2004</v>
      </c>
      <c r="M52" s="209">
        <f t="shared" si="0"/>
        <v>6.9488279999999998</v>
      </c>
      <c r="N52" s="209">
        <f t="shared" si="1"/>
        <v>0.41800000000000015</v>
      </c>
      <c r="O52" s="209">
        <f t="shared" si="2"/>
        <v>7.3668279999999999</v>
      </c>
      <c r="P52" s="209">
        <f t="shared" si="3"/>
        <v>0.41800000000000015</v>
      </c>
      <c r="Q52" s="209"/>
      <c r="R52" s="209">
        <f t="shared" si="4"/>
        <v>0.18095315250984781</v>
      </c>
      <c r="S52" s="209" t="str">
        <f t="shared" si="5"/>
        <v/>
      </c>
      <c r="T52" s="209">
        <f t="shared" si="6"/>
        <v>0</v>
      </c>
      <c r="U52" s="209" t="str">
        <f t="shared" si="7"/>
        <v/>
      </c>
      <c r="V52" s="209">
        <f t="shared" si="8"/>
        <v>0.13704684749015233</v>
      </c>
      <c r="W52" s="209">
        <f t="shared" si="9"/>
        <v>0.1</v>
      </c>
      <c r="X52" s="233">
        <f t="shared" si="10"/>
        <v>1</v>
      </c>
      <c r="Y52" s="234">
        <f t="shared" si="11"/>
        <v>1</v>
      </c>
      <c r="Z52" s="234">
        <f t="shared" si="12"/>
        <v>0</v>
      </c>
    </row>
    <row r="53" spans="1:26">
      <c r="A53" s="235">
        <v>307</v>
      </c>
      <c r="B53" s="236" t="s">
        <v>186</v>
      </c>
      <c r="C53" s="237">
        <v>9.07</v>
      </c>
      <c r="D53" s="238">
        <v>8.6969085040333542</v>
      </c>
      <c r="E53" s="239">
        <v>1985</v>
      </c>
      <c r="F53" s="237">
        <v>1.0019999999999989</v>
      </c>
      <c r="G53" s="238">
        <v>2.5230801807757093</v>
      </c>
      <c r="H53" s="240">
        <v>2003</v>
      </c>
      <c r="I53" s="237">
        <v>10.071999999999999</v>
      </c>
      <c r="J53" s="238">
        <v>11.219988684809064</v>
      </c>
      <c r="K53" s="240">
        <v>2003</v>
      </c>
      <c r="M53" s="209">
        <f t="shared" si="0"/>
        <v>7.2932600000000001</v>
      </c>
      <c r="N53" s="209">
        <f t="shared" si="1"/>
        <v>0.41883599999999976</v>
      </c>
      <c r="O53" s="209">
        <f t="shared" si="2"/>
        <v>7.7120959999999998</v>
      </c>
      <c r="P53" s="209">
        <f t="shared" si="3"/>
        <v>0.41883599999999976</v>
      </c>
      <c r="Q53" s="209"/>
      <c r="R53" s="209">
        <f t="shared" si="4"/>
        <v>0.41883599999999976</v>
      </c>
      <c r="S53" s="209" t="str">
        <f t="shared" si="5"/>
        <v/>
      </c>
      <c r="T53" s="209">
        <f t="shared" si="6"/>
        <v>2.1042441807757095</v>
      </c>
      <c r="U53" s="209" t="str">
        <f t="shared" si="7"/>
        <v/>
      </c>
      <c r="V53" s="209" t="str">
        <f t="shared" si="8"/>
        <v/>
      </c>
      <c r="W53" s="209" t="str">
        <f t="shared" si="9"/>
        <v/>
      </c>
      <c r="X53" s="233">
        <f t="shared" si="10"/>
        <v>0</v>
      </c>
      <c r="Y53" s="234">
        <f t="shared" si="11"/>
        <v>0</v>
      </c>
      <c r="Z53" s="234">
        <f t="shared" si="12"/>
        <v>0</v>
      </c>
    </row>
    <row r="54" spans="1:26">
      <c r="A54" s="235">
        <v>1202</v>
      </c>
      <c r="B54" s="236" t="s">
        <v>186</v>
      </c>
      <c r="C54" s="237">
        <v>19.399999999999999</v>
      </c>
      <c r="D54" s="238">
        <v>13.141429649997781</v>
      </c>
      <c r="E54" s="239">
        <v>1989</v>
      </c>
      <c r="F54" s="237">
        <v>1.6000000000000014</v>
      </c>
      <c r="G54" s="238">
        <v>10.745042225505973</v>
      </c>
      <c r="H54" s="240">
        <v>2012</v>
      </c>
      <c r="I54" s="237">
        <v>21</v>
      </c>
      <c r="J54" s="238">
        <v>23.886471875503752</v>
      </c>
      <c r="K54" s="240">
        <v>2012</v>
      </c>
      <c r="M54" s="209">
        <f t="shared" si="0"/>
        <v>11.3088</v>
      </c>
      <c r="N54" s="209">
        <f t="shared" si="1"/>
        <v>0.46720000000000006</v>
      </c>
      <c r="O54" s="209">
        <f t="shared" si="2"/>
        <v>11.776</v>
      </c>
      <c r="P54" s="209">
        <f t="shared" si="3"/>
        <v>0.46720000000000006</v>
      </c>
      <c r="Q54" s="209"/>
      <c r="R54" s="209">
        <f t="shared" si="4"/>
        <v>0.46720000000000006</v>
      </c>
      <c r="S54" s="209" t="str">
        <f t="shared" si="5"/>
        <v/>
      </c>
      <c r="T54" s="209">
        <f t="shared" si="6"/>
        <v>10.277842225505973</v>
      </c>
      <c r="U54" s="209" t="str">
        <f t="shared" si="7"/>
        <v/>
      </c>
      <c r="V54" s="209" t="str">
        <f t="shared" si="8"/>
        <v/>
      </c>
      <c r="W54" s="209" t="str">
        <f t="shared" si="9"/>
        <v/>
      </c>
      <c r="X54" s="233">
        <f t="shared" si="10"/>
        <v>0</v>
      </c>
      <c r="Y54" s="234">
        <f t="shared" si="11"/>
        <v>0</v>
      </c>
      <c r="Z54" s="234">
        <f t="shared" si="12"/>
        <v>0</v>
      </c>
    </row>
    <row r="55" spans="1:26">
      <c r="A55" s="235">
        <v>1417</v>
      </c>
      <c r="B55" s="236" t="s">
        <v>186</v>
      </c>
      <c r="C55" s="237">
        <v>53.176000000000002</v>
      </c>
      <c r="D55" s="238">
        <v>22.719887841657162</v>
      </c>
      <c r="E55" s="239">
        <v>0</v>
      </c>
      <c r="F55" s="237">
        <v>2.8239999999999981</v>
      </c>
      <c r="G55" s="238">
        <v>0.36631755287404399</v>
      </c>
      <c r="H55" s="240">
        <v>2013</v>
      </c>
      <c r="I55" s="237">
        <v>56</v>
      </c>
      <c r="J55" s="238">
        <v>23.086205394531206</v>
      </c>
      <c r="K55" s="240">
        <v>2013</v>
      </c>
      <c r="M55" s="209">
        <f t="shared" si="0"/>
        <v>19.801088</v>
      </c>
      <c r="N55" s="209">
        <f t="shared" si="1"/>
        <v>0.53091200000000072</v>
      </c>
      <c r="O55" s="209">
        <f t="shared" si="2"/>
        <v>20.332000000000001</v>
      </c>
      <c r="P55" s="209">
        <f t="shared" si="3"/>
        <v>0.53091200000000072</v>
      </c>
      <c r="Q55" s="209"/>
      <c r="R55" s="209">
        <f t="shared" si="4"/>
        <v>0.36631755287404399</v>
      </c>
      <c r="S55" s="209" t="str">
        <f t="shared" si="5"/>
        <v/>
      </c>
      <c r="T55" s="209">
        <f t="shared" si="6"/>
        <v>0</v>
      </c>
      <c r="U55" s="209" t="str">
        <f t="shared" si="7"/>
        <v/>
      </c>
      <c r="V55" s="209">
        <f t="shared" si="8"/>
        <v>6.4594447125956744E-2</v>
      </c>
      <c r="W55" s="209">
        <f t="shared" si="9"/>
        <v>0.1</v>
      </c>
      <c r="X55" s="233">
        <f t="shared" si="10"/>
        <v>1</v>
      </c>
      <c r="Y55" s="234">
        <f t="shared" si="11"/>
        <v>1</v>
      </c>
      <c r="Z55" s="234">
        <f t="shared" si="12"/>
        <v>0</v>
      </c>
    </row>
    <row r="56" spans="1:26">
      <c r="A56" s="235">
        <v>522</v>
      </c>
      <c r="B56" s="236" t="s">
        <v>186</v>
      </c>
      <c r="C56" s="237">
        <v>38.700000000000003</v>
      </c>
      <c r="D56" s="238">
        <v>19.119525017955965</v>
      </c>
      <c r="E56" s="239">
        <v>1981</v>
      </c>
      <c r="F56" s="237">
        <v>2.2999999999999972</v>
      </c>
      <c r="G56" s="238">
        <v>0.49326793696611254</v>
      </c>
      <c r="H56" s="240">
        <v>2006</v>
      </c>
      <c r="I56" s="237">
        <v>41</v>
      </c>
      <c r="J56" s="238">
        <v>19.612792954922078</v>
      </c>
      <c r="K56" s="240">
        <v>2006</v>
      </c>
      <c r="M56" s="209">
        <f t="shared" si="0"/>
        <v>16.944400000000002</v>
      </c>
      <c r="N56" s="209">
        <f t="shared" si="1"/>
        <v>0.56759999999999877</v>
      </c>
      <c r="O56" s="209">
        <f t="shared" si="2"/>
        <v>17.512</v>
      </c>
      <c r="P56" s="209">
        <f t="shared" si="3"/>
        <v>0.56759999999999877</v>
      </c>
      <c r="Q56" s="209"/>
      <c r="R56" s="209">
        <f t="shared" si="4"/>
        <v>0.49326793696611254</v>
      </c>
      <c r="S56" s="209" t="str">
        <f t="shared" si="5"/>
        <v/>
      </c>
      <c r="T56" s="209">
        <f t="shared" si="6"/>
        <v>0</v>
      </c>
      <c r="U56" s="209" t="str">
        <f t="shared" si="7"/>
        <v/>
      </c>
      <c r="V56" s="209">
        <f t="shared" si="8"/>
        <v>7.4332063033886231E-2</v>
      </c>
      <c r="W56" s="209" t="str">
        <f t="shared" si="9"/>
        <v/>
      </c>
      <c r="X56" s="233">
        <f t="shared" si="10"/>
        <v>1</v>
      </c>
      <c r="Y56" s="234">
        <f t="shared" si="11"/>
        <v>1</v>
      </c>
      <c r="Z56" s="234">
        <f t="shared" si="12"/>
        <v>0</v>
      </c>
    </row>
    <row r="57" spans="1:26">
      <c r="A57" s="235">
        <v>407</v>
      </c>
      <c r="B57" s="236" t="s">
        <v>186</v>
      </c>
      <c r="C57" s="237">
        <v>25.4</v>
      </c>
      <c r="D57" s="238">
        <v>15.211941614326257</v>
      </c>
      <c r="E57" s="239">
        <v>1982</v>
      </c>
      <c r="F57" s="237">
        <v>2</v>
      </c>
      <c r="G57" s="238">
        <v>0.60106525862386018</v>
      </c>
      <c r="H57" s="240">
        <v>2004</v>
      </c>
      <c r="I57" s="237">
        <v>27.4</v>
      </c>
      <c r="J57" s="238">
        <v>15.813006872950117</v>
      </c>
      <c r="K57" s="240">
        <v>2004</v>
      </c>
      <c r="M57" s="209">
        <f t="shared" si="0"/>
        <v>13.0608</v>
      </c>
      <c r="N57" s="209">
        <f t="shared" si="1"/>
        <v>0.58399999999999963</v>
      </c>
      <c r="O57" s="209">
        <f t="shared" si="2"/>
        <v>13.6448</v>
      </c>
      <c r="P57" s="209">
        <f t="shared" si="3"/>
        <v>0.58399999999999963</v>
      </c>
      <c r="Q57" s="209"/>
      <c r="R57" s="209">
        <f t="shared" si="4"/>
        <v>0.58399999999999963</v>
      </c>
      <c r="S57" s="209" t="str">
        <f t="shared" si="5"/>
        <v/>
      </c>
      <c r="T57" s="209">
        <f t="shared" si="6"/>
        <v>1.7065258623860546E-2</v>
      </c>
      <c r="U57" s="209" t="str">
        <f t="shared" si="7"/>
        <v/>
      </c>
      <c r="V57" s="209" t="str">
        <f t="shared" si="8"/>
        <v/>
      </c>
      <c r="W57" s="209" t="str">
        <f t="shared" si="9"/>
        <v/>
      </c>
      <c r="X57" s="233">
        <f t="shared" si="10"/>
        <v>0</v>
      </c>
      <c r="Y57" s="234">
        <f t="shared" si="11"/>
        <v>0</v>
      </c>
      <c r="Z57" s="234">
        <f t="shared" si="12"/>
        <v>0</v>
      </c>
    </row>
    <row r="58" spans="1:26">
      <c r="A58" s="235">
        <v>398</v>
      </c>
      <c r="B58" s="236" t="s">
        <v>186</v>
      </c>
      <c r="C58" s="237">
        <v>27.329000000000001</v>
      </c>
      <c r="D58" s="238">
        <v>15.828687771962027</v>
      </c>
      <c r="E58" s="239">
        <v>1981</v>
      </c>
      <c r="F58" s="237">
        <v>2</v>
      </c>
      <c r="G58" s="238">
        <v>1.454685054931611</v>
      </c>
      <c r="H58" s="240">
        <v>2004</v>
      </c>
      <c r="I58" s="237">
        <v>29.329000000000001</v>
      </c>
      <c r="J58" s="238">
        <v>17.28337282689364</v>
      </c>
      <c r="K58" s="240">
        <v>2004</v>
      </c>
      <c r="M58" s="209">
        <f t="shared" si="0"/>
        <v>13.624067999999999</v>
      </c>
      <c r="N58" s="209">
        <f t="shared" si="1"/>
        <v>0.58400000000000141</v>
      </c>
      <c r="O58" s="209">
        <f t="shared" si="2"/>
        <v>14.208068000000001</v>
      </c>
      <c r="P58" s="209">
        <f t="shared" si="3"/>
        <v>0.58400000000000141</v>
      </c>
      <c r="Q58" s="209"/>
      <c r="R58" s="209">
        <f t="shared" si="4"/>
        <v>0.58400000000000141</v>
      </c>
      <c r="S58" s="209" t="str">
        <f t="shared" si="5"/>
        <v/>
      </c>
      <c r="T58" s="209">
        <f t="shared" si="6"/>
        <v>0.87068505493160964</v>
      </c>
      <c r="U58" s="209" t="str">
        <f t="shared" si="7"/>
        <v/>
      </c>
      <c r="V58" s="209" t="str">
        <f t="shared" si="8"/>
        <v/>
      </c>
      <c r="W58" s="209" t="str">
        <f t="shared" si="9"/>
        <v/>
      </c>
      <c r="X58" s="233">
        <f t="shared" si="10"/>
        <v>0</v>
      </c>
      <c r="Y58" s="234">
        <f t="shared" si="11"/>
        <v>0</v>
      </c>
      <c r="Z58" s="234">
        <f t="shared" si="12"/>
        <v>0</v>
      </c>
    </row>
    <row r="59" spans="1:26">
      <c r="A59" s="235">
        <v>408</v>
      </c>
      <c r="B59" s="236" t="s">
        <v>186</v>
      </c>
      <c r="C59" s="237">
        <v>37.700000000000003</v>
      </c>
      <c r="D59" s="238">
        <v>18.849681371441687</v>
      </c>
      <c r="E59" s="239">
        <v>1976</v>
      </c>
      <c r="F59" s="237">
        <v>2.0419999999999945</v>
      </c>
      <c r="G59" s="238">
        <v>0.58015876995711901</v>
      </c>
      <c r="H59" s="240">
        <v>2004</v>
      </c>
      <c r="I59" s="237">
        <v>39.741999999999997</v>
      </c>
      <c r="J59" s="238">
        <v>19.429840141398806</v>
      </c>
      <c r="K59" s="240">
        <v>2004</v>
      </c>
      <c r="M59" s="209">
        <f t="shared" si="0"/>
        <v>16.6524</v>
      </c>
      <c r="N59" s="209">
        <f t="shared" si="1"/>
        <v>0.59626400000000146</v>
      </c>
      <c r="O59" s="209">
        <f t="shared" si="2"/>
        <v>17.248664000000002</v>
      </c>
      <c r="P59" s="209">
        <f t="shared" si="3"/>
        <v>0.59626400000000146</v>
      </c>
      <c r="Q59" s="209"/>
      <c r="R59" s="209">
        <f t="shared" si="4"/>
        <v>0.58015876995711901</v>
      </c>
      <c r="S59" s="209" t="str">
        <f t="shared" si="5"/>
        <v/>
      </c>
      <c r="T59" s="209">
        <f t="shared" si="6"/>
        <v>0</v>
      </c>
      <c r="U59" s="209" t="str">
        <f t="shared" si="7"/>
        <v/>
      </c>
      <c r="V59" s="209">
        <f t="shared" si="8"/>
        <v>1.6105230042882446E-2</v>
      </c>
      <c r="W59" s="209" t="str">
        <f t="shared" si="9"/>
        <v/>
      </c>
      <c r="X59" s="233">
        <f t="shared" si="10"/>
        <v>1</v>
      </c>
      <c r="Y59" s="234">
        <f t="shared" si="11"/>
        <v>1</v>
      </c>
      <c r="Z59" s="234">
        <f t="shared" si="12"/>
        <v>0</v>
      </c>
    </row>
    <row r="60" spans="1:26">
      <c r="A60" s="235">
        <v>1306</v>
      </c>
      <c r="B60" s="236" t="s">
        <v>186</v>
      </c>
      <c r="C60" s="237">
        <v>23.1</v>
      </c>
      <c r="D60" s="238">
        <v>14.447858434275073</v>
      </c>
      <c r="E60" s="239">
        <v>1985</v>
      </c>
      <c r="F60" s="237">
        <v>2.0999999999999979</v>
      </c>
      <c r="G60" s="238">
        <v>5.9848606370399509</v>
      </c>
      <c r="H60" s="240">
        <v>2013</v>
      </c>
      <c r="I60" s="237">
        <v>25.2</v>
      </c>
      <c r="J60" s="238">
        <v>20.432719071315024</v>
      </c>
      <c r="K60" s="240">
        <v>2013</v>
      </c>
      <c r="M60" s="209">
        <f t="shared" si="0"/>
        <v>12.389200000000001</v>
      </c>
      <c r="N60" s="209">
        <f t="shared" si="1"/>
        <v>0.61319999999999908</v>
      </c>
      <c r="O60" s="209">
        <f t="shared" si="2"/>
        <v>13.0024</v>
      </c>
      <c r="P60" s="209">
        <f t="shared" si="3"/>
        <v>0.61319999999999908</v>
      </c>
      <c r="Q60" s="209"/>
      <c r="R60" s="209">
        <f t="shared" si="4"/>
        <v>0.61319999999999908</v>
      </c>
      <c r="S60" s="209" t="str">
        <f t="shared" si="5"/>
        <v/>
      </c>
      <c r="T60" s="209">
        <f t="shared" si="6"/>
        <v>5.3716606370399518</v>
      </c>
      <c r="U60" s="209" t="str">
        <f t="shared" si="7"/>
        <v/>
      </c>
      <c r="V60" s="209" t="str">
        <f t="shared" si="8"/>
        <v/>
      </c>
      <c r="W60" s="209" t="str">
        <f t="shared" si="9"/>
        <v/>
      </c>
      <c r="X60" s="233">
        <f t="shared" si="10"/>
        <v>0</v>
      </c>
      <c r="Y60" s="234">
        <f t="shared" si="11"/>
        <v>0</v>
      </c>
      <c r="Z60" s="234">
        <f t="shared" si="12"/>
        <v>0</v>
      </c>
    </row>
    <row r="61" spans="1:26">
      <c r="A61" s="235">
        <v>1294</v>
      </c>
      <c r="B61" s="236" t="s">
        <v>186</v>
      </c>
      <c r="C61" s="237">
        <v>8.5</v>
      </c>
      <c r="D61" s="238">
        <v>8.3957625314013331</v>
      </c>
      <c r="E61" s="239">
        <v>0</v>
      </c>
      <c r="F61" s="237">
        <v>1.5999999999999996</v>
      </c>
      <c r="G61" s="238">
        <v>4.5619922667121129</v>
      </c>
      <c r="H61" s="240">
        <v>2014</v>
      </c>
      <c r="I61" s="237">
        <v>10.1</v>
      </c>
      <c r="J61" s="238">
        <v>12.957754798113445</v>
      </c>
      <c r="K61" s="240">
        <v>2014</v>
      </c>
      <c r="M61" s="209">
        <f t="shared" si="0"/>
        <v>7.0549999999999997</v>
      </c>
      <c r="N61" s="209">
        <f t="shared" si="1"/>
        <v>0.66880000000000006</v>
      </c>
      <c r="O61" s="209">
        <f t="shared" si="2"/>
        <v>7.7237999999999998</v>
      </c>
      <c r="P61" s="209">
        <f t="shared" si="3"/>
        <v>0.66880000000000006</v>
      </c>
      <c r="Q61" s="209"/>
      <c r="R61" s="209">
        <f t="shared" si="4"/>
        <v>0.66880000000000006</v>
      </c>
      <c r="S61" s="209" t="str">
        <f t="shared" si="5"/>
        <v/>
      </c>
      <c r="T61" s="209">
        <f t="shared" si="6"/>
        <v>3.8931922667121128</v>
      </c>
      <c r="U61" s="209" t="str">
        <f t="shared" si="7"/>
        <v/>
      </c>
      <c r="V61" s="209" t="str">
        <f t="shared" si="8"/>
        <v/>
      </c>
      <c r="W61" s="209" t="str">
        <f t="shared" si="9"/>
        <v/>
      </c>
      <c r="X61" s="233">
        <f t="shared" si="10"/>
        <v>0</v>
      </c>
      <c r="Y61" s="234">
        <f t="shared" si="11"/>
        <v>0</v>
      </c>
      <c r="Z61" s="234">
        <f t="shared" si="12"/>
        <v>0</v>
      </c>
    </row>
    <row r="62" spans="1:26">
      <c r="A62" s="235">
        <v>1678</v>
      </c>
      <c r="B62" s="236" t="s">
        <v>186</v>
      </c>
      <c r="C62" s="237">
        <v>71.19</v>
      </c>
      <c r="D62" s="238">
        <v>26.619459498448784</v>
      </c>
      <c r="E62" s="239">
        <v>0</v>
      </c>
      <c r="F62" s="237">
        <v>3.8100000000000023</v>
      </c>
      <c r="G62" s="238">
        <v>0.1876880715541229</v>
      </c>
      <c r="H62" s="240">
        <v>2015</v>
      </c>
      <c r="I62" s="237">
        <v>75</v>
      </c>
      <c r="J62" s="238">
        <v>26.807147570002908</v>
      </c>
      <c r="K62" s="240">
        <v>2015</v>
      </c>
      <c r="M62" s="209">
        <f t="shared" si="0"/>
        <v>23.187719999999999</v>
      </c>
      <c r="N62" s="209">
        <f t="shared" si="1"/>
        <v>0.71628000000000114</v>
      </c>
      <c r="O62" s="209">
        <f t="shared" si="2"/>
        <v>23.904</v>
      </c>
      <c r="P62" s="209">
        <f t="shared" si="3"/>
        <v>0.71628000000000114</v>
      </c>
      <c r="Q62" s="209"/>
      <c r="R62" s="209">
        <f t="shared" si="4"/>
        <v>0.1876880715541229</v>
      </c>
      <c r="S62" s="209" t="str">
        <f t="shared" si="5"/>
        <v/>
      </c>
      <c r="T62" s="209">
        <f t="shared" si="6"/>
        <v>0</v>
      </c>
      <c r="U62" s="209" t="str">
        <f t="shared" si="7"/>
        <v/>
      </c>
      <c r="V62" s="209">
        <f t="shared" si="8"/>
        <v>0.42859192844587823</v>
      </c>
      <c r="W62" s="209">
        <f t="shared" si="9"/>
        <v>0.1</v>
      </c>
      <c r="X62" s="233">
        <f t="shared" si="10"/>
        <v>1</v>
      </c>
      <c r="Y62" s="234">
        <f t="shared" si="11"/>
        <v>1</v>
      </c>
      <c r="Z62" s="234">
        <f t="shared" si="12"/>
        <v>0</v>
      </c>
    </row>
    <row r="63" spans="1:26">
      <c r="A63" s="235">
        <v>1292</v>
      </c>
      <c r="B63" s="236" t="s">
        <v>186</v>
      </c>
      <c r="C63" s="237">
        <v>30.3</v>
      </c>
      <c r="D63" s="238">
        <v>16.740913143857401</v>
      </c>
      <c r="E63" s="239" t="s">
        <v>193</v>
      </c>
      <c r="F63" s="237">
        <v>2.4999999999999964</v>
      </c>
      <c r="G63" s="238">
        <v>4.47116983018676</v>
      </c>
      <c r="H63" s="240">
        <v>2013</v>
      </c>
      <c r="I63" s="237">
        <v>32.799999999999997</v>
      </c>
      <c r="J63" s="238">
        <v>21.212082974044161</v>
      </c>
      <c r="K63" s="240">
        <v>2013</v>
      </c>
      <c r="M63" s="209">
        <f t="shared" si="0"/>
        <v>14.4916</v>
      </c>
      <c r="N63" s="209">
        <f t="shared" si="1"/>
        <v>0.73000000000000043</v>
      </c>
      <c r="O63" s="209">
        <f t="shared" si="2"/>
        <v>15.2216</v>
      </c>
      <c r="P63" s="209">
        <f t="shared" si="3"/>
        <v>0.73000000000000043</v>
      </c>
      <c r="Q63" s="209"/>
      <c r="R63" s="209">
        <f t="shared" si="4"/>
        <v>0.73000000000000043</v>
      </c>
      <c r="S63" s="209" t="str">
        <f t="shared" si="5"/>
        <v/>
      </c>
      <c r="T63" s="209">
        <f t="shared" si="6"/>
        <v>3.7411698301867595</v>
      </c>
      <c r="U63" s="209" t="str">
        <f t="shared" si="7"/>
        <v/>
      </c>
      <c r="V63" s="209" t="str">
        <f t="shared" si="8"/>
        <v/>
      </c>
      <c r="W63" s="209" t="str">
        <f t="shared" si="9"/>
        <v/>
      </c>
      <c r="X63" s="233">
        <f t="shared" si="10"/>
        <v>0</v>
      </c>
      <c r="Y63" s="234">
        <f t="shared" si="11"/>
        <v>0</v>
      </c>
      <c r="Z63" s="234">
        <f t="shared" si="12"/>
        <v>0</v>
      </c>
    </row>
    <row r="64" spans="1:26">
      <c r="A64" s="235">
        <v>1185</v>
      </c>
      <c r="B64" s="236" t="s">
        <v>186</v>
      </c>
      <c r="C64" s="237">
        <v>32.4</v>
      </c>
      <c r="D64" s="238">
        <v>17.361216843813608</v>
      </c>
      <c r="E64" s="239">
        <v>1988</v>
      </c>
      <c r="F64" s="237">
        <v>2.5</v>
      </c>
      <c r="G64" s="238">
        <v>2.8087836612562955</v>
      </c>
      <c r="H64" s="240">
        <v>2011</v>
      </c>
      <c r="I64" s="237">
        <v>34.9</v>
      </c>
      <c r="J64" s="238">
        <v>20.170000505069904</v>
      </c>
      <c r="K64" s="240">
        <v>2011</v>
      </c>
      <c r="M64" s="209">
        <f t="shared" si="0"/>
        <v>15.104799999999999</v>
      </c>
      <c r="N64" s="209">
        <f t="shared" si="1"/>
        <v>0.73000000000000043</v>
      </c>
      <c r="O64" s="209">
        <f t="shared" si="2"/>
        <v>15.8348</v>
      </c>
      <c r="P64" s="209">
        <f t="shared" si="3"/>
        <v>0.73000000000000043</v>
      </c>
      <c r="Q64" s="209"/>
      <c r="R64" s="209">
        <f t="shared" si="4"/>
        <v>0.73000000000000043</v>
      </c>
      <c r="S64" s="209" t="str">
        <f t="shared" si="5"/>
        <v/>
      </c>
      <c r="T64" s="209">
        <f t="shared" si="6"/>
        <v>2.0787836612562951</v>
      </c>
      <c r="U64" s="209" t="str">
        <f t="shared" si="7"/>
        <v/>
      </c>
      <c r="V64" s="209" t="str">
        <f t="shared" si="8"/>
        <v/>
      </c>
      <c r="W64" s="209" t="str">
        <f t="shared" si="9"/>
        <v/>
      </c>
      <c r="X64" s="233">
        <f t="shared" si="10"/>
        <v>0</v>
      </c>
      <c r="Y64" s="234">
        <f t="shared" si="11"/>
        <v>0</v>
      </c>
      <c r="Z64" s="234">
        <f t="shared" si="12"/>
        <v>0</v>
      </c>
    </row>
    <row r="65" spans="1:26">
      <c r="A65" s="235">
        <v>1338</v>
      </c>
      <c r="B65" s="236" t="s">
        <v>186</v>
      </c>
      <c r="C65" s="237">
        <v>7.5</v>
      </c>
      <c r="D65" s="238">
        <v>7.8441678359196425</v>
      </c>
      <c r="E65" s="239" t="s">
        <v>193</v>
      </c>
      <c r="F65" s="237">
        <v>2</v>
      </c>
      <c r="G65" s="238">
        <v>6.6635813355623759</v>
      </c>
      <c r="H65" s="240">
        <v>2013</v>
      </c>
      <c r="I65" s="237">
        <v>9.5</v>
      </c>
      <c r="J65" s="238">
        <v>14.507749171482018</v>
      </c>
      <c r="K65" s="240">
        <v>2013</v>
      </c>
      <c r="M65" s="209">
        <f t="shared" si="0"/>
        <v>6.6369999999999996</v>
      </c>
      <c r="N65" s="209">
        <f t="shared" si="1"/>
        <v>0.8360000000000003</v>
      </c>
      <c r="O65" s="209">
        <f t="shared" si="2"/>
        <v>7.4729999999999999</v>
      </c>
      <c r="P65" s="209">
        <f t="shared" si="3"/>
        <v>0.8360000000000003</v>
      </c>
      <c r="Q65" s="209"/>
      <c r="R65" s="209">
        <f t="shared" si="4"/>
        <v>0.8360000000000003</v>
      </c>
      <c r="S65" s="209" t="str">
        <f t="shared" si="5"/>
        <v/>
      </c>
      <c r="T65" s="209">
        <f t="shared" si="6"/>
        <v>5.8275813355623756</v>
      </c>
      <c r="U65" s="209" t="str">
        <f t="shared" si="7"/>
        <v/>
      </c>
      <c r="V65" s="209" t="str">
        <f t="shared" si="8"/>
        <v/>
      </c>
      <c r="W65" s="209" t="str">
        <f t="shared" si="9"/>
        <v/>
      </c>
      <c r="X65" s="233">
        <f t="shared" si="10"/>
        <v>0</v>
      </c>
      <c r="Y65" s="234">
        <f t="shared" si="11"/>
        <v>0</v>
      </c>
      <c r="Z65" s="234">
        <f t="shared" si="12"/>
        <v>0</v>
      </c>
    </row>
    <row r="66" spans="1:26">
      <c r="A66" s="235">
        <v>880</v>
      </c>
      <c r="B66" s="236" t="s">
        <v>186</v>
      </c>
      <c r="C66" s="237">
        <v>8.9499999999999993</v>
      </c>
      <c r="D66" s="238">
        <v>8.634244953440982</v>
      </c>
      <c r="E66" s="239">
        <v>1966</v>
      </c>
      <c r="F66" s="237">
        <v>2.0500000000000007</v>
      </c>
      <c r="G66" s="238">
        <v>4.5763928166345611</v>
      </c>
      <c r="H66" s="240">
        <v>2010</v>
      </c>
      <c r="I66" s="237">
        <v>11</v>
      </c>
      <c r="J66" s="238">
        <v>13.210637770075543</v>
      </c>
      <c r="K66" s="240">
        <v>2010</v>
      </c>
      <c r="M66" s="209">
        <f t="shared" si="0"/>
        <v>7.2431000000000001</v>
      </c>
      <c r="N66" s="209">
        <f t="shared" si="1"/>
        <v>0.85689999999999955</v>
      </c>
      <c r="O66" s="209">
        <f t="shared" si="2"/>
        <v>8.1</v>
      </c>
      <c r="P66" s="209">
        <f t="shared" si="3"/>
        <v>0.85689999999999955</v>
      </c>
      <c r="Q66" s="209"/>
      <c r="R66" s="209">
        <f t="shared" si="4"/>
        <v>0.85689999999999955</v>
      </c>
      <c r="S66" s="209" t="str">
        <f t="shared" si="5"/>
        <v/>
      </c>
      <c r="T66" s="209">
        <f t="shared" si="6"/>
        <v>3.7194928166345615</v>
      </c>
      <c r="U66" s="209" t="str">
        <f t="shared" si="7"/>
        <v/>
      </c>
      <c r="V66" s="209" t="str">
        <f t="shared" si="8"/>
        <v/>
      </c>
      <c r="W66" s="209" t="str">
        <f t="shared" si="9"/>
        <v/>
      </c>
      <c r="X66" s="233">
        <f t="shared" si="10"/>
        <v>0</v>
      </c>
      <c r="Y66" s="234">
        <f t="shared" si="11"/>
        <v>0</v>
      </c>
      <c r="Z66" s="234">
        <f t="shared" si="12"/>
        <v>0</v>
      </c>
    </row>
    <row r="67" spans="1:26">
      <c r="A67" s="235">
        <v>1640</v>
      </c>
      <c r="B67" s="236" t="s">
        <v>186</v>
      </c>
      <c r="C67" s="237">
        <v>15.9</v>
      </c>
      <c r="D67" s="238">
        <v>11.795859460376622</v>
      </c>
      <c r="E67" s="239">
        <v>1981</v>
      </c>
      <c r="F67" s="237">
        <v>2.4999999999999982</v>
      </c>
      <c r="G67" s="238">
        <v>8.3244002844443177</v>
      </c>
      <c r="H67" s="240">
        <v>2015</v>
      </c>
      <c r="I67" s="237">
        <v>18.399999999999999</v>
      </c>
      <c r="J67" s="238">
        <v>20.120259744820942</v>
      </c>
      <c r="K67" s="240">
        <v>2015</v>
      </c>
      <c r="M67" s="209">
        <f t="shared" si="0"/>
        <v>10.148199999999999</v>
      </c>
      <c r="N67" s="209">
        <f t="shared" si="1"/>
        <v>0.8686000000000007</v>
      </c>
      <c r="O67" s="209">
        <f t="shared" si="2"/>
        <v>11.0168</v>
      </c>
      <c r="P67" s="209">
        <f t="shared" si="3"/>
        <v>0.8686000000000007</v>
      </c>
      <c r="Q67" s="209"/>
      <c r="R67" s="209">
        <f t="shared" si="4"/>
        <v>0.8686000000000007</v>
      </c>
      <c r="S67" s="209" t="str">
        <f t="shared" si="5"/>
        <v/>
      </c>
      <c r="T67" s="209">
        <f t="shared" si="6"/>
        <v>7.455800284444317</v>
      </c>
      <c r="U67" s="209" t="str">
        <f t="shared" si="7"/>
        <v/>
      </c>
      <c r="V67" s="209" t="str">
        <f t="shared" si="8"/>
        <v/>
      </c>
      <c r="W67" s="209" t="str">
        <f t="shared" si="9"/>
        <v/>
      </c>
      <c r="X67" s="233">
        <f t="shared" si="10"/>
        <v>0</v>
      </c>
      <c r="Y67" s="234">
        <f t="shared" si="11"/>
        <v>0</v>
      </c>
      <c r="Z67" s="234">
        <f t="shared" si="12"/>
        <v>0</v>
      </c>
    </row>
    <row r="68" spans="1:26">
      <c r="A68" s="235">
        <v>1642</v>
      </c>
      <c r="B68" s="236" t="s">
        <v>186</v>
      </c>
      <c r="C68" s="237">
        <v>16.12</v>
      </c>
      <c r="D68" s="238">
        <v>11.884197030930961</v>
      </c>
      <c r="E68" s="239" t="s">
        <v>193</v>
      </c>
      <c r="F68" s="237">
        <v>2.7799999999999976</v>
      </c>
      <c r="G68" s="238">
        <v>10.134123990225088</v>
      </c>
      <c r="H68" s="240">
        <v>2015</v>
      </c>
      <c r="I68" s="237">
        <v>18.899999999999999</v>
      </c>
      <c r="J68" s="238">
        <v>22.018321021156048</v>
      </c>
      <c r="K68" s="240">
        <v>2015</v>
      </c>
      <c r="M68" s="209">
        <f t="shared" si="0"/>
        <v>10.240159999999999</v>
      </c>
      <c r="N68" s="209">
        <f t="shared" si="1"/>
        <v>0.92264000000000124</v>
      </c>
      <c r="O68" s="209">
        <f t="shared" si="2"/>
        <v>11.162800000000001</v>
      </c>
      <c r="P68" s="209">
        <f t="shared" si="3"/>
        <v>0.92264000000000124</v>
      </c>
      <c r="Q68" s="209"/>
      <c r="R68" s="209">
        <f t="shared" si="4"/>
        <v>0.92264000000000124</v>
      </c>
      <c r="S68" s="209" t="str">
        <f t="shared" si="5"/>
        <v/>
      </c>
      <c r="T68" s="209">
        <f t="shared" si="6"/>
        <v>9.2114839902250871</v>
      </c>
      <c r="U68" s="209" t="str">
        <f t="shared" si="7"/>
        <v/>
      </c>
      <c r="V68" s="209" t="str">
        <f t="shared" si="8"/>
        <v/>
      </c>
      <c r="W68" s="209" t="str">
        <f t="shared" si="9"/>
        <v/>
      </c>
      <c r="X68" s="233">
        <f t="shared" si="10"/>
        <v>0</v>
      </c>
      <c r="Y68" s="234">
        <f t="shared" si="11"/>
        <v>0</v>
      </c>
      <c r="Z68" s="234">
        <f t="shared" si="12"/>
        <v>0</v>
      </c>
    </row>
    <row r="69" spans="1:26">
      <c r="A69" s="235">
        <v>493</v>
      </c>
      <c r="B69" s="236" t="s">
        <v>186</v>
      </c>
      <c r="C69" s="237">
        <v>25.4</v>
      </c>
      <c r="D69" s="238">
        <v>15.211941614326257</v>
      </c>
      <c r="E69" s="239">
        <v>1975</v>
      </c>
      <c r="F69" s="237">
        <v>3.3000000000000007</v>
      </c>
      <c r="G69" s="238">
        <v>3.4002692913337142</v>
      </c>
      <c r="H69" s="240">
        <v>2006</v>
      </c>
      <c r="I69" s="237">
        <v>28.7</v>
      </c>
      <c r="J69" s="238">
        <v>18.612210905659971</v>
      </c>
      <c r="K69" s="240">
        <v>2006</v>
      </c>
      <c r="M69" s="209">
        <f t="shared" si="0"/>
        <v>13.0608</v>
      </c>
      <c r="N69" s="209">
        <f t="shared" si="1"/>
        <v>0.96359999999999957</v>
      </c>
      <c r="O69" s="209">
        <f t="shared" si="2"/>
        <v>14.0244</v>
      </c>
      <c r="P69" s="209">
        <f t="shared" si="3"/>
        <v>0.96359999999999957</v>
      </c>
      <c r="Q69" s="209"/>
      <c r="R69" s="209">
        <f t="shared" si="4"/>
        <v>0.96359999999999957</v>
      </c>
      <c r="S69" s="209" t="str">
        <f t="shared" si="5"/>
        <v/>
      </c>
      <c r="T69" s="209">
        <f t="shared" si="6"/>
        <v>2.4366692913337147</v>
      </c>
      <c r="U69" s="209" t="str">
        <f t="shared" si="7"/>
        <v/>
      </c>
      <c r="V69" s="209" t="str">
        <f t="shared" si="8"/>
        <v/>
      </c>
      <c r="W69" s="209" t="str">
        <f t="shared" si="9"/>
        <v/>
      </c>
      <c r="X69" s="233">
        <f t="shared" si="10"/>
        <v>0</v>
      </c>
      <c r="Y69" s="234">
        <f t="shared" si="11"/>
        <v>0</v>
      </c>
      <c r="Z69" s="234">
        <f t="shared" si="12"/>
        <v>0</v>
      </c>
    </row>
    <row r="70" spans="1:26">
      <c r="A70" s="235">
        <v>655</v>
      </c>
      <c r="B70" s="236" t="s">
        <v>186</v>
      </c>
      <c r="C70" s="237">
        <v>12.052999999999999</v>
      </c>
      <c r="D70" s="238">
        <v>10.148740116269378</v>
      </c>
      <c r="E70" s="239">
        <v>1974</v>
      </c>
      <c r="F70" s="237">
        <v>2.3390000000000004</v>
      </c>
      <c r="G70" s="238">
        <v>0.59464786373478107</v>
      </c>
      <c r="H70" s="240">
        <v>2007</v>
      </c>
      <c r="I70" s="237">
        <v>14.391999999999999</v>
      </c>
      <c r="J70" s="238">
        <v>10.74338798000416</v>
      </c>
      <c r="K70" s="240">
        <v>2007</v>
      </c>
      <c r="M70" s="209">
        <f t="shared" si="0"/>
        <v>8.5401539999999994</v>
      </c>
      <c r="N70" s="209">
        <f t="shared" si="1"/>
        <v>0.97770200000000074</v>
      </c>
      <c r="O70" s="209">
        <f t="shared" si="2"/>
        <v>9.5178560000000001</v>
      </c>
      <c r="P70" s="209">
        <f t="shared" si="3"/>
        <v>0.97770200000000074</v>
      </c>
      <c r="Q70" s="209"/>
      <c r="R70" s="209">
        <f t="shared" si="4"/>
        <v>0.59464786373478107</v>
      </c>
      <c r="S70" s="209" t="str">
        <f t="shared" si="5"/>
        <v/>
      </c>
      <c r="T70" s="209">
        <f t="shared" si="6"/>
        <v>0</v>
      </c>
      <c r="U70" s="209" t="str">
        <f t="shared" si="7"/>
        <v/>
      </c>
      <c r="V70" s="209">
        <f t="shared" si="8"/>
        <v>0.28305413626521969</v>
      </c>
      <c r="W70" s="209">
        <f t="shared" si="9"/>
        <v>0.1</v>
      </c>
      <c r="X70" s="233">
        <f t="shared" si="10"/>
        <v>1</v>
      </c>
      <c r="Y70" s="234">
        <f t="shared" si="11"/>
        <v>1</v>
      </c>
      <c r="Z70" s="234">
        <f t="shared" si="12"/>
        <v>0</v>
      </c>
    </row>
    <row r="71" spans="1:26">
      <c r="A71" s="235">
        <v>401</v>
      </c>
      <c r="B71" s="236" t="s">
        <v>186</v>
      </c>
      <c r="C71" s="237">
        <v>2</v>
      </c>
      <c r="D71" s="238">
        <v>3.8271806637538481</v>
      </c>
      <c r="E71" s="239">
        <v>1986</v>
      </c>
      <c r="F71" s="237">
        <v>1.5</v>
      </c>
      <c r="G71" s="238">
        <v>0.36204281296556784</v>
      </c>
      <c r="H71" s="240">
        <v>2004</v>
      </c>
      <c r="I71" s="237">
        <v>3.5</v>
      </c>
      <c r="J71" s="238">
        <v>4.1892234767194161</v>
      </c>
      <c r="K71" s="240">
        <v>2004</v>
      </c>
      <c r="M71" s="209">
        <f t="shared" si="0"/>
        <v>2.9740000000000002</v>
      </c>
      <c r="N71" s="209">
        <f t="shared" si="1"/>
        <v>0.99899999999999967</v>
      </c>
      <c r="O71" s="209">
        <f t="shared" si="2"/>
        <v>3.9729999999999999</v>
      </c>
      <c r="P71" s="209">
        <f t="shared" si="3"/>
        <v>0.99899999999999967</v>
      </c>
      <c r="Q71" s="209"/>
      <c r="R71" s="209">
        <f t="shared" si="4"/>
        <v>0.36204281296556784</v>
      </c>
      <c r="S71" s="209" t="str">
        <f t="shared" si="5"/>
        <v/>
      </c>
      <c r="T71" s="209">
        <f t="shared" si="6"/>
        <v>0</v>
      </c>
      <c r="U71" s="209" t="str">
        <f t="shared" si="7"/>
        <v/>
      </c>
      <c r="V71" s="209">
        <f t="shared" si="8"/>
        <v>0.53695718703443185</v>
      </c>
      <c r="W71" s="209">
        <f t="shared" si="9"/>
        <v>0.1</v>
      </c>
      <c r="X71" s="233">
        <f t="shared" si="10"/>
        <v>1</v>
      </c>
      <c r="Y71" s="234">
        <f t="shared" si="11"/>
        <v>1</v>
      </c>
      <c r="Z71" s="234">
        <f t="shared" si="12"/>
        <v>0</v>
      </c>
    </row>
    <row r="72" spans="1:26">
      <c r="A72" s="235">
        <v>928</v>
      </c>
      <c r="B72" s="236" t="s">
        <v>186</v>
      </c>
      <c r="C72" s="237">
        <v>18.02</v>
      </c>
      <c r="D72" s="238">
        <v>12.62533349039378</v>
      </c>
      <c r="E72" s="239">
        <v>1992</v>
      </c>
      <c r="F72" s="237">
        <v>3.4800000000000004</v>
      </c>
      <c r="G72" s="238">
        <v>10.364367944955573</v>
      </c>
      <c r="H72" s="240">
        <v>2010</v>
      </c>
      <c r="I72" s="237">
        <v>21.5</v>
      </c>
      <c r="J72" s="238">
        <v>22.989701435349353</v>
      </c>
      <c r="K72" s="240">
        <v>2010</v>
      </c>
      <c r="M72" s="209">
        <f t="shared" si="0"/>
        <v>10.90584</v>
      </c>
      <c r="N72" s="209">
        <f t="shared" si="1"/>
        <v>1.0161600000000011</v>
      </c>
      <c r="O72" s="209">
        <f t="shared" si="2"/>
        <v>11.922000000000001</v>
      </c>
      <c r="P72" s="209">
        <f t="shared" si="3"/>
        <v>1.0161600000000011</v>
      </c>
      <c r="Q72" s="209"/>
      <c r="R72" s="209">
        <f t="shared" si="4"/>
        <v>1.0161600000000011</v>
      </c>
      <c r="S72" s="209" t="str">
        <f t="shared" si="5"/>
        <v/>
      </c>
      <c r="T72" s="209">
        <f t="shared" si="6"/>
        <v>9.3482079449555719</v>
      </c>
      <c r="U72" s="209" t="str">
        <f t="shared" si="7"/>
        <v/>
      </c>
      <c r="V72" s="209" t="str">
        <f t="shared" si="8"/>
        <v/>
      </c>
      <c r="W72" s="209" t="str">
        <f t="shared" si="9"/>
        <v/>
      </c>
      <c r="X72" s="233">
        <f t="shared" si="10"/>
        <v>0</v>
      </c>
      <c r="Y72" s="234">
        <f t="shared" si="11"/>
        <v>0</v>
      </c>
      <c r="Z72" s="234">
        <f t="shared" si="12"/>
        <v>0</v>
      </c>
    </row>
    <row r="73" spans="1:26">
      <c r="A73" s="235">
        <v>630</v>
      </c>
      <c r="B73" s="236" t="s">
        <v>186</v>
      </c>
      <c r="C73" s="237">
        <v>36.4</v>
      </c>
      <c r="D73" s="238">
        <v>18.493943918851937</v>
      </c>
      <c r="E73" s="239" t="s">
        <v>193</v>
      </c>
      <c r="F73" s="237">
        <v>3.6000000000000014</v>
      </c>
      <c r="G73" s="238">
        <v>0.76181860016629799</v>
      </c>
      <c r="H73" s="240">
        <v>2007</v>
      </c>
      <c r="I73" s="237">
        <v>40</v>
      </c>
      <c r="J73" s="238">
        <v>19.255762519018234</v>
      </c>
      <c r="K73" s="240">
        <v>2007</v>
      </c>
      <c r="M73" s="209">
        <f t="shared" si="0"/>
        <v>16.2728</v>
      </c>
      <c r="N73" s="209">
        <f t="shared" si="1"/>
        <v>1.0512000000000015</v>
      </c>
      <c r="O73" s="209">
        <f t="shared" si="2"/>
        <v>17.324000000000002</v>
      </c>
      <c r="P73" s="209">
        <f t="shared" si="3"/>
        <v>1.0512000000000015</v>
      </c>
      <c r="Q73" s="209"/>
      <c r="R73" s="209">
        <f t="shared" si="4"/>
        <v>0.76181860016629799</v>
      </c>
      <c r="S73" s="209" t="str">
        <f t="shared" si="5"/>
        <v/>
      </c>
      <c r="T73" s="209">
        <f t="shared" si="6"/>
        <v>0</v>
      </c>
      <c r="U73" s="209" t="str">
        <f t="shared" si="7"/>
        <v/>
      </c>
      <c r="V73" s="209">
        <f t="shared" si="8"/>
        <v>0.1893813998337035</v>
      </c>
      <c r="W73" s="209">
        <f t="shared" si="9"/>
        <v>0.1</v>
      </c>
      <c r="X73" s="233">
        <f t="shared" si="10"/>
        <v>1</v>
      </c>
      <c r="Y73" s="234">
        <f t="shared" si="11"/>
        <v>1</v>
      </c>
      <c r="Z73" s="234">
        <f t="shared" si="12"/>
        <v>0</v>
      </c>
    </row>
    <row r="74" spans="1:26">
      <c r="A74" s="235">
        <v>1454</v>
      </c>
      <c r="B74" s="236" t="s">
        <v>186</v>
      </c>
      <c r="C74" s="237">
        <v>41.7</v>
      </c>
      <c r="D74" s="238">
        <v>19.910500080879803</v>
      </c>
      <c r="E74" s="239">
        <v>2009</v>
      </c>
      <c r="F74" s="237">
        <v>5.6999999999999957</v>
      </c>
      <c r="G74" s="238">
        <v>0.45762240995573644</v>
      </c>
      <c r="H74" s="240">
        <v>2013</v>
      </c>
      <c r="I74" s="237">
        <v>47.4</v>
      </c>
      <c r="J74" s="238">
        <v>20.368122490835539</v>
      </c>
      <c r="K74" s="240">
        <v>2013</v>
      </c>
      <c r="M74" s="209">
        <f t="shared" si="0"/>
        <v>17.643599999999999</v>
      </c>
      <c r="N74" s="209">
        <f t="shared" si="1"/>
        <v>1.0716000000000001</v>
      </c>
      <c r="O74" s="209">
        <f t="shared" si="2"/>
        <v>18.715199999999999</v>
      </c>
      <c r="P74" s="209">
        <f t="shared" si="3"/>
        <v>1.0716000000000001</v>
      </c>
      <c r="Q74" s="209"/>
      <c r="R74" s="209">
        <f t="shared" si="4"/>
        <v>0.45762240995573644</v>
      </c>
      <c r="S74" s="209" t="str">
        <f t="shared" si="5"/>
        <v/>
      </c>
      <c r="T74" s="209">
        <f t="shared" si="6"/>
        <v>0</v>
      </c>
      <c r="U74" s="209" t="str">
        <f t="shared" si="7"/>
        <v/>
      </c>
      <c r="V74" s="209">
        <f t="shared" si="8"/>
        <v>0.51397759004426369</v>
      </c>
      <c r="W74" s="209">
        <f t="shared" si="9"/>
        <v>0.1</v>
      </c>
      <c r="X74" s="233">
        <f t="shared" si="10"/>
        <v>1</v>
      </c>
      <c r="Y74" s="234">
        <f t="shared" si="11"/>
        <v>1</v>
      </c>
      <c r="Z74" s="234">
        <f t="shared" si="12"/>
        <v>0</v>
      </c>
    </row>
    <row r="75" spans="1:26">
      <c r="A75" s="235">
        <v>1674</v>
      </c>
      <c r="B75" s="236" t="s">
        <v>186</v>
      </c>
      <c r="C75" s="237">
        <v>17.399999999999999</v>
      </c>
      <c r="D75" s="238">
        <v>12.387597168217049</v>
      </c>
      <c r="E75" s="239">
        <v>0</v>
      </c>
      <c r="F75" s="237">
        <v>3.7000000000000028</v>
      </c>
      <c r="G75" s="238">
        <v>10.327278566796926</v>
      </c>
      <c r="H75" s="240">
        <v>2016</v>
      </c>
      <c r="I75" s="237">
        <v>21.1</v>
      </c>
      <c r="J75" s="238">
        <v>22.714875735013976</v>
      </c>
      <c r="K75" s="240">
        <v>2016</v>
      </c>
      <c r="M75" s="209">
        <f t="shared" si="0"/>
        <v>10.7248</v>
      </c>
      <c r="N75" s="209">
        <f t="shared" si="1"/>
        <v>1.0803999999999991</v>
      </c>
      <c r="O75" s="209">
        <f t="shared" si="2"/>
        <v>11.805199999999999</v>
      </c>
      <c r="P75" s="209">
        <f t="shared" si="3"/>
        <v>1.0803999999999991</v>
      </c>
      <c r="Q75" s="209"/>
      <c r="R75" s="209">
        <f t="shared" si="4"/>
        <v>1.0803999999999991</v>
      </c>
      <c r="S75" s="209" t="str">
        <f t="shared" si="5"/>
        <v/>
      </c>
      <c r="T75" s="209">
        <f t="shared" si="6"/>
        <v>9.2468785667969264</v>
      </c>
      <c r="U75" s="209" t="str">
        <f t="shared" si="7"/>
        <v/>
      </c>
      <c r="V75" s="209" t="str">
        <f t="shared" si="8"/>
        <v/>
      </c>
      <c r="W75" s="209" t="str">
        <f t="shared" si="9"/>
        <v/>
      </c>
      <c r="X75" s="233">
        <f t="shared" si="10"/>
        <v>0</v>
      </c>
      <c r="Y75" s="234">
        <f t="shared" si="11"/>
        <v>0</v>
      </c>
      <c r="Z75" s="234">
        <f t="shared" si="12"/>
        <v>0</v>
      </c>
    </row>
    <row r="76" spans="1:26">
      <c r="A76" s="235">
        <v>924</v>
      </c>
      <c r="B76" s="236" t="s">
        <v>186</v>
      </c>
      <c r="C76" s="237">
        <v>45.94</v>
      </c>
      <c r="D76" s="238">
        <v>20.985326105396148</v>
      </c>
      <c r="E76" s="239">
        <v>1982</v>
      </c>
      <c r="F76" s="237">
        <v>6.0600000000000023</v>
      </c>
      <c r="G76" s="238">
        <v>1.4264307906682692</v>
      </c>
      <c r="H76" s="240">
        <v>2010</v>
      </c>
      <c r="I76" s="237">
        <v>52</v>
      </c>
      <c r="J76" s="238">
        <v>22.411756896064418</v>
      </c>
      <c r="K76" s="240">
        <v>2010</v>
      </c>
      <c r="L76" s="208"/>
      <c r="M76" s="209">
        <f t="shared" si="0"/>
        <v>18.440719999999999</v>
      </c>
      <c r="N76" s="209">
        <f t="shared" si="1"/>
        <v>1.1392799999999994</v>
      </c>
      <c r="O76" s="209">
        <f t="shared" si="2"/>
        <v>19.579999999999998</v>
      </c>
      <c r="P76" s="209">
        <f t="shared" si="3"/>
        <v>1.1392799999999994</v>
      </c>
      <c r="Q76" s="209"/>
      <c r="R76" s="209">
        <f t="shared" si="4"/>
        <v>1.1392799999999994</v>
      </c>
      <c r="S76" s="209" t="str">
        <f t="shared" si="5"/>
        <v/>
      </c>
      <c r="T76" s="209">
        <f t="shared" si="6"/>
        <v>0.28715079066826976</v>
      </c>
      <c r="U76" s="209" t="str">
        <f t="shared" si="7"/>
        <v/>
      </c>
      <c r="V76" s="209" t="str">
        <f t="shared" si="8"/>
        <v/>
      </c>
      <c r="W76" s="209" t="str">
        <f t="shared" si="9"/>
        <v/>
      </c>
      <c r="X76" s="233">
        <f t="shared" si="10"/>
        <v>0</v>
      </c>
      <c r="Y76" s="234">
        <f t="shared" si="11"/>
        <v>0</v>
      </c>
      <c r="Z76" s="234">
        <f t="shared" si="12"/>
        <v>0</v>
      </c>
    </row>
    <row r="77" spans="1:26">
      <c r="A77" s="235">
        <v>897</v>
      </c>
      <c r="B77" s="236" t="s">
        <v>186</v>
      </c>
      <c r="C77" s="237">
        <v>14.8</v>
      </c>
      <c r="D77" s="238">
        <v>11.345528928306386</v>
      </c>
      <c r="E77" s="239">
        <v>1996</v>
      </c>
      <c r="F77" s="237">
        <v>3</v>
      </c>
      <c r="G77" s="238">
        <v>6.2372112776035529</v>
      </c>
      <c r="H77" s="240">
        <v>2010</v>
      </c>
      <c r="I77" s="237">
        <v>17.8</v>
      </c>
      <c r="J77" s="238">
        <v>17.582740205909939</v>
      </c>
      <c r="K77" s="240">
        <v>2010</v>
      </c>
      <c r="M77" s="209">
        <f t="shared" si="0"/>
        <v>9.6883999999999997</v>
      </c>
      <c r="N77" s="209">
        <f t="shared" si="1"/>
        <v>1.1532</v>
      </c>
      <c r="O77" s="209">
        <f t="shared" si="2"/>
        <v>10.8416</v>
      </c>
      <c r="P77" s="209">
        <f t="shared" si="3"/>
        <v>1.1532</v>
      </c>
      <c r="Q77" s="209"/>
      <c r="R77" s="209">
        <f t="shared" si="4"/>
        <v>1.1532</v>
      </c>
      <c r="S77" s="209" t="str">
        <f t="shared" si="5"/>
        <v/>
      </c>
      <c r="T77" s="209">
        <f t="shared" si="6"/>
        <v>5.0840112776035529</v>
      </c>
      <c r="U77" s="209" t="str">
        <f t="shared" si="7"/>
        <v/>
      </c>
      <c r="V77" s="209" t="str">
        <f t="shared" si="8"/>
        <v/>
      </c>
      <c r="W77" s="209" t="str">
        <f t="shared" si="9"/>
        <v/>
      </c>
      <c r="X77" s="233">
        <f t="shared" si="10"/>
        <v>0</v>
      </c>
      <c r="Y77" s="234">
        <f t="shared" si="11"/>
        <v>0</v>
      </c>
      <c r="Z77" s="234">
        <f t="shared" si="12"/>
        <v>0</v>
      </c>
    </row>
    <row r="78" spans="1:26">
      <c r="A78" s="235">
        <v>1276</v>
      </c>
      <c r="B78" s="236" t="s">
        <v>186</v>
      </c>
      <c r="C78" s="237">
        <v>34</v>
      </c>
      <c r="D78" s="238">
        <v>17.821577356557565</v>
      </c>
      <c r="E78" s="239" t="s">
        <v>193</v>
      </c>
      <c r="F78" s="237">
        <v>4</v>
      </c>
      <c r="G78" s="238">
        <v>0.69755192087391271</v>
      </c>
      <c r="H78" s="240">
        <v>2012</v>
      </c>
      <c r="I78" s="237">
        <v>38</v>
      </c>
      <c r="J78" s="238">
        <v>18.519129277431478</v>
      </c>
      <c r="K78" s="240">
        <v>2012</v>
      </c>
      <c r="M78" s="209">
        <f t="shared" ref="M78:M141" si="13">IF($C78&gt;0,20*($C$11+(MIN(7.5,$C78)*$D$11)+(MAX(MIN(9.5,$C78-7.5),0)*$E$11)+(MAX(MIN(23,$C78-17),0)*$F$11)+(MAX($C78-40,0)*$G$11))/1000000,0)</f>
        <v>15.571999999999999</v>
      </c>
      <c r="N78" s="209">
        <f t="shared" ref="N78:N141" si="14">O78-M78</f>
        <v>1.1679999999999993</v>
      </c>
      <c r="O78" s="209">
        <f t="shared" ref="O78:O141" si="15">IF(I78&gt;0,20*($C$11+(MIN(7.5,I78)*$D$11)+(MAX(MIN(9.5,I78-7.5),0)*$E$11)+(MAX(MIN(23,I78-17),0)*$F$11)+(MAX(I78-40,0)*$G$11))/1000000,0)</f>
        <v>16.739999999999998</v>
      </c>
      <c r="P78" s="209">
        <f t="shared" ref="P78:P141" si="16">IF(B78="GF",M78,N78)</f>
        <v>1.1679999999999993</v>
      </c>
      <c r="Q78" s="209"/>
      <c r="R78" s="209">
        <f t="shared" ref="R78:R141" si="17">IF(B78="UG",MIN(G78,P78),"")</f>
        <v>0.69755192087391271</v>
      </c>
      <c r="S78" s="209" t="str">
        <f t="shared" ref="S78:S141" si="18">IF(B78="GF",MIN(D78,P78),"")</f>
        <v/>
      </c>
      <c r="T78" s="209">
        <f t="shared" ref="T78:T141" si="19">IF(B78="UG",G78-R78,"")</f>
        <v>0</v>
      </c>
      <c r="U78" s="209" t="str">
        <f t="shared" ref="U78:U141" si="20">IF(B78="GF",D78-S78,"")</f>
        <v/>
      </c>
      <c r="V78" s="209">
        <f t="shared" ref="V78:V141" si="21">IF(P78&gt;SUM(R78:S78),P78-SUM(R78:S78,W78),"")</f>
        <v>0.37044807912608657</v>
      </c>
      <c r="W78" s="209">
        <f t="shared" ref="W78:W141" si="22">IF((P78-SUM(R78:S78))&gt;0.1,0.1,"")</f>
        <v>0.1</v>
      </c>
      <c r="X78" s="233">
        <f t="shared" ref="X78:X141" si="23">IF(OR(AND(B78="GF",P78&gt;=D78),AND(B78="UG",P78&gt;=G78)),1,0)</f>
        <v>1</v>
      </c>
      <c r="Y78" s="234">
        <f t="shared" ref="Y78:Y141" si="24">IF(OR(AND(B78="GF",P78&gt;D78),AND(B78="UG",P78&gt;G78)),1,0)</f>
        <v>1</v>
      </c>
      <c r="Z78" s="234">
        <f t="shared" ref="Z78:Z141" si="25">IF(OR(AND(B78="GF",(P78-D78)&gt;=5),AND(B78="UG",(P78-G78)&gt;=5)),1,0)</f>
        <v>0</v>
      </c>
    </row>
    <row r="79" spans="1:26">
      <c r="A79" s="235">
        <v>1203</v>
      </c>
      <c r="B79" s="236" t="s">
        <v>186</v>
      </c>
      <c r="C79" s="237">
        <v>20.5</v>
      </c>
      <c r="D79" s="238">
        <v>13.540893597465583</v>
      </c>
      <c r="E79" s="239">
        <v>1977</v>
      </c>
      <c r="F79" s="237">
        <v>4.1000000000000014</v>
      </c>
      <c r="G79" s="238">
        <v>12.443615523285567</v>
      </c>
      <c r="H79" s="240">
        <v>2012</v>
      </c>
      <c r="I79" s="237">
        <v>24.6</v>
      </c>
      <c r="J79" s="238">
        <v>25.984509120751149</v>
      </c>
      <c r="K79" s="240">
        <v>2012</v>
      </c>
      <c r="L79" s="208"/>
      <c r="M79" s="209">
        <f t="shared" si="13"/>
        <v>11.63</v>
      </c>
      <c r="N79" s="209">
        <f t="shared" si="14"/>
        <v>1.1971999999999987</v>
      </c>
      <c r="O79" s="209">
        <f t="shared" si="15"/>
        <v>12.827199999999999</v>
      </c>
      <c r="P79" s="209">
        <f t="shared" si="16"/>
        <v>1.1971999999999987</v>
      </c>
      <c r="Q79" s="209"/>
      <c r="R79" s="209">
        <f t="shared" si="17"/>
        <v>1.1971999999999987</v>
      </c>
      <c r="S79" s="209" t="str">
        <f t="shared" si="18"/>
        <v/>
      </c>
      <c r="T79" s="209">
        <f t="shared" si="19"/>
        <v>11.246415523285568</v>
      </c>
      <c r="U79" s="209" t="str">
        <f t="shared" si="20"/>
        <v/>
      </c>
      <c r="V79" s="209" t="str">
        <f t="shared" si="21"/>
        <v/>
      </c>
      <c r="W79" s="209" t="str">
        <f t="shared" si="22"/>
        <v/>
      </c>
      <c r="X79" s="233">
        <f t="shared" si="23"/>
        <v>0</v>
      </c>
      <c r="Y79" s="234">
        <f t="shared" si="24"/>
        <v>0</v>
      </c>
      <c r="Z79" s="234">
        <f t="shared" si="25"/>
        <v>0</v>
      </c>
    </row>
    <row r="80" spans="1:26">
      <c r="A80" s="235">
        <v>363</v>
      </c>
      <c r="B80" s="236" t="s">
        <v>186</v>
      </c>
      <c r="C80" s="237">
        <v>21.225999999999999</v>
      </c>
      <c r="D80" s="238">
        <v>13.799189280329706</v>
      </c>
      <c r="E80" s="239">
        <v>1975</v>
      </c>
      <c r="F80" s="237">
        <v>4.1999999999999993</v>
      </c>
      <c r="G80" s="238">
        <v>0.82194253395528394</v>
      </c>
      <c r="H80" s="240">
        <v>2004</v>
      </c>
      <c r="I80" s="237">
        <v>25.425999999999998</v>
      </c>
      <c r="J80" s="238">
        <v>14.62113181428499</v>
      </c>
      <c r="K80" s="240">
        <v>2004</v>
      </c>
      <c r="M80" s="209">
        <f t="shared" si="13"/>
        <v>11.841991999999999</v>
      </c>
      <c r="N80" s="209">
        <f t="shared" si="14"/>
        <v>1.2263999999999999</v>
      </c>
      <c r="O80" s="209">
        <f t="shared" si="15"/>
        <v>13.068391999999999</v>
      </c>
      <c r="P80" s="209">
        <f t="shared" si="16"/>
        <v>1.2263999999999999</v>
      </c>
      <c r="Q80" s="209"/>
      <c r="R80" s="209">
        <f t="shared" si="17"/>
        <v>0.82194253395528394</v>
      </c>
      <c r="S80" s="209" t="str">
        <f t="shared" si="18"/>
        <v/>
      </c>
      <c r="T80" s="209">
        <f t="shared" si="19"/>
        <v>0</v>
      </c>
      <c r="U80" s="209" t="str">
        <f t="shared" si="20"/>
        <v/>
      </c>
      <c r="V80" s="209">
        <f t="shared" si="21"/>
        <v>0.30445746604471602</v>
      </c>
      <c r="W80" s="209">
        <f t="shared" si="22"/>
        <v>0.1</v>
      </c>
      <c r="X80" s="233">
        <f t="shared" si="23"/>
        <v>1</v>
      </c>
      <c r="Y80" s="234">
        <f t="shared" si="24"/>
        <v>1</v>
      </c>
      <c r="Z80" s="234">
        <f t="shared" si="25"/>
        <v>0</v>
      </c>
    </row>
    <row r="81" spans="1:27">
      <c r="A81" s="235">
        <v>685</v>
      </c>
      <c r="B81" s="236" t="s">
        <v>186</v>
      </c>
      <c r="C81" s="237">
        <v>28.7</v>
      </c>
      <c r="D81" s="238">
        <v>16.254998765804071</v>
      </c>
      <c r="E81" s="239">
        <v>1975</v>
      </c>
      <c r="F81" s="237">
        <v>4.1999999999999993</v>
      </c>
      <c r="G81" s="238">
        <v>0.94606982488538283</v>
      </c>
      <c r="H81" s="240">
        <v>2007</v>
      </c>
      <c r="I81" s="237">
        <v>32.9</v>
      </c>
      <c r="J81" s="238">
        <v>17.201068590689456</v>
      </c>
      <c r="K81" s="240">
        <v>2007</v>
      </c>
      <c r="M81" s="209">
        <f t="shared" si="13"/>
        <v>14.0244</v>
      </c>
      <c r="N81" s="209">
        <f t="shared" si="14"/>
        <v>1.2263999999999999</v>
      </c>
      <c r="O81" s="209">
        <f t="shared" si="15"/>
        <v>15.2508</v>
      </c>
      <c r="P81" s="209">
        <f t="shared" si="16"/>
        <v>1.2263999999999999</v>
      </c>
      <c r="Q81" s="209"/>
      <c r="R81" s="209">
        <f t="shared" si="17"/>
        <v>0.94606982488538283</v>
      </c>
      <c r="S81" s="209" t="str">
        <f t="shared" si="18"/>
        <v/>
      </c>
      <c r="T81" s="209">
        <f t="shared" si="19"/>
        <v>0</v>
      </c>
      <c r="U81" s="209" t="str">
        <f t="shared" si="20"/>
        <v/>
      </c>
      <c r="V81" s="209">
        <f t="shared" si="21"/>
        <v>0.18033017511461713</v>
      </c>
      <c r="W81" s="209">
        <f t="shared" si="22"/>
        <v>0.1</v>
      </c>
      <c r="X81" s="233">
        <f t="shared" si="23"/>
        <v>1</v>
      </c>
      <c r="Y81" s="234">
        <f t="shared" si="24"/>
        <v>1</v>
      </c>
      <c r="Z81" s="234">
        <f t="shared" si="25"/>
        <v>0</v>
      </c>
    </row>
    <row r="82" spans="1:27">
      <c r="A82" s="235">
        <v>613</v>
      </c>
      <c r="B82" s="236" t="s">
        <v>186</v>
      </c>
      <c r="C82" s="237">
        <v>6.2</v>
      </c>
      <c r="D82" s="238">
        <v>7.0739465265894887</v>
      </c>
      <c r="E82" s="239">
        <v>1999</v>
      </c>
      <c r="F82" s="237">
        <v>2.2000000000000002</v>
      </c>
      <c r="G82" s="238">
        <v>0.43131820582676678</v>
      </c>
      <c r="H82" s="240">
        <v>2006</v>
      </c>
      <c r="I82" s="237">
        <v>8.4</v>
      </c>
      <c r="J82" s="238">
        <v>7.5052647324162551</v>
      </c>
      <c r="K82" s="240">
        <v>2006</v>
      </c>
      <c r="M82" s="209">
        <f t="shared" si="13"/>
        <v>5.7712000000000003</v>
      </c>
      <c r="N82" s="209">
        <f t="shared" si="14"/>
        <v>1.242</v>
      </c>
      <c r="O82" s="209">
        <f t="shared" si="15"/>
        <v>7.0132000000000003</v>
      </c>
      <c r="P82" s="209">
        <f t="shared" si="16"/>
        <v>1.242</v>
      </c>
      <c r="Q82" s="209"/>
      <c r="R82" s="209">
        <f t="shared" si="17"/>
        <v>0.43131820582676678</v>
      </c>
      <c r="S82" s="209" t="str">
        <f t="shared" si="18"/>
        <v/>
      </c>
      <c r="T82" s="209">
        <f t="shared" si="19"/>
        <v>0</v>
      </c>
      <c r="U82" s="209" t="str">
        <f t="shared" si="20"/>
        <v/>
      </c>
      <c r="V82" s="209">
        <f t="shared" si="21"/>
        <v>0.71068179417323318</v>
      </c>
      <c r="W82" s="209">
        <f t="shared" si="22"/>
        <v>0.1</v>
      </c>
      <c r="X82" s="233">
        <f t="shared" si="23"/>
        <v>1</v>
      </c>
      <c r="Y82" s="234">
        <f t="shared" si="24"/>
        <v>1</v>
      </c>
      <c r="Z82" s="234">
        <f t="shared" si="25"/>
        <v>0</v>
      </c>
    </row>
    <row r="83" spans="1:27">
      <c r="A83" s="235">
        <v>778</v>
      </c>
      <c r="B83" s="236" t="s">
        <v>186</v>
      </c>
      <c r="C83" s="237">
        <v>0.1</v>
      </c>
      <c r="D83" s="238">
        <v>0.75247154885099177</v>
      </c>
      <c r="E83" s="239">
        <v>1988</v>
      </c>
      <c r="F83" s="237">
        <v>1.9</v>
      </c>
      <c r="G83" s="238">
        <v>0.48701021540648831</v>
      </c>
      <c r="H83" s="240">
        <v>2008</v>
      </c>
      <c r="I83" s="237">
        <v>2</v>
      </c>
      <c r="J83" s="238">
        <v>1.23948176425748</v>
      </c>
      <c r="K83" s="240">
        <v>2008</v>
      </c>
      <c r="M83" s="209">
        <f t="shared" si="13"/>
        <v>1.7085999999999999</v>
      </c>
      <c r="N83" s="209">
        <f t="shared" si="14"/>
        <v>1.2654000000000003</v>
      </c>
      <c r="O83" s="209">
        <f t="shared" si="15"/>
        <v>2.9740000000000002</v>
      </c>
      <c r="P83" s="209">
        <f t="shared" si="16"/>
        <v>1.2654000000000003</v>
      </c>
      <c r="Q83" s="209"/>
      <c r="R83" s="209">
        <f t="shared" si="17"/>
        <v>0.48701021540648831</v>
      </c>
      <c r="S83" s="209" t="str">
        <f t="shared" si="18"/>
        <v/>
      </c>
      <c r="T83" s="209">
        <f t="shared" si="19"/>
        <v>0</v>
      </c>
      <c r="U83" s="209" t="str">
        <f t="shared" si="20"/>
        <v/>
      </c>
      <c r="V83" s="209">
        <f t="shared" si="21"/>
        <v>0.67838978459351196</v>
      </c>
      <c r="W83" s="209">
        <f t="shared" si="22"/>
        <v>0.1</v>
      </c>
      <c r="X83" s="233">
        <f t="shared" si="23"/>
        <v>1</v>
      </c>
      <c r="Y83" s="234">
        <f t="shared" si="24"/>
        <v>1</v>
      </c>
      <c r="Z83" s="234">
        <f t="shared" si="25"/>
        <v>0</v>
      </c>
    </row>
    <row r="84" spans="1:27">
      <c r="A84" s="235">
        <v>734</v>
      </c>
      <c r="B84" s="236" t="s">
        <v>186</v>
      </c>
      <c r="C84" s="237">
        <v>20</v>
      </c>
      <c r="D84" s="238">
        <v>13.360565697177488</v>
      </c>
      <c r="E84" s="239">
        <v>1974</v>
      </c>
      <c r="F84" s="237">
        <v>4.3999999999999986</v>
      </c>
      <c r="G84" s="238">
        <v>11.261124599264825</v>
      </c>
      <c r="H84" s="240">
        <v>2011</v>
      </c>
      <c r="I84" s="237">
        <v>24.4</v>
      </c>
      <c r="J84" s="238">
        <v>24.621690296442313</v>
      </c>
      <c r="K84" s="240">
        <v>2011</v>
      </c>
      <c r="M84" s="209">
        <f t="shared" si="13"/>
        <v>11.484</v>
      </c>
      <c r="N84" s="209">
        <f t="shared" si="14"/>
        <v>1.2848000000000006</v>
      </c>
      <c r="O84" s="209">
        <f t="shared" si="15"/>
        <v>12.768800000000001</v>
      </c>
      <c r="P84" s="209">
        <f t="shared" si="16"/>
        <v>1.2848000000000006</v>
      </c>
      <c r="Q84" s="209"/>
      <c r="R84" s="209">
        <f t="shared" si="17"/>
        <v>1.2848000000000006</v>
      </c>
      <c r="S84" s="209" t="str">
        <f t="shared" si="18"/>
        <v/>
      </c>
      <c r="T84" s="209">
        <f t="shared" si="19"/>
        <v>9.9763245992648244</v>
      </c>
      <c r="U84" s="209" t="str">
        <f t="shared" si="20"/>
        <v/>
      </c>
      <c r="V84" s="209" t="str">
        <f t="shared" si="21"/>
        <v/>
      </c>
      <c r="W84" s="209" t="str">
        <f t="shared" si="22"/>
        <v/>
      </c>
      <c r="X84" s="233">
        <f t="shared" si="23"/>
        <v>0</v>
      </c>
      <c r="Y84" s="234">
        <f t="shared" si="24"/>
        <v>0</v>
      </c>
      <c r="Z84" s="234">
        <f t="shared" si="25"/>
        <v>0</v>
      </c>
    </row>
    <row r="85" spans="1:27" s="208" customFormat="1">
      <c r="A85" s="235">
        <v>486</v>
      </c>
      <c r="B85" s="236" t="s">
        <v>186</v>
      </c>
      <c r="C85" s="237">
        <v>10.81</v>
      </c>
      <c r="D85" s="238">
        <v>9.5663743438371007</v>
      </c>
      <c r="E85" s="239">
        <v>1993</v>
      </c>
      <c r="F85" s="237">
        <v>3.1399999999999988</v>
      </c>
      <c r="G85" s="238">
        <v>0.34692120274319505</v>
      </c>
      <c r="H85" s="240">
        <v>2005</v>
      </c>
      <c r="I85" s="237">
        <v>13.95</v>
      </c>
      <c r="J85" s="238">
        <v>9.9132955465802954</v>
      </c>
      <c r="K85" s="240">
        <v>2005</v>
      </c>
      <c r="L85" s="211"/>
      <c r="M85" s="209">
        <f t="shared" si="13"/>
        <v>8.0205800000000007</v>
      </c>
      <c r="N85" s="209">
        <f t="shared" si="14"/>
        <v>1.3125199999999992</v>
      </c>
      <c r="O85" s="209">
        <f t="shared" si="15"/>
        <v>9.3331</v>
      </c>
      <c r="P85" s="209">
        <f t="shared" si="16"/>
        <v>1.3125199999999992</v>
      </c>
      <c r="Q85" s="209"/>
      <c r="R85" s="209">
        <f t="shared" si="17"/>
        <v>0.34692120274319505</v>
      </c>
      <c r="S85" s="209" t="str">
        <f t="shared" si="18"/>
        <v/>
      </c>
      <c r="T85" s="209">
        <f t="shared" si="19"/>
        <v>0</v>
      </c>
      <c r="U85" s="209" t="str">
        <f t="shared" si="20"/>
        <v/>
      </c>
      <c r="V85" s="209">
        <f t="shared" si="21"/>
        <v>0.86559879725680422</v>
      </c>
      <c r="W85" s="209">
        <f t="shared" si="22"/>
        <v>0.1</v>
      </c>
      <c r="X85" s="233">
        <f t="shared" si="23"/>
        <v>1</v>
      </c>
      <c r="Y85" s="234">
        <f t="shared" si="24"/>
        <v>1</v>
      </c>
      <c r="Z85" s="234">
        <f t="shared" si="25"/>
        <v>0</v>
      </c>
      <c r="AA85" s="211"/>
    </row>
    <row r="86" spans="1:27" s="208" customFormat="1">
      <c r="A86" s="235">
        <v>659</v>
      </c>
      <c r="B86" s="236" t="s">
        <v>186</v>
      </c>
      <c r="C86" s="237">
        <v>51</v>
      </c>
      <c r="D86" s="238">
        <v>22.210286677492807</v>
      </c>
      <c r="E86" s="239">
        <v>1974</v>
      </c>
      <c r="F86" s="237">
        <v>7</v>
      </c>
      <c r="G86" s="238">
        <v>0.19038861907506671</v>
      </c>
      <c r="H86" s="240">
        <v>2006</v>
      </c>
      <c r="I86" s="237">
        <v>58</v>
      </c>
      <c r="J86" s="238">
        <v>22.400675296567872</v>
      </c>
      <c r="K86" s="240">
        <v>2006</v>
      </c>
      <c r="L86" s="211"/>
      <c r="M86" s="209">
        <f t="shared" si="13"/>
        <v>19.391999999999999</v>
      </c>
      <c r="N86" s="209">
        <f t="shared" si="14"/>
        <v>1.3159999999999989</v>
      </c>
      <c r="O86" s="209">
        <f t="shared" si="15"/>
        <v>20.707999999999998</v>
      </c>
      <c r="P86" s="209">
        <f t="shared" si="16"/>
        <v>1.3159999999999989</v>
      </c>
      <c r="Q86" s="209"/>
      <c r="R86" s="209">
        <f t="shared" si="17"/>
        <v>0.19038861907506671</v>
      </c>
      <c r="S86" s="209" t="str">
        <f t="shared" si="18"/>
        <v/>
      </c>
      <c r="T86" s="209">
        <f t="shared" si="19"/>
        <v>0</v>
      </c>
      <c r="U86" s="209" t="str">
        <f t="shared" si="20"/>
        <v/>
      </c>
      <c r="V86" s="209">
        <f t="shared" si="21"/>
        <v>1.0256113809249321</v>
      </c>
      <c r="W86" s="209">
        <f t="shared" si="22"/>
        <v>0.1</v>
      </c>
      <c r="X86" s="233">
        <f t="shared" si="23"/>
        <v>1</v>
      </c>
      <c r="Y86" s="234">
        <f t="shared" si="24"/>
        <v>1</v>
      </c>
      <c r="Z86" s="234">
        <f t="shared" si="25"/>
        <v>0</v>
      </c>
      <c r="AA86" s="211"/>
    </row>
    <row r="87" spans="1:27">
      <c r="A87" s="235">
        <v>755</v>
      </c>
      <c r="B87" s="236" t="s">
        <v>186</v>
      </c>
      <c r="C87" s="237">
        <v>8.6980000000000004</v>
      </c>
      <c r="D87" s="238">
        <v>8.5013885254569477</v>
      </c>
      <c r="E87" s="239">
        <v>1983</v>
      </c>
      <c r="F87" s="237">
        <v>3.3019999999999996</v>
      </c>
      <c r="G87" s="238">
        <v>0.74649134624932623</v>
      </c>
      <c r="H87" s="240">
        <v>2008</v>
      </c>
      <c r="I87" s="237">
        <v>12</v>
      </c>
      <c r="J87" s="238">
        <v>9.2478798717062745</v>
      </c>
      <c r="K87" s="240">
        <v>2008</v>
      </c>
      <c r="M87" s="209">
        <f t="shared" si="13"/>
        <v>7.1377639999999998</v>
      </c>
      <c r="N87" s="209">
        <f t="shared" si="14"/>
        <v>1.3802360000000009</v>
      </c>
      <c r="O87" s="209">
        <f t="shared" si="15"/>
        <v>8.5180000000000007</v>
      </c>
      <c r="P87" s="209">
        <f t="shared" si="16"/>
        <v>1.3802360000000009</v>
      </c>
      <c r="Q87" s="209"/>
      <c r="R87" s="209">
        <f t="shared" si="17"/>
        <v>0.74649134624932623</v>
      </c>
      <c r="S87" s="209" t="str">
        <f t="shared" si="18"/>
        <v/>
      </c>
      <c r="T87" s="209">
        <f t="shared" si="19"/>
        <v>0</v>
      </c>
      <c r="U87" s="209" t="str">
        <f t="shared" si="20"/>
        <v/>
      </c>
      <c r="V87" s="209">
        <f t="shared" si="21"/>
        <v>0.5337446537506747</v>
      </c>
      <c r="W87" s="209">
        <f t="shared" si="22"/>
        <v>0.1</v>
      </c>
      <c r="X87" s="233">
        <f t="shared" si="23"/>
        <v>1</v>
      </c>
      <c r="Y87" s="234">
        <f t="shared" si="24"/>
        <v>1</v>
      </c>
      <c r="Z87" s="234">
        <f t="shared" si="25"/>
        <v>0</v>
      </c>
    </row>
    <row r="88" spans="1:27">
      <c r="A88" s="235">
        <v>1319</v>
      </c>
      <c r="B88" s="236" t="s">
        <v>186</v>
      </c>
      <c r="C88" s="237">
        <v>15.71</v>
      </c>
      <c r="D88" s="238">
        <v>11.71911732272034</v>
      </c>
      <c r="E88" s="239">
        <v>0</v>
      </c>
      <c r="F88" s="237">
        <v>4.2899999999999991</v>
      </c>
      <c r="G88" s="238">
        <v>3.2376779482440865</v>
      </c>
      <c r="H88" s="240">
        <v>2014</v>
      </c>
      <c r="I88" s="237">
        <v>20</v>
      </c>
      <c r="J88" s="238">
        <v>14.956795270964427</v>
      </c>
      <c r="K88" s="240">
        <v>2014</v>
      </c>
      <c r="M88" s="209">
        <f t="shared" si="13"/>
        <v>10.06878</v>
      </c>
      <c r="N88" s="209">
        <f t="shared" si="14"/>
        <v>1.4152199999999997</v>
      </c>
      <c r="O88" s="209">
        <f t="shared" si="15"/>
        <v>11.484</v>
      </c>
      <c r="P88" s="209">
        <f t="shared" si="16"/>
        <v>1.4152199999999997</v>
      </c>
      <c r="Q88" s="209"/>
      <c r="R88" s="209">
        <f t="shared" si="17"/>
        <v>1.4152199999999997</v>
      </c>
      <c r="S88" s="209" t="str">
        <f t="shared" si="18"/>
        <v/>
      </c>
      <c r="T88" s="209">
        <f t="shared" si="19"/>
        <v>1.8224579482440868</v>
      </c>
      <c r="U88" s="209" t="str">
        <f t="shared" si="20"/>
        <v/>
      </c>
      <c r="V88" s="209" t="str">
        <f t="shared" si="21"/>
        <v/>
      </c>
      <c r="W88" s="209" t="str">
        <f t="shared" si="22"/>
        <v/>
      </c>
      <c r="X88" s="233">
        <f t="shared" si="23"/>
        <v>0</v>
      </c>
      <c r="Y88" s="234">
        <f t="shared" si="24"/>
        <v>0</v>
      </c>
      <c r="Z88" s="234">
        <f t="shared" si="25"/>
        <v>0</v>
      </c>
    </row>
    <row r="89" spans="1:27">
      <c r="A89" s="235">
        <v>652</v>
      </c>
      <c r="B89" s="236" t="s">
        <v>186</v>
      </c>
      <c r="C89" s="237">
        <v>10.195</v>
      </c>
      <c r="D89" s="238">
        <v>9.2669252979568419</v>
      </c>
      <c r="E89" s="239">
        <v>1986</v>
      </c>
      <c r="F89" s="237">
        <v>3.4049999999999994</v>
      </c>
      <c r="G89" s="238">
        <v>4.380227937072533</v>
      </c>
      <c r="H89" s="240">
        <v>2007</v>
      </c>
      <c r="I89" s="237">
        <v>13.6</v>
      </c>
      <c r="J89" s="238">
        <v>13.647153235029375</v>
      </c>
      <c r="K89" s="240">
        <v>2007</v>
      </c>
      <c r="M89" s="209">
        <f t="shared" si="13"/>
        <v>7.7635100000000001</v>
      </c>
      <c r="N89" s="209">
        <f t="shared" si="14"/>
        <v>1.4232899999999997</v>
      </c>
      <c r="O89" s="209">
        <f t="shared" si="15"/>
        <v>9.1867999999999999</v>
      </c>
      <c r="P89" s="209">
        <f t="shared" si="16"/>
        <v>1.4232899999999997</v>
      </c>
      <c r="Q89" s="209"/>
      <c r="R89" s="209">
        <f t="shared" si="17"/>
        <v>1.4232899999999997</v>
      </c>
      <c r="S89" s="209" t="str">
        <f t="shared" si="18"/>
        <v/>
      </c>
      <c r="T89" s="209">
        <f t="shared" si="19"/>
        <v>2.9569379370725333</v>
      </c>
      <c r="U89" s="209" t="str">
        <f t="shared" si="20"/>
        <v/>
      </c>
      <c r="V89" s="209" t="str">
        <f t="shared" si="21"/>
        <v/>
      </c>
      <c r="W89" s="209" t="str">
        <f t="shared" si="22"/>
        <v/>
      </c>
      <c r="X89" s="233">
        <f t="shared" si="23"/>
        <v>0</v>
      </c>
      <c r="Y89" s="234">
        <f t="shared" si="24"/>
        <v>0</v>
      </c>
      <c r="Z89" s="234">
        <f t="shared" si="25"/>
        <v>0</v>
      </c>
    </row>
    <row r="90" spans="1:27">
      <c r="A90" s="235">
        <v>1070</v>
      </c>
      <c r="B90" s="236" t="s">
        <v>186</v>
      </c>
      <c r="C90" s="237">
        <v>34</v>
      </c>
      <c r="D90" s="238">
        <v>17.821577356557565</v>
      </c>
      <c r="E90" s="239">
        <v>1984</v>
      </c>
      <c r="F90" s="237">
        <v>4.8999999999999986</v>
      </c>
      <c r="G90" s="238">
        <v>0.83607952853202894</v>
      </c>
      <c r="H90" s="240">
        <v>2011</v>
      </c>
      <c r="I90" s="237">
        <v>38.9</v>
      </c>
      <c r="J90" s="238">
        <v>18.657656885089594</v>
      </c>
      <c r="K90" s="240">
        <v>2011</v>
      </c>
      <c r="M90" s="209">
        <f t="shared" si="13"/>
        <v>15.571999999999999</v>
      </c>
      <c r="N90" s="209">
        <f t="shared" si="14"/>
        <v>1.4308000000000014</v>
      </c>
      <c r="O90" s="209">
        <f t="shared" si="15"/>
        <v>17.002800000000001</v>
      </c>
      <c r="P90" s="209">
        <f t="shared" si="16"/>
        <v>1.4308000000000014</v>
      </c>
      <c r="Q90" s="209"/>
      <c r="R90" s="209">
        <f t="shared" si="17"/>
        <v>0.83607952853202894</v>
      </c>
      <c r="S90" s="209" t="str">
        <f t="shared" si="18"/>
        <v/>
      </c>
      <c r="T90" s="209">
        <f t="shared" si="19"/>
        <v>0</v>
      </c>
      <c r="U90" s="209" t="str">
        <f t="shared" si="20"/>
        <v/>
      </c>
      <c r="V90" s="209">
        <f t="shared" si="21"/>
        <v>0.49472047146797249</v>
      </c>
      <c r="W90" s="209">
        <f t="shared" si="22"/>
        <v>0.1</v>
      </c>
      <c r="X90" s="233">
        <f t="shared" si="23"/>
        <v>1</v>
      </c>
      <c r="Y90" s="234">
        <f t="shared" si="24"/>
        <v>1</v>
      </c>
      <c r="Z90" s="234">
        <f t="shared" si="25"/>
        <v>0</v>
      </c>
    </row>
    <row r="91" spans="1:27">
      <c r="A91" s="235">
        <v>1264</v>
      </c>
      <c r="B91" s="236" t="s">
        <v>186</v>
      </c>
      <c r="C91" s="237">
        <v>38.9</v>
      </c>
      <c r="D91" s="238">
        <v>19.173109710855098</v>
      </c>
      <c r="E91" s="239">
        <v>1984</v>
      </c>
      <c r="F91" s="237">
        <v>7.2000000000000028</v>
      </c>
      <c r="G91" s="238">
        <v>8.0578720930203094</v>
      </c>
      <c r="H91" s="240">
        <v>2013</v>
      </c>
      <c r="I91" s="237">
        <v>46.1</v>
      </c>
      <c r="J91" s="238">
        <v>27.230981803875409</v>
      </c>
      <c r="K91" s="240">
        <v>2013</v>
      </c>
      <c r="M91" s="209">
        <f t="shared" si="13"/>
        <v>17.002800000000001</v>
      </c>
      <c r="N91" s="209">
        <f t="shared" si="14"/>
        <v>1.468</v>
      </c>
      <c r="O91" s="209">
        <f t="shared" si="15"/>
        <v>18.470800000000001</v>
      </c>
      <c r="P91" s="209">
        <f t="shared" si="16"/>
        <v>1.468</v>
      </c>
      <c r="Q91" s="209"/>
      <c r="R91" s="209">
        <f t="shared" si="17"/>
        <v>1.468</v>
      </c>
      <c r="S91" s="209" t="str">
        <f t="shared" si="18"/>
        <v/>
      </c>
      <c r="T91" s="209">
        <f t="shared" si="19"/>
        <v>6.5898720930203094</v>
      </c>
      <c r="U91" s="209" t="str">
        <f t="shared" si="20"/>
        <v/>
      </c>
      <c r="V91" s="209" t="str">
        <f t="shared" si="21"/>
        <v/>
      </c>
      <c r="W91" s="209" t="str">
        <f t="shared" si="22"/>
        <v/>
      </c>
      <c r="X91" s="233">
        <f t="shared" si="23"/>
        <v>0</v>
      </c>
      <c r="Y91" s="234">
        <f t="shared" si="24"/>
        <v>0</v>
      </c>
      <c r="Z91" s="234">
        <f t="shared" si="25"/>
        <v>0</v>
      </c>
    </row>
    <row r="92" spans="1:27">
      <c r="A92" s="235">
        <v>452</v>
      </c>
      <c r="B92" s="236" t="s">
        <v>186</v>
      </c>
      <c r="C92" s="237">
        <v>10.781000000000001</v>
      </c>
      <c r="D92" s="238">
        <v>9.5524317768970981</v>
      </c>
      <c r="E92" s="239">
        <v>1986</v>
      </c>
      <c r="F92" s="237">
        <v>3.6189999999999998</v>
      </c>
      <c r="G92" s="238">
        <v>3.4437072461958511</v>
      </c>
      <c r="H92" s="240">
        <v>2005</v>
      </c>
      <c r="I92" s="237">
        <v>14.4</v>
      </c>
      <c r="J92" s="238">
        <v>12.996139023092949</v>
      </c>
      <c r="K92" s="240">
        <v>2005</v>
      </c>
      <c r="M92" s="209">
        <f t="shared" si="13"/>
        <v>8.0084579999999992</v>
      </c>
      <c r="N92" s="209">
        <f t="shared" si="14"/>
        <v>1.5127420000000011</v>
      </c>
      <c r="O92" s="209">
        <f t="shared" si="15"/>
        <v>9.5212000000000003</v>
      </c>
      <c r="P92" s="209">
        <f t="shared" si="16"/>
        <v>1.5127420000000011</v>
      </c>
      <c r="Q92" s="209"/>
      <c r="R92" s="209">
        <f t="shared" si="17"/>
        <v>1.5127420000000011</v>
      </c>
      <c r="S92" s="209" t="str">
        <f t="shared" si="18"/>
        <v/>
      </c>
      <c r="T92" s="209">
        <f t="shared" si="19"/>
        <v>1.93096524619585</v>
      </c>
      <c r="U92" s="209" t="str">
        <f t="shared" si="20"/>
        <v/>
      </c>
      <c r="V92" s="209" t="str">
        <f t="shared" si="21"/>
        <v/>
      </c>
      <c r="W92" s="209" t="str">
        <f t="shared" si="22"/>
        <v/>
      </c>
      <c r="X92" s="233">
        <f t="shared" si="23"/>
        <v>0</v>
      </c>
      <c r="Y92" s="234">
        <f t="shared" si="24"/>
        <v>0</v>
      </c>
      <c r="Z92" s="234">
        <f t="shared" si="25"/>
        <v>0</v>
      </c>
    </row>
    <row r="93" spans="1:27">
      <c r="A93" s="235">
        <v>726</v>
      </c>
      <c r="B93" s="236" t="s">
        <v>186</v>
      </c>
      <c r="C93" s="237">
        <v>25.635400000000001</v>
      </c>
      <c r="D93" s="238">
        <v>15.288324714923615</v>
      </c>
      <c r="E93" s="239">
        <v>1982</v>
      </c>
      <c r="F93" s="237">
        <v>5.3645999999999994</v>
      </c>
      <c r="G93" s="238">
        <v>1.031633192087684</v>
      </c>
      <c r="H93" s="240">
        <v>2008</v>
      </c>
      <c r="I93" s="237">
        <v>31</v>
      </c>
      <c r="J93" s="238">
        <v>16.3199579070113</v>
      </c>
      <c r="K93" s="240">
        <v>2008</v>
      </c>
      <c r="M93" s="209">
        <f t="shared" si="13"/>
        <v>13.129536799999999</v>
      </c>
      <c r="N93" s="209">
        <f t="shared" si="14"/>
        <v>1.5664632000000012</v>
      </c>
      <c r="O93" s="209">
        <f t="shared" si="15"/>
        <v>14.696</v>
      </c>
      <c r="P93" s="209">
        <f t="shared" si="16"/>
        <v>1.5664632000000012</v>
      </c>
      <c r="Q93" s="209"/>
      <c r="R93" s="209">
        <f t="shared" si="17"/>
        <v>1.031633192087684</v>
      </c>
      <c r="S93" s="209" t="str">
        <f t="shared" si="18"/>
        <v/>
      </c>
      <c r="T93" s="209">
        <f t="shared" si="19"/>
        <v>0</v>
      </c>
      <c r="U93" s="209" t="str">
        <f t="shared" si="20"/>
        <v/>
      </c>
      <c r="V93" s="209">
        <f t="shared" si="21"/>
        <v>0.43483000791231707</v>
      </c>
      <c r="W93" s="209">
        <f t="shared" si="22"/>
        <v>0.1</v>
      </c>
      <c r="X93" s="233">
        <f t="shared" si="23"/>
        <v>1</v>
      </c>
      <c r="Y93" s="234">
        <f t="shared" si="24"/>
        <v>1</v>
      </c>
      <c r="Z93" s="234">
        <f t="shared" si="25"/>
        <v>0</v>
      </c>
    </row>
    <row r="94" spans="1:27">
      <c r="A94" s="235">
        <v>779</v>
      </c>
      <c r="B94" s="236" t="s">
        <v>186</v>
      </c>
      <c r="C94" s="237">
        <v>13.95</v>
      </c>
      <c r="D94" s="238">
        <v>10.986967020317207</v>
      </c>
      <c r="E94" s="239">
        <v>1993</v>
      </c>
      <c r="F94" s="237">
        <v>4.0500000000000007</v>
      </c>
      <c r="G94" s="238">
        <v>0.91575874480529229</v>
      </c>
      <c r="H94" s="240">
        <v>2008</v>
      </c>
      <c r="I94" s="237">
        <v>18</v>
      </c>
      <c r="J94" s="238">
        <v>11.902725765122499</v>
      </c>
      <c r="K94" s="240">
        <v>2008</v>
      </c>
      <c r="M94" s="209">
        <f t="shared" si="13"/>
        <v>9.3331</v>
      </c>
      <c r="N94" s="209">
        <f t="shared" si="14"/>
        <v>1.5669000000000004</v>
      </c>
      <c r="O94" s="209">
        <f t="shared" si="15"/>
        <v>10.9</v>
      </c>
      <c r="P94" s="209">
        <f t="shared" si="16"/>
        <v>1.5669000000000004</v>
      </c>
      <c r="Q94" s="209"/>
      <c r="R94" s="209">
        <f t="shared" si="17"/>
        <v>0.91575874480529229</v>
      </c>
      <c r="S94" s="209" t="str">
        <f t="shared" si="18"/>
        <v/>
      </c>
      <c r="T94" s="209">
        <f t="shared" si="19"/>
        <v>0</v>
      </c>
      <c r="U94" s="209" t="str">
        <f t="shared" si="20"/>
        <v/>
      </c>
      <c r="V94" s="209">
        <f t="shared" si="21"/>
        <v>0.55114125519470814</v>
      </c>
      <c r="W94" s="209">
        <f t="shared" si="22"/>
        <v>0.1</v>
      </c>
      <c r="X94" s="233">
        <f t="shared" si="23"/>
        <v>1</v>
      </c>
      <c r="Y94" s="234">
        <f t="shared" si="24"/>
        <v>1</v>
      </c>
      <c r="Z94" s="234">
        <f t="shared" si="25"/>
        <v>0</v>
      </c>
    </row>
    <row r="95" spans="1:27">
      <c r="A95" s="235">
        <v>511</v>
      </c>
      <c r="B95" s="236" t="s">
        <v>186</v>
      </c>
      <c r="C95" s="237">
        <v>13.95</v>
      </c>
      <c r="D95" s="238">
        <v>10.986967020317207</v>
      </c>
      <c r="E95" s="239">
        <v>2004</v>
      </c>
      <c r="F95" s="237">
        <v>4.0500000000000007</v>
      </c>
      <c r="G95" s="238">
        <v>0.42903557118440139</v>
      </c>
      <c r="H95" s="240">
        <v>2004</v>
      </c>
      <c r="I95" s="237">
        <v>18</v>
      </c>
      <c r="J95" s="238">
        <v>11.416002591501609</v>
      </c>
      <c r="K95" s="240">
        <v>2004</v>
      </c>
      <c r="M95" s="209">
        <f t="shared" si="13"/>
        <v>9.3331</v>
      </c>
      <c r="N95" s="209">
        <f t="shared" si="14"/>
        <v>1.5669000000000004</v>
      </c>
      <c r="O95" s="209">
        <f t="shared" si="15"/>
        <v>10.9</v>
      </c>
      <c r="P95" s="209">
        <f t="shared" si="16"/>
        <v>1.5669000000000004</v>
      </c>
      <c r="Q95" s="209"/>
      <c r="R95" s="209">
        <f t="shared" si="17"/>
        <v>0.42903557118440139</v>
      </c>
      <c r="S95" s="209" t="str">
        <f t="shared" si="18"/>
        <v/>
      </c>
      <c r="T95" s="209">
        <f t="shared" si="19"/>
        <v>0</v>
      </c>
      <c r="U95" s="209" t="str">
        <f t="shared" si="20"/>
        <v/>
      </c>
      <c r="V95" s="209">
        <f t="shared" si="21"/>
        <v>1.0378644288155989</v>
      </c>
      <c r="W95" s="209">
        <f t="shared" si="22"/>
        <v>0.1</v>
      </c>
      <c r="X95" s="233">
        <f t="shared" si="23"/>
        <v>1</v>
      </c>
      <c r="Y95" s="234">
        <f t="shared" si="24"/>
        <v>1</v>
      </c>
      <c r="Z95" s="234">
        <f t="shared" si="25"/>
        <v>0</v>
      </c>
    </row>
    <row r="96" spans="1:27">
      <c r="A96" s="235">
        <v>1396</v>
      </c>
      <c r="B96" s="236" t="s">
        <v>186</v>
      </c>
      <c r="C96" s="237">
        <v>20.6</v>
      </c>
      <c r="D96" s="238">
        <v>13.576716992890539</v>
      </c>
      <c r="E96" s="239">
        <v>2009</v>
      </c>
      <c r="F96" s="237">
        <v>5.3999999999999986</v>
      </c>
      <c r="G96" s="238">
        <v>0.37351117224616898</v>
      </c>
      <c r="H96" s="240">
        <v>2013</v>
      </c>
      <c r="I96" s="237">
        <v>26</v>
      </c>
      <c r="J96" s="238">
        <v>13.950228165136707</v>
      </c>
      <c r="K96" s="240">
        <v>2013</v>
      </c>
      <c r="M96" s="209">
        <f t="shared" si="13"/>
        <v>11.6592</v>
      </c>
      <c r="N96" s="209">
        <f t="shared" si="14"/>
        <v>1.5768000000000004</v>
      </c>
      <c r="O96" s="209">
        <f t="shared" si="15"/>
        <v>13.236000000000001</v>
      </c>
      <c r="P96" s="209">
        <f t="shared" si="16"/>
        <v>1.5768000000000004</v>
      </c>
      <c r="Q96" s="209"/>
      <c r="R96" s="209">
        <f t="shared" si="17"/>
        <v>0.37351117224616898</v>
      </c>
      <c r="S96" s="209" t="str">
        <f t="shared" si="18"/>
        <v/>
      </c>
      <c r="T96" s="209">
        <f t="shared" si="19"/>
        <v>0</v>
      </c>
      <c r="U96" s="209" t="str">
        <f t="shared" si="20"/>
        <v/>
      </c>
      <c r="V96" s="209">
        <f t="shared" si="21"/>
        <v>1.1032888277538313</v>
      </c>
      <c r="W96" s="209">
        <f t="shared" si="22"/>
        <v>0.1</v>
      </c>
      <c r="X96" s="233">
        <f t="shared" si="23"/>
        <v>1</v>
      </c>
      <c r="Y96" s="234">
        <f t="shared" si="24"/>
        <v>1</v>
      </c>
      <c r="Z96" s="234">
        <f t="shared" si="25"/>
        <v>0</v>
      </c>
    </row>
    <row r="97" spans="1:26">
      <c r="A97" s="235">
        <v>806</v>
      </c>
      <c r="B97" s="236" t="s">
        <v>186</v>
      </c>
      <c r="C97" s="237">
        <v>23.867000000000001</v>
      </c>
      <c r="D97" s="238">
        <v>14.706374739028803</v>
      </c>
      <c r="E97" s="239">
        <v>1996</v>
      </c>
      <c r="F97" s="237">
        <v>5.4329999999999998</v>
      </c>
      <c r="G97" s="238">
        <v>0.68947713107767894</v>
      </c>
      <c r="H97" s="240">
        <v>2008</v>
      </c>
      <c r="I97" s="237">
        <v>29.3</v>
      </c>
      <c r="J97" s="238">
        <v>15.395851870106481</v>
      </c>
      <c r="K97" s="240">
        <v>2008</v>
      </c>
      <c r="M97" s="209">
        <f t="shared" si="13"/>
        <v>12.613163999999999</v>
      </c>
      <c r="N97" s="209">
        <f t="shared" si="14"/>
        <v>1.5864360000000008</v>
      </c>
      <c r="O97" s="209">
        <f t="shared" si="15"/>
        <v>14.1996</v>
      </c>
      <c r="P97" s="209">
        <f t="shared" si="16"/>
        <v>1.5864360000000008</v>
      </c>
      <c r="Q97" s="209"/>
      <c r="R97" s="209">
        <f t="shared" si="17"/>
        <v>0.68947713107767894</v>
      </c>
      <c r="S97" s="209" t="str">
        <f t="shared" si="18"/>
        <v/>
      </c>
      <c r="T97" s="209">
        <f t="shared" si="19"/>
        <v>0</v>
      </c>
      <c r="U97" s="209" t="str">
        <f t="shared" si="20"/>
        <v/>
      </c>
      <c r="V97" s="209">
        <f t="shared" si="21"/>
        <v>0.79695886892232193</v>
      </c>
      <c r="W97" s="209">
        <f t="shared" si="22"/>
        <v>0.1</v>
      </c>
      <c r="X97" s="233">
        <f t="shared" si="23"/>
        <v>1</v>
      </c>
      <c r="Y97" s="234">
        <f t="shared" si="24"/>
        <v>1</v>
      </c>
      <c r="Z97" s="234">
        <f t="shared" si="25"/>
        <v>0</v>
      </c>
    </row>
    <row r="98" spans="1:26">
      <c r="A98" s="235">
        <v>170</v>
      </c>
      <c r="B98" s="236" t="s">
        <v>186</v>
      </c>
      <c r="C98" s="237">
        <v>20.399999999999999</v>
      </c>
      <c r="D98" s="238">
        <v>13.504990243132301</v>
      </c>
      <c r="E98" s="239" t="s">
        <v>193</v>
      </c>
      <c r="F98" s="237">
        <v>5.6000000000000014</v>
      </c>
      <c r="G98" s="238">
        <v>4.433742547698083</v>
      </c>
      <c r="H98" s="240">
        <v>2001</v>
      </c>
      <c r="I98" s="237">
        <v>26</v>
      </c>
      <c r="J98" s="238">
        <v>17.938732790830386</v>
      </c>
      <c r="K98" s="240">
        <v>2001</v>
      </c>
      <c r="M98" s="209">
        <f t="shared" si="13"/>
        <v>11.6008</v>
      </c>
      <c r="N98" s="209">
        <f t="shared" si="14"/>
        <v>1.6352000000000011</v>
      </c>
      <c r="O98" s="209">
        <f t="shared" si="15"/>
        <v>13.236000000000001</v>
      </c>
      <c r="P98" s="209">
        <f t="shared" si="16"/>
        <v>1.6352000000000011</v>
      </c>
      <c r="Q98" s="209"/>
      <c r="R98" s="209">
        <f t="shared" si="17"/>
        <v>1.6352000000000011</v>
      </c>
      <c r="S98" s="209" t="str">
        <f t="shared" si="18"/>
        <v/>
      </c>
      <c r="T98" s="209">
        <f t="shared" si="19"/>
        <v>2.7985425476980819</v>
      </c>
      <c r="U98" s="209" t="str">
        <f t="shared" si="20"/>
        <v/>
      </c>
      <c r="V98" s="209" t="str">
        <f t="shared" si="21"/>
        <v/>
      </c>
      <c r="W98" s="209" t="str">
        <f t="shared" si="22"/>
        <v/>
      </c>
      <c r="X98" s="233">
        <f t="shared" si="23"/>
        <v>0</v>
      </c>
      <c r="Y98" s="234">
        <f t="shared" si="24"/>
        <v>0</v>
      </c>
      <c r="Z98" s="234">
        <f t="shared" si="25"/>
        <v>0</v>
      </c>
    </row>
    <row r="99" spans="1:26">
      <c r="A99" s="235">
        <v>1081</v>
      </c>
      <c r="B99" s="236" t="s">
        <v>186</v>
      </c>
      <c r="C99" s="237">
        <v>12</v>
      </c>
      <c r="D99" s="238">
        <v>10.124485940450056</v>
      </c>
      <c r="E99" s="239">
        <v>1983</v>
      </c>
      <c r="F99" s="237">
        <v>4</v>
      </c>
      <c r="G99" s="238">
        <v>0.74615854172219498</v>
      </c>
      <c r="H99" s="240">
        <v>2010</v>
      </c>
      <c r="I99" s="237">
        <v>16</v>
      </c>
      <c r="J99" s="238">
        <v>10.870644482172251</v>
      </c>
      <c r="K99" s="240">
        <v>2010</v>
      </c>
      <c r="M99" s="209">
        <f t="shared" si="13"/>
        <v>8.5180000000000007</v>
      </c>
      <c r="N99" s="209">
        <f t="shared" si="14"/>
        <v>1.6719999999999988</v>
      </c>
      <c r="O99" s="209">
        <f t="shared" si="15"/>
        <v>10.19</v>
      </c>
      <c r="P99" s="209">
        <f t="shared" si="16"/>
        <v>1.6719999999999988</v>
      </c>
      <c r="Q99" s="209"/>
      <c r="R99" s="209">
        <f t="shared" si="17"/>
        <v>0.74615854172219498</v>
      </c>
      <c r="S99" s="209" t="str">
        <f t="shared" si="18"/>
        <v/>
      </c>
      <c r="T99" s="209">
        <f t="shared" si="19"/>
        <v>0</v>
      </c>
      <c r="U99" s="209" t="str">
        <f t="shared" si="20"/>
        <v/>
      </c>
      <c r="V99" s="209">
        <f t="shared" si="21"/>
        <v>0.82584145827780386</v>
      </c>
      <c r="W99" s="209">
        <f t="shared" si="22"/>
        <v>0.1</v>
      </c>
      <c r="X99" s="233">
        <f t="shared" si="23"/>
        <v>1</v>
      </c>
      <c r="Y99" s="234">
        <f t="shared" si="24"/>
        <v>1</v>
      </c>
      <c r="Z99" s="234">
        <f t="shared" si="25"/>
        <v>0</v>
      </c>
    </row>
    <row r="100" spans="1:26">
      <c r="A100" s="235">
        <v>925</v>
      </c>
      <c r="B100" s="236" t="s">
        <v>186</v>
      </c>
      <c r="C100" s="237">
        <v>47</v>
      </c>
      <c r="D100" s="238">
        <v>21.246853094370444</v>
      </c>
      <c r="E100" s="239">
        <v>1972</v>
      </c>
      <c r="F100" s="237">
        <v>9</v>
      </c>
      <c r="G100" s="238">
        <v>3.3164697860941139</v>
      </c>
      <c r="H100" s="240">
        <v>2011</v>
      </c>
      <c r="I100" s="237">
        <v>56</v>
      </c>
      <c r="J100" s="238">
        <v>24.563322880464558</v>
      </c>
      <c r="K100" s="240">
        <v>2011</v>
      </c>
      <c r="M100" s="209">
        <f t="shared" si="13"/>
        <v>18.64</v>
      </c>
      <c r="N100" s="209">
        <f t="shared" si="14"/>
        <v>1.6920000000000002</v>
      </c>
      <c r="O100" s="209">
        <f t="shared" si="15"/>
        <v>20.332000000000001</v>
      </c>
      <c r="P100" s="209">
        <f t="shared" si="16"/>
        <v>1.6920000000000002</v>
      </c>
      <c r="Q100" s="209"/>
      <c r="R100" s="209">
        <f t="shared" si="17"/>
        <v>1.6920000000000002</v>
      </c>
      <c r="S100" s="209" t="str">
        <f t="shared" si="18"/>
        <v/>
      </c>
      <c r="T100" s="209">
        <f t="shared" si="19"/>
        <v>1.6244697860941137</v>
      </c>
      <c r="U100" s="209" t="str">
        <f t="shared" si="20"/>
        <v/>
      </c>
      <c r="V100" s="209" t="str">
        <f t="shared" si="21"/>
        <v/>
      </c>
      <c r="W100" s="209" t="str">
        <f t="shared" si="22"/>
        <v/>
      </c>
      <c r="X100" s="233">
        <f t="shared" si="23"/>
        <v>0</v>
      </c>
      <c r="Y100" s="234">
        <f t="shared" si="24"/>
        <v>0</v>
      </c>
      <c r="Z100" s="234">
        <f t="shared" si="25"/>
        <v>0</v>
      </c>
    </row>
    <row r="101" spans="1:26">
      <c r="A101" s="235">
        <v>1480</v>
      </c>
      <c r="B101" s="236" t="s">
        <v>186</v>
      </c>
      <c r="C101" s="237">
        <v>92</v>
      </c>
      <c r="D101" s="238">
        <v>30.596128986115918</v>
      </c>
      <c r="E101" s="239">
        <v>0</v>
      </c>
      <c r="F101" s="237">
        <v>9</v>
      </c>
      <c r="G101" s="238">
        <v>1.4186292000498641</v>
      </c>
      <c r="H101" s="240">
        <v>2015</v>
      </c>
      <c r="I101" s="237">
        <v>101</v>
      </c>
      <c r="J101" s="238">
        <v>32.014758186165786</v>
      </c>
      <c r="K101" s="240">
        <v>2015</v>
      </c>
      <c r="M101" s="209">
        <f t="shared" si="13"/>
        <v>27.1</v>
      </c>
      <c r="N101" s="209">
        <f t="shared" si="14"/>
        <v>1.6920000000000002</v>
      </c>
      <c r="O101" s="209">
        <f t="shared" si="15"/>
        <v>28.792000000000002</v>
      </c>
      <c r="P101" s="209">
        <f t="shared" si="16"/>
        <v>1.6920000000000002</v>
      </c>
      <c r="Q101" s="209"/>
      <c r="R101" s="209">
        <f t="shared" si="17"/>
        <v>1.4186292000498641</v>
      </c>
      <c r="S101" s="209" t="str">
        <f t="shared" si="18"/>
        <v/>
      </c>
      <c r="T101" s="209">
        <f t="shared" si="19"/>
        <v>0</v>
      </c>
      <c r="U101" s="209" t="str">
        <f t="shared" si="20"/>
        <v/>
      </c>
      <c r="V101" s="209">
        <f t="shared" si="21"/>
        <v>0.17337079995013593</v>
      </c>
      <c r="W101" s="209">
        <f t="shared" si="22"/>
        <v>0.1</v>
      </c>
      <c r="X101" s="233">
        <f t="shared" si="23"/>
        <v>1</v>
      </c>
      <c r="Y101" s="234">
        <f t="shared" si="24"/>
        <v>1</v>
      </c>
      <c r="Z101" s="234">
        <f t="shared" si="25"/>
        <v>0</v>
      </c>
    </row>
    <row r="102" spans="1:26">
      <c r="A102" s="235">
        <v>1416</v>
      </c>
      <c r="B102" s="236" t="s">
        <v>186</v>
      </c>
      <c r="C102" s="237">
        <v>18</v>
      </c>
      <c r="D102" s="238">
        <v>12.617723487696756</v>
      </c>
      <c r="E102" s="239">
        <v>1993</v>
      </c>
      <c r="F102" s="237">
        <v>6</v>
      </c>
      <c r="G102" s="238">
        <v>1.4181567457767223</v>
      </c>
      <c r="H102" s="240">
        <v>2014</v>
      </c>
      <c r="I102" s="237">
        <v>24</v>
      </c>
      <c r="J102" s="238">
        <v>14.035880233473478</v>
      </c>
      <c r="K102" s="240">
        <v>2014</v>
      </c>
      <c r="M102" s="209">
        <f t="shared" si="13"/>
        <v>10.9</v>
      </c>
      <c r="N102" s="209">
        <f t="shared" si="14"/>
        <v>1.7519999999999989</v>
      </c>
      <c r="O102" s="209">
        <f t="shared" si="15"/>
        <v>12.651999999999999</v>
      </c>
      <c r="P102" s="209">
        <f t="shared" si="16"/>
        <v>1.7519999999999989</v>
      </c>
      <c r="Q102" s="209"/>
      <c r="R102" s="209">
        <f t="shared" si="17"/>
        <v>1.4181567457767223</v>
      </c>
      <c r="S102" s="209" t="str">
        <f t="shared" si="18"/>
        <v/>
      </c>
      <c r="T102" s="209">
        <f t="shared" si="19"/>
        <v>0</v>
      </c>
      <c r="U102" s="209" t="str">
        <f t="shared" si="20"/>
        <v/>
      </c>
      <c r="V102" s="209">
        <f t="shared" si="21"/>
        <v>0.23384325422327645</v>
      </c>
      <c r="W102" s="209">
        <f t="shared" si="22"/>
        <v>0.1</v>
      </c>
      <c r="X102" s="233">
        <f t="shared" si="23"/>
        <v>1</v>
      </c>
      <c r="Y102" s="234">
        <f t="shared" si="24"/>
        <v>1</v>
      </c>
      <c r="Z102" s="234">
        <f t="shared" si="25"/>
        <v>0</v>
      </c>
    </row>
    <row r="103" spans="1:26">
      <c r="A103" s="235">
        <v>1094</v>
      </c>
      <c r="B103" s="236" t="s">
        <v>186</v>
      </c>
      <c r="C103" s="237">
        <v>18</v>
      </c>
      <c r="D103" s="238">
        <v>12.617723487696756</v>
      </c>
      <c r="E103" s="239">
        <v>2004</v>
      </c>
      <c r="F103" s="237">
        <v>6</v>
      </c>
      <c r="G103" s="238">
        <v>1.0646458657975095</v>
      </c>
      <c r="H103" s="240">
        <v>2011</v>
      </c>
      <c r="I103" s="237">
        <v>24</v>
      </c>
      <c r="J103" s="238">
        <v>13.682369353494265</v>
      </c>
      <c r="K103" s="240">
        <v>2011</v>
      </c>
      <c r="M103" s="209">
        <f t="shared" si="13"/>
        <v>10.9</v>
      </c>
      <c r="N103" s="209">
        <f t="shared" si="14"/>
        <v>1.7519999999999989</v>
      </c>
      <c r="O103" s="209">
        <f t="shared" si="15"/>
        <v>12.651999999999999</v>
      </c>
      <c r="P103" s="209">
        <f t="shared" si="16"/>
        <v>1.7519999999999989</v>
      </c>
      <c r="Q103" s="209"/>
      <c r="R103" s="209">
        <f t="shared" si="17"/>
        <v>1.0646458657975095</v>
      </c>
      <c r="S103" s="209" t="str">
        <f t="shared" si="18"/>
        <v/>
      </c>
      <c r="T103" s="209">
        <f t="shared" si="19"/>
        <v>0</v>
      </c>
      <c r="U103" s="209" t="str">
        <f t="shared" si="20"/>
        <v/>
      </c>
      <c r="V103" s="209">
        <f t="shared" si="21"/>
        <v>0.58735413420248928</v>
      </c>
      <c r="W103" s="209">
        <f t="shared" si="22"/>
        <v>0.1</v>
      </c>
      <c r="X103" s="233">
        <f t="shared" si="23"/>
        <v>1</v>
      </c>
      <c r="Y103" s="234">
        <f t="shared" si="24"/>
        <v>1</v>
      </c>
      <c r="Z103" s="234">
        <f t="shared" si="25"/>
        <v>0</v>
      </c>
    </row>
    <row r="104" spans="1:26">
      <c r="A104" s="235">
        <v>1241</v>
      </c>
      <c r="B104" s="236" t="s">
        <v>186</v>
      </c>
      <c r="C104" s="237">
        <v>20.29</v>
      </c>
      <c r="D104" s="238">
        <v>13.465403518242724</v>
      </c>
      <c r="E104" s="239" t="s">
        <v>193</v>
      </c>
      <c r="F104" s="237">
        <v>6</v>
      </c>
      <c r="G104" s="238">
        <v>2.625007735639064</v>
      </c>
      <c r="H104" s="240">
        <v>2012</v>
      </c>
      <c r="I104" s="237">
        <v>26.29</v>
      </c>
      <c r="J104" s="238">
        <v>16.090411253881786</v>
      </c>
      <c r="K104" s="240">
        <v>2012</v>
      </c>
      <c r="M104" s="209">
        <f t="shared" si="13"/>
        <v>11.568680000000001</v>
      </c>
      <c r="N104" s="209">
        <f t="shared" si="14"/>
        <v>1.7519999999999989</v>
      </c>
      <c r="O104" s="209">
        <f t="shared" si="15"/>
        <v>13.320679999999999</v>
      </c>
      <c r="P104" s="209">
        <f t="shared" si="16"/>
        <v>1.7519999999999989</v>
      </c>
      <c r="Q104" s="209"/>
      <c r="R104" s="209">
        <f t="shared" si="17"/>
        <v>1.7519999999999989</v>
      </c>
      <c r="S104" s="209" t="str">
        <f t="shared" si="18"/>
        <v/>
      </c>
      <c r="T104" s="209">
        <f t="shared" si="19"/>
        <v>0.87300773563906509</v>
      </c>
      <c r="U104" s="209" t="str">
        <f t="shared" si="20"/>
        <v/>
      </c>
      <c r="V104" s="209" t="str">
        <f t="shared" si="21"/>
        <v/>
      </c>
      <c r="W104" s="209" t="str">
        <f t="shared" si="22"/>
        <v/>
      </c>
      <c r="X104" s="233">
        <f t="shared" si="23"/>
        <v>0</v>
      </c>
      <c r="Y104" s="234">
        <f t="shared" si="24"/>
        <v>0</v>
      </c>
      <c r="Z104" s="234">
        <f t="shared" si="25"/>
        <v>0</v>
      </c>
    </row>
    <row r="105" spans="1:26">
      <c r="A105" s="235">
        <v>556</v>
      </c>
      <c r="B105" s="236" t="s">
        <v>186</v>
      </c>
      <c r="C105" s="237">
        <v>8.6560000000000006</v>
      </c>
      <c r="D105" s="238">
        <v>8.4790756060665089</v>
      </c>
      <c r="E105" s="239">
        <v>1985</v>
      </c>
      <c r="F105" s="237">
        <v>4.3439999999999994</v>
      </c>
      <c r="G105" s="238">
        <v>3.2483692675760008</v>
      </c>
      <c r="H105" s="240">
        <v>2007</v>
      </c>
      <c r="I105" s="237">
        <v>13</v>
      </c>
      <c r="J105" s="238">
        <v>11.72744487364251</v>
      </c>
      <c r="K105" s="240">
        <v>2007</v>
      </c>
      <c r="M105" s="209">
        <f t="shared" si="13"/>
        <v>7.1202079999999999</v>
      </c>
      <c r="N105" s="209">
        <f t="shared" si="14"/>
        <v>1.8157920000000001</v>
      </c>
      <c r="O105" s="209">
        <f t="shared" si="15"/>
        <v>8.9359999999999999</v>
      </c>
      <c r="P105" s="209">
        <f t="shared" si="16"/>
        <v>1.8157920000000001</v>
      </c>
      <c r="Q105" s="209"/>
      <c r="R105" s="209">
        <f t="shared" si="17"/>
        <v>1.8157920000000001</v>
      </c>
      <c r="S105" s="209" t="str">
        <f t="shared" si="18"/>
        <v/>
      </c>
      <c r="T105" s="209">
        <f t="shared" si="19"/>
        <v>1.4325772675760007</v>
      </c>
      <c r="U105" s="209" t="str">
        <f t="shared" si="20"/>
        <v/>
      </c>
      <c r="V105" s="209" t="str">
        <f t="shared" si="21"/>
        <v/>
      </c>
      <c r="W105" s="209" t="str">
        <f t="shared" si="22"/>
        <v/>
      </c>
      <c r="X105" s="233">
        <f t="shared" si="23"/>
        <v>0</v>
      </c>
      <c r="Y105" s="234">
        <f t="shared" si="24"/>
        <v>0</v>
      </c>
      <c r="Z105" s="234">
        <f t="shared" si="25"/>
        <v>0</v>
      </c>
    </row>
    <row r="106" spans="1:26">
      <c r="A106" s="235">
        <v>1233</v>
      </c>
      <c r="B106" s="236" t="s">
        <v>186</v>
      </c>
      <c r="C106" s="237">
        <v>40</v>
      </c>
      <c r="D106" s="238">
        <v>19.46560219502981</v>
      </c>
      <c r="E106" s="239">
        <v>2001</v>
      </c>
      <c r="F106" s="237">
        <v>10</v>
      </c>
      <c r="G106" s="238">
        <v>3.8904117673360803</v>
      </c>
      <c r="H106" s="240">
        <v>2011</v>
      </c>
      <c r="I106" s="237">
        <v>50</v>
      </c>
      <c r="J106" s="238">
        <v>23.356013962365889</v>
      </c>
      <c r="K106" s="240">
        <v>2011</v>
      </c>
      <c r="M106" s="209">
        <f t="shared" si="13"/>
        <v>17.324000000000002</v>
      </c>
      <c r="N106" s="209">
        <f t="shared" si="14"/>
        <v>1.879999999999999</v>
      </c>
      <c r="O106" s="209">
        <f t="shared" si="15"/>
        <v>19.204000000000001</v>
      </c>
      <c r="P106" s="209">
        <f t="shared" si="16"/>
        <v>1.879999999999999</v>
      </c>
      <c r="Q106" s="209"/>
      <c r="R106" s="209">
        <f t="shared" si="17"/>
        <v>1.879999999999999</v>
      </c>
      <c r="S106" s="209" t="str">
        <f t="shared" si="18"/>
        <v/>
      </c>
      <c r="T106" s="209">
        <f t="shared" si="19"/>
        <v>2.0104117673360813</v>
      </c>
      <c r="U106" s="209" t="str">
        <f t="shared" si="20"/>
        <v/>
      </c>
      <c r="V106" s="209" t="str">
        <f t="shared" si="21"/>
        <v/>
      </c>
      <c r="W106" s="209" t="str">
        <f t="shared" si="22"/>
        <v/>
      </c>
      <c r="X106" s="233">
        <f t="shared" si="23"/>
        <v>0</v>
      </c>
      <c r="Y106" s="234">
        <f t="shared" si="24"/>
        <v>0</v>
      </c>
      <c r="Z106" s="234">
        <f t="shared" si="25"/>
        <v>0</v>
      </c>
    </row>
    <row r="107" spans="1:26">
      <c r="A107" s="235">
        <v>654</v>
      </c>
      <c r="B107" s="236" t="s">
        <v>186</v>
      </c>
      <c r="C107" s="237">
        <v>7.29</v>
      </c>
      <c r="D107" s="238">
        <v>7.7241433780050741</v>
      </c>
      <c r="E107" s="239">
        <v>1976</v>
      </c>
      <c r="F107" s="237">
        <v>4.4099999999999993</v>
      </c>
      <c r="G107" s="238">
        <v>0.73672544554632269</v>
      </c>
      <c r="H107" s="240">
        <v>2007</v>
      </c>
      <c r="I107" s="237">
        <v>11.7</v>
      </c>
      <c r="J107" s="238">
        <v>8.4608688235513974</v>
      </c>
      <c r="K107" s="240">
        <v>2007</v>
      </c>
      <c r="M107" s="209">
        <f t="shared" si="13"/>
        <v>6.4971399999999999</v>
      </c>
      <c r="N107" s="209">
        <f t="shared" si="14"/>
        <v>1.8954599999999999</v>
      </c>
      <c r="O107" s="209">
        <f t="shared" si="15"/>
        <v>8.3925999999999998</v>
      </c>
      <c r="P107" s="209">
        <f t="shared" si="16"/>
        <v>1.8954599999999999</v>
      </c>
      <c r="Q107" s="209"/>
      <c r="R107" s="209">
        <f t="shared" si="17"/>
        <v>0.73672544554632269</v>
      </c>
      <c r="S107" s="209" t="str">
        <f t="shared" si="18"/>
        <v/>
      </c>
      <c r="T107" s="209">
        <f t="shared" si="19"/>
        <v>0</v>
      </c>
      <c r="U107" s="209" t="str">
        <f t="shared" si="20"/>
        <v/>
      </c>
      <c r="V107" s="209">
        <f t="shared" si="21"/>
        <v>1.0587345544536773</v>
      </c>
      <c r="W107" s="209">
        <f t="shared" si="22"/>
        <v>0.1</v>
      </c>
      <c r="X107" s="233">
        <f t="shared" si="23"/>
        <v>1</v>
      </c>
      <c r="Y107" s="234">
        <f t="shared" si="24"/>
        <v>1</v>
      </c>
      <c r="Z107" s="234">
        <f t="shared" si="25"/>
        <v>0</v>
      </c>
    </row>
    <row r="108" spans="1:26">
      <c r="A108" s="235">
        <v>366</v>
      </c>
      <c r="B108" s="236" t="s">
        <v>186</v>
      </c>
      <c r="C108" s="237">
        <v>11.1</v>
      </c>
      <c r="D108" s="238">
        <v>9.7048711745993099</v>
      </c>
      <c r="E108" s="239">
        <v>1981</v>
      </c>
      <c r="F108" s="237">
        <v>4.8000000000000007</v>
      </c>
      <c r="G108" s="238">
        <v>0.60207988766843201</v>
      </c>
      <c r="H108" s="240">
        <v>2003</v>
      </c>
      <c r="I108" s="237">
        <v>15.9</v>
      </c>
      <c r="J108" s="238">
        <v>10.306951062267743</v>
      </c>
      <c r="K108" s="240">
        <v>2003</v>
      </c>
      <c r="M108" s="209">
        <f t="shared" si="13"/>
        <v>8.1417999999999999</v>
      </c>
      <c r="N108" s="209">
        <f t="shared" si="14"/>
        <v>2.0063999999999993</v>
      </c>
      <c r="O108" s="209">
        <f t="shared" si="15"/>
        <v>10.148199999999999</v>
      </c>
      <c r="P108" s="209">
        <f t="shared" si="16"/>
        <v>2.0063999999999993</v>
      </c>
      <c r="Q108" s="209"/>
      <c r="R108" s="209">
        <f t="shared" si="17"/>
        <v>0.60207988766843201</v>
      </c>
      <c r="S108" s="209" t="str">
        <f t="shared" si="18"/>
        <v/>
      </c>
      <c r="T108" s="209">
        <f t="shared" si="19"/>
        <v>0</v>
      </c>
      <c r="U108" s="209" t="str">
        <f t="shared" si="20"/>
        <v/>
      </c>
      <c r="V108" s="209">
        <f t="shared" si="21"/>
        <v>1.3043201123315673</v>
      </c>
      <c r="W108" s="209">
        <f t="shared" si="22"/>
        <v>0.1</v>
      </c>
      <c r="X108" s="233">
        <f t="shared" si="23"/>
        <v>1</v>
      </c>
      <c r="Y108" s="234">
        <f t="shared" si="24"/>
        <v>1</v>
      </c>
      <c r="Z108" s="234">
        <f t="shared" si="25"/>
        <v>0</v>
      </c>
    </row>
    <row r="109" spans="1:26">
      <c r="A109" s="235">
        <v>1466</v>
      </c>
      <c r="B109" s="236" t="s">
        <v>186</v>
      </c>
      <c r="C109" s="237">
        <v>10.07</v>
      </c>
      <c r="D109" s="238">
        <v>9.2050613772766834</v>
      </c>
      <c r="E109" s="239">
        <v>1985</v>
      </c>
      <c r="F109" s="237">
        <v>4.93</v>
      </c>
      <c r="G109" s="238">
        <v>4.634839878669343</v>
      </c>
      <c r="H109" s="240">
        <v>2015</v>
      </c>
      <c r="I109" s="237">
        <v>15</v>
      </c>
      <c r="J109" s="238">
        <v>13.839901255946026</v>
      </c>
      <c r="K109" s="240">
        <v>2015</v>
      </c>
      <c r="M109" s="209">
        <f t="shared" si="13"/>
        <v>7.7112600000000002</v>
      </c>
      <c r="N109" s="209">
        <f t="shared" si="14"/>
        <v>2.06074</v>
      </c>
      <c r="O109" s="209">
        <f t="shared" si="15"/>
        <v>9.7720000000000002</v>
      </c>
      <c r="P109" s="209">
        <f t="shared" si="16"/>
        <v>2.06074</v>
      </c>
      <c r="Q109" s="209"/>
      <c r="R109" s="209">
        <f t="shared" si="17"/>
        <v>2.06074</v>
      </c>
      <c r="S109" s="209" t="str">
        <f t="shared" si="18"/>
        <v/>
      </c>
      <c r="T109" s="209">
        <f t="shared" si="19"/>
        <v>2.574099878669343</v>
      </c>
      <c r="U109" s="209" t="str">
        <f t="shared" si="20"/>
        <v/>
      </c>
      <c r="V109" s="209" t="str">
        <f t="shared" si="21"/>
        <v/>
      </c>
      <c r="W109" s="209" t="str">
        <f t="shared" si="22"/>
        <v/>
      </c>
      <c r="X109" s="233">
        <f t="shared" si="23"/>
        <v>0</v>
      </c>
      <c r="Y109" s="234">
        <f t="shared" si="24"/>
        <v>0</v>
      </c>
      <c r="Z109" s="234">
        <f t="shared" si="25"/>
        <v>0</v>
      </c>
    </row>
    <row r="110" spans="1:26">
      <c r="A110" s="235">
        <v>873</v>
      </c>
      <c r="B110" s="236" t="s">
        <v>186</v>
      </c>
      <c r="C110" s="237">
        <v>38</v>
      </c>
      <c r="D110" s="238">
        <v>18.930974345875899</v>
      </c>
      <c r="E110" s="239" t="s">
        <v>193</v>
      </c>
      <c r="F110" s="237">
        <v>10</v>
      </c>
      <c r="G110" s="238">
        <v>10.835025062169574</v>
      </c>
      <c r="H110" s="240">
        <v>2011</v>
      </c>
      <c r="I110" s="237">
        <v>48</v>
      </c>
      <c r="J110" s="238">
        <v>29.765999408045474</v>
      </c>
      <c r="K110" s="240">
        <v>2011</v>
      </c>
      <c r="M110" s="209">
        <f t="shared" si="13"/>
        <v>16.739999999999998</v>
      </c>
      <c r="N110" s="209">
        <f t="shared" si="14"/>
        <v>2.088000000000001</v>
      </c>
      <c r="O110" s="209">
        <f t="shared" si="15"/>
        <v>18.827999999999999</v>
      </c>
      <c r="P110" s="209">
        <f t="shared" si="16"/>
        <v>2.088000000000001</v>
      </c>
      <c r="Q110" s="209"/>
      <c r="R110" s="209">
        <f t="shared" si="17"/>
        <v>2.088000000000001</v>
      </c>
      <c r="S110" s="209" t="str">
        <f t="shared" si="18"/>
        <v/>
      </c>
      <c r="T110" s="209">
        <f t="shared" si="19"/>
        <v>8.7470250621695733</v>
      </c>
      <c r="U110" s="209" t="str">
        <f t="shared" si="20"/>
        <v/>
      </c>
      <c r="V110" s="209" t="str">
        <f t="shared" si="21"/>
        <v/>
      </c>
      <c r="W110" s="209" t="str">
        <f t="shared" si="22"/>
        <v/>
      </c>
      <c r="X110" s="233">
        <f t="shared" si="23"/>
        <v>0</v>
      </c>
      <c r="Y110" s="234">
        <f t="shared" si="24"/>
        <v>0</v>
      </c>
      <c r="Z110" s="234">
        <f t="shared" si="25"/>
        <v>0</v>
      </c>
    </row>
    <row r="111" spans="1:26">
      <c r="A111" s="235">
        <v>1047</v>
      </c>
      <c r="B111" s="236" t="s">
        <v>186</v>
      </c>
      <c r="C111" s="237">
        <v>10</v>
      </c>
      <c r="D111" s="238">
        <v>9.1702642415128466</v>
      </c>
      <c r="E111" s="239">
        <v>1965</v>
      </c>
      <c r="F111" s="237">
        <v>5</v>
      </c>
      <c r="G111" s="238">
        <v>6.2586429220605622</v>
      </c>
      <c r="H111" s="240">
        <v>2012</v>
      </c>
      <c r="I111" s="237">
        <v>15</v>
      </c>
      <c r="J111" s="238">
        <v>15.42890716357341</v>
      </c>
      <c r="K111" s="240">
        <v>2012</v>
      </c>
      <c r="M111" s="209">
        <f t="shared" si="13"/>
        <v>7.6820000000000004</v>
      </c>
      <c r="N111" s="209">
        <f t="shared" si="14"/>
        <v>2.09</v>
      </c>
      <c r="O111" s="209">
        <f t="shared" si="15"/>
        <v>9.7720000000000002</v>
      </c>
      <c r="P111" s="209">
        <f t="shared" si="16"/>
        <v>2.09</v>
      </c>
      <c r="Q111" s="209"/>
      <c r="R111" s="209">
        <f t="shared" si="17"/>
        <v>2.09</v>
      </c>
      <c r="S111" s="209" t="str">
        <f t="shared" si="18"/>
        <v/>
      </c>
      <c r="T111" s="209">
        <f t="shared" si="19"/>
        <v>4.1686429220605623</v>
      </c>
      <c r="U111" s="209" t="str">
        <f t="shared" si="20"/>
        <v/>
      </c>
      <c r="V111" s="209" t="str">
        <f t="shared" si="21"/>
        <v/>
      </c>
      <c r="W111" s="209" t="str">
        <f t="shared" si="22"/>
        <v/>
      </c>
      <c r="X111" s="233">
        <f t="shared" si="23"/>
        <v>0</v>
      </c>
      <c r="Y111" s="234">
        <f t="shared" si="24"/>
        <v>0</v>
      </c>
      <c r="Z111" s="234">
        <f t="shared" si="25"/>
        <v>0</v>
      </c>
    </row>
    <row r="112" spans="1:26">
      <c r="A112" s="235">
        <v>1078</v>
      </c>
      <c r="B112" s="236" t="s">
        <v>186</v>
      </c>
      <c r="C112" s="237">
        <v>17.66</v>
      </c>
      <c r="D112" s="238">
        <v>12.487756833635077</v>
      </c>
      <c r="E112" s="239">
        <v>1957</v>
      </c>
      <c r="F112" s="237">
        <v>7.34</v>
      </c>
      <c r="G112" s="238">
        <v>1.0936387702296273</v>
      </c>
      <c r="H112" s="240">
        <v>2011</v>
      </c>
      <c r="I112" s="237">
        <v>25</v>
      </c>
      <c r="J112" s="238">
        <v>13.581395603864705</v>
      </c>
      <c r="K112" s="240">
        <v>2011</v>
      </c>
      <c r="M112" s="209">
        <f t="shared" si="13"/>
        <v>10.80072</v>
      </c>
      <c r="N112" s="209">
        <f t="shared" si="14"/>
        <v>2.1432800000000007</v>
      </c>
      <c r="O112" s="209">
        <f t="shared" si="15"/>
        <v>12.944000000000001</v>
      </c>
      <c r="P112" s="209">
        <f t="shared" si="16"/>
        <v>2.1432800000000007</v>
      </c>
      <c r="Q112" s="209"/>
      <c r="R112" s="209">
        <f t="shared" si="17"/>
        <v>1.0936387702296273</v>
      </c>
      <c r="S112" s="209" t="str">
        <f t="shared" si="18"/>
        <v/>
      </c>
      <c r="T112" s="209">
        <f t="shared" si="19"/>
        <v>0</v>
      </c>
      <c r="U112" s="209" t="str">
        <f t="shared" si="20"/>
        <v/>
      </c>
      <c r="V112" s="209">
        <f t="shared" si="21"/>
        <v>0.94964122977037335</v>
      </c>
      <c r="W112" s="209">
        <f t="shared" si="22"/>
        <v>0.1</v>
      </c>
      <c r="X112" s="233">
        <f t="shared" si="23"/>
        <v>1</v>
      </c>
      <c r="Y112" s="234">
        <f t="shared" si="24"/>
        <v>1</v>
      </c>
      <c r="Z112" s="234">
        <f t="shared" si="25"/>
        <v>0</v>
      </c>
    </row>
    <row r="113" spans="1:27">
      <c r="A113" s="235">
        <v>720</v>
      </c>
      <c r="B113" s="236" t="s">
        <v>186</v>
      </c>
      <c r="C113" s="237">
        <v>5.29</v>
      </c>
      <c r="D113" s="238">
        <v>6.4898288793941932</v>
      </c>
      <c r="E113" s="239">
        <v>1974</v>
      </c>
      <c r="F113" s="237">
        <v>3.9099999999999993</v>
      </c>
      <c r="G113" s="238">
        <v>3.214674226156069</v>
      </c>
      <c r="H113" s="240">
        <v>2009</v>
      </c>
      <c r="I113" s="237">
        <v>9.1999999999999993</v>
      </c>
      <c r="J113" s="238">
        <v>9.7045031055502626</v>
      </c>
      <c r="K113" s="240">
        <v>2009</v>
      </c>
      <c r="M113" s="209">
        <f t="shared" si="13"/>
        <v>5.1651400000000001</v>
      </c>
      <c r="N113" s="209">
        <f t="shared" si="14"/>
        <v>2.1824599999999998</v>
      </c>
      <c r="O113" s="209">
        <f t="shared" si="15"/>
        <v>7.3475999999999999</v>
      </c>
      <c r="P113" s="209">
        <f t="shared" si="16"/>
        <v>2.1824599999999998</v>
      </c>
      <c r="Q113" s="209"/>
      <c r="R113" s="209">
        <f t="shared" si="17"/>
        <v>2.1824599999999998</v>
      </c>
      <c r="S113" s="209" t="str">
        <f t="shared" si="18"/>
        <v/>
      </c>
      <c r="T113" s="209">
        <f t="shared" si="19"/>
        <v>1.0322142261560692</v>
      </c>
      <c r="U113" s="209" t="str">
        <f t="shared" si="20"/>
        <v/>
      </c>
      <c r="V113" s="209" t="str">
        <f t="shared" si="21"/>
        <v/>
      </c>
      <c r="W113" s="209" t="str">
        <f t="shared" si="22"/>
        <v/>
      </c>
      <c r="X113" s="233">
        <f t="shared" si="23"/>
        <v>0</v>
      </c>
      <c r="Y113" s="234">
        <f t="shared" si="24"/>
        <v>0</v>
      </c>
      <c r="Z113" s="234">
        <f t="shared" si="25"/>
        <v>0</v>
      </c>
      <c r="AA113" s="208"/>
    </row>
    <row r="114" spans="1:27">
      <c r="A114" s="235">
        <v>1494</v>
      </c>
      <c r="B114" s="236" t="s">
        <v>186</v>
      </c>
      <c r="C114" s="237">
        <v>13.3</v>
      </c>
      <c r="D114" s="238">
        <v>10.705983966639414</v>
      </c>
      <c r="E114" s="239">
        <v>0</v>
      </c>
      <c r="F114" s="237">
        <v>6</v>
      </c>
      <c r="G114" s="238">
        <v>6.4297485673579153</v>
      </c>
      <c r="H114" s="240">
        <v>2014</v>
      </c>
      <c r="I114" s="237">
        <v>19.3</v>
      </c>
      <c r="J114" s="238">
        <v>17.135732533997327</v>
      </c>
      <c r="K114" s="240">
        <v>2014</v>
      </c>
      <c r="M114" s="209">
        <f t="shared" si="13"/>
        <v>9.0614000000000008</v>
      </c>
      <c r="N114" s="209">
        <f t="shared" si="14"/>
        <v>2.2181999999999995</v>
      </c>
      <c r="O114" s="209">
        <f t="shared" si="15"/>
        <v>11.2796</v>
      </c>
      <c r="P114" s="209">
        <f t="shared" si="16"/>
        <v>2.2181999999999995</v>
      </c>
      <c r="Q114" s="209"/>
      <c r="R114" s="209">
        <f t="shared" si="17"/>
        <v>2.2181999999999995</v>
      </c>
      <c r="S114" s="209" t="str">
        <f t="shared" si="18"/>
        <v/>
      </c>
      <c r="T114" s="209">
        <f t="shared" si="19"/>
        <v>4.2115485673579158</v>
      </c>
      <c r="U114" s="209" t="str">
        <f t="shared" si="20"/>
        <v/>
      </c>
      <c r="V114" s="209" t="str">
        <f t="shared" si="21"/>
        <v/>
      </c>
      <c r="W114" s="209" t="str">
        <f t="shared" si="22"/>
        <v/>
      </c>
      <c r="X114" s="233">
        <f t="shared" si="23"/>
        <v>0</v>
      </c>
      <c r="Y114" s="234">
        <f t="shared" si="24"/>
        <v>0</v>
      </c>
      <c r="Z114" s="234">
        <f t="shared" si="25"/>
        <v>0</v>
      </c>
    </row>
    <row r="115" spans="1:27">
      <c r="A115" s="235">
        <v>1045</v>
      </c>
      <c r="B115" s="236" t="s">
        <v>186</v>
      </c>
      <c r="C115" s="237">
        <v>24.065999999999999</v>
      </c>
      <c r="D115" s="238">
        <v>14.772824351032877</v>
      </c>
      <c r="E115" s="239">
        <v>1971</v>
      </c>
      <c r="F115" s="237">
        <v>7.9340000000000011</v>
      </c>
      <c r="G115" s="238">
        <v>3.8009199870921253</v>
      </c>
      <c r="H115" s="240">
        <v>2011</v>
      </c>
      <c r="I115" s="237">
        <v>32</v>
      </c>
      <c r="J115" s="238">
        <v>18.573744338125003</v>
      </c>
      <c r="K115" s="240">
        <v>2011</v>
      </c>
      <c r="M115" s="209">
        <f t="shared" si="13"/>
        <v>12.671272</v>
      </c>
      <c r="N115" s="209">
        <f t="shared" si="14"/>
        <v>2.3167279999999995</v>
      </c>
      <c r="O115" s="209">
        <f t="shared" si="15"/>
        <v>14.988</v>
      </c>
      <c r="P115" s="209">
        <f t="shared" si="16"/>
        <v>2.3167279999999995</v>
      </c>
      <c r="Q115" s="209"/>
      <c r="R115" s="209">
        <f t="shared" si="17"/>
        <v>2.3167279999999995</v>
      </c>
      <c r="S115" s="209" t="str">
        <f t="shared" si="18"/>
        <v/>
      </c>
      <c r="T115" s="209">
        <f t="shared" si="19"/>
        <v>1.4841919870921259</v>
      </c>
      <c r="U115" s="209" t="str">
        <f t="shared" si="20"/>
        <v/>
      </c>
      <c r="V115" s="209" t="str">
        <f t="shared" si="21"/>
        <v/>
      </c>
      <c r="W115" s="209" t="str">
        <f t="shared" si="22"/>
        <v/>
      </c>
      <c r="X115" s="233">
        <f t="shared" si="23"/>
        <v>0</v>
      </c>
      <c r="Y115" s="234">
        <f t="shared" si="24"/>
        <v>0</v>
      </c>
      <c r="Z115" s="234">
        <f t="shared" si="25"/>
        <v>0</v>
      </c>
    </row>
    <row r="116" spans="1:27">
      <c r="A116" s="235">
        <v>1646</v>
      </c>
      <c r="B116" s="236" t="s">
        <v>186</v>
      </c>
      <c r="C116" s="237">
        <v>2.88</v>
      </c>
      <c r="D116" s="238">
        <v>4.6651028925488243</v>
      </c>
      <c r="E116" s="239" t="s">
        <v>193</v>
      </c>
      <c r="F116" s="237">
        <v>3.5200000000000005</v>
      </c>
      <c r="G116" s="238">
        <v>6.6895680450065891</v>
      </c>
      <c r="H116" s="240">
        <v>2016</v>
      </c>
      <c r="I116" s="237">
        <v>6.4</v>
      </c>
      <c r="J116" s="238">
        <v>11.354670937555413</v>
      </c>
      <c r="K116" s="240">
        <v>2016</v>
      </c>
      <c r="M116" s="209">
        <f t="shared" si="13"/>
        <v>3.5600800000000001</v>
      </c>
      <c r="N116" s="209">
        <f t="shared" si="14"/>
        <v>2.3443199999999997</v>
      </c>
      <c r="O116" s="209">
        <f t="shared" si="15"/>
        <v>5.9043999999999999</v>
      </c>
      <c r="P116" s="209">
        <f t="shared" si="16"/>
        <v>2.3443199999999997</v>
      </c>
      <c r="Q116" s="209"/>
      <c r="R116" s="209">
        <f t="shared" si="17"/>
        <v>2.3443199999999997</v>
      </c>
      <c r="S116" s="209" t="str">
        <f t="shared" si="18"/>
        <v/>
      </c>
      <c r="T116" s="209">
        <f t="shared" si="19"/>
        <v>4.3452480450065893</v>
      </c>
      <c r="U116" s="209" t="str">
        <f t="shared" si="20"/>
        <v/>
      </c>
      <c r="V116" s="209" t="str">
        <f t="shared" si="21"/>
        <v/>
      </c>
      <c r="W116" s="209" t="str">
        <f t="shared" si="22"/>
        <v/>
      </c>
      <c r="X116" s="233">
        <f t="shared" si="23"/>
        <v>0</v>
      </c>
      <c r="Y116" s="234">
        <f t="shared" si="24"/>
        <v>0</v>
      </c>
      <c r="Z116" s="234">
        <f t="shared" si="25"/>
        <v>0</v>
      </c>
    </row>
    <row r="117" spans="1:27">
      <c r="A117" s="235">
        <v>1568</v>
      </c>
      <c r="B117" s="236" t="s">
        <v>186</v>
      </c>
      <c r="C117" s="237">
        <v>27.7</v>
      </c>
      <c r="D117" s="238">
        <v>15.944996162162351</v>
      </c>
      <c r="E117" s="239">
        <v>1997</v>
      </c>
      <c r="F117" s="237">
        <v>8.0999999999999979</v>
      </c>
      <c r="G117" s="238">
        <v>3.5848996641236104</v>
      </c>
      <c r="H117" s="240">
        <v>2015</v>
      </c>
      <c r="I117" s="237">
        <v>35.799999999999997</v>
      </c>
      <c r="J117" s="238">
        <v>19.529895826285962</v>
      </c>
      <c r="K117" s="240">
        <v>2015</v>
      </c>
      <c r="M117" s="209">
        <f t="shared" si="13"/>
        <v>13.7324</v>
      </c>
      <c r="N117" s="209">
        <f t="shared" si="14"/>
        <v>2.3651999999999997</v>
      </c>
      <c r="O117" s="209">
        <f t="shared" si="15"/>
        <v>16.0976</v>
      </c>
      <c r="P117" s="209">
        <f t="shared" si="16"/>
        <v>2.3651999999999997</v>
      </c>
      <c r="Q117" s="209"/>
      <c r="R117" s="209">
        <f t="shared" si="17"/>
        <v>2.3651999999999997</v>
      </c>
      <c r="S117" s="209" t="str">
        <f t="shared" si="18"/>
        <v/>
      </c>
      <c r="T117" s="209">
        <f t="shared" si="19"/>
        <v>1.2196996641236106</v>
      </c>
      <c r="U117" s="209" t="str">
        <f t="shared" si="20"/>
        <v/>
      </c>
      <c r="V117" s="209" t="str">
        <f t="shared" si="21"/>
        <v/>
      </c>
      <c r="W117" s="209" t="str">
        <f t="shared" si="22"/>
        <v/>
      </c>
      <c r="X117" s="233">
        <f t="shared" si="23"/>
        <v>0</v>
      </c>
      <c r="Y117" s="234">
        <f t="shared" si="24"/>
        <v>0</v>
      </c>
      <c r="Z117" s="234">
        <f t="shared" si="25"/>
        <v>0</v>
      </c>
    </row>
    <row r="118" spans="1:27">
      <c r="A118" s="235">
        <v>554</v>
      </c>
      <c r="B118" s="236" t="s">
        <v>186</v>
      </c>
      <c r="C118" s="237">
        <v>23</v>
      </c>
      <c r="D118" s="238">
        <v>14.413866304209847</v>
      </c>
      <c r="E118" s="239">
        <v>1968</v>
      </c>
      <c r="F118" s="237">
        <v>8.2600000000000016</v>
      </c>
      <c r="G118" s="238">
        <v>1.061095708813089</v>
      </c>
      <c r="H118" s="240">
        <v>2006</v>
      </c>
      <c r="I118" s="237">
        <v>31.26</v>
      </c>
      <c r="J118" s="238">
        <v>15.474962013022935</v>
      </c>
      <c r="K118" s="240">
        <v>2006</v>
      </c>
      <c r="M118" s="209">
        <f t="shared" si="13"/>
        <v>12.36</v>
      </c>
      <c r="N118" s="209">
        <f t="shared" si="14"/>
        <v>2.4119200000000003</v>
      </c>
      <c r="O118" s="209">
        <f t="shared" si="15"/>
        <v>14.77192</v>
      </c>
      <c r="P118" s="209">
        <f t="shared" si="16"/>
        <v>2.4119200000000003</v>
      </c>
      <c r="Q118" s="209"/>
      <c r="R118" s="209">
        <f t="shared" si="17"/>
        <v>1.061095708813089</v>
      </c>
      <c r="S118" s="209" t="str">
        <f t="shared" si="18"/>
        <v/>
      </c>
      <c r="T118" s="209">
        <f t="shared" si="19"/>
        <v>0</v>
      </c>
      <c r="U118" s="209" t="str">
        <f t="shared" si="20"/>
        <v/>
      </c>
      <c r="V118" s="209">
        <f t="shared" si="21"/>
        <v>1.2508242911869112</v>
      </c>
      <c r="W118" s="209">
        <f t="shared" si="22"/>
        <v>0.1</v>
      </c>
      <c r="X118" s="233">
        <f t="shared" si="23"/>
        <v>1</v>
      </c>
      <c r="Y118" s="234">
        <f t="shared" si="24"/>
        <v>1</v>
      </c>
      <c r="Z118" s="234">
        <f t="shared" si="25"/>
        <v>0</v>
      </c>
    </row>
    <row r="119" spans="1:27">
      <c r="A119" s="235">
        <v>1083</v>
      </c>
      <c r="B119" s="236" t="s">
        <v>186</v>
      </c>
      <c r="C119" s="237">
        <v>7.53</v>
      </c>
      <c r="D119" s="238">
        <v>7.8611881280350051</v>
      </c>
      <c r="E119" s="239">
        <v>1981</v>
      </c>
      <c r="F119" s="237">
        <v>5.87</v>
      </c>
      <c r="G119" s="238">
        <v>7.4125108979310461</v>
      </c>
      <c r="H119" s="240">
        <v>2011</v>
      </c>
      <c r="I119" s="237">
        <v>13.4</v>
      </c>
      <c r="J119" s="238">
        <v>15.273699025966051</v>
      </c>
      <c r="K119" s="240">
        <v>2011</v>
      </c>
      <c r="M119" s="209">
        <f t="shared" si="13"/>
        <v>6.64954</v>
      </c>
      <c r="N119" s="209">
        <f t="shared" si="14"/>
        <v>2.4536599999999993</v>
      </c>
      <c r="O119" s="209">
        <f t="shared" si="15"/>
        <v>9.1031999999999993</v>
      </c>
      <c r="P119" s="209">
        <f t="shared" si="16"/>
        <v>2.4536599999999993</v>
      </c>
      <c r="Q119" s="209"/>
      <c r="R119" s="209">
        <f t="shared" si="17"/>
        <v>2.4536599999999993</v>
      </c>
      <c r="S119" s="209" t="str">
        <f t="shared" si="18"/>
        <v/>
      </c>
      <c r="T119" s="209">
        <f t="shared" si="19"/>
        <v>4.9588508979310468</v>
      </c>
      <c r="U119" s="209" t="str">
        <f t="shared" si="20"/>
        <v/>
      </c>
      <c r="V119" s="209" t="str">
        <f t="shared" si="21"/>
        <v/>
      </c>
      <c r="W119" s="209" t="str">
        <f t="shared" si="22"/>
        <v/>
      </c>
      <c r="X119" s="233">
        <f t="shared" si="23"/>
        <v>0</v>
      </c>
      <c r="Y119" s="234">
        <f t="shared" si="24"/>
        <v>0</v>
      </c>
      <c r="Z119" s="234">
        <f t="shared" si="25"/>
        <v>0</v>
      </c>
    </row>
    <row r="120" spans="1:27">
      <c r="A120" s="235">
        <v>317</v>
      </c>
      <c r="B120" s="236" t="s">
        <v>186</v>
      </c>
      <c r="C120" s="237">
        <v>26.67</v>
      </c>
      <c r="D120" s="238">
        <v>15.620297193443895</v>
      </c>
      <c r="E120" s="239">
        <v>1978</v>
      </c>
      <c r="F120" s="237">
        <v>8.4600000000000009</v>
      </c>
      <c r="G120" s="238">
        <v>3.7336154837609361</v>
      </c>
      <c r="H120" s="240">
        <v>2002</v>
      </c>
      <c r="I120" s="237">
        <v>35.130000000000003</v>
      </c>
      <c r="J120" s="238">
        <v>19.353912677204832</v>
      </c>
      <c r="K120" s="240">
        <v>2002</v>
      </c>
      <c r="M120" s="209">
        <f t="shared" si="13"/>
        <v>13.43164</v>
      </c>
      <c r="N120" s="209">
        <f t="shared" si="14"/>
        <v>2.470320000000001</v>
      </c>
      <c r="O120" s="209">
        <f t="shared" si="15"/>
        <v>15.901960000000001</v>
      </c>
      <c r="P120" s="209">
        <f t="shared" si="16"/>
        <v>2.470320000000001</v>
      </c>
      <c r="Q120" s="209"/>
      <c r="R120" s="209">
        <f t="shared" si="17"/>
        <v>2.470320000000001</v>
      </c>
      <c r="S120" s="209" t="str">
        <f t="shared" si="18"/>
        <v/>
      </c>
      <c r="T120" s="209">
        <f t="shared" si="19"/>
        <v>1.2632954837609351</v>
      </c>
      <c r="U120" s="209" t="str">
        <f t="shared" si="20"/>
        <v/>
      </c>
      <c r="V120" s="209" t="str">
        <f t="shared" si="21"/>
        <v/>
      </c>
      <c r="W120" s="209" t="str">
        <f t="shared" si="22"/>
        <v/>
      </c>
      <c r="X120" s="233">
        <f t="shared" si="23"/>
        <v>0</v>
      </c>
      <c r="Y120" s="234">
        <f t="shared" si="24"/>
        <v>0</v>
      </c>
      <c r="Z120" s="234">
        <f t="shared" si="25"/>
        <v>0</v>
      </c>
    </row>
    <row r="121" spans="1:27">
      <c r="A121" s="235">
        <v>836</v>
      </c>
      <c r="B121" s="236" t="s">
        <v>186</v>
      </c>
      <c r="C121" s="237">
        <v>33.963000000000001</v>
      </c>
      <c r="D121" s="238">
        <v>17.811044806292045</v>
      </c>
      <c r="E121" s="239">
        <v>1974</v>
      </c>
      <c r="F121" s="237">
        <v>10.036999999999999</v>
      </c>
      <c r="G121" s="238">
        <v>0.20824846319974696</v>
      </c>
      <c r="H121" s="240">
        <v>2008</v>
      </c>
      <c r="I121" s="237">
        <v>44</v>
      </c>
      <c r="J121" s="238">
        <v>18.019293269491794</v>
      </c>
      <c r="K121" s="240">
        <v>2008</v>
      </c>
      <c r="M121" s="209">
        <f t="shared" si="13"/>
        <v>15.561196000000001</v>
      </c>
      <c r="N121" s="209">
        <f t="shared" si="14"/>
        <v>2.5148039999999998</v>
      </c>
      <c r="O121" s="209">
        <f t="shared" si="15"/>
        <v>18.076000000000001</v>
      </c>
      <c r="P121" s="209">
        <f t="shared" si="16"/>
        <v>2.5148039999999998</v>
      </c>
      <c r="Q121" s="209"/>
      <c r="R121" s="209">
        <f t="shared" si="17"/>
        <v>0.20824846319974696</v>
      </c>
      <c r="S121" s="209" t="str">
        <f t="shared" si="18"/>
        <v/>
      </c>
      <c r="T121" s="209">
        <f t="shared" si="19"/>
        <v>0</v>
      </c>
      <c r="U121" s="209" t="str">
        <f t="shared" si="20"/>
        <v/>
      </c>
      <c r="V121" s="209">
        <f t="shared" si="21"/>
        <v>2.206555536800253</v>
      </c>
      <c r="W121" s="209">
        <f t="shared" si="22"/>
        <v>0.1</v>
      </c>
      <c r="X121" s="233">
        <f t="shared" si="23"/>
        <v>1</v>
      </c>
      <c r="Y121" s="234">
        <f t="shared" si="24"/>
        <v>1</v>
      </c>
      <c r="Z121" s="234">
        <f t="shared" si="25"/>
        <v>0</v>
      </c>
    </row>
    <row r="122" spans="1:27">
      <c r="A122" s="235">
        <v>170</v>
      </c>
      <c r="B122" s="236" t="s">
        <v>186</v>
      </c>
      <c r="C122" s="237">
        <v>7.9</v>
      </c>
      <c r="D122" s="238">
        <v>8.068613280706769</v>
      </c>
      <c r="E122" s="239">
        <v>1972</v>
      </c>
      <c r="F122" s="237">
        <v>6.1</v>
      </c>
      <c r="G122" s="238">
        <v>2.9004939377112939</v>
      </c>
      <c r="H122" s="240">
        <v>2001</v>
      </c>
      <c r="I122" s="237">
        <v>14</v>
      </c>
      <c r="J122" s="238">
        <v>10.969107218418063</v>
      </c>
      <c r="K122" s="240">
        <v>2001</v>
      </c>
      <c r="M122" s="209">
        <f t="shared" si="13"/>
        <v>6.8041999999999998</v>
      </c>
      <c r="N122" s="209">
        <f t="shared" si="14"/>
        <v>2.5497999999999994</v>
      </c>
      <c r="O122" s="209">
        <f t="shared" si="15"/>
        <v>9.3539999999999992</v>
      </c>
      <c r="P122" s="209">
        <f t="shared" si="16"/>
        <v>2.5497999999999994</v>
      </c>
      <c r="Q122" s="209"/>
      <c r="R122" s="209">
        <f t="shared" si="17"/>
        <v>2.5497999999999994</v>
      </c>
      <c r="S122" s="209" t="str">
        <f t="shared" si="18"/>
        <v/>
      </c>
      <c r="T122" s="209">
        <f t="shared" si="19"/>
        <v>0.35069393771129453</v>
      </c>
      <c r="U122" s="209" t="str">
        <f t="shared" si="20"/>
        <v/>
      </c>
      <c r="V122" s="209" t="str">
        <f t="shared" si="21"/>
        <v/>
      </c>
      <c r="W122" s="209" t="str">
        <f t="shared" si="22"/>
        <v/>
      </c>
      <c r="X122" s="233">
        <f t="shared" si="23"/>
        <v>0</v>
      </c>
      <c r="Y122" s="234">
        <f t="shared" si="24"/>
        <v>0</v>
      </c>
      <c r="Z122" s="234">
        <f t="shared" si="25"/>
        <v>0</v>
      </c>
    </row>
    <row r="123" spans="1:27">
      <c r="A123" s="235">
        <v>170</v>
      </c>
      <c r="B123" s="236" t="s">
        <v>186</v>
      </c>
      <c r="C123" s="237">
        <v>17.7</v>
      </c>
      <c r="D123" s="238">
        <v>12.503106030682417</v>
      </c>
      <c r="E123" s="239" t="s">
        <v>193</v>
      </c>
      <c r="F123" s="237">
        <v>8.8000000000000007</v>
      </c>
      <c r="G123" s="238">
        <v>1.1342290648673055</v>
      </c>
      <c r="H123" s="240">
        <v>2001</v>
      </c>
      <c r="I123" s="237">
        <v>26.5</v>
      </c>
      <c r="J123" s="238">
        <v>13.637335095549723</v>
      </c>
      <c r="K123" s="240">
        <v>2001</v>
      </c>
      <c r="M123" s="209">
        <f t="shared" si="13"/>
        <v>10.8124</v>
      </c>
      <c r="N123" s="209">
        <f t="shared" si="14"/>
        <v>2.5695999999999994</v>
      </c>
      <c r="O123" s="209">
        <f t="shared" si="15"/>
        <v>13.382</v>
      </c>
      <c r="P123" s="209">
        <f t="shared" si="16"/>
        <v>2.5695999999999994</v>
      </c>
      <c r="Q123" s="209"/>
      <c r="R123" s="209">
        <f t="shared" si="17"/>
        <v>1.1342290648673055</v>
      </c>
      <c r="S123" s="209" t="str">
        <f t="shared" si="18"/>
        <v/>
      </c>
      <c r="T123" s="209">
        <f t="shared" si="19"/>
        <v>0</v>
      </c>
      <c r="U123" s="209" t="str">
        <f t="shared" si="20"/>
        <v/>
      </c>
      <c r="V123" s="209">
        <f t="shared" si="21"/>
        <v>1.3353709351326939</v>
      </c>
      <c r="W123" s="209">
        <f t="shared" si="22"/>
        <v>0.1</v>
      </c>
      <c r="X123" s="233">
        <f t="shared" si="23"/>
        <v>1</v>
      </c>
      <c r="Y123" s="234">
        <f t="shared" si="24"/>
        <v>1</v>
      </c>
      <c r="Z123" s="234">
        <f t="shared" si="25"/>
        <v>0</v>
      </c>
    </row>
    <row r="124" spans="1:27">
      <c r="A124" s="235" t="s">
        <v>194</v>
      </c>
      <c r="B124" s="236" t="s">
        <v>187</v>
      </c>
      <c r="C124" s="237">
        <v>1.464</v>
      </c>
      <c r="D124" s="238">
        <v>1.4940223849019025</v>
      </c>
      <c r="E124" s="239">
        <v>1987</v>
      </c>
      <c r="F124" s="237">
        <v>0</v>
      </c>
      <c r="G124" s="238">
        <v>0</v>
      </c>
      <c r="H124" s="240">
        <v>0</v>
      </c>
      <c r="I124" s="237">
        <v>1.464</v>
      </c>
      <c r="J124" s="238">
        <v>1.4940223849019025</v>
      </c>
      <c r="K124" s="240">
        <v>1987</v>
      </c>
      <c r="M124" s="209">
        <f t="shared" si="13"/>
        <v>2.6170239999999998</v>
      </c>
      <c r="N124" s="209">
        <f t="shared" si="14"/>
        <v>0</v>
      </c>
      <c r="O124" s="209">
        <f t="shared" si="15"/>
        <v>2.6170239999999998</v>
      </c>
      <c r="P124" s="209">
        <f t="shared" si="16"/>
        <v>2.6170239999999998</v>
      </c>
      <c r="Q124" s="209"/>
      <c r="R124" s="209" t="str">
        <f t="shared" si="17"/>
        <v/>
      </c>
      <c r="S124" s="209">
        <f t="shared" si="18"/>
        <v>1.4940223849019025</v>
      </c>
      <c r="T124" s="209" t="str">
        <f t="shared" si="19"/>
        <v/>
      </c>
      <c r="U124" s="209">
        <f t="shared" si="20"/>
        <v>0</v>
      </c>
      <c r="V124" s="209">
        <f t="shared" si="21"/>
        <v>1.0230016150980972</v>
      </c>
      <c r="W124" s="209">
        <f t="shared" si="22"/>
        <v>0.1</v>
      </c>
      <c r="X124" s="233">
        <f t="shared" si="23"/>
        <v>1</v>
      </c>
      <c r="Y124" s="234">
        <f t="shared" si="24"/>
        <v>1</v>
      </c>
      <c r="Z124" s="234">
        <f t="shared" si="25"/>
        <v>0</v>
      </c>
    </row>
    <row r="125" spans="1:27">
      <c r="A125" s="235">
        <v>637</v>
      </c>
      <c r="B125" s="236" t="s">
        <v>186</v>
      </c>
      <c r="C125" s="237">
        <v>15.499999999999998</v>
      </c>
      <c r="D125" s="238">
        <v>11.63380183682135</v>
      </c>
      <c r="E125" s="239">
        <v>1989</v>
      </c>
      <c r="F125" s="237">
        <v>8.4</v>
      </c>
      <c r="G125" s="238">
        <v>5.068859840469166</v>
      </c>
      <c r="H125" s="240">
        <v>2007</v>
      </c>
      <c r="I125" s="237">
        <v>23.9</v>
      </c>
      <c r="J125" s="238">
        <v>16.702661677290514</v>
      </c>
      <c r="K125" s="240">
        <v>2007</v>
      </c>
      <c r="M125" s="209">
        <f t="shared" si="13"/>
        <v>9.9809999999999999</v>
      </c>
      <c r="N125" s="209">
        <f t="shared" si="14"/>
        <v>2.6417999999999999</v>
      </c>
      <c r="O125" s="209">
        <f t="shared" si="15"/>
        <v>12.6228</v>
      </c>
      <c r="P125" s="209">
        <f t="shared" si="16"/>
        <v>2.6417999999999999</v>
      </c>
      <c r="Q125" s="209"/>
      <c r="R125" s="209">
        <f t="shared" si="17"/>
        <v>2.6417999999999999</v>
      </c>
      <c r="S125" s="209" t="str">
        <f t="shared" si="18"/>
        <v/>
      </c>
      <c r="T125" s="209">
        <f t="shared" si="19"/>
        <v>2.4270598404691661</v>
      </c>
      <c r="U125" s="209" t="str">
        <f t="shared" si="20"/>
        <v/>
      </c>
      <c r="V125" s="209" t="str">
        <f t="shared" si="21"/>
        <v/>
      </c>
      <c r="W125" s="209" t="str">
        <f t="shared" si="22"/>
        <v/>
      </c>
      <c r="X125" s="233">
        <f t="shared" si="23"/>
        <v>0</v>
      </c>
      <c r="Y125" s="234">
        <f t="shared" si="24"/>
        <v>0</v>
      </c>
      <c r="Z125" s="234">
        <f t="shared" si="25"/>
        <v>0</v>
      </c>
    </row>
    <row r="126" spans="1:27">
      <c r="A126" s="235">
        <v>1570</v>
      </c>
      <c r="B126" s="236" t="s">
        <v>186</v>
      </c>
      <c r="C126" s="237">
        <v>12</v>
      </c>
      <c r="D126" s="238">
        <v>10.124485940450056</v>
      </c>
      <c r="E126" s="239">
        <v>0</v>
      </c>
      <c r="F126" s="237">
        <v>7</v>
      </c>
      <c r="G126" s="238">
        <v>5.7128729653456798</v>
      </c>
      <c r="H126" s="240">
        <v>2016</v>
      </c>
      <c r="I126" s="237">
        <v>19</v>
      </c>
      <c r="J126" s="238">
        <v>15.837358905795735</v>
      </c>
      <c r="K126" s="240">
        <v>2016</v>
      </c>
      <c r="M126" s="209">
        <f t="shared" si="13"/>
        <v>8.5180000000000007</v>
      </c>
      <c r="N126" s="209">
        <f t="shared" si="14"/>
        <v>2.6739999999999995</v>
      </c>
      <c r="O126" s="209">
        <f t="shared" si="15"/>
        <v>11.192</v>
      </c>
      <c r="P126" s="209">
        <f t="shared" si="16"/>
        <v>2.6739999999999995</v>
      </c>
      <c r="Q126" s="209"/>
      <c r="R126" s="209">
        <f t="shared" si="17"/>
        <v>2.6739999999999995</v>
      </c>
      <c r="S126" s="209" t="str">
        <f t="shared" si="18"/>
        <v/>
      </c>
      <c r="T126" s="209">
        <f t="shared" si="19"/>
        <v>3.0388729653456803</v>
      </c>
      <c r="U126" s="209" t="str">
        <f t="shared" si="20"/>
        <v/>
      </c>
      <c r="V126" s="209" t="str">
        <f t="shared" si="21"/>
        <v/>
      </c>
      <c r="W126" s="209" t="str">
        <f t="shared" si="22"/>
        <v/>
      </c>
      <c r="X126" s="233">
        <f t="shared" si="23"/>
        <v>0</v>
      </c>
      <c r="Y126" s="234">
        <f t="shared" si="24"/>
        <v>0</v>
      </c>
      <c r="Z126" s="234">
        <f t="shared" si="25"/>
        <v>0</v>
      </c>
    </row>
    <row r="127" spans="1:27">
      <c r="A127" s="235">
        <v>775</v>
      </c>
      <c r="B127" s="236" t="s">
        <v>186</v>
      </c>
      <c r="C127" s="237">
        <v>8</v>
      </c>
      <c r="D127" s="238">
        <v>8.1239072688762928</v>
      </c>
      <c r="E127" s="239">
        <v>2002</v>
      </c>
      <c r="F127" s="237">
        <v>7</v>
      </c>
      <c r="G127" s="238">
        <v>1.4058744428987999</v>
      </c>
      <c r="H127" s="240">
        <v>2008</v>
      </c>
      <c r="I127" s="237">
        <v>15</v>
      </c>
      <c r="J127" s="238">
        <v>9.529781711775092</v>
      </c>
      <c r="K127" s="240">
        <v>2008</v>
      </c>
      <c r="M127" s="209">
        <f t="shared" si="13"/>
        <v>6.8460000000000001</v>
      </c>
      <c r="N127" s="209">
        <f t="shared" si="14"/>
        <v>2.9260000000000002</v>
      </c>
      <c r="O127" s="209">
        <f t="shared" si="15"/>
        <v>9.7720000000000002</v>
      </c>
      <c r="P127" s="209">
        <f t="shared" si="16"/>
        <v>2.9260000000000002</v>
      </c>
      <c r="Q127" s="209"/>
      <c r="R127" s="209">
        <f t="shared" si="17"/>
        <v>1.4058744428987999</v>
      </c>
      <c r="S127" s="209" t="str">
        <f t="shared" si="18"/>
        <v/>
      </c>
      <c r="T127" s="209">
        <f t="shared" si="19"/>
        <v>0</v>
      </c>
      <c r="U127" s="209" t="str">
        <f t="shared" si="20"/>
        <v/>
      </c>
      <c r="V127" s="209">
        <f t="shared" si="21"/>
        <v>1.4201255571012001</v>
      </c>
      <c r="W127" s="209">
        <f t="shared" si="22"/>
        <v>0.1</v>
      </c>
      <c r="X127" s="233">
        <f t="shared" si="23"/>
        <v>1</v>
      </c>
      <c r="Y127" s="234">
        <f t="shared" si="24"/>
        <v>1</v>
      </c>
      <c r="Z127" s="234">
        <f t="shared" si="25"/>
        <v>0</v>
      </c>
    </row>
    <row r="128" spans="1:27">
      <c r="A128" s="235">
        <v>552</v>
      </c>
      <c r="B128" s="236" t="s">
        <v>186</v>
      </c>
      <c r="C128" s="237">
        <v>20.229999999999997</v>
      </c>
      <c r="D128" s="238">
        <v>13.443769413318384</v>
      </c>
      <c r="E128" s="239">
        <v>1991</v>
      </c>
      <c r="F128" s="237">
        <v>10.470000000000002</v>
      </c>
      <c r="G128" s="238">
        <v>1.1457716756011658</v>
      </c>
      <c r="H128" s="240">
        <v>2006</v>
      </c>
      <c r="I128" s="237">
        <v>30.7</v>
      </c>
      <c r="J128" s="238">
        <v>14.58954108891955</v>
      </c>
      <c r="K128" s="240">
        <v>2006</v>
      </c>
      <c r="M128" s="209">
        <f t="shared" si="13"/>
        <v>11.551159999999999</v>
      </c>
      <c r="N128" s="209">
        <f t="shared" si="14"/>
        <v>3.0572400000000002</v>
      </c>
      <c r="O128" s="209">
        <f t="shared" si="15"/>
        <v>14.6084</v>
      </c>
      <c r="P128" s="209">
        <f t="shared" si="16"/>
        <v>3.0572400000000002</v>
      </c>
      <c r="Q128" s="209"/>
      <c r="R128" s="209">
        <f t="shared" si="17"/>
        <v>1.1457716756011658</v>
      </c>
      <c r="S128" s="209" t="str">
        <f t="shared" si="18"/>
        <v/>
      </c>
      <c r="T128" s="209">
        <f t="shared" si="19"/>
        <v>0</v>
      </c>
      <c r="U128" s="209" t="str">
        <f t="shared" si="20"/>
        <v/>
      </c>
      <c r="V128" s="209">
        <f t="shared" si="21"/>
        <v>1.8114683243988343</v>
      </c>
      <c r="W128" s="209">
        <f t="shared" si="22"/>
        <v>0.1</v>
      </c>
      <c r="X128" s="233">
        <f t="shared" si="23"/>
        <v>1</v>
      </c>
      <c r="Y128" s="234">
        <f t="shared" si="24"/>
        <v>1</v>
      </c>
      <c r="Z128" s="234">
        <f t="shared" si="25"/>
        <v>0</v>
      </c>
    </row>
    <row r="129" spans="1:26">
      <c r="A129" s="235" t="s">
        <v>195</v>
      </c>
      <c r="B129" s="236" t="s">
        <v>187</v>
      </c>
      <c r="C129" s="237">
        <v>2.2000000000000002</v>
      </c>
      <c r="D129" s="238">
        <v>2.4933711786255444</v>
      </c>
      <c r="E129" s="239">
        <v>1990</v>
      </c>
      <c r="F129" s="237">
        <v>0</v>
      </c>
      <c r="G129" s="238">
        <v>0</v>
      </c>
      <c r="H129" s="240">
        <v>0</v>
      </c>
      <c r="I129" s="237">
        <v>2.2000000000000002</v>
      </c>
      <c r="J129" s="238">
        <v>2.4933711786255444</v>
      </c>
      <c r="K129" s="240">
        <v>1990</v>
      </c>
      <c r="M129" s="209">
        <f t="shared" si="13"/>
        <v>3.1072000000000002</v>
      </c>
      <c r="N129" s="209">
        <f t="shared" si="14"/>
        <v>0</v>
      </c>
      <c r="O129" s="209">
        <f t="shared" si="15"/>
        <v>3.1072000000000002</v>
      </c>
      <c r="P129" s="209">
        <f t="shared" si="16"/>
        <v>3.1072000000000002</v>
      </c>
      <c r="Q129" s="209"/>
      <c r="R129" s="209" t="str">
        <f t="shared" si="17"/>
        <v/>
      </c>
      <c r="S129" s="209">
        <f t="shared" si="18"/>
        <v>2.4933711786255444</v>
      </c>
      <c r="T129" s="209" t="str">
        <f t="shared" si="19"/>
        <v/>
      </c>
      <c r="U129" s="209">
        <f t="shared" si="20"/>
        <v>0</v>
      </c>
      <c r="V129" s="209">
        <f t="shared" si="21"/>
        <v>0.51382882137445574</v>
      </c>
      <c r="W129" s="209">
        <f t="shared" si="22"/>
        <v>0.1</v>
      </c>
      <c r="X129" s="233">
        <f t="shared" si="23"/>
        <v>1</v>
      </c>
      <c r="Y129" s="234">
        <f t="shared" si="24"/>
        <v>1</v>
      </c>
      <c r="Z129" s="234">
        <f t="shared" si="25"/>
        <v>0</v>
      </c>
    </row>
    <row r="130" spans="1:26">
      <c r="A130" s="235">
        <v>1020</v>
      </c>
      <c r="B130" s="236" t="s">
        <v>186</v>
      </c>
      <c r="C130" s="237">
        <v>13</v>
      </c>
      <c r="D130" s="238">
        <v>10.57418548210021</v>
      </c>
      <c r="E130" s="239">
        <v>1977</v>
      </c>
      <c r="F130" s="237">
        <v>9</v>
      </c>
      <c r="G130" s="238">
        <v>7.3449786888029998</v>
      </c>
      <c r="H130" s="240">
        <v>2010</v>
      </c>
      <c r="I130" s="237">
        <v>22</v>
      </c>
      <c r="J130" s="238">
        <v>17.919164170903208</v>
      </c>
      <c r="K130" s="240">
        <v>2010</v>
      </c>
      <c r="M130" s="209">
        <f t="shared" si="13"/>
        <v>8.9359999999999999</v>
      </c>
      <c r="N130" s="209">
        <f t="shared" si="14"/>
        <v>3.1319999999999997</v>
      </c>
      <c r="O130" s="209">
        <f t="shared" si="15"/>
        <v>12.068</v>
      </c>
      <c r="P130" s="209">
        <f t="shared" si="16"/>
        <v>3.1319999999999997</v>
      </c>
      <c r="Q130" s="209"/>
      <c r="R130" s="209">
        <f t="shared" si="17"/>
        <v>3.1319999999999997</v>
      </c>
      <c r="S130" s="209" t="str">
        <f t="shared" si="18"/>
        <v/>
      </c>
      <c r="T130" s="209">
        <f t="shared" si="19"/>
        <v>4.2129786888030001</v>
      </c>
      <c r="U130" s="209" t="str">
        <f t="shared" si="20"/>
        <v/>
      </c>
      <c r="V130" s="209" t="str">
        <f t="shared" si="21"/>
        <v/>
      </c>
      <c r="W130" s="209" t="str">
        <f t="shared" si="22"/>
        <v/>
      </c>
      <c r="X130" s="233">
        <f t="shared" si="23"/>
        <v>0</v>
      </c>
      <c r="Y130" s="234">
        <f t="shared" si="24"/>
        <v>0</v>
      </c>
      <c r="Z130" s="234">
        <f t="shared" si="25"/>
        <v>0</v>
      </c>
    </row>
    <row r="131" spans="1:26">
      <c r="A131" s="235">
        <v>804</v>
      </c>
      <c r="B131" s="236" t="s">
        <v>186</v>
      </c>
      <c r="C131" s="237">
        <v>14.429</v>
      </c>
      <c r="D131" s="238">
        <v>11.190216974706347</v>
      </c>
      <c r="E131" s="239">
        <v>1982</v>
      </c>
      <c r="F131" s="237">
        <v>9.8710000000000004</v>
      </c>
      <c r="G131" s="238">
        <v>9.1566982400815444</v>
      </c>
      <c r="H131" s="240">
        <v>2009</v>
      </c>
      <c r="I131" s="237">
        <v>24.3</v>
      </c>
      <c r="J131" s="238">
        <v>20.346915214787892</v>
      </c>
      <c r="K131" s="240">
        <v>2009</v>
      </c>
      <c r="M131" s="209">
        <f t="shared" si="13"/>
        <v>9.5333220000000001</v>
      </c>
      <c r="N131" s="209">
        <f t="shared" si="14"/>
        <v>3.2062779999999993</v>
      </c>
      <c r="O131" s="209">
        <f t="shared" si="15"/>
        <v>12.739599999999999</v>
      </c>
      <c r="P131" s="209">
        <f t="shared" si="16"/>
        <v>3.2062779999999993</v>
      </c>
      <c r="Q131" s="209"/>
      <c r="R131" s="209">
        <f t="shared" si="17"/>
        <v>3.2062779999999993</v>
      </c>
      <c r="S131" s="209" t="str">
        <f t="shared" si="18"/>
        <v/>
      </c>
      <c r="T131" s="209">
        <f t="shared" si="19"/>
        <v>5.9504202400815451</v>
      </c>
      <c r="U131" s="209" t="str">
        <f t="shared" si="20"/>
        <v/>
      </c>
      <c r="V131" s="209" t="str">
        <f t="shared" si="21"/>
        <v/>
      </c>
      <c r="W131" s="209" t="str">
        <f t="shared" si="22"/>
        <v/>
      </c>
      <c r="X131" s="233">
        <f t="shared" si="23"/>
        <v>0</v>
      </c>
      <c r="Y131" s="234">
        <f t="shared" si="24"/>
        <v>0</v>
      </c>
      <c r="Z131" s="234">
        <f t="shared" si="25"/>
        <v>0</v>
      </c>
    </row>
    <row r="132" spans="1:26">
      <c r="A132" s="235">
        <v>579</v>
      </c>
      <c r="B132" s="236" t="s">
        <v>186</v>
      </c>
      <c r="C132" s="237">
        <v>17.100000000000001</v>
      </c>
      <c r="D132" s="238">
        <v>12.271174416064721</v>
      </c>
      <c r="E132" s="239" t="s">
        <v>193</v>
      </c>
      <c r="F132" s="237">
        <v>11</v>
      </c>
      <c r="G132" s="238">
        <v>3.6516230200538073</v>
      </c>
      <c r="H132" s="240">
        <v>2008</v>
      </c>
      <c r="I132" s="237">
        <v>28.1</v>
      </c>
      <c r="J132" s="238">
        <v>15.922797436118529</v>
      </c>
      <c r="K132" s="240">
        <v>2008</v>
      </c>
      <c r="M132" s="209">
        <f t="shared" si="13"/>
        <v>10.6372</v>
      </c>
      <c r="N132" s="209">
        <f t="shared" si="14"/>
        <v>3.2119999999999997</v>
      </c>
      <c r="O132" s="209">
        <f t="shared" si="15"/>
        <v>13.8492</v>
      </c>
      <c r="P132" s="209">
        <f t="shared" si="16"/>
        <v>3.2119999999999997</v>
      </c>
      <c r="Q132" s="209"/>
      <c r="R132" s="209">
        <f t="shared" si="17"/>
        <v>3.2119999999999997</v>
      </c>
      <c r="S132" s="209" t="str">
        <f t="shared" si="18"/>
        <v/>
      </c>
      <c r="T132" s="209">
        <f t="shared" si="19"/>
        <v>0.4396230200538076</v>
      </c>
      <c r="U132" s="209" t="str">
        <f t="shared" si="20"/>
        <v/>
      </c>
      <c r="V132" s="209" t="str">
        <f t="shared" si="21"/>
        <v/>
      </c>
      <c r="W132" s="209" t="str">
        <f t="shared" si="22"/>
        <v/>
      </c>
      <c r="X132" s="233">
        <f t="shared" si="23"/>
        <v>0</v>
      </c>
      <c r="Y132" s="234">
        <f t="shared" si="24"/>
        <v>0</v>
      </c>
      <c r="Z132" s="234">
        <f t="shared" si="25"/>
        <v>0</v>
      </c>
    </row>
    <row r="133" spans="1:26">
      <c r="A133" s="235">
        <v>435</v>
      </c>
      <c r="B133" s="236" t="s">
        <v>186</v>
      </c>
      <c r="C133" s="237">
        <v>10.6</v>
      </c>
      <c r="D133" s="238">
        <v>9.465020641683763</v>
      </c>
      <c r="E133" s="239">
        <v>1990</v>
      </c>
      <c r="F133" s="237">
        <v>8.4</v>
      </c>
      <c r="G133" s="238">
        <v>3.0773639102073269</v>
      </c>
      <c r="H133" s="240">
        <v>2004</v>
      </c>
      <c r="I133" s="237">
        <v>19</v>
      </c>
      <c r="J133" s="238">
        <v>12.542384551891089</v>
      </c>
      <c r="K133" s="240">
        <v>2004</v>
      </c>
      <c r="M133" s="209">
        <f t="shared" si="13"/>
        <v>7.9328000000000003</v>
      </c>
      <c r="N133" s="209">
        <f t="shared" si="14"/>
        <v>3.2591999999999999</v>
      </c>
      <c r="O133" s="209">
        <f t="shared" si="15"/>
        <v>11.192</v>
      </c>
      <c r="P133" s="209">
        <f t="shared" si="16"/>
        <v>3.2591999999999999</v>
      </c>
      <c r="Q133" s="209"/>
      <c r="R133" s="209">
        <f t="shared" si="17"/>
        <v>3.0773639102073269</v>
      </c>
      <c r="S133" s="209" t="str">
        <f t="shared" si="18"/>
        <v/>
      </c>
      <c r="T133" s="209">
        <f t="shared" si="19"/>
        <v>0</v>
      </c>
      <c r="U133" s="209" t="str">
        <f t="shared" si="20"/>
        <v/>
      </c>
      <c r="V133" s="209">
        <f t="shared" si="21"/>
        <v>8.1836089792672873E-2</v>
      </c>
      <c r="W133" s="209">
        <f t="shared" si="22"/>
        <v>0.1</v>
      </c>
      <c r="X133" s="233">
        <f t="shared" si="23"/>
        <v>1</v>
      </c>
      <c r="Y133" s="234">
        <f t="shared" si="24"/>
        <v>1</v>
      </c>
      <c r="Z133" s="234">
        <f t="shared" si="25"/>
        <v>0</v>
      </c>
    </row>
    <row r="134" spans="1:26">
      <c r="A134" s="235">
        <v>1386</v>
      </c>
      <c r="B134" s="236" t="s">
        <v>186</v>
      </c>
      <c r="C134" s="237">
        <v>32.700000000000003</v>
      </c>
      <c r="D134" s="238">
        <v>17.448312627543181</v>
      </c>
      <c r="E134" s="239">
        <v>0</v>
      </c>
      <c r="F134" s="237">
        <v>13.5</v>
      </c>
      <c r="G134" s="238">
        <v>0.85934464632152285</v>
      </c>
      <c r="H134" s="240">
        <v>2013</v>
      </c>
      <c r="I134" s="237">
        <v>46.2</v>
      </c>
      <c r="J134" s="238">
        <v>18.307657273864706</v>
      </c>
      <c r="K134" s="240">
        <v>2013</v>
      </c>
      <c r="M134" s="209">
        <f t="shared" si="13"/>
        <v>15.192399999999999</v>
      </c>
      <c r="N134" s="209">
        <f t="shared" si="14"/>
        <v>3.2972000000000001</v>
      </c>
      <c r="O134" s="209">
        <f t="shared" si="15"/>
        <v>18.489599999999999</v>
      </c>
      <c r="P134" s="209">
        <f t="shared" si="16"/>
        <v>3.2972000000000001</v>
      </c>
      <c r="Q134" s="209"/>
      <c r="R134" s="209">
        <f t="shared" si="17"/>
        <v>0.85934464632152285</v>
      </c>
      <c r="S134" s="209" t="str">
        <f t="shared" si="18"/>
        <v/>
      </c>
      <c r="T134" s="209">
        <f t="shared" si="19"/>
        <v>0</v>
      </c>
      <c r="U134" s="209" t="str">
        <f t="shared" si="20"/>
        <v/>
      </c>
      <c r="V134" s="209">
        <f t="shared" si="21"/>
        <v>2.3378553536784774</v>
      </c>
      <c r="W134" s="209">
        <f t="shared" si="22"/>
        <v>0.1</v>
      </c>
      <c r="X134" s="233">
        <f t="shared" si="23"/>
        <v>1</v>
      </c>
      <c r="Y134" s="234">
        <f t="shared" si="24"/>
        <v>1</v>
      </c>
      <c r="Z134" s="234">
        <f t="shared" si="25"/>
        <v>0</v>
      </c>
    </row>
    <row r="135" spans="1:26">
      <c r="A135" s="235">
        <v>696</v>
      </c>
      <c r="B135" s="236" t="s">
        <v>186</v>
      </c>
      <c r="C135" s="237">
        <v>9.1370000000000005</v>
      </c>
      <c r="D135" s="238">
        <v>8.731730833504173</v>
      </c>
      <c r="E135" s="239">
        <v>1981</v>
      </c>
      <c r="F135" s="237">
        <v>8.0629999999999988</v>
      </c>
      <c r="G135" s="238">
        <v>0.26810351472539734</v>
      </c>
      <c r="H135" s="240">
        <v>2007</v>
      </c>
      <c r="I135" s="237">
        <v>17.2</v>
      </c>
      <c r="J135" s="238">
        <v>8.9998343482295695</v>
      </c>
      <c r="K135" s="240">
        <v>2007</v>
      </c>
      <c r="M135" s="209">
        <f t="shared" si="13"/>
        <v>7.3212659999999996</v>
      </c>
      <c r="N135" s="209">
        <f t="shared" si="14"/>
        <v>3.3451339999999998</v>
      </c>
      <c r="O135" s="209">
        <f t="shared" si="15"/>
        <v>10.666399999999999</v>
      </c>
      <c r="P135" s="209">
        <f t="shared" si="16"/>
        <v>3.3451339999999998</v>
      </c>
      <c r="Q135" s="209"/>
      <c r="R135" s="209">
        <f t="shared" si="17"/>
        <v>0.26810351472539734</v>
      </c>
      <c r="S135" s="209" t="str">
        <f t="shared" si="18"/>
        <v/>
      </c>
      <c r="T135" s="209">
        <f t="shared" si="19"/>
        <v>0</v>
      </c>
      <c r="U135" s="209" t="str">
        <f t="shared" si="20"/>
        <v/>
      </c>
      <c r="V135" s="209">
        <f t="shared" si="21"/>
        <v>2.9770304852746023</v>
      </c>
      <c r="W135" s="209">
        <f t="shared" si="22"/>
        <v>0.1</v>
      </c>
      <c r="X135" s="233">
        <f t="shared" si="23"/>
        <v>1</v>
      </c>
      <c r="Y135" s="234">
        <f t="shared" si="24"/>
        <v>1</v>
      </c>
      <c r="Z135" s="234">
        <f t="shared" si="25"/>
        <v>0</v>
      </c>
    </row>
    <row r="136" spans="1:26">
      <c r="A136" s="235">
        <v>708</v>
      </c>
      <c r="B136" s="236" t="s">
        <v>186</v>
      </c>
      <c r="C136" s="237">
        <v>16.2</v>
      </c>
      <c r="D136" s="238">
        <v>11.916183013538712</v>
      </c>
      <c r="E136" s="239">
        <v>1982</v>
      </c>
      <c r="F136" s="237">
        <v>11.5</v>
      </c>
      <c r="G136" s="238">
        <v>6.8374623210633541</v>
      </c>
      <c r="H136" s="240">
        <v>2007</v>
      </c>
      <c r="I136" s="237">
        <v>27.7</v>
      </c>
      <c r="J136" s="238">
        <v>18.753645334602066</v>
      </c>
      <c r="K136" s="240">
        <v>2007</v>
      </c>
      <c r="M136" s="209">
        <f t="shared" si="13"/>
        <v>10.2736</v>
      </c>
      <c r="N136" s="209">
        <f t="shared" si="14"/>
        <v>3.4588000000000001</v>
      </c>
      <c r="O136" s="209">
        <f t="shared" si="15"/>
        <v>13.7324</v>
      </c>
      <c r="P136" s="209">
        <f t="shared" si="16"/>
        <v>3.4588000000000001</v>
      </c>
      <c r="Q136" s="209"/>
      <c r="R136" s="209">
        <f t="shared" si="17"/>
        <v>3.4588000000000001</v>
      </c>
      <c r="S136" s="209" t="str">
        <f t="shared" si="18"/>
        <v/>
      </c>
      <c r="T136" s="209">
        <f t="shared" si="19"/>
        <v>3.378662321063354</v>
      </c>
      <c r="U136" s="209" t="str">
        <f t="shared" si="20"/>
        <v/>
      </c>
      <c r="V136" s="209" t="str">
        <f t="shared" si="21"/>
        <v/>
      </c>
      <c r="W136" s="209" t="str">
        <f t="shared" si="22"/>
        <v/>
      </c>
      <c r="X136" s="233">
        <f t="shared" si="23"/>
        <v>0</v>
      </c>
      <c r="Y136" s="234">
        <f t="shared" si="24"/>
        <v>0</v>
      </c>
      <c r="Z136" s="234">
        <f t="shared" si="25"/>
        <v>0</v>
      </c>
    </row>
    <row r="137" spans="1:26">
      <c r="A137" s="235">
        <v>1382</v>
      </c>
      <c r="B137" s="236" t="s">
        <v>186</v>
      </c>
      <c r="C137" s="237">
        <v>24.2</v>
      </c>
      <c r="D137" s="238">
        <v>14.817427907512382</v>
      </c>
      <c r="E137" s="239" t="s">
        <v>193</v>
      </c>
      <c r="F137" s="237">
        <v>11.900000000000002</v>
      </c>
      <c r="G137" s="238">
        <v>2.4484361075925429</v>
      </c>
      <c r="H137" s="240">
        <v>2013</v>
      </c>
      <c r="I137" s="237">
        <v>36.1</v>
      </c>
      <c r="J137" s="238">
        <v>17.265864015104924</v>
      </c>
      <c r="K137" s="240">
        <v>2013</v>
      </c>
      <c r="M137" s="209">
        <f t="shared" si="13"/>
        <v>12.7104</v>
      </c>
      <c r="N137" s="209">
        <f t="shared" si="14"/>
        <v>3.4747999999999983</v>
      </c>
      <c r="O137" s="209">
        <f t="shared" si="15"/>
        <v>16.185199999999998</v>
      </c>
      <c r="P137" s="209">
        <f t="shared" si="16"/>
        <v>3.4747999999999983</v>
      </c>
      <c r="Q137" s="209"/>
      <c r="R137" s="209">
        <f t="shared" si="17"/>
        <v>2.4484361075925429</v>
      </c>
      <c r="S137" s="209" t="str">
        <f t="shared" si="18"/>
        <v/>
      </c>
      <c r="T137" s="209">
        <f t="shared" si="19"/>
        <v>0</v>
      </c>
      <c r="U137" s="209" t="str">
        <f t="shared" si="20"/>
        <v/>
      </c>
      <c r="V137" s="209">
        <f t="shared" si="21"/>
        <v>0.92636389240745531</v>
      </c>
      <c r="W137" s="209">
        <f t="shared" si="22"/>
        <v>0.1</v>
      </c>
      <c r="X137" s="233">
        <f t="shared" si="23"/>
        <v>1</v>
      </c>
      <c r="Y137" s="234">
        <f t="shared" si="24"/>
        <v>1</v>
      </c>
      <c r="Z137" s="234">
        <f t="shared" si="25"/>
        <v>0</v>
      </c>
    </row>
    <row r="138" spans="1:26">
      <c r="A138" s="235">
        <v>1201</v>
      </c>
      <c r="B138" s="236" t="s">
        <v>186</v>
      </c>
      <c r="C138" s="237">
        <v>13.3</v>
      </c>
      <c r="D138" s="238">
        <v>10.705983966639414</v>
      </c>
      <c r="E138" s="239" t="s">
        <v>193</v>
      </c>
      <c r="F138" s="237">
        <v>10.599999999999998</v>
      </c>
      <c r="G138" s="238">
        <v>7.6364894321569698</v>
      </c>
      <c r="H138" s="240">
        <v>2012</v>
      </c>
      <c r="I138" s="237">
        <v>23.9</v>
      </c>
      <c r="J138" s="238">
        <v>18.342473398796383</v>
      </c>
      <c r="K138" s="240">
        <v>2012</v>
      </c>
      <c r="M138" s="209">
        <f t="shared" si="13"/>
        <v>9.0614000000000008</v>
      </c>
      <c r="N138" s="209">
        <f t="shared" si="14"/>
        <v>3.561399999999999</v>
      </c>
      <c r="O138" s="209">
        <f t="shared" si="15"/>
        <v>12.6228</v>
      </c>
      <c r="P138" s="209">
        <f t="shared" si="16"/>
        <v>3.561399999999999</v>
      </c>
      <c r="Q138" s="209"/>
      <c r="R138" s="209">
        <f t="shared" si="17"/>
        <v>3.561399999999999</v>
      </c>
      <c r="S138" s="209" t="str">
        <f t="shared" si="18"/>
        <v/>
      </c>
      <c r="T138" s="209">
        <f t="shared" si="19"/>
        <v>4.0750894321569708</v>
      </c>
      <c r="U138" s="209" t="str">
        <f t="shared" si="20"/>
        <v/>
      </c>
      <c r="V138" s="209" t="str">
        <f t="shared" si="21"/>
        <v/>
      </c>
      <c r="W138" s="209" t="str">
        <f t="shared" si="22"/>
        <v/>
      </c>
      <c r="X138" s="233">
        <f t="shared" si="23"/>
        <v>0</v>
      </c>
      <c r="Y138" s="234">
        <f t="shared" si="24"/>
        <v>0</v>
      </c>
      <c r="Z138" s="234">
        <f t="shared" si="25"/>
        <v>0</v>
      </c>
    </row>
    <row r="139" spans="1:26">
      <c r="A139" s="235">
        <v>1394</v>
      </c>
      <c r="B139" s="236" t="s">
        <v>186</v>
      </c>
      <c r="C139" s="237">
        <v>11.7</v>
      </c>
      <c r="D139" s="238">
        <v>9.9862649190778043</v>
      </c>
      <c r="E139" s="239">
        <v>1976</v>
      </c>
      <c r="F139" s="237">
        <v>10</v>
      </c>
      <c r="G139" s="238">
        <v>5.0057806862702598</v>
      </c>
      <c r="H139" s="240">
        <v>2014</v>
      </c>
      <c r="I139" s="237">
        <v>21.7</v>
      </c>
      <c r="J139" s="238">
        <v>14.992045605348064</v>
      </c>
      <c r="K139" s="240">
        <v>2014</v>
      </c>
      <c r="M139" s="209">
        <f t="shared" si="13"/>
        <v>8.3925999999999998</v>
      </c>
      <c r="N139" s="209">
        <f t="shared" si="14"/>
        <v>3.5877999999999997</v>
      </c>
      <c r="O139" s="209">
        <f t="shared" si="15"/>
        <v>11.980399999999999</v>
      </c>
      <c r="P139" s="209">
        <f t="shared" si="16"/>
        <v>3.5877999999999997</v>
      </c>
      <c r="Q139" s="209"/>
      <c r="R139" s="209">
        <f t="shared" si="17"/>
        <v>3.5877999999999997</v>
      </c>
      <c r="S139" s="209" t="str">
        <f t="shared" si="18"/>
        <v/>
      </c>
      <c r="T139" s="209">
        <f t="shared" si="19"/>
        <v>1.4179806862702602</v>
      </c>
      <c r="U139" s="209" t="str">
        <f t="shared" si="20"/>
        <v/>
      </c>
      <c r="V139" s="209" t="str">
        <f t="shared" si="21"/>
        <v/>
      </c>
      <c r="W139" s="209" t="str">
        <f t="shared" si="22"/>
        <v/>
      </c>
      <c r="X139" s="233">
        <f t="shared" si="23"/>
        <v>0</v>
      </c>
      <c r="Y139" s="234">
        <f t="shared" si="24"/>
        <v>0</v>
      </c>
      <c r="Z139" s="234">
        <f t="shared" si="25"/>
        <v>0</v>
      </c>
    </row>
    <row r="140" spans="1:26">
      <c r="A140" s="235">
        <v>1018</v>
      </c>
      <c r="B140" s="236" t="s">
        <v>187</v>
      </c>
      <c r="C140" s="237">
        <v>3</v>
      </c>
      <c r="D140" s="238">
        <v>10.634643135603309</v>
      </c>
      <c r="E140" s="239">
        <v>2011</v>
      </c>
      <c r="F140" s="237">
        <v>0</v>
      </c>
      <c r="G140" s="238">
        <v>0</v>
      </c>
      <c r="H140" s="240">
        <v>0</v>
      </c>
      <c r="I140" s="237">
        <v>3</v>
      </c>
      <c r="J140" s="238">
        <v>10.634643135603309</v>
      </c>
      <c r="K140" s="240">
        <v>2011</v>
      </c>
      <c r="M140" s="209">
        <f t="shared" si="13"/>
        <v>3.64</v>
      </c>
      <c r="N140" s="209">
        <f t="shared" si="14"/>
        <v>0</v>
      </c>
      <c r="O140" s="209">
        <f t="shared" si="15"/>
        <v>3.64</v>
      </c>
      <c r="P140" s="209">
        <f t="shared" si="16"/>
        <v>3.64</v>
      </c>
      <c r="Q140" s="209"/>
      <c r="R140" s="209" t="str">
        <f t="shared" si="17"/>
        <v/>
      </c>
      <c r="S140" s="209">
        <f t="shared" si="18"/>
        <v>3.64</v>
      </c>
      <c r="T140" s="209" t="str">
        <f t="shared" si="19"/>
        <v/>
      </c>
      <c r="U140" s="209">
        <f t="shared" si="20"/>
        <v>6.9946431356033081</v>
      </c>
      <c r="V140" s="209" t="str">
        <f t="shared" si="21"/>
        <v/>
      </c>
      <c r="W140" s="209" t="str">
        <f t="shared" si="22"/>
        <v/>
      </c>
      <c r="X140" s="233">
        <f t="shared" si="23"/>
        <v>0</v>
      </c>
      <c r="Y140" s="234">
        <f t="shared" si="24"/>
        <v>0</v>
      </c>
      <c r="Z140" s="234">
        <f t="shared" si="25"/>
        <v>0</v>
      </c>
    </row>
    <row r="141" spans="1:26">
      <c r="A141" s="235">
        <v>457</v>
      </c>
      <c r="B141" s="236" t="s">
        <v>186</v>
      </c>
      <c r="C141" s="237">
        <v>10.77</v>
      </c>
      <c r="D141" s="238">
        <v>9.5471387337924103</v>
      </c>
      <c r="E141" s="239">
        <v>1990</v>
      </c>
      <c r="F141" s="237">
        <v>10</v>
      </c>
      <c r="G141" s="238">
        <v>3.289132084924363</v>
      </c>
      <c r="H141" s="240">
        <v>2006</v>
      </c>
      <c r="I141" s="237">
        <v>20.77</v>
      </c>
      <c r="J141" s="238">
        <v>12.836270818716773</v>
      </c>
      <c r="K141" s="240">
        <v>2006</v>
      </c>
      <c r="M141" s="209">
        <f t="shared" si="13"/>
        <v>8.0038599999999995</v>
      </c>
      <c r="N141" s="209">
        <f t="shared" si="14"/>
        <v>3.7049800000000008</v>
      </c>
      <c r="O141" s="209">
        <f t="shared" si="15"/>
        <v>11.70884</v>
      </c>
      <c r="P141" s="209">
        <f t="shared" si="16"/>
        <v>3.7049800000000008</v>
      </c>
      <c r="Q141" s="209"/>
      <c r="R141" s="209">
        <f t="shared" si="17"/>
        <v>3.289132084924363</v>
      </c>
      <c r="S141" s="209" t="str">
        <f t="shared" si="18"/>
        <v/>
      </c>
      <c r="T141" s="209">
        <f t="shared" si="19"/>
        <v>0</v>
      </c>
      <c r="U141" s="209" t="str">
        <f t="shared" si="20"/>
        <v/>
      </c>
      <c r="V141" s="209">
        <f t="shared" si="21"/>
        <v>0.3158479150756377</v>
      </c>
      <c r="W141" s="209">
        <f t="shared" si="22"/>
        <v>0.1</v>
      </c>
      <c r="X141" s="233">
        <f t="shared" si="23"/>
        <v>1</v>
      </c>
      <c r="Y141" s="234">
        <f t="shared" si="24"/>
        <v>1</v>
      </c>
      <c r="Z141" s="234">
        <f t="shared" si="25"/>
        <v>0</v>
      </c>
    </row>
    <row r="142" spans="1:26">
      <c r="A142" s="235">
        <v>858</v>
      </c>
      <c r="B142" s="236" t="s">
        <v>186</v>
      </c>
      <c r="C142" s="237">
        <v>28.4</v>
      </c>
      <c r="D142" s="238">
        <v>16.162523767839538</v>
      </c>
      <c r="E142" s="239">
        <v>2009</v>
      </c>
      <c r="F142" s="237">
        <v>13.300000000000004</v>
      </c>
      <c r="G142" s="238">
        <v>5.4358775042665943</v>
      </c>
      <c r="H142" s="240">
        <v>2010</v>
      </c>
      <c r="I142" s="237">
        <v>41.7</v>
      </c>
      <c r="J142" s="238">
        <v>21.59840127210613</v>
      </c>
      <c r="K142" s="240">
        <v>2010</v>
      </c>
      <c r="M142" s="209">
        <f t="shared" ref="M142:M205" si="26">IF($C142&gt;0,20*($C$11+(MIN(7.5,$C142)*$D$11)+(MAX(MIN(9.5,$C142-7.5),0)*$E$11)+(MAX(MIN(23,$C142-17),0)*$F$11)+(MAX($C142-40,0)*$G$11))/1000000,0)</f>
        <v>13.9368</v>
      </c>
      <c r="N142" s="209">
        <f t="shared" ref="N142:N205" si="27">O142-M142</f>
        <v>3.7067999999999994</v>
      </c>
      <c r="O142" s="209">
        <f t="shared" ref="O142:O205" si="28">IF(I142&gt;0,20*($C$11+(MIN(7.5,I142)*$D$11)+(MAX(MIN(9.5,I142-7.5),0)*$E$11)+(MAX(MIN(23,I142-17),0)*$F$11)+(MAX(I142-40,0)*$G$11))/1000000,0)</f>
        <v>17.643599999999999</v>
      </c>
      <c r="P142" s="209">
        <f t="shared" ref="P142:P205" si="29">IF(B142="GF",M142,N142)</f>
        <v>3.7067999999999994</v>
      </c>
      <c r="Q142" s="209"/>
      <c r="R142" s="209">
        <f t="shared" ref="R142:R275" si="30">IF(B142="UG",MIN(G142,P142),"")</f>
        <v>3.7067999999999994</v>
      </c>
      <c r="S142" s="209" t="str">
        <f t="shared" ref="S142:S275" si="31">IF(B142="GF",MIN(D142,P142),"")</f>
        <v/>
      </c>
      <c r="T142" s="209">
        <f t="shared" ref="T142:T275" si="32">IF(B142="UG",G142-R142,"")</f>
        <v>1.7290775042665949</v>
      </c>
      <c r="U142" s="209" t="str">
        <f t="shared" ref="U142:U275" si="33">IF(B142="GF",D142-S142,"")</f>
        <v/>
      </c>
      <c r="V142" s="209" t="str">
        <f t="shared" ref="V142:V275" si="34">IF(P142&gt;SUM(R142:S142),P142-SUM(R142:S142,W142),"")</f>
        <v/>
      </c>
      <c r="W142" s="209" t="str">
        <f t="shared" ref="W142:W275" si="35">IF((P142-SUM(R142:S142))&gt;0.1,0.1,"")</f>
        <v/>
      </c>
      <c r="X142" s="233">
        <f t="shared" ref="X142:X275" si="36">IF(OR(AND(B142="GF",P142&gt;=D142),AND(B142="UG",P142&gt;=G142)),1,0)</f>
        <v>0</v>
      </c>
      <c r="Y142" s="234">
        <f t="shared" ref="Y142:Y275" si="37">IF(OR(AND(B142="GF",P142&gt;D142),AND(B142="UG",P142&gt;G142)),1,0)</f>
        <v>0</v>
      </c>
      <c r="Z142" s="234">
        <f t="shared" ref="Z142:Z275" si="38">IF(OR(AND(B142="GF",(P142-D142)&gt;=5),AND(B142="UG",(P142-G142)&gt;=5)),1,0)</f>
        <v>0</v>
      </c>
    </row>
    <row r="143" spans="1:26">
      <c r="A143" s="235">
        <v>1208</v>
      </c>
      <c r="B143" s="236" t="s">
        <v>186</v>
      </c>
      <c r="C143" s="237">
        <v>14.1</v>
      </c>
      <c r="D143" s="238">
        <v>11.050953537295987</v>
      </c>
      <c r="E143" s="239">
        <v>1961</v>
      </c>
      <c r="F143" s="237">
        <v>11.500000000000002</v>
      </c>
      <c r="G143" s="238">
        <v>2.7992110812000917</v>
      </c>
      <c r="H143" s="240">
        <v>2012</v>
      </c>
      <c r="I143" s="237">
        <v>25.6</v>
      </c>
      <c r="J143" s="238">
        <v>13.850164618496079</v>
      </c>
      <c r="K143" s="240">
        <v>2012</v>
      </c>
      <c r="M143" s="209">
        <f t="shared" si="26"/>
        <v>9.3957999999999995</v>
      </c>
      <c r="N143" s="209">
        <f t="shared" si="27"/>
        <v>3.7233999999999998</v>
      </c>
      <c r="O143" s="209">
        <f t="shared" si="28"/>
        <v>13.119199999999999</v>
      </c>
      <c r="P143" s="209">
        <f t="shared" si="29"/>
        <v>3.7233999999999998</v>
      </c>
      <c r="Q143" s="209"/>
      <c r="R143" s="209">
        <f t="shared" si="30"/>
        <v>2.7992110812000917</v>
      </c>
      <c r="S143" s="209" t="str">
        <f t="shared" si="31"/>
        <v/>
      </c>
      <c r="T143" s="209">
        <f t="shared" si="32"/>
        <v>0</v>
      </c>
      <c r="U143" s="209" t="str">
        <f t="shared" si="33"/>
        <v/>
      </c>
      <c r="V143" s="209">
        <f t="shared" si="34"/>
        <v>0.82418891879990808</v>
      </c>
      <c r="W143" s="209">
        <f t="shared" si="35"/>
        <v>0.1</v>
      </c>
      <c r="X143" s="233">
        <f t="shared" si="36"/>
        <v>1</v>
      </c>
      <c r="Y143" s="234">
        <f t="shared" si="37"/>
        <v>1</v>
      </c>
      <c r="Z143" s="234">
        <f t="shared" si="38"/>
        <v>0</v>
      </c>
    </row>
    <row r="144" spans="1:26">
      <c r="A144" s="235">
        <v>1324</v>
      </c>
      <c r="B144" s="236" t="s">
        <v>186</v>
      </c>
      <c r="C144" s="237">
        <v>15.8</v>
      </c>
      <c r="D144" s="238">
        <v>11.755521431323254</v>
      </c>
      <c r="E144" s="239">
        <v>2012</v>
      </c>
      <c r="F144" s="237">
        <v>12.3</v>
      </c>
      <c r="G144" s="238">
        <v>2.2692987542218521</v>
      </c>
      <c r="H144" s="240">
        <v>2014</v>
      </c>
      <c r="I144" s="237">
        <v>28.1</v>
      </c>
      <c r="J144" s="238">
        <v>14.024820185545106</v>
      </c>
      <c r="K144" s="240">
        <v>2014</v>
      </c>
      <c r="M144" s="209">
        <f t="shared" si="26"/>
        <v>10.106400000000001</v>
      </c>
      <c r="N144" s="209">
        <f t="shared" si="27"/>
        <v>3.742799999999999</v>
      </c>
      <c r="O144" s="209">
        <f t="shared" si="28"/>
        <v>13.8492</v>
      </c>
      <c r="P144" s="209">
        <f t="shared" si="29"/>
        <v>3.742799999999999</v>
      </c>
      <c r="Q144" s="209"/>
      <c r="R144" s="209">
        <f t="shared" si="30"/>
        <v>2.2692987542218521</v>
      </c>
      <c r="S144" s="209" t="str">
        <f t="shared" si="31"/>
        <v/>
      </c>
      <c r="T144" s="209">
        <f t="shared" si="32"/>
        <v>0</v>
      </c>
      <c r="U144" s="209" t="str">
        <f t="shared" si="33"/>
        <v/>
      </c>
      <c r="V144" s="209">
        <f t="shared" si="34"/>
        <v>1.3735012457781468</v>
      </c>
      <c r="W144" s="209">
        <f t="shared" si="35"/>
        <v>0.1</v>
      </c>
      <c r="X144" s="233">
        <f t="shared" si="36"/>
        <v>1</v>
      </c>
      <c r="Y144" s="234">
        <f t="shared" si="37"/>
        <v>1</v>
      </c>
      <c r="Z144" s="234">
        <f t="shared" si="38"/>
        <v>0</v>
      </c>
    </row>
    <row r="145" spans="1:26">
      <c r="A145" s="235">
        <v>467</v>
      </c>
      <c r="B145" s="236" t="s">
        <v>186</v>
      </c>
      <c r="C145" s="237">
        <v>5.7</v>
      </c>
      <c r="D145" s="238">
        <v>6.7582633034598336</v>
      </c>
      <c r="E145" s="239">
        <v>1996</v>
      </c>
      <c r="F145" s="237">
        <v>7.8999999999999995</v>
      </c>
      <c r="G145" s="238">
        <v>3.4855022233326953</v>
      </c>
      <c r="H145" s="240">
        <v>2005</v>
      </c>
      <c r="I145" s="237">
        <v>13.6</v>
      </c>
      <c r="J145" s="238">
        <v>10.243765526792529</v>
      </c>
      <c r="K145" s="240">
        <v>2005</v>
      </c>
      <c r="M145" s="209">
        <f t="shared" si="26"/>
        <v>5.4382000000000001</v>
      </c>
      <c r="N145" s="209">
        <f t="shared" si="27"/>
        <v>3.7485999999999997</v>
      </c>
      <c r="O145" s="209">
        <f t="shared" si="28"/>
        <v>9.1867999999999999</v>
      </c>
      <c r="P145" s="209">
        <f t="shared" si="29"/>
        <v>3.7485999999999997</v>
      </c>
      <c r="Q145" s="209"/>
      <c r="R145" s="209">
        <f t="shared" si="30"/>
        <v>3.4855022233326953</v>
      </c>
      <c r="S145" s="209" t="str">
        <f t="shared" si="31"/>
        <v/>
      </c>
      <c r="T145" s="209">
        <f t="shared" si="32"/>
        <v>0</v>
      </c>
      <c r="U145" s="209" t="str">
        <f t="shared" si="33"/>
        <v/>
      </c>
      <c r="V145" s="209">
        <f t="shared" si="34"/>
        <v>0.1630977766673043</v>
      </c>
      <c r="W145" s="209">
        <f t="shared" si="35"/>
        <v>0.1</v>
      </c>
      <c r="X145" s="233">
        <f t="shared" si="36"/>
        <v>1</v>
      </c>
      <c r="Y145" s="234">
        <f t="shared" si="37"/>
        <v>1</v>
      </c>
      <c r="Z145" s="234">
        <f t="shared" si="38"/>
        <v>0</v>
      </c>
    </row>
    <row r="146" spans="1:26">
      <c r="A146" s="235">
        <v>1554</v>
      </c>
      <c r="B146" s="236" t="s">
        <v>186</v>
      </c>
      <c r="C146" s="237">
        <v>18</v>
      </c>
      <c r="D146" s="238">
        <v>12.617723487696756</v>
      </c>
      <c r="E146" s="239">
        <v>2013</v>
      </c>
      <c r="F146" s="237">
        <v>13</v>
      </c>
      <c r="G146" s="238">
        <v>4.0040929633677633</v>
      </c>
      <c r="H146" s="240">
        <v>2015</v>
      </c>
      <c r="I146" s="237">
        <v>31</v>
      </c>
      <c r="J146" s="238">
        <v>16.621816451064518</v>
      </c>
      <c r="K146" s="240">
        <v>2015</v>
      </c>
      <c r="M146" s="209">
        <f t="shared" si="26"/>
        <v>10.9</v>
      </c>
      <c r="N146" s="209">
        <f t="shared" si="27"/>
        <v>3.7959999999999994</v>
      </c>
      <c r="O146" s="209">
        <f t="shared" si="28"/>
        <v>14.696</v>
      </c>
      <c r="P146" s="209">
        <f t="shared" si="29"/>
        <v>3.7959999999999994</v>
      </c>
      <c r="Q146" s="209"/>
      <c r="R146" s="209">
        <f t="shared" si="30"/>
        <v>3.7959999999999994</v>
      </c>
      <c r="S146" s="209" t="str">
        <f t="shared" si="31"/>
        <v/>
      </c>
      <c r="T146" s="209">
        <f t="shared" si="32"/>
        <v>0.20809296336776395</v>
      </c>
      <c r="U146" s="209" t="str">
        <f t="shared" si="33"/>
        <v/>
      </c>
      <c r="V146" s="209" t="str">
        <f t="shared" si="34"/>
        <v/>
      </c>
      <c r="W146" s="209" t="str">
        <f t="shared" si="35"/>
        <v/>
      </c>
      <c r="X146" s="233">
        <f t="shared" si="36"/>
        <v>0</v>
      </c>
      <c r="Y146" s="234">
        <f t="shared" si="37"/>
        <v>0</v>
      </c>
      <c r="Z146" s="234">
        <f t="shared" si="38"/>
        <v>0</v>
      </c>
    </row>
    <row r="147" spans="1:26">
      <c r="A147" s="235">
        <v>1280</v>
      </c>
      <c r="B147" s="236" t="s">
        <v>186</v>
      </c>
      <c r="C147" s="237">
        <v>10</v>
      </c>
      <c r="D147" s="238">
        <v>9.1702642415128466</v>
      </c>
      <c r="E147" s="239">
        <v>0</v>
      </c>
      <c r="F147" s="237">
        <v>10</v>
      </c>
      <c r="G147" s="238">
        <v>3.9567117678399111</v>
      </c>
      <c r="H147" s="240">
        <v>2013</v>
      </c>
      <c r="I147" s="237">
        <v>20</v>
      </c>
      <c r="J147" s="238">
        <v>13.126976009352758</v>
      </c>
      <c r="K147" s="240">
        <v>2013</v>
      </c>
      <c r="M147" s="209">
        <f t="shared" si="26"/>
        <v>7.6820000000000004</v>
      </c>
      <c r="N147" s="209">
        <f t="shared" si="27"/>
        <v>3.8019999999999996</v>
      </c>
      <c r="O147" s="209">
        <f t="shared" si="28"/>
        <v>11.484</v>
      </c>
      <c r="P147" s="209">
        <f t="shared" si="29"/>
        <v>3.8019999999999996</v>
      </c>
      <c r="Q147" s="209"/>
      <c r="R147" s="209">
        <f t="shared" si="30"/>
        <v>3.8019999999999996</v>
      </c>
      <c r="S147" s="209" t="str">
        <f t="shared" si="31"/>
        <v/>
      </c>
      <c r="T147" s="209">
        <f t="shared" si="32"/>
        <v>0.15471176783991147</v>
      </c>
      <c r="U147" s="209" t="str">
        <f t="shared" si="33"/>
        <v/>
      </c>
      <c r="V147" s="209" t="str">
        <f t="shared" si="34"/>
        <v/>
      </c>
      <c r="W147" s="209" t="str">
        <f t="shared" si="35"/>
        <v/>
      </c>
      <c r="X147" s="233">
        <f t="shared" si="36"/>
        <v>0</v>
      </c>
      <c r="Y147" s="234">
        <f t="shared" si="37"/>
        <v>0</v>
      </c>
      <c r="Z147" s="234">
        <f t="shared" si="38"/>
        <v>0</v>
      </c>
    </row>
    <row r="148" spans="1:26">
      <c r="A148" s="235">
        <v>1046</v>
      </c>
      <c r="B148" s="236" t="s">
        <v>186</v>
      </c>
      <c r="C148" s="237">
        <v>33</v>
      </c>
      <c r="D148" s="238">
        <v>17.53504396332124</v>
      </c>
      <c r="E148" s="239" t="s">
        <v>193</v>
      </c>
      <c r="F148" s="237">
        <v>17</v>
      </c>
      <c r="G148" s="238">
        <v>13.838101419471103</v>
      </c>
      <c r="H148" s="240">
        <v>2011</v>
      </c>
      <c r="I148" s="237">
        <v>50</v>
      </c>
      <c r="J148" s="238">
        <v>31.373145382792345</v>
      </c>
      <c r="K148" s="240">
        <v>2011</v>
      </c>
      <c r="M148" s="209">
        <f t="shared" si="26"/>
        <v>15.28</v>
      </c>
      <c r="N148" s="209">
        <f t="shared" si="27"/>
        <v>3.9240000000000013</v>
      </c>
      <c r="O148" s="209">
        <f t="shared" si="28"/>
        <v>19.204000000000001</v>
      </c>
      <c r="P148" s="209">
        <f t="shared" si="29"/>
        <v>3.9240000000000013</v>
      </c>
      <c r="Q148" s="209"/>
      <c r="R148" s="209">
        <f t="shared" si="30"/>
        <v>3.9240000000000013</v>
      </c>
      <c r="S148" s="209" t="str">
        <f t="shared" si="31"/>
        <v/>
      </c>
      <c r="T148" s="209">
        <f t="shared" si="32"/>
        <v>9.9141014194711019</v>
      </c>
      <c r="U148" s="209" t="str">
        <f t="shared" si="33"/>
        <v/>
      </c>
      <c r="V148" s="209" t="str">
        <f t="shared" si="34"/>
        <v/>
      </c>
      <c r="W148" s="209" t="str">
        <f t="shared" si="35"/>
        <v/>
      </c>
      <c r="X148" s="233">
        <f t="shared" si="36"/>
        <v>0</v>
      </c>
      <c r="Y148" s="234">
        <f t="shared" si="37"/>
        <v>0</v>
      </c>
      <c r="Z148" s="234">
        <f t="shared" si="38"/>
        <v>0</v>
      </c>
    </row>
    <row r="149" spans="1:26">
      <c r="A149" s="235">
        <v>1581</v>
      </c>
      <c r="B149" s="236" t="s">
        <v>186</v>
      </c>
      <c r="C149" s="237">
        <v>7.44</v>
      </c>
      <c r="D149" s="238">
        <v>7.810033633244073</v>
      </c>
      <c r="E149" s="239" t="s">
        <v>193</v>
      </c>
      <c r="F149" s="237">
        <v>9.36</v>
      </c>
      <c r="G149" s="238">
        <v>5.3848313505476417</v>
      </c>
      <c r="H149" s="240">
        <v>2015</v>
      </c>
      <c r="I149" s="237">
        <v>16.8</v>
      </c>
      <c r="J149" s="238">
        <v>13.194864983791714</v>
      </c>
      <c r="K149" s="240">
        <v>2015</v>
      </c>
      <c r="M149" s="209">
        <f t="shared" si="26"/>
        <v>6.5970399999999998</v>
      </c>
      <c r="N149" s="209">
        <f t="shared" si="27"/>
        <v>3.9273600000000002</v>
      </c>
      <c r="O149" s="209">
        <f t="shared" si="28"/>
        <v>10.5244</v>
      </c>
      <c r="P149" s="209">
        <f t="shared" si="29"/>
        <v>3.9273600000000002</v>
      </c>
      <c r="Q149" s="209"/>
      <c r="R149" s="209">
        <f t="shared" si="30"/>
        <v>3.9273600000000002</v>
      </c>
      <c r="S149" s="209" t="str">
        <f t="shared" si="31"/>
        <v/>
      </c>
      <c r="T149" s="209">
        <f t="shared" si="32"/>
        <v>1.4574713505476415</v>
      </c>
      <c r="U149" s="209" t="str">
        <f t="shared" si="33"/>
        <v/>
      </c>
      <c r="V149" s="209" t="str">
        <f t="shared" si="34"/>
        <v/>
      </c>
      <c r="W149" s="209" t="str">
        <f t="shared" si="35"/>
        <v/>
      </c>
      <c r="X149" s="233">
        <f t="shared" si="36"/>
        <v>0</v>
      </c>
      <c r="Y149" s="234">
        <f t="shared" si="37"/>
        <v>0</v>
      </c>
      <c r="Z149" s="234">
        <f t="shared" si="38"/>
        <v>0</v>
      </c>
    </row>
    <row r="150" spans="1:26">
      <c r="A150" s="235">
        <v>902</v>
      </c>
      <c r="B150" s="236" t="s">
        <v>186</v>
      </c>
      <c r="C150" s="237">
        <v>19.2</v>
      </c>
      <c r="D150" s="238">
        <v>13.067697900213687</v>
      </c>
      <c r="E150" s="239">
        <v>2002</v>
      </c>
      <c r="F150" s="237">
        <v>13.500000000000004</v>
      </c>
      <c r="G150" s="238">
        <v>0.54699963688402187</v>
      </c>
      <c r="H150" s="240">
        <v>2009</v>
      </c>
      <c r="I150" s="237">
        <v>32.700000000000003</v>
      </c>
      <c r="J150" s="238">
        <v>13.61469753709771</v>
      </c>
      <c r="K150" s="240">
        <v>2009</v>
      </c>
      <c r="M150" s="209">
        <f t="shared" si="26"/>
        <v>11.250400000000001</v>
      </c>
      <c r="N150" s="209">
        <f t="shared" si="27"/>
        <v>3.9419999999999984</v>
      </c>
      <c r="O150" s="209">
        <f t="shared" si="28"/>
        <v>15.192399999999999</v>
      </c>
      <c r="P150" s="209">
        <f t="shared" si="29"/>
        <v>3.9419999999999984</v>
      </c>
      <c r="Q150" s="209"/>
      <c r="R150" s="209">
        <f t="shared" si="30"/>
        <v>0.54699963688402187</v>
      </c>
      <c r="S150" s="209" t="str">
        <f t="shared" si="31"/>
        <v/>
      </c>
      <c r="T150" s="209">
        <f t="shared" si="32"/>
        <v>0</v>
      </c>
      <c r="U150" s="209" t="str">
        <f t="shared" si="33"/>
        <v/>
      </c>
      <c r="V150" s="209">
        <f t="shared" si="34"/>
        <v>3.2950003631159763</v>
      </c>
      <c r="W150" s="209">
        <f t="shared" si="35"/>
        <v>0.1</v>
      </c>
      <c r="X150" s="233">
        <f t="shared" si="36"/>
        <v>1</v>
      </c>
      <c r="Y150" s="234">
        <f t="shared" si="37"/>
        <v>1</v>
      </c>
      <c r="Z150" s="234">
        <f t="shared" si="38"/>
        <v>0</v>
      </c>
    </row>
    <row r="151" spans="1:26">
      <c r="A151" s="235">
        <v>503</v>
      </c>
      <c r="B151" s="236" t="s">
        <v>186</v>
      </c>
      <c r="C151" s="237">
        <v>31</v>
      </c>
      <c r="D151" s="238">
        <v>16.949803152362971</v>
      </c>
      <c r="E151" s="239">
        <v>1972</v>
      </c>
      <c r="F151" s="237">
        <v>16</v>
      </c>
      <c r="G151" s="238">
        <v>3.8033222269089473</v>
      </c>
      <c r="H151" s="240">
        <v>2007</v>
      </c>
      <c r="I151" s="237">
        <v>47</v>
      </c>
      <c r="J151" s="238">
        <v>20.753125379271918</v>
      </c>
      <c r="K151" s="240">
        <v>2007</v>
      </c>
      <c r="M151" s="209">
        <f t="shared" si="26"/>
        <v>14.696</v>
      </c>
      <c r="N151" s="209">
        <f t="shared" si="27"/>
        <v>3.9440000000000008</v>
      </c>
      <c r="O151" s="209">
        <f t="shared" si="28"/>
        <v>18.64</v>
      </c>
      <c r="P151" s="209">
        <f t="shared" si="29"/>
        <v>3.9440000000000008</v>
      </c>
      <c r="Q151" s="209"/>
      <c r="R151" s="209">
        <f t="shared" si="30"/>
        <v>3.8033222269089473</v>
      </c>
      <c r="S151" s="209" t="str">
        <f t="shared" si="31"/>
        <v/>
      </c>
      <c r="T151" s="209">
        <f t="shared" si="32"/>
        <v>0</v>
      </c>
      <c r="U151" s="209" t="str">
        <f t="shared" si="33"/>
        <v/>
      </c>
      <c r="V151" s="209">
        <f t="shared" si="34"/>
        <v>4.0677773091053471E-2</v>
      </c>
      <c r="W151" s="209">
        <f t="shared" si="35"/>
        <v>0.1</v>
      </c>
      <c r="X151" s="233">
        <f t="shared" si="36"/>
        <v>1</v>
      </c>
      <c r="Y151" s="234">
        <f t="shared" si="37"/>
        <v>1</v>
      </c>
      <c r="Z151" s="234">
        <f t="shared" si="38"/>
        <v>0</v>
      </c>
    </row>
    <row r="152" spans="1:26">
      <c r="A152" s="235">
        <v>698</v>
      </c>
      <c r="B152" s="236" t="s">
        <v>186</v>
      </c>
      <c r="C152" s="237">
        <v>39.700000000000003</v>
      </c>
      <c r="D152" s="238">
        <v>19.38620007575858</v>
      </c>
      <c r="E152" s="239">
        <v>1976</v>
      </c>
      <c r="F152" s="237">
        <v>20.9</v>
      </c>
      <c r="G152" s="238">
        <v>1.4406821685518079</v>
      </c>
      <c r="H152" s="240">
        <v>2007</v>
      </c>
      <c r="I152" s="237">
        <v>60.6</v>
      </c>
      <c r="J152" s="238">
        <v>20.82688224431039</v>
      </c>
      <c r="K152" s="240">
        <v>2007</v>
      </c>
      <c r="M152" s="209">
        <f t="shared" si="26"/>
        <v>17.2364</v>
      </c>
      <c r="N152" s="209">
        <f t="shared" si="27"/>
        <v>3.9603999999999999</v>
      </c>
      <c r="O152" s="209">
        <f t="shared" si="28"/>
        <v>21.1968</v>
      </c>
      <c r="P152" s="209">
        <f t="shared" si="29"/>
        <v>3.9603999999999999</v>
      </c>
      <c r="Q152" s="209"/>
      <c r="R152" s="209">
        <f t="shared" si="30"/>
        <v>1.4406821685518079</v>
      </c>
      <c r="S152" s="209" t="str">
        <f t="shared" si="31"/>
        <v/>
      </c>
      <c r="T152" s="209">
        <f t="shared" si="32"/>
        <v>0</v>
      </c>
      <c r="U152" s="209" t="str">
        <f t="shared" si="33"/>
        <v/>
      </c>
      <c r="V152" s="209">
        <f t="shared" si="34"/>
        <v>2.419717831448192</v>
      </c>
      <c r="W152" s="209">
        <f t="shared" si="35"/>
        <v>0.1</v>
      </c>
      <c r="X152" s="233">
        <f t="shared" si="36"/>
        <v>1</v>
      </c>
      <c r="Y152" s="234">
        <f t="shared" si="37"/>
        <v>1</v>
      </c>
      <c r="Z152" s="234">
        <f t="shared" si="38"/>
        <v>0</v>
      </c>
    </row>
    <row r="153" spans="1:26">
      <c r="A153" s="235">
        <v>1644</v>
      </c>
      <c r="B153" s="236" t="s">
        <v>186</v>
      </c>
      <c r="C153" s="237">
        <v>25</v>
      </c>
      <c r="D153" s="238">
        <v>15.081402803377511</v>
      </c>
      <c r="E153" s="239">
        <v>0</v>
      </c>
      <c r="F153" s="237">
        <v>14</v>
      </c>
      <c r="G153" s="238">
        <v>6.4881768587089867</v>
      </c>
      <c r="H153" s="240">
        <v>2016</v>
      </c>
      <c r="I153" s="237">
        <v>39</v>
      </c>
      <c r="J153" s="238">
        <v>21.569579662086497</v>
      </c>
      <c r="K153" s="240">
        <v>2016</v>
      </c>
      <c r="M153" s="209">
        <f t="shared" si="26"/>
        <v>12.944000000000001</v>
      </c>
      <c r="N153" s="209">
        <f t="shared" si="27"/>
        <v>4.0879999999999992</v>
      </c>
      <c r="O153" s="209">
        <f t="shared" si="28"/>
        <v>17.032</v>
      </c>
      <c r="P153" s="209">
        <f t="shared" si="29"/>
        <v>4.0879999999999992</v>
      </c>
      <c r="Q153" s="209"/>
      <c r="R153" s="209">
        <f t="shared" si="30"/>
        <v>4.0879999999999992</v>
      </c>
      <c r="S153" s="209" t="str">
        <f t="shared" si="31"/>
        <v/>
      </c>
      <c r="T153" s="209">
        <f t="shared" si="32"/>
        <v>2.4001768587089876</v>
      </c>
      <c r="U153" s="209" t="str">
        <f t="shared" si="33"/>
        <v/>
      </c>
      <c r="V153" s="209" t="str">
        <f t="shared" si="34"/>
        <v/>
      </c>
      <c r="W153" s="209" t="str">
        <f t="shared" si="35"/>
        <v/>
      </c>
      <c r="X153" s="233">
        <f t="shared" si="36"/>
        <v>0</v>
      </c>
      <c r="Y153" s="234">
        <f t="shared" si="37"/>
        <v>0</v>
      </c>
      <c r="Z153" s="234">
        <f t="shared" si="38"/>
        <v>0</v>
      </c>
    </row>
    <row r="154" spans="1:26">
      <c r="A154" s="235">
        <v>1366</v>
      </c>
      <c r="B154" s="236" t="s">
        <v>186</v>
      </c>
      <c r="C154" s="237">
        <v>25.5</v>
      </c>
      <c r="D154" s="238">
        <v>15.244429190254193</v>
      </c>
      <c r="E154" s="239">
        <v>0</v>
      </c>
      <c r="F154" s="237">
        <v>14</v>
      </c>
      <c r="G154" s="238">
        <v>5.5737060104438019</v>
      </c>
      <c r="H154" s="240">
        <v>2013</v>
      </c>
      <c r="I154" s="237">
        <v>39.5</v>
      </c>
      <c r="J154" s="238">
        <v>20.818135200697995</v>
      </c>
      <c r="K154" s="240">
        <v>2013</v>
      </c>
      <c r="M154" s="209">
        <f t="shared" si="26"/>
        <v>13.09</v>
      </c>
      <c r="N154" s="209">
        <f t="shared" si="27"/>
        <v>4.088000000000001</v>
      </c>
      <c r="O154" s="209">
        <f t="shared" si="28"/>
        <v>17.178000000000001</v>
      </c>
      <c r="P154" s="209">
        <f t="shared" si="29"/>
        <v>4.088000000000001</v>
      </c>
      <c r="Q154" s="209"/>
      <c r="R154" s="209">
        <f t="shared" si="30"/>
        <v>4.088000000000001</v>
      </c>
      <c r="S154" s="209" t="str">
        <f t="shared" si="31"/>
        <v/>
      </c>
      <c r="T154" s="209">
        <f t="shared" si="32"/>
        <v>1.4857060104438009</v>
      </c>
      <c r="U154" s="209" t="str">
        <f t="shared" si="33"/>
        <v/>
      </c>
      <c r="V154" s="209" t="str">
        <f t="shared" si="34"/>
        <v/>
      </c>
      <c r="W154" s="209" t="str">
        <f t="shared" si="35"/>
        <v/>
      </c>
      <c r="X154" s="233">
        <f t="shared" si="36"/>
        <v>0</v>
      </c>
      <c r="Y154" s="234">
        <f t="shared" si="37"/>
        <v>0</v>
      </c>
      <c r="Z154" s="234">
        <f t="shared" si="38"/>
        <v>0</v>
      </c>
    </row>
    <row r="155" spans="1:26">
      <c r="A155" s="235">
        <v>666</v>
      </c>
      <c r="B155" s="236" t="s">
        <v>186</v>
      </c>
      <c r="C155" s="237">
        <v>25.92</v>
      </c>
      <c r="D155" s="238">
        <v>15.380245541400779</v>
      </c>
      <c r="E155" s="239">
        <v>1987</v>
      </c>
      <c r="F155" s="237">
        <v>14.079999999999998</v>
      </c>
      <c r="G155" s="238">
        <v>3.6887760601263184</v>
      </c>
      <c r="H155" s="240">
        <v>2008</v>
      </c>
      <c r="I155" s="237">
        <v>40</v>
      </c>
      <c r="J155" s="238">
        <v>19.069021601527098</v>
      </c>
      <c r="K155" s="240">
        <v>2008</v>
      </c>
      <c r="M155" s="209">
        <f t="shared" si="26"/>
        <v>13.21264</v>
      </c>
      <c r="N155" s="209">
        <f t="shared" si="27"/>
        <v>4.1113600000000012</v>
      </c>
      <c r="O155" s="209">
        <f t="shared" si="28"/>
        <v>17.324000000000002</v>
      </c>
      <c r="P155" s="209">
        <f t="shared" si="29"/>
        <v>4.1113600000000012</v>
      </c>
      <c r="Q155" s="209"/>
      <c r="R155" s="209">
        <f t="shared" si="30"/>
        <v>3.6887760601263184</v>
      </c>
      <c r="S155" s="209" t="str">
        <f t="shared" si="31"/>
        <v/>
      </c>
      <c r="T155" s="209">
        <f t="shared" si="32"/>
        <v>0</v>
      </c>
      <c r="U155" s="209" t="str">
        <f t="shared" si="33"/>
        <v/>
      </c>
      <c r="V155" s="209">
        <f t="shared" si="34"/>
        <v>0.32258393987368272</v>
      </c>
      <c r="W155" s="209">
        <f t="shared" si="35"/>
        <v>0.1</v>
      </c>
      <c r="X155" s="233">
        <f t="shared" si="36"/>
        <v>1</v>
      </c>
      <c r="Y155" s="234">
        <f t="shared" si="37"/>
        <v>1</v>
      </c>
      <c r="Z155" s="234">
        <f t="shared" si="38"/>
        <v>0</v>
      </c>
    </row>
    <row r="156" spans="1:26">
      <c r="A156" s="235">
        <v>618</v>
      </c>
      <c r="B156" s="236" t="s">
        <v>186</v>
      </c>
      <c r="C156" s="237">
        <v>11</v>
      </c>
      <c r="D156" s="238">
        <v>9.6573025632108163</v>
      </c>
      <c r="E156" s="239">
        <v>1995</v>
      </c>
      <c r="F156" s="237">
        <v>11.5</v>
      </c>
      <c r="G156" s="238">
        <v>2.3464649770982668</v>
      </c>
      <c r="H156" s="240">
        <v>2006</v>
      </c>
      <c r="I156" s="237">
        <v>22.5</v>
      </c>
      <c r="J156" s="238">
        <v>12.003767540309083</v>
      </c>
      <c r="K156" s="240">
        <v>2006</v>
      </c>
      <c r="M156" s="209">
        <f t="shared" si="26"/>
        <v>8.1</v>
      </c>
      <c r="N156" s="209">
        <f t="shared" si="27"/>
        <v>4.1140000000000008</v>
      </c>
      <c r="O156" s="209">
        <f t="shared" si="28"/>
        <v>12.214</v>
      </c>
      <c r="P156" s="209">
        <f t="shared" si="29"/>
        <v>4.1140000000000008</v>
      </c>
      <c r="Q156" s="209"/>
      <c r="R156" s="209">
        <f t="shared" si="30"/>
        <v>2.3464649770982668</v>
      </c>
      <c r="S156" s="209" t="str">
        <f t="shared" si="31"/>
        <v/>
      </c>
      <c r="T156" s="209">
        <f t="shared" si="32"/>
        <v>0</v>
      </c>
      <c r="U156" s="209" t="str">
        <f t="shared" si="33"/>
        <v/>
      </c>
      <c r="V156" s="209">
        <f t="shared" si="34"/>
        <v>1.6675350229017338</v>
      </c>
      <c r="W156" s="209">
        <f t="shared" si="35"/>
        <v>0.1</v>
      </c>
      <c r="X156" s="233">
        <f t="shared" si="36"/>
        <v>1</v>
      </c>
      <c r="Y156" s="234">
        <f t="shared" si="37"/>
        <v>1</v>
      </c>
      <c r="Z156" s="234">
        <f t="shared" si="38"/>
        <v>0</v>
      </c>
    </row>
    <row r="157" spans="1:26">
      <c r="A157" s="235" t="s">
        <v>196</v>
      </c>
      <c r="B157" s="236" t="s">
        <v>187</v>
      </c>
      <c r="C157" s="237">
        <v>4.0750000000000002</v>
      </c>
      <c r="D157" s="238">
        <v>1.9369408873503524</v>
      </c>
      <c r="E157" s="239">
        <v>1990</v>
      </c>
      <c r="F157" s="237">
        <v>0</v>
      </c>
      <c r="G157" s="238">
        <v>0</v>
      </c>
      <c r="H157" s="240">
        <v>0</v>
      </c>
      <c r="I157" s="237">
        <v>4.0750000000000002</v>
      </c>
      <c r="J157" s="238">
        <v>1.9369408873503524</v>
      </c>
      <c r="K157" s="240">
        <v>1990</v>
      </c>
      <c r="M157" s="209">
        <f t="shared" si="26"/>
        <v>4.35595</v>
      </c>
      <c r="N157" s="209">
        <f t="shared" si="27"/>
        <v>0</v>
      </c>
      <c r="O157" s="209">
        <f t="shared" si="28"/>
        <v>4.35595</v>
      </c>
      <c r="P157" s="209">
        <f t="shared" si="29"/>
        <v>4.35595</v>
      </c>
      <c r="Q157" s="209"/>
      <c r="R157" s="209" t="str">
        <f t="shared" si="30"/>
        <v/>
      </c>
      <c r="S157" s="209">
        <f t="shared" si="31"/>
        <v>1.9369408873503524</v>
      </c>
      <c r="T157" s="209" t="str">
        <f t="shared" si="32"/>
        <v/>
      </c>
      <c r="U157" s="209">
        <f t="shared" si="33"/>
        <v>0</v>
      </c>
      <c r="V157" s="209">
        <f t="shared" si="34"/>
        <v>2.3190091126496477</v>
      </c>
      <c r="W157" s="209">
        <f t="shared" si="35"/>
        <v>0.1</v>
      </c>
      <c r="X157" s="233">
        <f t="shared" si="36"/>
        <v>1</v>
      </c>
      <c r="Y157" s="234">
        <f t="shared" si="37"/>
        <v>1</v>
      </c>
      <c r="Z157" s="234">
        <f t="shared" si="38"/>
        <v>0</v>
      </c>
    </row>
    <row r="158" spans="1:26">
      <c r="A158" s="235">
        <v>361</v>
      </c>
      <c r="B158" s="236" t="s">
        <v>186</v>
      </c>
      <c r="C158" s="237">
        <v>12.22</v>
      </c>
      <c r="D158" s="238">
        <v>10.224846639970011</v>
      </c>
      <c r="E158" s="239">
        <v>1986</v>
      </c>
      <c r="F158" s="237">
        <v>12.999999999999998</v>
      </c>
      <c r="G158" s="238">
        <v>1.1719780512644304</v>
      </c>
      <c r="H158" s="240">
        <v>2002</v>
      </c>
      <c r="I158" s="237">
        <v>25.22</v>
      </c>
      <c r="J158" s="238">
        <v>11.396824691234441</v>
      </c>
      <c r="K158" s="240">
        <v>2002</v>
      </c>
      <c r="M158" s="209">
        <f t="shared" si="26"/>
        <v>8.6099599999999992</v>
      </c>
      <c r="N158" s="209">
        <f t="shared" si="27"/>
        <v>4.3982800000000015</v>
      </c>
      <c r="O158" s="209">
        <f t="shared" si="28"/>
        <v>13.008240000000001</v>
      </c>
      <c r="P158" s="209">
        <f t="shared" si="29"/>
        <v>4.3982800000000015</v>
      </c>
      <c r="Q158" s="209"/>
      <c r="R158" s="209">
        <f t="shared" si="30"/>
        <v>1.1719780512644304</v>
      </c>
      <c r="S158" s="209" t="str">
        <f t="shared" si="31"/>
        <v/>
      </c>
      <c r="T158" s="209">
        <f t="shared" si="32"/>
        <v>0</v>
      </c>
      <c r="U158" s="209" t="str">
        <f t="shared" si="33"/>
        <v/>
      </c>
      <c r="V158" s="209">
        <f t="shared" si="34"/>
        <v>3.1263019487355708</v>
      </c>
      <c r="W158" s="209">
        <f t="shared" si="35"/>
        <v>0.1</v>
      </c>
      <c r="X158" s="233">
        <f t="shared" si="36"/>
        <v>1</v>
      </c>
      <c r="Y158" s="234">
        <f t="shared" si="37"/>
        <v>1</v>
      </c>
      <c r="Z158" s="234">
        <f t="shared" si="38"/>
        <v>0</v>
      </c>
    </row>
    <row r="159" spans="1:26">
      <c r="A159" s="235">
        <v>706</v>
      </c>
      <c r="B159" s="236" t="s">
        <v>186</v>
      </c>
      <c r="C159" s="237">
        <v>14.85</v>
      </c>
      <c r="D159" s="238">
        <v>11.3663237261823</v>
      </c>
      <c r="E159" s="239">
        <v>1984</v>
      </c>
      <c r="F159" s="237">
        <v>14.250000000000002</v>
      </c>
      <c r="G159" s="238">
        <v>5.8346214151737739</v>
      </c>
      <c r="H159" s="240">
        <v>2008</v>
      </c>
      <c r="I159" s="237">
        <v>29.1</v>
      </c>
      <c r="J159" s="238">
        <v>17.200945141356073</v>
      </c>
      <c r="K159" s="240">
        <v>2008</v>
      </c>
      <c r="M159" s="209">
        <f t="shared" si="26"/>
        <v>9.7093000000000007</v>
      </c>
      <c r="N159" s="209">
        <f t="shared" si="27"/>
        <v>4.4318999999999988</v>
      </c>
      <c r="O159" s="209">
        <f t="shared" si="28"/>
        <v>14.1412</v>
      </c>
      <c r="P159" s="209">
        <f t="shared" si="29"/>
        <v>4.4318999999999988</v>
      </c>
      <c r="Q159" s="209"/>
      <c r="R159" s="209">
        <f t="shared" si="30"/>
        <v>4.4318999999999988</v>
      </c>
      <c r="S159" s="209" t="str">
        <f t="shared" si="31"/>
        <v/>
      </c>
      <c r="T159" s="209">
        <f t="shared" si="32"/>
        <v>1.402721415173775</v>
      </c>
      <c r="U159" s="209" t="str">
        <f t="shared" si="33"/>
        <v/>
      </c>
      <c r="V159" s="209" t="str">
        <f t="shared" si="34"/>
        <v/>
      </c>
      <c r="W159" s="209" t="str">
        <f t="shared" si="35"/>
        <v/>
      </c>
      <c r="X159" s="233">
        <f t="shared" si="36"/>
        <v>0</v>
      </c>
      <c r="Y159" s="234">
        <f t="shared" si="37"/>
        <v>0</v>
      </c>
      <c r="Z159" s="234">
        <f t="shared" si="38"/>
        <v>0</v>
      </c>
    </row>
    <row r="160" spans="1:26">
      <c r="A160" s="235">
        <v>1194</v>
      </c>
      <c r="B160" s="236" t="s">
        <v>186</v>
      </c>
      <c r="C160" s="237">
        <v>5.8</v>
      </c>
      <c r="D160" s="238">
        <v>6.8223823182241281</v>
      </c>
      <c r="E160" s="239">
        <v>1980</v>
      </c>
      <c r="F160" s="237">
        <v>9.6000000000000014</v>
      </c>
      <c r="G160" s="238">
        <v>1.6086060831571487</v>
      </c>
      <c r="H160" s="240">
        <v>2011</v>
      </c>
      <c r="I160" s="237">
        <v>15.400000000000002</v>
      </c>
      <c r="J160" s="238">
        <v>8.4309884013812777</v>
      </c>
      <c r="K160" s="240">
        <v>2011</v>
      </c>
      <c r="M160" s="209">
        <f t="shared" si="26"/>
        <v>5.5048000000000004</v>
      </c>
      <c r="N160" s="209">
        <f t="shared" si="27"/>
        <v>4.434400000000001</v>
      </c>
      <c r="O160" s="209">
        <f t="shared" si="28"/>
        <v>9.9392000000000014</v>
      </c>
      <c r="P160" s="209">
        <f t="shared" si="29"/>
        <v>4.434400000000001</v>
      </c>
      <c r="Q160" s="209"/>
      <c r="R160" s="209">
        <f t="shared" si="30"/>
        <v>1.6086060831571487</v>
      </c>
      <c r="S160" s="209" t="str">
        <f t="shared" si="31"/>
        <v/>
      </c>
      <c r="T160" s="209">
        <f t="shared" si="32"/>
        <v>0</v>
      </c>
      <c r="U160" s="209" t="str">
        <f t="shared" si="33"/>
        <v/>
      </c>
      <c r="V160" s="209">
        <f t="shared" si="34"/>
        <v>2.7257939168428522</v>
      </c>
      <c r="W160" s="209">
        <f t="shared" si="35"/>
        <v>0.1</v>
      </c>
      <c r="X160" s="233">
        <f t="shared" si="36"/>
        <v>1</v>
      </c>
      <c r="Y160" s="234">
        <f t="shared" si="37"/>
        <v>1</v>
      </c>
      <c r="Z160" s="234">
        <f t="shared" si="38"/>
        <v>0</v>
      </c>
    </row>
    <row r="161" spans="1:27">
      <c r="A161" s="235">
        <v>1184</v>
      </c>
      <c r="B161" s="236" t="s">
        <v>186</v>
      </c>
      <c r="C161" s="237">
        <v>30</v>
      </c>
      <c r="D161" s="238">
        <v>16.650714376783295</v>
      </c>
      <c r="E161" s="239">
        <v>2013</v>
      </c>
      <c r="F161" s="237">
        <v>18.200000000000003</v>
      </c>
      <c r="G161" s="238">
        <v>18.869341885211266</v>
      </c>
      <c r="H161" s="240">
        <v>2012</v>
      </c>
      <c r="I161" s="237">
        <v>48.2</v>
      </c>
      <c r="J161" s="238">
        <v>35.520056261994561</v>
      </c>
      <c r="K161" s="240">
        <v>2013</v>
      </c>
      <c r="M161" s="209">
        <f t="shared" si="26"/>
        <v>14.404</v>
      </c>
      <c r="N161" s="209">
        <f t="shared" si="27"/>
        <v>4.4616000000000007</v>
      </c>
      <c r="O161" s="209">
        <f t="shared" si="28"/>
        <v>18.865600000000001</v>
      </c>
      <c r="P161" s="209">
        <f t="shared" si="29"/>
        <v>4.4616000000000007</v>
      </c>
      <c r="Q161" s="209"/>
      <c r="R161" s="209">
        <f t="shared" si="30"/>
        <v>4.4616000000000007</v>
      </c>
      <c r="S161" s="209" t="str">
        <f t="shared" si="31"/>
        <v/>
      </c>
      <c r="T161" s="209">
        <f t="shared" si="32"/>
        <v>14.407741885211266</v>
      </c>
      <c r="U161" s="209" t="str">
        <f t="shared" si="33"/>
        <v/>
      </c>
      <c r="V161" s="209" t="str">
        <f t="shared" si="34"/>
        <v/>
      </c>
      <c r="W161" s="209" t="str">
        <f t="shared" si="35"/>
        <v/>
      </c>
      <c r="X161" s="233">
        <f t="shared" si="36"/>
        <v>0</v>
      </c>
      <c r="Y161" s="234">
        <f t="shared" si="37"/>
        <v>0</v>
      </c>
      <c r="Z161" s="234">
        <f t="shared" si="38"/>
        <v>0</v>
      </c>
    </row>
    <row r="162" spans="1:27">
      <c r="A162" s="235">
        <v>1254</v>
      </c>
      <c r="B162" s="236" t="s">
        <v>186</v>
      </c>
      <c r="C162" s="237">
        <v>23.9</v>
      </c>
      <c r="D162" s="238">
        <v>14.717411486948343</v>
      </c>
      <c r="E162" s="239">
        <v>1989</v>
      </c>
      <c r="F162" s="237">
        <v>15.399999999999999</v>
      </c>
      <c r="G162" s="238">
        <v>6.528436764593768</v>
      </c>
      <c r="H162" s="240">
        <v>2012</v>
      </c>
      <c r="I162" s="237">
        <v>39.299999999999997</v>
      </c>
      <c r="J162" s="238">
        <v>21.24584825154211</v>
      </c>
      <c r="K162" s="240">
        <v>2012</v>
      </c>
      <c r="M162" s="209">
        <f t="shared" si="26"/>
        <v>12.6228</v>
      </c>
      <c r="N162" s="209">
        <f t="shared" si="27"/>
        <v>4.4967999999999986</v>
      </c>
      <c r="O162" s="209">
        <f t="shared" si="28"/>
        <v>17.119599999999998</v>
      </c>
      <c r="P162" s="209">
        <f t="shared" si="29"/>
        <v>4.4967999999999986</v>
      </c>
      <c r="Q162" s="209"/>
      <c r="R162" s="209">
        <f t="shared" si="30"/>
        <v>4.4967999999999986</v>
      </c>
      <c r="S162" s="209" t="str">
        <f t="shared" si="31"/>
        <v/>
      </c>
      <c r="T162" s="209">
        <f t="shared" si="32"/>
        <v>2.0316367645937694</v>
      </c>
      <c r="U162" s="209" t="str">
        <f t="shared" si="33"/>
        <v/>
      </c>
      <c r="V162" s="209" t="str">
        <f t="shared" si="34"/>
        <v/>
      </c>
      <c r="W162" s="209" t="str">
        <f t="shared" si="35"/>
        <v/>
      </c>
      <c r="X162" s="233">
        <f t="shared" si="36"/>
        <v>0</v>
      </c>
      <c r="Y162" s="234">
        <f t="shared" si="37"/>
        <v>0</v>
      </c>
      <c r="Z162" s="234">
        <f t="shared" si="38"/>
        <v>0</v>
      </c>
    </row>
    <row r="163" spans="1:27">
      <c r="A163" s="235">
        <v>1240</v>
      </c>
      <c r="B163" s="236" t="s">
        <v>186</v>
      </c>
      <c r="C163" s="237">
        <v>9</v>
      </c>
      <c r="D163" s="238">
        <v>8.6604011485057413</v>
      </c>
      <c r="E163" s="239">
        <v>0</v>
      </c>
      <c r="F163" s="237">
        <v>12</v>
      </c>
      <c r="G163" s="238">
        <v>2.4762389627807444</v>
      </c>
      <c r="H163" s="240">
        <v>2013</v>
      </c>
      <c r="I163" s="237">
        <v>21</v>
      </c>
      <c r="J163" s="238">
        <v>11.136640111286486</v>
      </c>
      <c r="K163" s="240">
        <v>2013</v>
      </c>
      <c r="M163" s="209">
        <f t="shared" si="26"/>
        <v>7.2640000000000002</v>
      </c>
      <c r="N163" s="209">
        <f t="shared" si="27"/>
        <v>4.5119999999999996</v>
      </c>
      <c r="O163" s="209">
        <f t="shared" si="28"/>
        <v>11.776</v>
      </c>
      <c r="P163" s="209">
        <f t="shared" si="29"/>
        <v>4.5119999999999996</v>
      </c>
      <c r="Q163" s="209"/>
      <c r="R163" s="209">
        <f t="shared" si="30"/>
        <v>2.4762389627807444</v>
      </c>
      <c r="S163" s="209" t="str">
        <f t="shared" si="31"/>
        <v/>
      </c>
      <c r="T163" s="209">
        <f t="shared" si="32"/>
        <v>0</v>
      </c>
      <c r="U163" s="209" t="str">
        <f t="shared" si="33"/>
        <v/>
      </c>
      <c r="V163" s="209">
        <f t="shared" si="34"/>
        <v>1.9357610372192551</v>
      </c>
      <c r="W163" s="209">
        <f t="shared" si="35"/>
        <v>0.1</v>
      </c>
      <c r="X163" s="233">
        <f t="shared" si="36"/>
        <v>1</v>
      </c>
      <c r="Y163" s="234">
        <f t="shared" si="37"/>
        <v>1</v>
      </c>
      <c r="Z163" s="234">
        <f t="shared" si="38"/>
        <v>0</v>
      </c>
    </row>
    <row r="164" spans="1:27">
      <c r="A164" s="235">
        <v>488</v>
      </c>
      <c r="B164" s="236" t="s">
        <v>186</v>
      </c>
      <c r="C164" s="237">
        <v>41.3</v>
      </c>
      <c r="D164" s="238">
        <v>19.806575548654788</v>
      </c>
      <c r="E164" s="239">
        <v>1982</v>
      </c>
      <c r="F164" s="237">
        <v>24.200000000000003</v>
      </c>
      <c r="G164" s="238">
        <v>0.40462675342078769</v>
      </c>
      <c r="H164" s="240">
        <v>2006</v>
      </c>
      <c r="I164" s="237">
        <v>65.5</v>
      </c>
      <c r="J164" s="238">
        <v>20.211202302075577</v>
      </c>
      <c r="K164" s="240">
        <v>2006</v>
      </c>
      <c r="M164" s="209">
        <f t="shared" si="26"/>
        <v>17.5684</v>
      </c>
      <c r="N164" s="209">
        <f t="shared" si="27"/>
        <v>4.5495999999999981</v>
      </c>
      <c r="O164" s="209">
        <f t="shared" si="28"/>
        <v>22.117999999999999</v>
      </c>
      <c r="P164" s="209">
        <f t="shared" si="29"/>
        <v>4.5495999999999981</v>
      </c>
      <c r="Q164" s="209"/>
      <c r="R164" s="209">
        <f t="shared" si="30"/>
        <v>0.40462675342078769</v>
      </c>
      <c r="S164" s="209" t="str">
        <f t="shared" si="31"/>
        <v/>
      </c>
      <c r="T164" s="209">
        <f t="shared" si="32"/>
        <v>0</v>
      </c>
      <c r="U164" s="209" t="str">
        <f t="shared" si="33"/>
        <v/>
      </c>
      <c r="V164" s="209">
        <f t="shared" si="34"/>
        <v>4.0449732465792101</v>
      </c>
      <c r="W164" s="209">
        <f t="shared" si="35"/>
        <v>0.1</v>
      </c>
      <c r="X164" s="233">
        <f t="shared" si="36"/>
        <v>1</v>
      </c>
      <c r="Y164" s="234">
        <f t="shared" si="37"/>
        <v>1</v>
      </c>
      <c r="Z164" s="234">
        <f t="shared" si="38"/>
        <v>0</v>
      </c>
    </row>
    <row r="165" spans="1:27">
      <c r="A165" s="235">
        <v>1311</v>
      </c>
      <c r="B165" s="236" t="s">
        <v>186</v>
      </c>
      <c r="C165" s="237">
        <v>30.7</v>
      </c>
      <c r="D165" s="238">
        <v>16.860545656194883</v>
      </c>
      <c r="E165" s="239">
        <v>1991</v>
      </c>
      <c r="F165" s="237">
        <v>19.3</v>
      </c>
      <c r="G165" s="238">
        <v>5.9841430822776953</v>
      </c>
      <c r="H165" s="240">
        <v>2013</v>
      </c>
      <c r="I165" s="237">
        <v>50</v>
      </c>
      <c r="J165" s="238">
        <v>22.844688738472577</v>
      </c>
      <c r="K165" s="240">
        <v>2013</v>
      </c>
      <c r="M165" s="209">
        <f t="shared" si="26"/>
        <v>14.6084</v>
      </c>
      <c r="N165" s="209">
        <f t="shared" si="27"/>
        <v>4.595600000000001</v>
      </c>
      <c r="O165" s="209">
        <f t="shared" si="28"/>
        <v>19.204000000000001</v>
      </c>
      <c r="P165" s="209">
        <f t="shared" si="29"/>
        <v>4.595600000000001</v>
      </c>
      <c r="Q165" s="209"/>
      <c r="R165" s="209">
        <f t="shared" si="30"/>
        <v>4.595600000000001</v>
      </c>
      <c r="S165" s="209" t="str">
        <f t="shared" si="31"/>
        <v/>
      </c>
      <c r="T165" s="209">
        <f t="shared" si="32"/>
        <v>1.3885430822776943</v>
      </c>
      <c r="U165" s="209" t="str">
        <f t="shared" si="33"/>
        <v/>
      </c>
      <c r="V165" s="209" t="str">
        <f t="shared" si="34"/>
        <v/>
      </c>
      <c r="W165" s="209" t="str">
        <f t="shared" si="35"/>
        <v/>
      </c>
      <c r="X165" s="233">
        <f t="shared" si="36"/>
        <v>0</v>
      </c>
      <c r="Y165" s="234">
        <f t="shared" si="37"/>
        <v>0</v>
      </c>
      <c r="Z165" s="234">
        <f t="shared" si="38"/>
        <v>0</v>
      </c>
    </row>
    <row r="166" spans="1:27">
      <c r="A166" s="235">
        <v>711</v>
      </c>
      <c r="B166" s="236" t="s">
        <v>186</v>
      </c>
      <c r="C166" s="237">
        <v>11.5</v>
      </c>
      <c r="D166" s="238">
        <v>9.8932160319653342</v>
      </c>
      <c r="E166" s="239">
        <v>1976</v>
      </c>
      <c r="F166" s="237">
        <v>13.7</v>
      </c>
      <c r="G166" s="238">
        <v>9.2617881543087019</v>
      </c>
      <c r="H166" s="240">
        <v>2009</v>
      </c>
      <c r="I166" s="237">
        <v>25.2</v>
      </c>
      <c r="J166" s="238">
        <v>19.155004186274034</v>
      </c>
      <c r="K166" s="240">
        <v>2009</v>
      </c>
      <c r="M166" s="209">
        <f t="shared" si="26"/>
        <v>8.3089999999999993</v>
      </c>
      <c r="N166" s="209">
        <f t="shared" si="27"/>
        <v>4.6934000000000005</v>
      </c>
      <c r="O166" s="209">
        <f t="shared" si="28"/>
        <v>13.0024</v>
      </c>
      <c r="P166" s="209">
        <f t="shared" si="29"/>
        <v>4.6934000000000005</v>
      </c>
      <c r="Q166" s="209"/>
      <c r="R166" s="209">
        <f t="shared" si="30"/>
        <v>4.6934000000000005</v>
      </c>
      <c r="S166" s="209" t="str">
        <f t="shared" si="31"/>
        <v/>
      </c>
      <c r="T166" s="209">
        <f t="shared" si="32"/>
        <v>4.5683881543087015</v>
      </c>
      <c r="U166" s="209" t="str">
        <f t="shared" si="33"/>
        <v/>
      </c>
      <c r="V166" s="209" t="str">
        <f t="shared" si="34"/>
        <v/>
      </c>
      <c r="W166" s="209" t="str">
        <f t="shared" si="35"/>
        <v/>
      </c>
      <c r="X166" s="233">
        <f t="shared" si="36"/>
        <v>0</v>
      </c>
      <c r="Y166" s="234">
        <f t="shared" si="37"/>
        <v>0</v>
      </c>
      <c r="Z166" s="234">
        <f t="shared" si="38"/>
        <v>0</v>
      </c>
    </row>
    <row r="167" spans="1:27">
      <c r="A167" s="235">
        <v>1450</v>
      </c>
      <c r="B167" s="236" t="s">
        <v>186</v>
      </c>
      <c r="C167" s="237">
        <v>21.5</v>
      </c>
      <c r="D167" s="238">
        <v>13.895620454659115</v>
      </c>
      <c r="E167" s="239">
        <v>1992</v>
      </c>
      <c r="F167" s="237">
        <v>16.299999999999997</v>
      </c>
      <c r="G167" s="238">
        <v>5.1529943993409928</v>
      </c>
      <c r="H167" s="240">
        <v>2014</v>
      </c>
      <c r="I167" s="237">
        <v>37.799999999999997</v>
      </c>
      <c r="J167" s="238">
        <v>19.048614854000107</v>
      </c>
      <c r="K167" s="240">
        <v>2014</v>
      </c>
      <c r="M167" s="209">
        <f t="shared" si="26"/>
        <v>11.922000000000001</v>
      </c>
      <c r="N167" s="209">
        <f t="shared" si="27"/>
        <v>4.7595999999999989</v>
      </c>
      <c r="O167" s="209">
        <f t="shared" si="28"/>
        <v>16.6816</v>
      </c>
      <c r="P167" s="209">
        <f t="shared" si="29"/>
        <v>4.7595999999999989</v>
      </c>
      <c r="Q167" s="209"/>
      <c r="R167" s="209">
        <f t="shared" si="30"/>
        <v>4.7595999999999989</v>
      </c>
      <c r="S167" s="209" t="str">
        <f t="shared" si="31"/>
        <v/>
      </c>
      <c r="T167" s="209">
        <f t="shared" si="32"/>
        <v>0.39339439934099385</v>
      </c>
      <c r="U167" s="209" t="str">
        <f t="shared" si="33"/>
        <v/>
      </c>
      <c r="V167" s="209" t="str">
        <f t="shared" si="34"/>
        <v/>
      </c>
      <c r="W167" s="209" t="str">
        <f t="shared" si="35"/>
        <v/>
      </c>
      <c r="X167" s="233">
        <f t="shared" si="36"/>
        <v>0</v>
      </c>
      <c r="Y167" s="234">
        <f t="shared" si="37"/>
        <v>0</v>
      </c>
      <c r="Z167" s="234">
        <f t="shared" si="38"/>
        <v>0</v>
      </c>
    </row>
    <row r="168" spans="1:27">
      <c r="A168" s="235">
        <v>525</v>
      </c>
      <c r="B168" s="236" t="s">
        <v>186</v>
      </c>
      <c r="C168" s="237">
        <v>11.55</v>
      </c>
      <c r="D168" s="238">
        <v>9.9165471409838588</v>
      </c>
      <c r="E168" s="239">
        <v>1995</v>
      </c>
      <c r="F168" s="237">
        <v>14</v>
      </c>
      <c r="G168" s="238">
        <v>2.107818995325883</v>
      </c>
      <c r="H168" s="240">
        <v>2006</v>
      </c>
      <c r="I168" s="237">
        <v>25.55</v>
      </c>
      <c r="J168" s="238">
        <v>12.024366136309741</v>
      </c>
      <c r="K168" s="240">
        <v>2006</v>
      </c>
      <c r="M168" s="209">
        <f t="shared" si="26"/>
        <v>8.3299000000000003</v>
      </c>
      <c r="N168" s="209">
        <f t="shared" si="27"/>
        <v>4.7746999999999993</v>
      </c>
      <c r="O168" s="209">
        <f t="shared" si="28"/>
        <v>13.1046</v>
      </c>
      <c r="P168" s="209">
        <f t="shared" si="29"/>
        <v>4.7746999999999993</v>
      </c>
      <c r="Q168" s="209"/>
      <c r="R168" s="209">
        <f t="shared" si="30"/>
        <v>2.107818995325883</v>
      </c>
      <c r="S168" s="209" t="str">
        <f t="shared" si="31"/>
        <v/>
      </c>
      <c r="T168" s="209">
        <f t="shared" si="32"/>
        <v>0</v>
      </c>
      <c r="U168" s="209" t="str">
        <f t="shared" si="33"/>
        <v/>
      </c>
      <c r="V168" s="209">
        <f t="shared" si="34"/>
        <v>2.5668810046741162</v>
      </c>
      <c r="W168" s="209">
        <f t="shared" si="35"/>
        <v>0.1</v>
      </c>
      <c r="X168" s="233">
        <f t="shared" si="36"/>
        <v>1</v>
      </c>
      <c r="Y168" s="234">
        <f t="shared" si="37"/>
        <v>1</v>
      </c>
      <c r="Z168" s="234">
        <f t="shared" si="38"/>
        <v>0</v>
      </c>
      <c r="AA168" s="208"/>
    </row>
    <row r="169" spans="1:27">
      <c r="A169" s="235" t="s">
        <v>197</v>
      </c>
      <c r="B169" s="236" t="s">
        <v>187</v>
      </c>
      <c r="C169" s="237">
        <v>4.8</v>
      </c>
      <c r="D169" s="238">
        <v>4.0521826998299986</v>
      </c>
      <c r="E169" s="239">
        <v>1988</v>
      </c>
      <c r="F169" s="237">
        <v>0</v>
      </c>
      <c r="G169" s="238">
        <v>0</v>
      </c>
      <c r="H169" s="240">
        <v>0</v>
      </c>
      <c r="I169" s="237">
        <v>4.8</v>
      </c>
      <c r="J169" s="238">
        <v>4.0521826998299986</v>
      </c>
      <c r="K169" s="240">
        <v>1988</v>
      </c>
      <c r="M169" s="209">
        <f t="shared" si="26"/>
        <v>4.8388</v>
      </c>
      <c r="N169" s="209">
        <f t="shared" si="27"/>
        <v>0</v>
      </c>
      <c r="O169" s="209">
        <f t="shared" si="28"/>
        <v>4.8388</v>
      </c>
      <c r="P169" s="209">
        <f t="shared" si="29"/>
        <v>4.8388</v>
      </c>
      <c r="Q169" s="209"/>
      <c r="R169" s="209" t="str">
        <f t="shared" si="30"/>
        <v/>
      </c>
      <c r="S169" s="209">
        <f t="shared" si="31"/>
        <v>4.0521826998299986</v>
      </c>
      <c r="T169" s="209" t="str">
        <f t="shared" si="32"/>
        <v/>
      </c>
      <c r="U169" s="209">
        <f t="shared" si="33"/>
        <v>0</v>
      </c>
      <c r="V169" s="209">
        <f t="shared" si="34"/>
        <v>0.68661730017000178</v>
      </c>
      <c r="W169" s="209">
        <f t="shared" si="35"/>
        <v>0.1</v>
      </c>
      <c r="X169" s="233">
        <f t="shared" si="36"/>
        <v>1</v>
      </c>
      <c r="Y169" s="234">
        <f t="shared" si="37"/>
        <v>1</v>
      </c>
      <c r="Z169" s="234">
        <f t="shared" si="38"/>
        <v>0</v>
      </c>
    </row>
    <row r="170" spans="1:27">
      <c r="A170" s="235">
        <v>733</v>
      </c>
      <c r="B170" s="236" t="s">
        <v>186</v>
      </c>
      <c r="C170" s="237">
        <v>24.3</v>
      </c>
      <c r="D170" s="238">
        <v>14.850640632815869</v>
      </c>
      <c r="E170" s="239">
        <v>2007</v>
      </c>
      <c r="F170" s="237">
        <v>17.099999999999998</v>
      </c>
      <c r="G170" s="238">
        <v>6.7726080218724345</v>
      </c>
      <c r="H170" s="240">
        <v>2009</v>
      </c>
      <c r="I170" s="237">
        <v>41.4</v>
      </c>
      <c r="J170" s="238">
        <v>21.623248654688304</v>
      </c>
      <c r="K170" s="240">
        <v>2009</v>
      </c>
      <c r="M170" s="209">
        <f t="shared" si="26"/>
        <v>12.739599999999999</v>
      </c>
      <c r="N170" s="209">
        <f t="shared" si="27"/>
        <v>4.8475999999999999</v>
      </c>
      <c r="O170" s="209">
        <f t="shared" si="28"/>
        <v>17.587199999999999</v>
      </c>
      <c r="P170" s="209">
        <f t="shared" si="29"/>
        <v>4.8475999999999999</v>
      </c>
      <c r="Q170" s="209"/>
      <c r="R170" s="209">
        <f t="shared" si="30"/>
        <v>4.8475999999999999</v>
      </c>
      <c r="S170" s="209" t="str">
        <f t="shared" si="31"/>
        <v/>
      </c>
      <c r="T170" s="209">
        <f t="shared" si="32"/>
        <v>1.9250080218724346</v>
      </c>
      <c r="U170" s="209" t="str">
        <f t="shared" si="33"/>
        <v/>
      </c>
      <c r="V170" s="209" t="str">
        <f t="shared" si="34"/>
        <v/>
      </c>
      <c r="W170" s="209" t="str">
        <f t="shared" si="35"/>
        <v/>
      </c>
      <c r="X170" s="233">
        <f t="shared" si="36"/>
        <v>0</v>
      </c>
      <c r="Y170" s="234">
        <f t="shared" si="37"/>
        <v>0</v>
      </c>
      <c r="Z170" s="234">
        <f t="shared" si="38"/>
        <v>0</v>
      </c>
    </row>
    <row r="171" spans="1:27">
      <c r="A171" s="235">
        <v>170</v>
      </c>
      <c r="B171" s="236" t="s">
        <v>186</v>
      </c>
      <c r="C171" s="237">
        <v>5.4</v>
      </c>
      <c r="D171" s="238">
        <v>6.5627542765818152</v>
      </c>
      <c r="E171" s="239" t="s">
        <v>193</v>
      </c>
      <c r="F171" s="237">
        <v>10.6</v>
      </c>
      <c r="G171" s="238">
        <v>5.2097107088088661</v>
      </c>
      <c r="H171" s="240">
        <v>2001</v>
      </c>
      <c r="I171" s="237">
        <v>16</v>
      </c>
      <c r="J171" s="238">
        <v>11.77246498539068</v>
      </c>
      <c r="K171" s="240">
        <v>2001</v>
      </c>
      <c r="M171" s="209">
        <f t="shared" si="26"/>
        <v>5.2384000000000004</v>
      </c>
      <c r="N171" s="209">
        <f t="shared" si="27"/>
        <v>4.9515999999999991</v>
      </c>
      <c r="O171" s="209">
        <f t="shared" si="28"/>
        <v>10.19</v>
      </c>
      <c r="P171" s="209">
        <f t="shared" si="29"/>
        <v>4.9515999999999991</v>
      </c>
      <c r="Q171" s="209"/>
      <c r="R171" s="209">
        <f t="shared" si="30"/>
        <v>4.9515999999999991</v>
      </c>
      <c r="S171" s="209" t="str">
        <f t="shared" si="31"/>
        <v/>
      </c>
      <c r="T171" s="209">
        <f t="shared" si="32"/>
        <v>0.258110708808867</v>
      </c>
      <c r="U171" s="209" t="str">
        <f t="shared" si="33"/>
        <v/>
      </c>
      <c r="V171" s="209" t="str">
        <f t="shared" si="34"/>
        <v/>
      </c>
      <c r="W171" s="209" t="str">
        <f t="shared" si="35"/>
        <v/>
      </c>
      <c r="X171" s="233">
        <f t="shared" si="36"/>
        <v>0</v>
      </c>
      <c r="Y171" s="234">
        <f t="shared" si="37"/>
        <v>0</v>
      </c>
      <c r="Z171" s="234">
        <f t="shared" si="38"/>
        <v>0</v>
      </c>
    </row>
    <row r="172" spans="1:27">
      <c r="A172" s="235">
        <v>437</v>
      </c>
      <c r="B172" s="236" t="s">
        <v>186</v>
      </c>
      <c r="C172" s="237">
        <v>23</v>
      </c>
      <c r="D172" s="238">
        <v>14.413866304209847</v>
      </c>
      <c r="E172" s="239">
        <v>2001</v>
      </c>
      <c r="F172" s="237">
        <v>17</v>
      </c>
      <c r="G172" s="238">
        <v>3.6313804067567292</v>
      </c>
      <c r="H172" s="240">
        <v>2008</v>
      </c>
      <c r="I172" s="237">
        <v>40</v>
      </c>
      <c r="J172" s="238">
        <v>18.045246710966577</v>
      </c>
      <c r="K172" s="240">
        <v>2008</v>
      </c>
      <c r="M172" s="209">
        <f t="shared" si="26"/>
        <v>12.36</v>
      </c>
      <c r="N172" s="209">
        <f t="shared" si="27"/>
        <v>4.9640000000000022</v>
      </c>
      <c r="O172" s="209">
        <f t="shared" si="28"/>
        <v>17.324000000000002</v>
      </c>
      <c r="P172" s="209">
        <f t="shared" si="29"/>
        <v>4.9640000000000022</v>
      </c>
      <c r="Q172" s="209"/>
      <c r="R172" s="209">
        <f t="shared" si="30"/>
        <v>3.6313804067567292</v>
      </c>
      <c r="S172" s="209" t="str">
        <f t="shared" si="31"/>
        <v/>
      </c>
      <c r="T172" s="209">
        <f t="shared" si="32"/>
        <v>0</v>
      </c>
      <c r="U172" s="209" t="str">
        <f t="shared" si="33"/>
        <v/>
      </c>
      <c r="V172" s="209">
        <f t="shared" si="34"/>
        <v>1.2326195932432729</v>
      </c>
      <c r="W172" s="209">
        <f t="shared" si="35"/>
        <v>0.1</v>
      </c>
      <c r="X172" s="233">
        <f t="shared" si="36"/>
        <v>1</v>
      </c>
      <c r="Y172" s="234">
        <f t="shared" si="37"/>
        <v>1</v>
      </c>
      <c r="Z172" s="234">
        <f t="shared" si="38"/>
        <v>0</v>
      </c>
    </row>
    <row r="173" spans="1:27">
      <c r="A173" s="235" t="s">
        <v>198</v>
      </c>
      <c r="B173" s="236" t="s">
        <v>187</v>
      </c>
      <c r="C173" s="237">
        <v>5.0999999999999996</v>
      </c>
      <c r="D173" s="238">
        <v>9.6482174286466869</v>
      </c>
      <c r="E173" s="239">
        <v>1989</v>
      </c>
      <c r="F173" s="237">
        <v>0</v>
      </c>
      <c r="G173" s="238">
        <v>0</v>
      </c>
      <c r="H173" s="240">
        <v>0</v>
      </c>
      <c r="I173" s="237">
        <v>5.0999999999999996</v>
      </c>
      <c r="J173" s="238">
        <v>9.6482174286466869</v>
      </c>
      <c r="K173" s="240">
        <v>1989</v>
      </c>
      <c r="M173" s="209">
        <f t="shared" si="26"/>
        <v>5.0385999999999997</v>
      </c>
      <c r="N173" s="209">
        <f t="shared" si="27"/>
        <v>0</v>
      </c>
      <c r="O173" s="209">
        <f t="shared" si="28"/>
        <v>5.0385999999999997</v>
      </c>
      <c r="P173" s="209">
        <f t="shared" si="29"/>
        <v>5.0385999999999997</v>
      </c>
      <c r="Q173" s="209"/>
      <c r="R173" s="209" t="str">
        <f t="shared" si="30"/>
        <v/>
      </c>
      <c r="S173" s="209">
        <f t="shared" si="31"/>
        <v>5.0385999999999997</v>
      </c>
      <c r="T173" s="209" t="str">
        <f t="shared" si="32"/>
        <v/>
      </c>
      <c r="U173" s="209">
        <f t="shared" si="33"/>
        <v>4.6096174286466871</v>
      </c>
      <c r="V173" s="209" t="str">
        <f t="shared" si="34"/>
        <v/>
      </c>
      <c r="W173" s="209" t="str">
        <f t="shared" si="35"/>
        <v/>
      </c>
      <c r="X173" s="233">
        <f t="shared" si="36"/>
        <v>0</v>
      </c>
      <c r="Y173" s="234">
        <f t="shared" si="37"/>
        <v>0</v>
      </c>
      <c r="Z173" s="234">
        <f t="shared" si="38"/>
        <v>0</v>
      </c>
    </row>
    <row r="174" spans="1:27">
      <c r="A174" s="235">
        <v>383</v>
      </c>
      <c r="B174" s="236" t="s">
        <v>186</v>
      </c>
      <c r="C174" s="237">
        <v>0.51</v>
      </c>
      <c r="D174" s="238">
        <v>1.8224784342616092</v>
      </c>
      <c r="E174" s="239">
        <v>1984</v>
      </c>
      <c r="F174" s="237">
        <v>8</v>
      </c>
      <c r="G174" s="238">
        <v>3.9501723720469593</v>
      </c>
      <c r="H174" s="240">
        <v>2005</v>
      </c>
      <c r="I174" s="237">
        <v>8.51</v>
      </c>
      <c r="J174" s="238">
        <v>5.7726508063085689</v>
      </c>
      <c r="K174" s="240">
        <v>2005</v>
      </c>
      <c r="M174" s="209">
        <f t="shared" si="26"/>
        <v>1.98166</v>
      </c>
      <c r="N174" s="209">
        <f t="shared" si="27"/>
        <v>5.0775199999999998</v>
      </c>
      <c r="O174" s="209">
        <f t="shared" si="28"/>
        <v>7.0591799999999996</v>
      </c>
      <c r="P174" s="209">
        <f t="shared" si="29"/>
        <v>5.0775199999999998</v>
      </c>
      <c r="Q174" s="209"/>
      <c r="R174" s="209">
        <f t="shared" si="30"/>
        <v>3.9501723720469593</v>
      </c>
      <c r="S174" s="209" t="str">
        <f t="shared" si="31"/>
        <v/>
      </c>
      <c r="T174" s="209">
        <f t="shared" si="32"/>
        <v>0</v>
      </c>
      <c r="U174" s="209" t="str">
        <f t="shared" si="33"/>
        <v/>
      </c>
      <c r="V174" s="209">
        <f t="shared" si="34"/>
        <v>1.0273476279530405</v>
      </c>
      <c r="W174" s="209">
        <f t="shared" si="35"/>
        <v>0.1</v>
      </c>
      <c r="X174" s="233">
        <f t="shared" si="36"/>
        <v>1</v>
      </c>
      <c r="Y174" s="234">
        <f t="shared" si="37"/>
        <v>1</v>
      </c>
      <c r="Z174" s="234">
        <f t="shared" si="38"/>
        <v>0</v>
      </c>
    </row>
    <row r="175" spans="1:27">
      <c r="A175" s="235">
        <v>483</v>
      </c>
      <c r="B175" s="236" t="s">
        <v>186</v>
      </c>
      <c r="C175" s="237">
        <v>20.7</v>
      </c>
      <c r="D175" s="238">
        <v>13.612460994340285</v>
      </c>
      <c r="E175" s="239">
        <v>1986</v>
      </c>
      <c r="F175" s="237">
        <v>18.099999999999998</v>
      </c>
      <c r="G175" s="238">
        <v>3.6200694377675466</v>
      </c>
      <c r="H175" s="240">
        <v>2005</v>
      </c>
      <c r="I175" s="237">
        <v>38.799999999999997</v>
      </c>
      <c r="J175" s="238">
        <v>17.232530432107833</v>
      </c>
      <c r="K175" s="240">
        <v>2005</v>
      </c>
      <c r="M175" s="209">
        <f t="shared" si="26"/>
        <v>11.6884</v>
      </c>
      <c r="N175" s="209">
        <f t="shared" si="27"/>
        <v>5.2852000000000015</v>
      </c>
      <c r="O175" s="209">
        <f t="shared" si="28"/>
        <v>16.973600000000001</v>
      </c>
      <c r="P175" s="209">
        <f t="shared" si="29"/>
        <v>5.2852000000000015</v>
      </c>
      <c r="Q175" s="209"/>
      <c r="R175" s="209">
        <f t="shared" si="30"/>
        <v>3.6200694377675466</v>
      </c>
      <c r="S175" s="209" t="str">
        <f t="shared" si="31"/>
        <v/>
      </c>
      <c r="T175" s="209">
        <f t="shared" si="32"/>
        <v>0</v>
      </c>
      <c r="U175" s="209" t="str">
        <f t="shared" si="33"/>
        <v/>
      </c>
      <c r="V175" s="209">
        <f t="shared" si="34"/>
        <v>1.5651305622324547</v>
      </c>
      <c r="W175" s="209">
        <f t="shared" si="35"/>
        <v>0.1</v>
      </c>
      <c r="X175" s="233">
        <f t="shared" si="36"/>
        <v>1</v>
      </c>
      <c r="Y175" s="234">
        <f t="shared" si="37"/>
        <v>1</v>
      </c>
      <c r="Z175" s="234">
        <f t="shared" si="38"/>
        <v>0</v>
      </c>
    </row>
    <row r="176" spans="1:27">
      <c r="A176" s="235">
        <v>530</v>
      </c>
      <c r="B176" s="236" t="s">
        <v>186</v>
      </c>
      <c r="C176" s="237">
        <v>25</v>
      </c>
      <c r="D176" s="238">
        <v>15.081402803377511</v>
      </c>
      <c r="E176" s="239">
        <v>1982</v>
      </c>
      <c r="F176" s="237">
        <v>20</v>
      </c>
      <c r="G176" s="238">
        <v>4.5022608459814819</v>
      </c>
      <c r="H176" s="240">
        <v>2006</v>
      </c>
      <c r="I176" s="237">
        <v>45</v>
      </c>
      <c r="J176" s="238">
        <v>19.583663649358993</v>
      </c>
      <c r="K176" s="240">
        <v>2006</v>
      </c>
      <c r="M176" s="209">
        <f t="shared" si="26"/>
        <v>12.944000000000001</v>
      </c>
      <c r="N176" s="209">
        <f t="shared" si="27"/>
        <v>5.3199999999999985</v>
      </c>
      <c r="O176" s="209">
        <f t="shared" si="28"/>
        <v>18.263999999999999</v>
      </c>
      <c r="P176" s="209">
        <f t="shared" si="29"/>
        <v>5.3199999999999985</v>
      </c>
      <c r="Q176" s="209"/>
      <c r="R176" s="209">
        <f t="shared" si="30"/>
        <v>4.5022608459814819</v>
      </c>
      <c r="S176" s="209" t="str">
        <f t="shared" si="31"/>
        <v/>
      </c>
      <c r="T176" s="209">
        <f t="shared" si="32"/>
        <v>0</v>
      </c>
      <c r="U176" s="209" t="str">
        <f t="shared" si="33"/>
        <v/>
      </c>
      <c r="V176" s="209">
        <f t="shared" si="34"/>
        <v>0.71773915401851696</v>
      </c>
      <c r="W176" s="209">
        <f t="shared" si="35"/>
        <v>0.1</v>
      </c>
      <c r="X176" s="233">
        <f t="shared" si="36"/>
        <v>1</v>
      </c>
      <c r="Y176" s="234">
        <f t="shared" si="37"/>
        <v>1</v>
      </c>
      <c r="Z176" s="234">
        <f t="shared" si="38"/>
        <v>0</v>
      </c>
    </row>
    <row r="177" spans="1:26">
      <c r="A177" s="235">
        <v>1670</v>
      </c>
      <c r="B177" s="236" t="s">
        <v>186</v>
      </c>
      <c r="C177" s="237">
        <v>31.45</v>
      </c>
      <c r="D177" s="238">
        <v>17.082952496634018</v>
      </c>
      <c r="E177" s="239">
        <v>0</v>
      </c>
      <c r="F177" s="237">
        <v>24.250000000000004</v>
      </c>
      <c r="G177" s="238">
        <v>2.7943521582603679</v>
      </c>
      <c r="H177" s="240">
        <v>2016</v>
      </c>
      <c r="I177" s="237">
        <v>55.7</v>
      </c>
      <c r="J177" s="238">
        <v>19.877304654894385</v>
      </c>
      <c r="K177" s="240">
        <v>2016</v>
      </c>
      <c r="M177" s="209">
        <f t="shared" si="26"/>
        <v>14.827400000000001</v>
      </c>
      <c r="N177" s="209">
        <f t="shared" si="27"/>
        <v>5.4481999999999999</v>
      </c>
      <c r="O177" s="209">
        <f t="shared" si="28"/>
        <v>20.275600000000001</v>
      </c>
      <c r="P177" s="209">
        <f t="shared" si="29"/>
        <v>5.4481999999999999</v>
      </c>
      <c r="Q177" s="209"/>
      <c r="R177" s="209">
        <f t="shared" si="30"/>
        <v>2.7943521582603679</v>
      </c>
      <c r="S177" s="209" t="str">
        <f t="shared" si="31"/>
        <v/>
      </c>
      <c r="T177" s="209">
        <f t="shared" si="32"/>
        <v>0</v>
      </c>
      <c r="U177" s="209" t="str">
        <f t="shared" si="33"/>
        <v/>
      </c>
      <c r="V177" s="209">
        <f t="shared" si="34"/>
        <v>2.553847841739632</v>
      </c>
      <c r="W177" s="209">
        <f t="shared" si="35"/>
        <v>0.1</v>
      </c>
      <c r="X177" s="233">
        <f t="shared" si="36"/>
        <v>1</v>
      </c>
      <c r="Y177" s="234">
        <f t="shared" si="37"/>
        <v>1</v>
      </c>
      <c r="Z177" s="234">
        <f t="shared" si="38"/>
        <v>0</v>
      </c>
    </row>
    <row r="178" spans="1:26">
      <c r="A178" s="235">
        <v>1412</v>
      </c>
      <c r="B178" s="236" t="s">
        <v>186</v>
      </c>
      <c r="C178" s="237">
        <v>3.5</v>
      </c>
      <c r="D178" s="238">
        <v>5.1860353379471462</v>
      </c>
      <c r="E178" s="239">
        <v>1986</v>
      </c>
      <c r="F178" s="237">
        <v>11</v>
      </c>
      <c r="G178" s="238">
        <v>4.3574845496482366</v>
      </c>
      <c r="H178" s="240">
        <v>2015</v>
      </c>
      <c r="I178" s="237">
        <v>14.5</v>
      </c>
      <c r="J178" s="238">
        <v>9.5435198875953837</v>
      </c>
      <c r="K178" s="240">
        <v>2015</v>
      </c>
      <c r="M178" s="209">
        <f t="shared" si="26"/>
        <v>3.9729999999999999</v>
      </c>
      <c r="N178" s="209">
        <f t="shared" si="27"/>
        <v>5.5900000000000007</v>
      </c>
      <c r="O178" s="209">
        <f t="shared" si="28"/>
        <v>9.5630000000000006</v>
      </c>
      <c r="P178" s="209">
        <f t="shared" si="29"/>
        <v>5.5900000000000007</v>
      </c>
      <c r="Q178" s="209"/>
      <c r="R178" s="209">
        <f t="shared" si="30"/>
        <v>4.3574845496482366</v>
      </c>
      <c r="S178" s="209" t="str">
        <f t="shared" si="31"/>
        <v/>
      </c>
      <c r="T178" s="209">
        <f t="shared" si="32"/>
        <v>0</v>
      </c>
      <c r="U178" s="209" t="str">
        <f t="shared" si="33"/>
        <v/>
      </c>
      <c r="V178" s="209">
        <f t="shared" si="34"/>
        <v>1.1325154503517645</v>
      </c>
      <c r="W178" s="209">
        <f t="shared" si="35"/>
        <v>0.1</v>
      </c>
      <c r="X178" s="233">
        <f t="shared" si="36"/>
        <v>1</v>
      </c>
      <c r="Y178" s="234">
        <f t="shared" si="37"/>
        <v>1</v>
      </c>
      <c r="Z178" s="234">
        <f t="shared" si="38"/>
        <v>0</v>
      </c>
    </row>
    <row r="179" spans="1:26">
      <c r="A179" s="235">
        <v>212</v>
      </c>
      <c r="B179" s="236" t="s">
        <v>186</v>
      </c>
      <c r="C179" s="237">
        <v>36.549999999999997</v>
      </c>
      <c r="D179" s="238">
        <v>18.535283644642909</v>
      </c>
      <c r="E179" s="239">
        <v>1978</v>
      </c>
      <c r="F179" s="237">
        <v>28</v>
      </c>
      <c r="G179" s="238">
        <v>4.6264535731184777</v>
      </c>
      <c r="H179" s="240">
        <v>2003</v>
      </c>
      <c r="I179" s="237">
        <v>64.55</v>
      </c>
      <c r="J179" s="238">
        <v>23.161737217761388</v>
      </c>
      <c r="K179" s="240">
        <v>2003</v>
      </c>
      <c r="M179" s="209">
        <f t="shared" si="26"/>
        <v>16.316600000000001</v>
      </c>
      <c r="N179" s="209">
        <f t="shared" si="27"/>
        <v>5.622799999999998</v>
      </c>
      <c r="O179" s="209">
        <f t="shared" si="28"/>
        <v>21.939399999999999</v>
      </c>
      <c r="P179" s="209">
        <f t="shared" si="29"/>
        <v>5.622799999999998</v>
      </c>
      <c r="Q179" s="209"/>
      <c r="R179" s="209">
        <f t="shared" si="30"/>
        <v>4.6264535731184777</v>
      </c>
      <c r="S179" s="209" t="str">
        <f t="shared" si="31"/>
        <v/>
      </c>
      <c r="T179" s="209">
        <f t="shared" si="32"/>
        <v>0</v>
      </c>
      <c r="U179" s="209" t="str">
        <f t="shared" si="33"/>
        <v/>
      </c>
      <c r="V179" s="209">
        <f t="shared" si="34"/>
        <v>0.89634642688152066</v>
      </c>
      <c r="W179" s="209">
        <f t="shared" si="35"/>
        <v>0.1</v>
      </c>
      <c r="X179" s="233">
        <f t="shared" si="36"/>
        <v>1</v>
      </c>
      <c r="Y179" s="234">
        <f t="shared" si="37"/>
        <v>1</v>
      </c>
      <c r="Z179" s="234">
        <f t="shared" si="38"/>
        <v>0</v>
      </c>
    </row>
    <row r="180" spans="1:26">
      <c r="A180" s="235">
        <v>420</v>
      </c>
      <c r="B180" s="236" t="s">
        <v>187</v>
      </c>
      <c r="C180" s="237">
        <v>6</v>
      </c>
      <c r="D180" s="238">
        <v>9.6396451057157435</v>
      </c>
      <c r="E180" s="239">
        <v>2007</v>
      </c>
      <c r="F180" s="237">
        <v>0</v>
      </c>
      <c r="G180" s="238">
        <v>0</v>
      </c>
      <c r="H180" s="240">
        <v>0</v>
      </c>
      <c r="I180" s="237">
        <v>6</v>
      </c>
      <c r="J180" s="238">
        <v>9.6396451057157435</v>
      </c>
      <c r="K180" s="240">
        <v>2007</v>
      </c>
      <c r="M180" s="209">
        <f t="shared" si="26"/>
        <v>5.6379999999999999</v>
      </c>
      <c r="N180" s="209">
        <f t="shared" si="27"/>
        <v>0</v>
      </c>
      <c r="O180" s="209">
        <f t="shared" si="28"/>
        <v>5.6379999999999999</v>
      </c>
      <c r="P180" s="209">
        <f t="shared" si="29"/>
        <v>5.6379999999999999</v>
      </c>
      <c r="Q180" s="209"/>
      <c r="R180" s="209" t="str">
        <f t="shared" si="30"/>
        <v/>
      </c>
      <c r="S180" s="209">
        <f t="shared" si="31"/>
        <v>5.6379999999999999</v>
      </c>
      <c r="T180" s="209" t="str">
        <f t="shared" si="32"/>
        <v/>
      </c>
      <c r="U180" s="209">
        <f t="shared" si="33"/>
        <v>4.0016451057157436</v>
      </c>
      <c r="V180" s="209" t="str">
        <f t="shared" si="34"/>
        <v/>
      </c>
      <c r="W180" s="209" t="str">
        <f t="shared" si="35"/>
        <v/>
      </c>
      <c r="X180" s="233">
        <f t="shared" si="36"/>
        <v>0</v>
      </c>
      <c r="Y180" s="234">
        <f t="shared" si="37"/>
        <v>0</v>
      </c>
      <c r="Z180" s="234">
        <f t="shared" si="38"/>
        <v>0</v>
      </c>
    </row>
    <row r="181" spans="1:26">
      <c r="A181" s="235" t="s">
        <v>199</v>
      </c>
      <c r="B181" s="236" t="s">
        <v>187</v>
      </c>
      <c r="C181" s="237">
        <v>6.12</v>
      </c>
      <c r="D181" s="238">
        <v>13.481108575958453</v>
      </c>
      <c r="E181" s="239">
        <v>1990</v>
      </c>
      <c r="F181" s="237">
        <v>0</v>
      </c>
      <c r="G181" s="238">
        <v>0</v>
      </c>
      <c r="H181" s="240">
        <v>0</v>
      </c>
      <c r="I181" s="237">
        <v>6.12</v>
      </c>
      <c r="J181" s="238">
        <v>13.481108575958453</v>
      </c>
      <c r="K181" s="240">
        <v>1990</v>
      </c>
      <c r="M181" s="209">
        <f t="shared" si="26"/>
        <v>5.7179200000000003</v>
      </c>
      <c r="N181" s="209">
        <f t="shared" si="27"/>
        <v>0</v>
      </c>
      <c r="O181" s="209">
        <f t="shared" si="28"/>
        <v>5.7179200000000003</v>
      </c>
      <c r="P181" s="209">
        <f t="shared" si="29"/>
        <v>5.7179200000000003</v>
      </c>
      <c r="Q181" s="209"/>
      <c r="R181" s="209" t="str">
        <f t="shared" si="30"/>
        <v/>
      </c>
      <c r="S181" s="209">
        <f t="shared" si="31"/>
        <v>5.7179200000000003</v>
      </c>
      <c r="T181" s="209" t="str">
        <f t="shared" si="32"/>
        <v/>
      </c>
      <c r="U181" s="209">
        <f t="shared" si="33"/>
        <v>7.7631885759584529</v>
      </c>
      <c r="V181" s="209" t="str">
        <f t="shared" si="34"/>
        <v/>
      </c>
      <c r="W181" s="209" t="str">
        <f t="shared" si="35"/>
        <v/>
      </c>
      <c r="X181" s="233">
        <f t="shared" si="36"/>
        <v>0</v>
      </c>
      <c r="Y181" s="234">
        <f t="shared" si="37"/>
        <v>0</v>
      </c>
      <c r="Z181" s="234">
        <f t="shared" si="38"/>
        <v>0</v>
      </c>
    </row>
    <row r="182" spans="1:26">
      <c r="A182" s="235" t="s">
        <v>200</v>
      </c>
      <c r="B182" s="236" t="s">
        <v>187</v>
      </c>
      <c r="C182" s="237">
        <v>6.2</v>
      </c>
      <c r="D182" s="238">
        <v>8.9160103759227685</v>
      </c>
      <c r="E182" s="239">
        <v>2001</v>
      </c>
      <c r="F182" s="237">
        <v>0</v>
      </c>
      <c r="G182" s="238">
        <v>0</v>
      </c>
      <c r="H182" s="240">
        <v>0</v>
      </c>
      <c r="I182" s="237">
        <v>6.2</v>
      </c>
      <c r="J182" s="238">
        <v>8.9160103759227685</v>
      </c>
      <c r="K182" s="240">
        <v>2001</v>
      </c>
      <c r="M182" s="209">
        <f t="shared" si="26"/>
        <v>5.7712000000000003</v>
      </c>
      <c r="N182" s="209">
        <f t="shared" si="27"/>
        <v>0</v>
      </c>
      <c r="O182" s="209">
        <f t="shared" si="28"/>
        <v>5.7712000000000003</v>
      </c>
      <c r="P182" s="209">
        <f t="shared" si="29"/>
        <v>5.7712000000000003</v>
      </c>
      <c r="Q182" s="209"/>
      <c r="R182" s="209" t="str">
        <f t="shared" si="30"/>
        <v/>
      </c>
      <c r="S182" s="209">
        <f t="shared" si="31"/>
        <v>5.7712000000000003</v>
      </c>
      <c r="T182" s="209" t="str">
        <f t="shared" si="32"/>
        <v/>
      </c>
      <c r="U182" s="209">
        <f t="shared" si="33"/>
        <v>3.1448103759227681</v>
      </c>
      <c r="V182" s="209" t="str">
        <f t="shared" si="34"/>
        <v/>
      </c>
      <c r="W182" s="209" t="str">
        <f t="shared" si="35"/>
        <v/>
      </c>
      <c r="X182" s="233">
        <f t="shared" si="36"/>
        <v>0</v>
      </c>
      <c r="Y182" s="234">
        <f t="shared" si="37"/>
        <v>0</v>
      </c>
      <c r="Z182" s="234">
        <f t="shared" si="38"/>
        <v>0</v>
      </c>
    </row>
    <row r="183" spans="1:26">
      <c r="A183" s="235" t="s">
        <v>201</v>
      </c>
      <c r="B183" s="236" t="s">
        <v>187</v>
      </c>
      <c r="C183" s="237">
        <v>6.2671999999999999</v>
      </c>
      <c r="D183" s="238">
        <v>2.9102311039234974</v>
      </c>
      <c r="E183" s="239">
        <v>1987</v>
      </c>
      <c r="F183" s="237">
        <v>0</v>
      </c>
      <c r="G183" s="238">
        <v>0</v>
      </c>
      <c r="H183" s="240">
        <v>0</v>
      </c>
      <c r="I183" s="237">
        <v>6.2671999999999999</v>
      </c>
      <c r="J183" s="238">
        <v>2.9102311039234974</v>
      </c>
      <c r="K183" s="240">
        <v>1987</v>
      </c>
      <c r="M183" s="209">
        <f t="shared" si="26"/>
        <v>5.8159552000000003</v>
      </c>
      <c r="N183" s="209">
        <f t="shared" si="27"/>
        <v>0</v>
      </c>
      <c r="O183" s="209">
        <f t="shared" si="28"/>
        <v>5.8159552000000003</v>
      </c>
      <c r="P183" s="209">
        <f t="shared" si="29"/>
        <v>5.8159552000000003</v>
      </c>
      <c r="Q183" s="209"/>
      <c r="R183" s="209" t="str">
        <f t="shared" si="30"/>
        <v/>
      </c>
      <c r="S183" s="209">
        <f t="shared" si="31"/>
        <v>2.9102311039234974</v>
      </c>
      <c r="T183" s="209" t="str">
        <f t="shared" si="32"/>
        <v/>
      </c>
      <c r="U183" s="209">
        <f t="shared" si="33"/>
        <v>0</v>
      </c>
      <c r="V183" s="209">
        <f t="shared" si="34"/>
        <v>2.8057240960765029</v>
      </c>
      <c r="W183" s="209">
        <f t="shared" si="35"/>
        <v>0.1</v>
      </c>
      <c r="X183" s="233">
        <f t="shared" si="36"/>
        <v>1</v>
      </c>
      <c r="Y183" s="234">
        <f t="shared" si="37"/>
        <v>1</v>
      </c>
      <c r="Z183" s="234">
        <f t="shared" si="38"/>
        <v>0</v>
      </c>
    </row>
    <row r="184" spans="1:26">
      <c r="A184" s="235" t="s">
        <v>202</v>
      </c>
      <c r="B184" s="236" t="s">
        <v>187</v>
      </c>
      <c r="C184" s="237">
        <v>6.3659999999999997</v>
      </c>
      <c r="D184" s="238">
        <v>9.8906921245327926</v>
      </c>
      <c r="E184" s="239">
        <v>1993</v>
      </c>
      <c r="F184" s="237">
        <v>0</v>
      </c>
      <c r="G184" s="238">
        <v>0</v>
      </c>
      <c r="H184" s="240">
        <v>0</v>
      </c>
      <c r="I184" s="237">
        <v>6.3659999999999997</v>
      </c>
      <c r="J184" s="238">
        <v>9.8906921245327926</v>
      </c>
      <c r="K184" s="240">
        <v>1993</v>
      </c>
      <c r="M184" s="209">
        <f t="shared" si="26"/>
        <v>5.8817560000000002</v>
      </c>
      <c r="N184" s="209">
        <f t="shared" si="27"/>
        <v>0</v>
      </c>
      <c r="O184" s="209">
        <f t="shared" si="28"/>
        <v>5.8817560000000002</v>
      </c>
      <c r="P184" s="209">
        <f t="shared" si="29"/>
        <v>5.8817560000000002</v>
      </c>
      <c r="Q184" s="209"/>
      <c r="R184" s="209" t="str">
        <f t="shared" si="30"/>
        <v/>
      </c>
      <c r="S184" s="209">
        <f t="shared" si="31"/>
        <v>5.8817560000000002</v>
      </c>
      <c r="T184" s="209" t="str">
        <f t="shared" si="32"/>
        <v/>
      </c>
      <c r="U184" s="209">
        <f t="shared" si="33"/>
        <v>4.0089361245327924</v>
      </c>
      <c r="V184" s="209" t="str">
        <f t="shared" si="34"/>
        <v/>
      </c>
      <c r="W184" s="209" t="str">
        <f t="shared" si="35"/>
        <v/>
      </c>
      <c r="X184" s="233">
        <f t="shared" si="36"/>
        <v>0</v>
      </c>
      <c r="Y184" s="234">
        <f t="shared" si="37"/>
        <v>0</v>
      </c>
      <c r="Z184" s="234">
        <f t="shared" si="38"/>
        <v>0</v>
      </c>
    </row>
    <row r="185" spans="1:26">
      <c r="A185" s="235">
        <v>682</v>
      </c>
      <c r="B185" s="236" t="s">
        <v>186</v>
      </c>
      <c r="C185" s="237">
        <v>12</v>
      </c>
      <c r="D185" s="238">
        <v>10.124485940450056</v>
      </c>
      <c r="E185" s="239">
        <v>2005</v>
      </c>
      <c r="F185" s="237">
        <v>18</v>
      </c>
      <c r="G185" s="238">
        <v>4.2252233548626927</v>
      </c>
      <c r="H185" s="240">
        <v>2009</v>
      </c>
      <c r="I185" s="237">
        <v>30</v>
      </c>
      <c r="J185" s="238">
        <v>14.349709295312749</v>
      </c>
      <c r="K185" s="240">
        <v>2009</v>
      </c>
      <c r="M185" s="209">
        <f t="shared" si="26"/>
        <v>8.5180000000000007</v>
      </c>
      <c r="N185" s="209">
        <f t="shared" si="27"/>
        <v>5.8859999999999992</v>
      </c>
      <c r="O185" s="209">
        <f t="shared" si="28"/>
        <v>14.404</v>
      </c>
      <c r="P185" s="209">
        <f t="shared" si="29"/>
        <v>5.8859999999999992</v>
      </c>
      <c r="Q185" s="209"/>
      <c r="R185" s="209">
        <f t="shared" si="30"/>
        <v>4.2252233548626927</v>
      </c>
      <c r="S185" s="209" t="str">
        <f t="shared" si="31"/>
        <v/>
      </c>
      <c r="T185" s="209">
        <f t="shared" si="32"/>
        <v>0</v>
      </c>
      <c r="U185" s="209" t="str">
        <f t="shared" si="33"/>
        <v/>
      </c>
      <c r="V185" s="209">
        <f t="shared" si="34"/>
        <v>1.5607766451373069</v>
      </c>
      <c r="W185" s="209">
        <f t="shared" si="35"/>
        <v>0.1</v>
      </c>
      <c r="X185" s="233">
        <f t="shared" si="36"/>
        <v>1</v>
      </c>
      <c r="Y185" s="234">
        <f t="shared" si="37"/>
        <v>1</v>
      </c>
      <c r="Z185" s="234">
        <f t="shared" si="38"/>
        <v>0</v>
      </c>
    </row>
    <row r="186" spans="1:26">
      <c r="A186" s="235">
        <v>1571</v>
      </c>
      <c r="B186" s="236" t="s">
        <v>186</v>
      </c>
      <c r="C186" s="237">
        <v>2</v>
      </c>
      <c r="D186" s="238">
        <v>3.8271806637538481</v>
      </c>
      <c r="E186" s="239">
        <v>1988</v>
      </c>
      <c r="F186" s="237">
        <v>11</v>
      </c>
      <c r="G186" s="238">
        <v>1.5920457896917759</v>
      </c>
      <c r="H186" s="240">
        <v>2016</v>
      </c>
      <c r="I186" s="237">
        <v>13</v>
      </c>
      <c r="J186" s="238">
        <v>5.4192264534456243</v>
      </c>
      <c r="K186" s="240">
        <v>2016</v>
      </c>
      <c r="M186" s="209">
        <f t="shared" si="26"/>
        <v>2.9740000000000002</v>
      </c>
      <c r="N186" s="209">
        <f t="shared" si="27"/>
        <v>5.9619999999999997</v>
      </c>
      <c r="O186" s="209">
        <f t="shared" si="28"/>
        <v>8.9359999999999999</v>
      </c>
      <c r="P186" s="209">
        <f t="shared" si="29"/>
        <v>5.9619999999999997</v>
      </c>
      <c r="Q186" s="209"/>
      <c r="R186" s="209">
        <f t="shared" si="30"/>
        <v>1.5920457896917759</v>
      </c>
      <c r="S186" s="209" t="str">
        <f t="shared" si="31"/>
        <v/>
      </c>
      <c r="T186" s="209">
        <f t="shared" si="32"/>
        <v>0</v>
      </c>
      <c r="U186" s="209" t="str">
        <f t="shared" si="33"/>
        <v/>
      </c>
      <c r="V186" s="209">
        <f t="shared" si="34"/>
        <v>4.2699542103082235</v>
      </c>
      <c r="W186" s="209">
        <f t="shared" si="35"/>
        <v>0.1</v>
      </c>
      <c r="X186" s="233">
        <f t="shared" si="36"/>
        <v>1</v>
      </c>
      <c r="Y186" s="234">
        <f t="shared" si="37"/>
        <v>1</v>
      </c>
      <c r="Z186" s="234">
        <f t="shared" si="38"/>
        <v>0</v>
      </c>
    </row>
    <row r="187" spans="1:26">
      <c r="A187" s="235">
        <v>1350</v>
      </c>
      <c r="B187" s="236" t="s">
        <v>186</v>
      </c>
      <c r="C187" s="237">
        <v>16</v>
      </c>
      <c r="D187" s="238">
        <v>11.836081701141181</v>
      </c>
      <c r="E187" s="239">
        <v>0</v>
      </c>
      <c r="F187" s="237">
        <v>20</v>
      </c>
      <c r="G187" s="238">
        <v>6.5300342953877131</v>
      </c>
      <c r="H187" s="240">
        <v>2013</v>
      </c>
      <c r="I187" s="237">
        <v>36</v>
      </c>
      <c r="J187" s="238">
        <v>18.366115996528894</v>
      </c>
      <c r="K187" s="240">
        <v>2013</v>
      </c>
      <c r="M187" s="209">
        <f t="shared" si="26"/>
        <v>10.19</v>
      </c>
      <c r="N187" s="209">
        <f t="shared" si="27"/>
        <v>5.9659999999999993</v>
      </c>
      <c r="O187" s="209">
        <f t="shared" si="28"/>
        <v>16.155999999999999</v>
      </c>
      <c r="P187" s="209">
        <f t="shared" si="29"/>
        <v>5.9659999999999993</v>
      </c>
      <c r="Q187" s="209"/>
      <c r="R187" s="209">
        <f t="shared" si="30"/>
        <v>5.9659999999999993</v>
      </c>
      <c r="S187" s="209" t="str">
        <f t="shared" si="31"/>
        <v/>
      </c>
      <c r="T187" s="209">
        <f t="shared" si="32"/>
        <v>0.56403429538771377</v>
      </c>
      <c r="U187" s="209" t="str">
        <f t="shared" si="33"/>
        <v/>
      </c>
      <c r="V187" s="209" t="str">
        <f t="shared" si="34"/>
        <v/>
      </c>
      <c r="W187" s="209" t="str">
        <f t="shared" si="35"/>
        <v/>
      </c>
      <c r="X187" s="233">
        <f t="shared" si="36"/>
        <v>0</v>
      </c>
      <c r="Y187" s="234">
        <f t="shared" si="37"/>
        <v>0</v>
      </c>
      <c r="Z187" s="234">
        <f t="shared" si="38"/>
        <v>0</v>
      </c>
    </row>
    <row r="188" spans="1:26">
      <c r="A188" s="235">
        <v>853</v>
      </c>
      <c r="B188" s="236" t="s">
        <v>186</v>
      </c>
      <c r="C188" s="237">
        <v>20</v>
      </c>
      <c r="D188" s="238">
        <v>13.360565697177488</v>
      </c>
      <c r="E188" s="239">
        <v>1991</v>
      </c>
      <c r="F188" s="237">
        <v>21.700000000000003</v>
      </c>
      <c r="G188" s="238">
        <v>4.2556245512411124</v>
      </c>
      <c r="H188" s="240">
        <v>2009</v>
      </c>
      <c r="I188" s="237">
        <v>41.7</v>
      </c>
      <c r="J188" s="238">
        <v>17.616190248418601</v>
      </c>
      <c r="K188" s="240">
        <v>2009</v>
      </c>
      <c r="M188" s="209">
        <f t="shared" si="26"/>
        <v>11.484</v>
      </c>
      <c r="N188" s="209">
        <f t="shared" si="27"/>
        <v>6.1595999999999993</v>
      </c>
      <c r="O188" s="209">
        <f t="shared" si="28"/>
        <v>17.643599999999999</v>
      </c>
      <c r="P188" s="209">
        <f t="shared" si="29"/>
        <v>6.1595999999999993</v>
      </c>
      <c r="Q188" s="209"/>
      <c r="R188" s="209">
        <f t="shared" si="30"/>
        <v>4.2556245512411124</v>
      </c>
      <c r="S188" s="209" t="str">
        <f t="shared" si="31"/>
        <v/>
      </c>
      <c r="T188" s="209">
        <f t="shared" si="32"/>
        <v>0</v>
      </c>
      <c r="U188" s="209" t="str">
        <f t="shared" si="33"/>
        <v/>
      </c>
      <c r="V188" s="209">
        <f t="shared" si="34"/>
        <v>1.8039754487588873</v>
      </c>
      <c r="W188" s="209">
        <f t="shared" si="35"/>
        <v>0.1</v>
      </c>
      <c r="X188" s="233">
        <f t="shared" si="36"/>
        <v>1</v>
      </c>
      <c r="Y188" s="234">
        <f t="shared" si="37"/>
        <v>1</v>
      </c>
      <c r="Z188" s="234">
        <f t="shared" si="38"/>
        <v>0</v>
      </c>
    </row>
    <row r="189" spans="1:26">
      <c r="A189" s="235" t="s">
        <v>203</v>
      </c>
      <c r="B189" s="236" t="s">
        <v>187</v>
      </c>
      <c r="C189" s="237">
        <v>6.9</v>
      </c>
      <c r="D189" s="238">
        <v>5.029432718717521</v>
      </c>
      <c r="E189" s="239">
        <v>1997</v>
      </c>
      <c r="F189" s="237">
        <v>0</v>
      </c>
      <c r="G189" s="238">
        <v>0</v>
      </c>
      <c r="H189" s="240">
        <v>0</v>
      </c>
      <c r="I189" s="237">
        <v>6.9</v>
      </c>
      <c r="J189" s="238">
        <v>5.029432718717521</v>
      </c>
      <c r="K189" s="240">
        <v>1997</v>
      </c>
      <c r="M189" s="209">
        <f t="shared" si="26"/>
        <v>6.2374000000000001</v>
      </c>
      <c r="N189" s="209">
        <f t="shared" si="27"/>
        <v>0</v>
      </c>
      <c r="O189" s="209">
        <f t="shared" si="28"/>
        <v>6.2374000000000001</v>
      </c>
      <c r="P189" s="209">
        <f t="shared" si="29"/>
        <v>6.2374000000000001</v>
      </c>
      <c r="Q189" s="209"/>
      <c r="R189" s="209" t="str">
        <f t="shared" si="30"/>
        <v/>
      </c>
      <c r="S189" s="209">
        <f t="shared" si="31"/>
        <v>5.029432718717521</v>
      </c>
      <c r="T189" s="209" t="str">
        <f t="shared" si="32"/>
        <v/>
      </c>
      <c r="U189" s="209">
        <f t="shared" si="33"/>
        <v>0</v>
      </c>
      <c r="V189" s="209">
        <f t="shared" si="34"/>
        <v>1.1079672812824795</v>
      </c>
      <c r="W189" s="209">
        <f t="shared" si="35"/>
        <v>0.1</v>
      </c>
      <c r="X189" s="233">
        <f t="shared" si="36"/>
        <v>1</v>
      </c>
      <c r="Y189" s="234">
        <f t="shared" si="37"/>
        <v>1</v>
      </c>
      <c r="Z189" s="234">
        <f t="shared" si="38"/>
        <v>0</v>
      </c>
    </row>
    <row r="190" spans="1:26">
      <c r="A190" s="235">
        <v>1515</v>
      </c>
      <c r="B190" s="236" t="s">
        <v>187</v>
      </c>
      <c r="C190" s="237">
        <v>7.2</v>
      </c>
      <c r="D190" s="238">
        <v>12.99271394051414</v>
      </c>
      <c r="E190" s="239">
        <v>2013</v>
      </c>
      <c r="F190" s="237">
        <v>0</v>
      </c>
      <c r="G190" s="238">
        <v>0</v>
      </c>
      <c r="H190" s="240">
        <v>0</v>
      </c>
      <c r="I190" s="237">
        <v>7.2</v>
      </c>
      <c r="J190" s="238">
        <v>12.99271394051414</v>
      </c>
      <c r="K190" s="240">
        <v>2013</v>
      </c>
      <c r="M190" s="209">
        <f t="shared" si="26"/>
        <v>6.4371999999999998</v>
      </c>
      <c r="N190" s="209">
        <f t="shared" si="27"/>
        <v>0</v>
      </c>
      <c r="O190" s="209">
        <f t="shared" si="28"/>
        <v>6.4371999999999998</v>
      </c>
      <c r="P190" s="209">
        <f t="shared" si="29"/>
        <v>6.4371999999999998</v>
      </c>
      <c r="Q190" s="209"/>
      <c r="R190" s="209" t="str">
        <f t="shared" si="30"/>
        <v/>
      </c>
      <c r="S190" s="209">
        <f t="shared" si="31"/>
        <v>6.4371999999999998</v>
      </c>
      <c r="T190" s="209" t="str">
        <f t="shared" si="32"/>
        <v/>
      </c>
      <c r="U190" s="209">
        <f t="shared" si="33"/>
        <v>6.5555139405141398</v>
      </c>
      <c r="V190" s="209" t="str">
        <f t="shared" si="34"/>
        <v/>
      </c>
      <c r="W190" s="209" t="str">
        <f t="shared" si="35"/>
        <v/>
      </c>
      <c r="X190" s="233">
        <f t="shared" si="36"/>
        <v>0</v>
      </c>
      <c r="Y190" s="234">
        <f t="shared" si="37"/>
        <v>0</v>
      </c>
      <c r="Z190" s="234">
        <f t="shared" si="38"/>
        <v>0</v>
      </c>
    </row>
    <row r="191" spans="1:26">
      <c r="A191" s="235">
        <v>1597</v>
      </c>
      <c r="B191" s="236" t="s">
        <v>186</v>
      </c>
      <c r="C191" s="237">
        <v>26</v>
      </c>
      <c r="D191" s="238">
        <v>15.40600097303558</v>
      </c>
      <c r="E191" s="239">
        <v>2009</v>
      </c>
      <c r="F191" s="237">
        <v>27.299999999999997</v>
      </c>
      <c r="G191" s="238">
        <v>4.2355817632178319</v>
      </c>
      <c r="H191" s="240">
        <v>2015</v>
      </c>
      <c r="I191" s="237">
        <v>53.3</v>
      </c>
      <c r="J191" s="238">
        <v>19.641582736253412</v>
      </c>
      <c r="K191" s="240">
        <v>2015</v>
      </c>
      <c r="M191" s="209">
        <f t="shared" si="26"/>
        <v>13.236000000000001</v>
      </c>
      <c r="N191" s="209">
        <f t="shared" si="27"/>
        <v>6.5884</v>
      </c>
      <c r="O191" s="209">
        <f t="shared" si="28"/>
        <v>19.824400000000001</v>
      </c>
      <c r="P191" s="209">
        <f t="shared" si="29"/>
        <v>6.5884</v>
      </c>
      <c r="Q191" s="209"/>
      <c r="R191" s="209">
        <f t="shared" si="30"/>
        <v>4.2355817632178319</v>
      </c>
      <c r="S191" s="209" t="str">
        <f t="shared" si="31"/>
        <v/>
      </c>
      <c r="T191" s="209">
        <f t="shared" si="32"/>
        <v>0</v>
      </c>
      <c r="U191" s="209" t="str">
        <f t="shared" si="33"/>
        <v/>
      </c>
      <c r="V191" s="209">
        <f t="shared" si="34"/>
        <v>2.2528182367821685</v>
      </c>
      <c r="W191" s="209">
        <f t="shared" si="35"/>
        <v>0.1</v>
      </c>
      <c r="X191" s="233">
        <f t="shared" si="36"/>
        <v>1</v>
      </c>
      <c r="Y191" s="234">
        <f t="shared" si="37"/>
        <v>1</v>
      </c>
      <c r="Z191" s="234">
        <f t="shared" si="38"/>
        <v>0</v>
      </c>
    </row>
    <row r="192" spans="1:26">
      <c r="A192" s="235">
        <v>385</v>
      </c>
      <c r="B192" s="236" t="s">
        <v>187</v>
      </c>
      <c r="C192" s="237">
        <v>7.5</v>
      </c>
      <c r="D192" s="238">
        <v>8.5880709825089685</v>
      </c>
      <c r="E192" s="239">
        <v>2003</v>
      </c>
      <c r="F192" s="237">
        <v>0</v>
      </c>
      <c r="G192" s="238">
        <v>0</v>
      </c>
      <c r="H192" s="240">
        <v>0</v>
      </c>
      <c r="I192" s="237">
        <v>7.5</v>
      </c>
      <c r="J192" s="238">
        <v>8.5880709825089685</v>
      </c>
      <c r="K192" s="240">
        <v>2003</v>
      </c>
      <c r="M192" s="209">
        <f t="shared" si="26"/>
        <v>6.6369999999999996</v>
      </c>
      <c r="N192" s="209">
        <f t="shared" si="27"/>
        <v>0</v>
      </c>
      <c r="O192" s="209">
        <f t="shared" si="28"/>
        <v>6.6369999999999996</v>
      </c>
      <c r="P192" s="209">
        <f t="shared" si="29"/>
        <v>6.6369999999999996</v>
      </c>
      <c r="Q192" s="209"/>
      <c r="R192" s="209" t="str">
        <f t="shared" si="30"/>
        <v/>
      </c>
      <c r="S192" s="209">
        <f t="shared" si="31"/>
        <v>6.6369999999999996</v>
      </c>
      <c r="T192" s="209" t="str">
        <f t="shared" si="32"/>
        <v/>
      </c>
      <c r="U192" s="209">
        <f t="shared" si="33"/>
        <v>1.9510709825089689</v>
      </c>
      <c r="V192" s="209" t="str">
        <f t="shared" si="34"/>
        <v/>
      </c>
      <c r="W192" s="209" t="str">
        <f t="shared" si="35"/>
        <v/>
      </c>
      <c r="X192" s="233">
        <f t="shared" si="36"/>
        <v>0</v>
      </c>
      <c r="Y192" s="234">
        <f t="shared" si="37"/>
        <v>0</v>
      </c>
      <c r="Z192" s="234">
        <f t="shared" si="38"/>
        <v>0</v>
      </c>
    </row>
    <row r="193" spans="1:26">
      <c r="A193" s="235">
        <v>387</v>
      </c>
      <c r="B193" s="236" t="s">
        <v>187</v>
      </c>
      <c r="C193" s="237">
        <v>7.5</v>
      </c>
      <c r="D193" s="238">
        <v>9.5130592102135658</v>
      </c>
      <c r="E193" s="239">
        <v>2003</v>
      </c>
      <c r="F193" s="237">
        <v>0</v>
      </c>
      <c r="G193" s="238">
        <v>0</v>
      </c>
      <c r="H193" s="240">
        <v>0</v>
      </c>
      <c r="I193" s="237">
        <v>7.5</v>
      </c>
      <c r="J193" s="238">
        <v>9.5130592102135658</v>
      </c>
      <c r="K193" s="240">
        <v>2003</v>
      </c>
      <c r="M193" s="209">
        <f t="shared" si="26"/>
        <v>6.6369999999999996</v>
      </c>
      <c r="N193" s="209">
        <f t="shared" si="27"/>
        <v>0</v>
      </c>
      <c r="O193" s="209">
        <f t="shared" si="28"/>
        <v>6.6369999999999996</v>
      </c>
      <c r="P193" s="209">
        <f t="shared" si="29"/>
        <v>6.6369999999999996</v>
      </c>
      <c r="Q193" s="209"/>
      <c r="R193" s="209" t="str">
        <f t="shared" si="30"/>
        <v/>
      </c>
      <c r="S193" s="209">
        <f t="shared" si="31"/>
        <v>6.6369999999999996</v>
      </c>
      <c r="T193" s="209" t="str">
        <f t="shared" si="32"/>
        <v/>
      </c>
      <c r="U193" s="209">
        <f t="shared" si="33"/>
        <v>2.8760592102135663</v>
      </c>
      <c r="V193" s="209" t="str">
        <f t="shared" si="34"/>
        <v/>
      </c>
      <c r="W193" s="209" t="str">
        <f t="shared" si="35"/>
        <v/>
      </c>
      <c r="X193" s="233">
        <f t="shared" si="36"/>
        <v>0</v>
      </c>
      <c r="Y193" s="234">
        <f t="shared" si="37"/>
        <v>0</v>
      </c>
      <c r="Z193" s="234">
        <f t="shared" si="38"/>
        <v>0</v>
      </c>
    </row>
    <row r="194" spans="1:26">
      <c r="A194" s="235">
        <v>1616</v>
      </c>
      <c r="B194" s="236" t="s">
        <v>186</v>
      </c>
      <c r="C194" s="237">
        <v>21.68</v>
      </c>
      <c r="D194" s="238">
        <v>13.958663936519816</v>
      </c>
      <c r="E194" s="239" t="s">
        <v>193</v>
      </c>
      <c r="F194" s="237">
        <v>25.75</v>
      </c>
      <c r="G194" s="238">
        <v>0.84818580502502572</v>
      </c>
      <c r="H194" s="240">
        <v>2015</v>
      </c>
      <c r="I194" s="237">
        <v>47.43</v>
      </c>
      <c r="J194" s="238">
        <v>14.806849741544841</v>
      </c>
      <c r="K194" s="240">
        <v>2015</v>
      </c>
      <c r="M194" s="209">
        <f t="shared" si="26"/>
        <v>11.97456</v>
      </c>
      <c r="N194" s="209">
        <f t="shared" si="27"/>
        <v>6.7462799999999987</v>
      </c>
      <c r="O194" s="209">
        <f t="shared" si="28"/>
        <v>18.720839999999999</v>
      </c>
      <c r="P194" s="209">
        <f t="shared" si="29"/>
        <v>6.7462799999999987</v>
      </c>
      <c r="Q194" s="209"/>
      <c r="R194" s="209">
        <f t="shared" si="30"/>
        <v>0.84818580502502572</v>
      </c>
      <c r="S194" s="209" t="str">
        <f t="shared" si="31"/>
        <v/>
      </c>
      <c r="T194" s="209">
        <f t="shared" si="32"/>
        <v>0</v>
      </c>
      <c r="U194" s="209" t="str">
        <f t="shared" si="33"/>
        <v/>
      </c>
      <c r="V194" s="209">
        <f t="shared" si="34"/>
        <v>5.7980941949749729</v>
      </c>
      <c r="W194" s="209">
        <f t="shared" si="35"/>
        <v>0.1</v>
      </c>
      <c r="X194" s="233">
        <f t="shared" si="36"/>
        <v>1</v>
      </c>
      <c r="Y194" s="234">
        <f t="shared" si="37"/>
        <v>1</v>
      </c>
      <c r="Z194" s="234">
        <f t="shared" si="38"/>
        <v>1</v>
      </c>
    </row>
    <row r="195" spans="1:26">
      <c r="A195" s="235">
        <v>80</v>
      </c>
      <c r="B195" s="236" t="s">
        <v>187</v>
      </c>
      <c r="C195" s="237">
        <v>8</v>
      </c>
      <c r="D195" s="238">
        <v>6.0754029342110369</v>
      </c>
      <c r="E195" s="239">
        <v>2001</v>
      </c>
      <c r="F195" s="237">
        <v>0</v>
      </c>
      <c r="G195" s="238">
        <v>0</v>
      </c>
      <c r="H195" s="240">
        <v>0</v>
      </c>
      <c r="I195" s="237">
        <v>8</v>
      </c>
      <c r="J195" s="238">
        <v>6.0754029342110369</v>
      </c>
      <c r="K195" s="240">
        <v>2001</v>
      </c>
      <c r="M195" s="209">
        <f t="shared" si="26"/>
        <v>6.8460000000000001</v>
      </c>
      <c r="N195" s="209">
        <f t="shared" si="27"/>
        <v>0</v>
      </c>
      <c r="O195" s="209">
        <f t="shared" si="28"/>
        <v>6.8460000000000001</v>
      </c>
      <c r="P195" s="209">
        <f t="shared" si="29"/>
        <v>6.8460000000000001</v>
      </c>
      <c r="Q195" s="209"/>
      <c r="R195" s="209" t="str">
        <f t="shared" si="30"/>
        <v/>
      </c>
      <c r="S195" s="209">
        <f t="shared" si="31"/>
        <v>6.0754029342110369</v>
      </c>
      <c r="T195" s="209" t="str">
        <f t="shared" si="32"/>
        <v/>
      </c>
      <c r="U195" s="209">
        <f t="shared" si="33"/>
        <v>0</v>
      </c>
      <c r="V195" s="209">
        <f t="shared" si="34"/>
        <v>0.6705970657889635</v>
      </c>
      <c r="W195" s="209">
        <f t="shared" si="35"/>
        <v>0.1</v>
      </c>
      <c r="X195" s="233">
        <f t="shared" si="36"/>
        <v>1</v>
      </c>
      <c r="Y195" s="234">
        <f t="shared" si="37"/>
        <v>1</v>
      </c>
      <c r="Z195" s="234">
        <f t="shared" si="38"/>
        <v>0</v>
      </c>
    </row>
    <row r="196" spans="1:26">
      <c r="A196" s="235" t="s">
        <v>206</v>
      </c>
      <c r="B196" s="236" t="s">
        <v>187</v>
      </c>
      <c r="C196" s="237">
        <v>8</v>
      </c>
      <c r="D196" s="238">
        <v>3.3788339951362953</v>
      </c>
      <c r="E196" s="239">
        <v>2000</v>
      </c>
      <c r="F196" s="237">
        <v>0</v>
      </c>
      <c r="G196" s="238">
        <v>0</v>
      </c>
      <c r="H196" s="240">
        <v>0</v>
      </c>
      <c r="I196" s="237">
        <v>8</v>
      </c>
      <c r="J196" s="238">
        <v>3.3788339951362953</v>
      </c>
      <c r="K196" s="240">
        <v>2000</v>
      </c>
      <c r="M196" s="209">
        <f t="shared" si="26"/>
        <v>6.8460000000000001</v>
      </c>
      <c r="N196" s="209">
        <f t="shared" si="27"/>
        <v>0</v>
      </c>
      <c r="O196" s="209">
        <f t="shared" si="28"/>
        <v>6.8460000000000001</v>
      </c>
      <c r="P196" s="209">
        <f t="shared" si="29"/>
        <v>6.8460000000000001</v>
      </c>
      <c r="Q196" s="209"/>
      <c r="R196" s="209" t="str">
        <f t="shared" si="30"/>
        <v/>
      </c>
      <c r="S196" s="209">
        <f t="shared" si="31"/>
        <v>3.3788339951362953</v>
      </c>
      <c r="T196" s="209" t="str">
        <f t="shared" si="32"/>
        <v/>
      </c>
      <c r="U196" s="209">
        <f t="shared" si="33"/>
        <v>0</v>
      </c>
      <c r="V196" s="209">
        <f t="shared" si="34"/>
        <v>3.3671660048637047</v>
      </c>
      <c r="W196" s="209">
        <f t="shared" si="35"/>
        <v>0.1</v>
      </c>
      <c r="X196" s="233">
        <f t="shared" si="36"/>
        <v>1</v>
      </c>
      <c r="Y196" s="234">
        <f t="shared" si="37"/>
        <v>1</v>
      </c>
      <c r="Z196" s="234">
        <f t="shared" si="38"/>
        <v>0</v>
      </c>
    </row>
    <row r="197" spans="1:26">
      <c r="A197" s="235" t="s">
        <v>204</v>
      </c>
      <c r="B197" s="236" t="s">
        <v>187</v>
      </c>
      <c r="C197" s="237">
        <v>8</v>
      </c>
      <c r="D197" s="238">
        <v>5.0823375539699818</v>
      </c>
      <c r="E197" s="239">
        <v>2000</v>
      </c>
      <c r="F197" s="237">
        <v>0</v>
      </c>
      <c r="G197" s="238">
        <v>0</v>
      </c>
      <c r="H197" s="240">
        <v>0</v>
      </c>
      <c r="I197" s="237">
        <v>8</v>
      </c>
      <c r="J197" s="238">
        <v>5.0823375539699818</v>
      </c>
      <c r="K197" s="240">
        <v>2000</v>
      </c>
      <c r="M197" s="209">
        <f t="shared" si="26"/>
        <v>6.8460000000000001</v>
      </c>
      <c r="N197" s="209">
        <f t="shared" si="27"/>
        <v>0</v>
      </c>
      <c r="O197" s="209">
        <f t="shared" si="28"/>
        <v>6.8460000000000001</v>
      </c>
      <c r="P197" s="209">
        <f t="shared" si="29"/>
        <v>6.8460000000000001</v>
      </c>
      <c r="Q197" s="209"/>
      <c r="R197" s="209" t="str">
        <f t="shared" si="30"/>
        <v/>
      </c>
      <c r="S197" s="209">
        <f t="shared" si="31"/>
        <v>5.0823375539699818</v>
      </c>
      <c r="T197" s="209" t="str">
        <f t="shared" si="32"/>
        <v/>
      </c>
      <c r="U197" s="209">
        <f t="shared" si="33"/>
        <v>0</v>
      </c>
      <c r="V197" s="209">
        <f t="shared" si="34"/>
        <v>1.6636624460300187</v>
      </c>
      <c r="W197" s="209">
        <f t="shared" si="35"/>
        <v>0.1</v>
      </c>
      <c r="X197" s="233">
        <f t="shared" si="36"/>
        <v>1</v>
      </c>
      <c r="Y197" s="234">
        <f t="shared" si="37"/>
        <v>1</v>
      </c>
      <c r="Z197" s="234">
        <f t="shared" si="38"/>
        <v>0</v>
      </c>
    </row>
    <row r="198" spans="1:26">
      <c r="A198" s="235">
        <v>1263</v>
      </c>
      <c r="B198" s="236" t="s">
        <v>187</v>
      </c>
      <c r="C198" s="237">
        <v>8</v>
      </c>
      <c r="D198" s="238">
        <v>19.611656992669992</v>
      </c>
      <c r="E198" s="239">
        <v>2013</v>
      </c>
      <c r="F198" s="237">
        <v>0</v>
      </c>
      <c r="G198" s="238">
        <v>0</v>
      </c>
      <c r="H198" s="240">
        <v>0</v>
      </c>
      <c r="I198" s="237">
        <v>8</v>
      </c>
      <c r="J198" s="238">
        <v>19.611656992669992</v>
      </c>
      <c r="K198" s="240">
        <v>2013</v>
      </c>
      <c r="M198" s="209">
        <f t="shared" si="26"/>
        <v>6.8460000000000001</v>
      </c>
      <c r="N198" s="209">
        <f t="shared" si="27"/>
        <v>0</v>
      </c>
      <c r="O198" s="209">
        <f t="shared" si="28"/>
        <v>6.8460000000000001</v>
      </c>
      <c r="P198" s="209">
        <f t="shared" si="29"/>
        <v>6.8460000000000001</v>
      </c>
      <c r="Q198" s="209"/>
      <c r="R198" s="209" t="str">
        <f t="shared" si="30"/>
        <v/>
      </c>
      <c r="S198" s="209">
        <f t="shared" si="31"/>
        <v>6.8460000000000001</v>
      </c>
      <c r="T198" s="209" t="str">
        <f t="shared" si="32"/>
        <v/>
      </c>
      <c r="U198" s="209">
        <f t="shared" si="33"/>
        <v>12.765656992669992</v>
      </c>
      <c r="V198" s="209" t="str">
        <f t="shared" si="34"/>
        <v/>
      </c>
      <c r="W198" s="209" t="str">
        <f t="shared" si="35"/>
        <v/>
      </c>
      <c r="X198" s="233">
        <f t="shared" si="36"/>
        <v>0</v>
      </c>
      <c r="Y198" s="234">
        <f t="shared" si="37"/>
        <v>0</v>
      </c>
      <c r="Z198" s="234">
        <f t="shared" si="38"/>
        <v>0</v>
      </c>
    </row>
    <row r="199" spans="1:26">
      <c r="A199" s="235">
        <v>658</v>
      </c>
      <c r="B199" s="236" t="s">
        <v>186</v>
      </c>
      <c r="C199" s="237">
        <v>1.6</v>
      </c>
      <c r="D199" s="238">
        <v>3.3904869036187564</v>
      </c>
      <c r="E199" s="239">
        <v>1996</v>
      </c>
      <c r="F199" s="237">
        <v>13.200000000000001</v>
      </c>
      <c r="G199" s="238">
        <v>7.1146692323992218</v>
      </c>
      <c r="H199" s="240">
        <v>2008</v>
      </c>
      <c r="I199" s="237">
        <v>14.8</v>
      </c>
      <c r="J199" s="238">
        <v>10.505156136017979</v>
      </c>
      <c r="K199" s="240">
        <v>2008</v>
      </c>
      <c r="M199" s="209">
        <f t="shared" si="26"/>
        <v>2.7075999999999998</v>
      </c>
      <c r="N199" s="209">
        <f t="shared" si="27"/>
        <v>6.9808000000000003</v>
      </c>
      <c r="O199" s="209">
        <f t="shared" si="28"/>
        <v>9.6883999999999997</v>
      </c>
      <c r="P199" s="209">
        <f t="shared" si="29"/>
        <v>6.9808000000000003</v>
      </c>
      <c r="Q199" s="209"/>
      <c r="R199" s="209">
        <f t="shared" si="30"/>
        <v>6.9808000000000003</v>
      </c>
      <c r="S199" s="209" t="str">
        <f t="shared" si="31"/>
        <v/>
      </c>
      <c r="T199" s="209">
        <f t="shared" si="32"/>
        <v>0.13386923239922144</v>
      </c>
      <c r="U199" s="209" t="str">
        <f t="shared" si="33"/>
        <v/>
      </c>
      <c r="V199" s="209" t="str">
        <f t="shared" si="34"/>
        <v/>
      </c>
      <c r="W199" s="209" t="str">
        <f t="shared" si="35"/>
        <v/>
      </c>
      <c r="X199" s="233">
        <f t="shared" si="36"/>
        <v>0</v>
      </c>
      <c r="Y199" s="234">
        <f t="shared" si="37"/>
        <v>0</v>
      </c>
      <c r="Z199" s="234">
        <f t="shared" si="38"/>
        <v>0</v>
      </c>
    </row>
    <row r="200" spans="1:26">
      <c r="A200" s="235">
        <v>478</v>
      </c>
      <c r="B200" s="236" t="s">
        <v>187</v>
      </c>
      <c r="C200" s="237">
        <v>8.5</v>
      </c>
      <c r="D200" s="238">
        <v>6.0182252638842719</v>
      </c>
      <c r="E200" s="239">
        <v>2003</v>
      </c>
      <c r="F200" s="237">
        <v>0</v>
      </c>
      <c r="G200" s="238">
        <v>0</v>
      </c>
      <c r="H200" s="240">
        <v>0</v>
      </c>
      <c r="I200" s="237">
        <v>8.5</v>
      </c>
      <c r="J200" s="238">
        <v>6.0182252638842719</v>
      </c>
      <c r="K200" s="240">
        <v>2003</v>
      </c>
      <c r="M200" s="209">
        <f t="shared" si="26"/>
        <v>7.0549999999999997</v>
      </c>
      <c r="N200" s="209">
        <f t="shared" si="27"/>
        <v>0</v>
      </c>
      <c r="O200" s="209">
        <f t="shared" si="28"/>
        <v>7.0549999999999997</v>
      </c>
      <c r="P200" s="209">
        <f t="shared" si="29"/>
        <v>7.0549999999999997</v>
      </c>
      <c r="Q200" s="209"/>
      <c r="R200" s="209" t="str">
        <f t="shared" si="30"/>
        <v/>
      </c>
      <c r="S200" s="209">
        <f t="shared" si="31"/>
        <v>6.0182252638842719</v>
      </c>
      <c r="T200" s="209" t="str">
        <f t="shared" si="32"/>
        <v/>
      </c>
      <c r="U200" s="209">
        <f t="shared" si="33"/>
        <v>0</v>
      </c>
      <c r="V200" s="209">
        <f t="shared" si="34"/>
        <v>0.93677473611572815</v>
      </c>
      <c r="W200" s="209">
        <f t="shared" si="35"/>
        <v>0.1</v>
      </c>
      <c r="X200" s="233">
        <f t="shared" si="36"/>
        <v>1</v>
      </c>
      <c r="Y200" s="234">
        <f t="shared" si="37"/>
        <v>1</v>
      </c>
      <c r="Z200" s="234">
        <f t="shared" si="38"/>
        <v>0</v>
      </c>
    </row>
    <row r="201" spans="1:26">
      <c r="A201" s="235" t="s">
        <v>205</v>
      </c>
      <c r="B201" s="236" t="s">
        <v>187</v>
      </c>
      <c r="C201" s="237">
        <v>8.5</v>
      </c>
      <c r="D201" s="238">
        <v>5.9446476688134462</v>
      </c>
      <c r="E201" s="239">
        <v>1990</v>
      </c>
      <c r="F201" s="237">
        <v>0</v>
      </c>
      <c r="G201" s="238">
        <v>0</v>
      </c>
      <c r="H201" s="240">
        <v>0</v>
      </c>
      <c r="I201" s="237">
        <v>8.5</v>
      </c>
      <c r="J201" s="238">
        <v>5.9446476688134462</v>
      </c>
      <c r="K201" s="240">
        <v>1990</v>
      </c>
      <c r="M201" s="209">
        <f t="shared" si="26"/>
        <v>7.0549999999999997</v>
      </c>
      <c r="N201" s="209">
        <f t="shared" si="27"/>
        <v>0</v>
      </c>
      <c r="O201" s="209">
        <f t="shared" si="28"/>
        <v>7.0549999999999997</v>
      </c>
      <c r="P201" s="209">
        <f t="shared" si="29"/>
        <v>7.0549999999999997</v>
      </c>
      <c r="Q201" s="209"/>
      <c r="R201" s="209" t="str">
        <f t="shared" si="30"/>
        <v/>
      </c>
      <c r="S201" s="209">
        <f t="shared" si="31"/>
        <v>5.9446476688134462</v>
      </c>
      <c r="T201" s="209" t="str">
        <f t="shared" si="32"/>
        <v/>
      </c>
      <c r="U201" s="209">
        <f t="shared" si="33"/>
        <v>0</v>
      </c>
      <c r="V201" s="209">
        <f t="shared" si="34"/>
        <v>1.0103523311865539</v>
      </c>
      <c r="W201" s="209">
        <f t="shared" si="35"/>
        <v>0.1</v>
      </c>
      <c r="X201" s="233">
        <f t="shared" si="36"/>
        <v>1</v>
      </c>
      <c r="Y201" s="234">
        <f t="shared" si="37"/>
        <v>1</v>
      </c>
      <c r="Z201" s="234">
        <f t="shared" si="38"/>
        <v>0</v>
      </c>
    </row>
    <row r="202" spans="1:26">
      <c r="A202" s="235">
        <v>1107</v>
      </c>
      <c r="B202" s="236" t="s">
        <v>186</v>
      </c>
      <c r="C202" s="237">
        <v>16</v>
      </c>
      <c r="D202" s="238">
        <v>11.836081701141181</v>
      </c>
      <c r="E202" s="239">
        <v>2010</v>
      </c>
      <c r="F202" s="237">
        <v>24</v>
      </c>
      <c r="G202" s="238">
        <v>7.7000094501504579</v>
      </c>
      <c r="H202" s="240">
        <v>2014</v>
      </c>
      <c r="I202" s="237">
        <v>40</v>
      </c>
      <c r="J202" s="238">
        <v>19.53609115129164</v>
      </c>
      <c r="K202" s="240">
        <v>2014</v>
      </c>
      <c r="M202" s="209">
        <f t="shared" si="26"/>
        <v>10.19</v>
      </c>
      <c r="N202" s="209">
        <f t="shared" si="27"/>
        <v>7.1340000000000021</v>
      </c>
      <c r="O202" s="209">
        <f t="shared" si="28"/>
        <v>17.324000000000002</v>
      </c>
      <c r="P202" s="209">
        <f t="shared" si="29"/>
        <v>7.1340000000000021</v>
      </c>
      <c r="Q202" s="209"/>
      <c r="R202" s="209">
        <f t="shared" si="30"/>
        <v>7.1340000000000021</v>
      </c>
      <c r="S202" s="209" t="str">
        <f t="shared" si="31"/>
        <v/>
      </c>
      <c r="T202" s="209">
        <f t="shared" si="32"/>
        <v>0.56600945015045578</v>
      </c>
      <c r="U202" s="209" t="str">
        <f t="shared" si="33"/>
        <v/>
      </c>
      <c r="V202" s="209" t="str">
        <f t="shared" si="34"/>
        <v/>
      </c>
      <c r="W202" s="209" t="str">
        <f t="shared" si="35"/>
        <v/>
      </c>
      <c r="X202" s="233">
        <f t="shared" si="36"/>
        <v>0</v>
      </c>
      <c r="Y202" s="234">
        <f t="shared" si="37"/>
        <v>0</v>
      </c>
      <c r="Z202" s="234">
        <f t="shared" si="38"/>
        <v>0</v>
      </c>
    </row>
    <row r="203" spans="1:26">
      <c r="A203" s="235">
        <v>1091</v>
      </c>
      <c r="B203" s="236" t="s">
        <v>186</v>
      </c>
      <c r="C203" s="237">
        <v>16.059999999999999</v>
      </c>
      <c r="D203" s="238">
        <v>11.860159905918142</v>
      </c>
      <c r="E203" s="239">
        <v>1982</v>
      </c>
      <c r="F203" s="237">
        <v>24.34</v>
      </c>
      <c r="G203" s="238">
        <v>7.6638380518522098</v>
      </c>
      <c r="H203" s="240">
        <v>2011</v>
      </c>
      <c r="I203" s="237">
        <v>40.4</v>
      </c>
      <c r="J203" s="238">
        <v>19.523997957770352</v>
      </c>
      <c r="K203" s="240">
        <v>2011</v>
      </c>
      <c r="M203" s="209">
        <f t="shared" si="26"/>
        <v>10.21508</v>
      </c>
      <c r="N203" s="209">
        <f t="shared" si="27"/>
        <v>7.1841200000000001</v>
      </c>
      <c r="O203" s="209">
        <f t="shared" si="28"/>
        <v>17.3992</v>
      </c>
      <c r="P203" s="209">
        <f t="shared" si="29"/>
        <v>7.1841200000000001</v>
      </c>
      <c r="Q203" s="209"/>
      <c r="R203" s="209">
        <f t="shared" si="30"/>
        <v>7.1841200000000001</v>
      </c>
      <c r="S203" s="209" t="str">
        <f t="shared" si="31"/>
        <v/>
      </c>
      <c r="T203" s="209">
        <f t="shared" si="32"/>
        <v>0.47971805185220973</v>
      </c>
      <c r="U203" s="209" t="str">
        <f t="shared" si="33"/>
        <v/>
      </c>
      <c r="V203" s="209" t="str">
        <f t="shared" si="34"/>
        <v/>
      </c>
      <c r="W203" s="209" t="str">
        <f t="shared" si="35"/>
        <v/>
      </c>
      <c r="X203" s="233">
        <f t="shared" si="36"/>
        <v>0</v>
      </c>
      <c r="Y203" s="234">
        <f t="shared" si="37"/>
        <v>0</v>
      </c>
      <c r="Z203" s="234">
        <f t="shared" si="38"/>
        <v>0</v>
      </c>
    </row>
    <row r="204" spans="1:26">
      <c r="A204" s="235">
        <v>1053</v>
      </c>
      <c r="B204" s="236" t="s">
        <v>187</v>
      </c>
      <c r="C204" s="237">
        <v>9</v>
      </c>
      <c r="D204" s="238">
        <v>14.71443826778331</v>
      </c>
      <c r="E204" s="239">
        <v>2011</v>
      </c>
      <c r="F204" s="237">
        <v>0</v>
      </c>
      <c r="G204" s="238">
        <v>0</v>
      </c>
      <c r="H204" s="240">
        <v>0</v>
      </c>
      <c r="I204" s="237">
        <v>9</v>
      </c>
      <c r="J204" s="238">
        <v>14.71443826778331</v>
      </c>
      <c r="K204" s="240">
        <v>2011</v>
      </c>
      <c r="M204" s="209">
        <f t="shared" si="26"/>
        <v>7.2640000000000002</v>
      </c>
      <c r="N204" s="209">
        <f t="shared" si="27"/>
        <v>0</v>
      </c>
      <c r="O204" s="209">
        <f t="shared" si="28"/>
        <v>7.2640000000000002</v>
      </c>
      <c r="P204" s="209">
        <f t="shared" si="29"/>
        <v>7.2640000000000002</v>
      </c>
      <c r="Q204" s="209"/>
      <c r="R204" s="209" t="str">
        <f t="shared" si="30"/>
        <v/>
      </c>
      <c r="S204" s="209">
        <f t="shared" si="31"/>
        <v>7.2640000000000002</v>
      </c>
      <c r="T204" s="209" t="str">
        <f t="shared" si="32"/>
        <v/>
      </c>
      <c r="U204" s="209">
        <f t="shared" si="33"/>
        <v>7.4504382677833094</v>
      </c>
      <c r="V204" s="209" t="str">
        <f t="shared" si="34"/>
        <v/>
      </c>
      <c r="W204" s="209" t="str">
        <f t="shared" si="35"/>
        <v/>
      </c>
      <c r="X204" s="233">
        <f t="shared" si="36"/>
        <v>0</v>
      </c>
      <c r="Y204" s="234">
        <f t="shared" si="37"/>
        <v>0</v>
      </c>
      <c r="Z204" s="234">
        <f t="shared" si="38"/>
        <v>0</v>
      </c>
    </row>
    <row r="205" spans="1:26">
      <c r="A205" s="235">
        <v>386</v>
      </c>
      <c r="B205" s="236" t="s">
        <v>187</v>
      </c>
      <c r="C205" s="237">
        <v>9</v>
      </c>
      <c r="D205" s="238">
        <v>9.9511250787738224</v>
      </c>
      <c r="E205" s="239">
        <v>2003</v>
      </c>
      <c r="F205" s="237">
        <v>0</v>
      </c>
      <c r="G205" s="238">
        <v>0</v>
      </c>
      <c r="H205" s="240">
        <v>0</v>
      </c>
      <c r="I205" s="237">
        <v>9</v>
      </c>
      <c r="J205" s="238">
        <v>9.9511250787738224</v>
      </c>
      <c r="K205" s="240">
        <v>2003</v>
      </c>
      <c r="M205" s="209">
        <f t="shared" si="26"/>
        <v>7.2640000000000002</v>
      </c>
      <c r="N205" s="209">
        <f t="shared" si="27"/>
        <v>0</v>
      </c>
      <c r="O205" s="209">
        <f t="shared" si="28"/>
        <v>7.2640000000000002</v>
      </c>
      <c r="P205" s="209">
        <f t="shared" si="29"/>
        <v>7.2640000000000002</v>
      </c>
      <c r="Q205" s="209"/>
      <c r="R205" s="209" t="str">
        <f t="shared" si="30"/>
        <v/>
      </c>
      <c r="S205" s="209">
        <f t="shared" si="31"/>
        <v>7.2640000000000002</v>
      </c>
      <c r="T205" s="209" t="str">
        <f t="shared" si="32"/>
        <v/>
      </c>
      <c r="U205" s="209">
        <f t="shared" si="33"/>
        <v>2.6871250787738221</v>
      </c>
      <c r="V205" s="209" t="str">
        <f t="shared" si="34"/>
        <v/>
      </c>
      <c r="W205" s="209" t="str">
        <f t="shared" si="35"/>
        <v/>
      </c>
      <c r="X205" s="233">
        <f t="shared" si="36"/>
        <v>0</v>
      </c>
      <c r="Y205" s="234">
        <f t="shared" si="37"/>
        <v>0</v>
      </c>
      <c r="Z205" s="234">
        <f t="shared" si="38"/>
        <v>0</v>
      </c>
    </row>
    <row r="206" spans="1:26">
      <c r="A206" s="235">
        <v>1318</v>
      </c>
      <c r="B206" s="236" t="s">
        <v>186</v>
      </c>
      <c r="C206" s="237">
        <v>22.3</v>
      </c>
      <c r="D206" s="238">
        <v>14.174003691413995</v>
      </c>
      <c r="E206" s="239">
        <v>1997</v>
      </c>
      <c r="F206" s="237">
        <v>28.900000000000002</v>
      </c>
      <c r="G206" s="238">
        <v>1.6878206182928517</v>
      </c>
      <c r="H206" s="240">
        <v>2013</v>
      </c>
      <c r="I206" s="237">
        <v>51.2</v>
      </c>
      <c r="J206" s="238">
        <v>15.861824309706847</v>
      </c>
      <c r="K206" s="240">
        <v>2013</v>
      </c>
      <c r="M206" s="209">
        <f t="shared" ref="M206:M269" si="39">IF($C206&gt;0,20*($C$11+(MIN(7.5,$C206)*$D$11)+(MAX(MIN(9.5,$C206-7.5),0)*$E$11)+(MAX(MIN(23,$C206-17),0)*$F$11)+(MAX($C206-40,0)*$G$11))/1000000,0)</f>
        <v>12.1556</v>
      </c>
      <c r="N206" s="209">
        <f t="shared" ref="N206:N269" si="40">O206-M206</f>
        <v>7.2740000000000009</v>
      </c>
      <c r="O206" s="209">
        <f t="shared" ref="O206:O269" si="41">IF(I206&gt;0,20*($C$11+(MIN(7.5,I206)*$D$11)+(MAX(MIN(9.5,I206-7.5),0)*$E$11)+(MAX(MIN(23,I206-17),0)*$F$11)+(MAX(I206-40,0)*$G$11))/1000000,0)</f>
        <v>19.429600000000001</v>
      </c>
      <c r="P206" s="209">
        <f t="shared" ref="P206:P269" si="42">IF(B206="GF",M206,N206)</f>
        <v>7.2740000000000009</v>
      </c>
      <c r="Q206" s="209"/>
      <c r="R206" s="209">
        <f t="shared" si="30"/>
        <v>1.6878206182928517</v>
      </c>
      <c r="S206" s="209" t="str">
        <f t="shared" si="31"/>
        <v/>
      </c>
      <c r="T206" s="209">
        <f t="shared" si="32"/>
        <v>0</v>
      </c>
      <c r="U206" s="209" t="str">
        <f t="shared" si="33"/>
        <v/>
      </c>
      <c r="V206" s="209">
        <f t="shared" si="34"/>
        <v>5.4861793817071494</v>
      </c>
      <c r="W206" s="209">
        <f t="shared" si="35"/>
        <v>0.1</v>
      </c>
      <c r="X206" s="233">
        <f t="shared" si="36"/>
        <v>1</v>
      </c>
      <c r="Y206" s="234">
        <f t="shared" si="37"/>
        <v>1</v>
      </c>
      <c r="Z206" s="234">
        <f t="shared" si="38"/>
        <v>1</v>
      </c>
    </row>
    <row r="207" spans="1:26">
      <c r="A207" s="235" t="s">
        <v>207</v>
      </c>
      <c r="B207" s="236" t="s">
        <v>187</v>
      </c>
      <c r="C207" s="237">
        <v>9.4060000000000006</v>
      </c>
      <c r="D207" s="238">
        <v>9.7991326901064184</v>
      </c>
      <c r="E207" s="239">
        <v>2001</v>
      </c>
      <c r="F207" s="237">
        <v>0</v>
      </c>
      <c r="G207" s="238">
        <v>0</v>
      </c>
      <c r="H207" s="240">
        <v>0</v>
      </c>
      <c r="I207" s="237">
        <v>9.4060000000000006</v>
      </c>
      <c r="J207" s="238">
        <v>9.7991326901064184</v>
      </c>
      <c r="K207" s="240">
        <v>2001</v>
      </c>
      <c r="M207" s="209">
        <f t="shared" si="39"/>
        <v>7.4337080000000002</v>
      </c>
      <c r="N207" s="209">
        <f t="shared" si="40"/>
        <v>0</v>
      </c>
      <c r="O207" s="209">
        <f t="shared" si="41"/>
        <v>7.4337080000000002</v>
      </c>
      <c r="P207" s="209">
        <f t="shared" si="42"/>
        <v>7.4337080000000002</v>
      </c>
      <c r="Q207" s="209"/>
      <c r="R207" s="209" t="str">
        <f t="shared" si="30"/>
        <v/>
      </c>
      <c r="S207" s="209">
        <f t="shared" si="31"/>
        <v>7.4337080000000002</v>
      </c>
      <c r="T207" s="209" t="str">
        <f t="shared" si="32"/>
        <v/>
      </c>
      <c r="U207" s="209">
        <f t="shared" si="33"/>
        <v>2.3654246901064182</v>
      </c>
      <c r="V207" s="209" t="str">
        <f t="shared" si="34"/>
        <v/>
      </c>
      <c r="W207" s="209" t="str">
        <f t="shared" si="35"/>
        <v/>
      </c>
      <c r="X207" s="233">
        <f t="shared" si="36"/>
        <v>0</v>
      </c>
      <c r="Y207" s="234">
        <f t="shared" si="37"/>
        <v>0</v>
      </c>
      <c r="Z207" s="234">
        <f t="shared" si="38"/>
        <v>0</v>
      </c>
    </row>
    <row r="208" spans="1:26">
      <c r="A208" s="235" t="s">
        <v>208</v>
      </c>
      <c r="B208" s="236" t="s">
        <v>187</v>
      </c>
      <c r="C208" s="237">
        <v>9.6999999999999993</v>
      </c>
      <c r="D208" s="238">
        <v>2.9443376052628771</v>
      </c>
      <c r="E208" s="239">
        <v>1997</v>
      </c>
      <c r="F208" s="237">
        <v>0</v>
      </c>
      <c r="G208" s="238">
        <v>0</v>
      </c>
      <c r="H208" s="240">
        <v>0</v>
      </c>
      <c r="I208" s="237">
        <v>9.6999999999999993</v>
      </c>
      <c r="J208" s="238">
        <v>2.9443376052628771</v>
      </c>
      <c r="K208" s="240">
        <v>1997</v>
      </c>
      <c r="M208" s="209">
        <f t="shared" si="39"/>
        <v>7.5566000000000004</v>
      </c>
      <c r="N208" s="209">
        <f t="shared" si="40"/>
        <v>0</v>
      </c>
      <c r="O208" s="209">
        <f t="shared" si="41"/>
        <v>7.5566000000000004</v>
      </c>
      <c r="P208" s="209">
        <f t="shared" si="42"/>
        <v>7.5566000000000004</v>
      </c>
      <c r="Q208" s="209"/>
      <c r="R208" s="209" t="str">
        <f t="shared" si="30"/>
        <v/>
      </c>
      <c r="S208" s="209">
        <f t="shared" si="31"/>
        <v>2.9443376052628771</v>
      </c>
      <c r="T208" s="209" t="str">
        <f t="shared" si="32"/>
        <v/>
      </c>
      <c r="U208" s="209">
        <f t="shared" si="33"/>
        <v>0</v>
      </c>
      <c r="V208" s="209">
        <f t="shared" si="34"/>
        <v>4.5122623947371228</v>
      </c>
      <c r="W208" s="209">
        <f t="shared" si="35"/>
        <v>0.1</v>
      </c>
      <c r="X208" s="233">
        <f t="shared" si="36"/>
        <v>1</v>
      </c>
      <c r="Y208" s="234">
        <f t="shared" si="37"/>
        <v>1</v>
      </c>
      <c r="Z208" s="234">
        <f t="shared" si="38"/>
        <v>0</v>
      </c>
    </row>
    <row r="209" spans="1:26">
      <c r="A209" s="235">
        <v>821</v>
      </c>
      <c r="B209" s="236" t="s">
        <v>186</v>
      </c>
      <c r="C209" s="237">
        <v>25</v>
      </c>
      <c r="D209" s="238">
        <v>15.081402803377511</v>
      </c>
      <c r="E209" s="239">
        <v>2006</v>
      </c>
      <c r="F209" s="237">
        <v>32</v>
      </c>
      <c r="G209" s="238">
        <v>9.4177371403666275</v>
      </c>
      <c r="H209" s="240">
        <v>2011</v>
      </c>
      <c r="I209" s="237">
        <v>57</v>
      </c>
      <c r="J209" s="238">
        <v>24.49913994374414</v>
      </c>
      <c r="K209" s="240">
        <v>2011</v>
      </c>
      <c r="M209" s="209">
        <f t="shared" si="39"/>
        <v>12.944000000000001</v>
      </c>
      <c r="N209" s="209">
        <f t="shared" si="40"/>
        <v>7.5759999999999987</v>
      </c>
      <c r="O209" s="209">
        <f t="shared" si="41"/>
        <v>20.52</v>
      </c>
      <c r="P209" s="209">
        <f t="shared" si="42"/>
        <v>7.5759999999999987</v>
      </c>
      <c r="Q209" s="209"/>
      <c r="R209" s="209">
        <f t="shared" si="30"/>
        <v>7.5759999999999987</v>
      </c>
      <c r="S209" s="209" t="str">
        <f t="shared" si="31"/>
        <v/>
      </c>
      <c r="T209" s="209">
        <f t="shared" si="32"/>
        <v>1.8417371403666287</v>
      </c>
      <c r="U209" s="209" t="str">
        <f t="shared" si="33"/>
        <v/>
      </c>
      <c r="V209" s="209" t="str">
        <f t="shared" si="34"/>
        <v/>
      </c>
      <c r="W209" s="209" t="str">
        <f t="shared" si="35"/>
        <v/>
      </c>
      <c r="X209" s="233">
        <f t="shared" si="36"/>
        <v>0</v>
      </c>
      <c r="Y209" s="234">
        <f t="shared" si="37"/>
        <v>0</v>
      </c>
      <c r="Z209" s="234">
        <f t="shared" si="38"/>
        <v>0</v>
      </c>
    </row>
    <row r="210" spans="1:26">
      <c r="A210" s="235">
        <v>700</v>
      </c>
      <c r="B210" s="236" t="s">
        <v>187</v>
      </c>
      <c r="C210" s="237">
        <v>9.8000000000000007</v>
      </c>
      <c r="D210" s="238">
        <v>7.0657947644327148</v>
      </c>
      <c r="E210" s="239">
        <v>2007</v>
      </c>
      <c r="F210" s="237">
        <v>0</v>
      </c>
      <c r="G210" s="238">
        <v>0</v>
      </c>
      <c r="H210" s="240">
        <v>0</v>
      </c>
      <c r="I210" s="237">
        <v>9.8000000000000007</v>
      </c>
      <c r="J210" s="238">
        <v>7.0657947644327148</v>
      </c>
      <c r="K210" s="240">
        <v>2007</v>
      </c>
      <c r="M210" s="209">
        <f t="shared" si="39"/>
        <v>7.5983999999999998</v>
      </c>
      <c r="N210" s="209">
        <f t="shared" si="40"/>
        <v>0</v>
      </c>
      <c r="O210" s="209">
        <f t="shared" si="41"/>
        <v>7.5983999999999998</v>
      </c>
      <c r="P210" s="209">
        <f t="shared" si="42"/>
        <v>7.5983999999999998</v>
      </c>
      <c r="Q210" s="209"/>
      <c r="R210" s="209" t="str">
        <f t="shared" si="30"/>
        <v/>
      </c>
      <c r="S210" s="209">
        <f t="shared" si="31"/>
        <v>7.0657947644327148</v>
      </c>
      <c r="T210" s="209" t="str">
        <f t="shared" si="32"/>
        <v/>
      </c>
      <c r="U210" s="209">
        <f t="shared" si="33"/>
        <v>0</v>
      </c>
      <c r="V210" s="209">
        <f t="shared" si="34"/>
        <v>0.43260523556728536</v>
      </c>
      <c r="W210" s="209">
        <f t="shared" si="35"/>
        <v>0.1</v>
      </c>
      <c r="X210" s="233">
        <f t="shared" si="36"/>
        <v>1</v>
      </c>
      <c r="Y210" s="234">
        <f t="shared" si="37"/>
        <v>1</v>
      </c>
      <c r="Z210" s="234">
        <f t="shared" si="38"/>
        <v>0</v>
      </c>
    </row>
    <row r="211" spans="1:26">
      <c r="A211" s="235" t="s">
        <v>209</v>
      </c>
      <c r="B211" s="236" t="s">
        <v>187</v>
      </c>
      <c r="C211" s="237">
        <v>10</v>
      </c>
      <c r="D211" s="238">
        <v>8.526519330793306</v>
      </c>
      <c r="E211" s="239">
        <v>1991</v>
      </c>
      <c r="F211" s="237">
        <v>0</v>
      </c>
      <c r="G211" s="238">
        <v>0</v>
      </c>
      <c r="H211" s="240">
        <v>0</v>
      </c>
      <c r="I211" s="237">
        <v>10</v>
      </c>
      <c r="J211" s="238">
        <v>8.526519330793306</v>
      </c>
      <c r="K211" s="240">
        <v>1991</v>
      </c>
      <c r="M211" s="209">
        <f t="shared" si="39"/>
        <v>7.6820000000000004</v>
      </c>
      <c r="N211" s="209">
        <f t="shared" si="40"/>
        <v>0</v>
      </c>
      <c r="O211" s="209">
        <f t="shared" si="41"/>
        <v>7.6820000000000004</v>
      </c>
      <c r="P211" s="209">
        <f t="shared" si="42"/>
        <v>7.6820000000000004</v>
      </c>
      <c r="Q211" s="209"/>
      <c r="R211" s="209" t="str">
        <f t="shared" si="30"/>
        <v/>
      </c>
      <c r="S211" s="209">
        <f t="shared" si="31"/>
        <v>7.6820000000000004</v>
      </c>
      <c r="T211" s="209" t="str">
        <f t="shared" si="32"/>
        <v/>
      </c>
      <c r="U211" s="209">
        <f t="shared" si="33"/>
        <v>0.84451933079330566</v>
      </c>
      <c r="V211" s="209" t="str">
        <f t="shared" si="34"/>
        <v/>
      </c>
      <c r="W211" s="209" t="str">
        <f t="shared" si="35"/>
        <v/>
      </c>
      <c r="X211" s="233">
        <f t="shared" si="36"/>
        <v>0</v>
      </c>
      <c r="Y211" s="234">
        <f t="shared" si="37"/>
        <v>0</v>
      </c>
      <c r="Z211" s="234">
        <f t="shared" si="38"/>
        <v>0</v>
      </c>
    </row>
    <row r="212" spans="1:26">
      <c r="A212" s="235">
        <v>440</v>
      </c>
      <c r="B212" s="236" t="s">
        <v>187</v>
      </c>
      <c r="C212" s="237">
        <v>10</v>
      </c>
      <c r="D212" s="238">
        <v>16.009559216092757</v>
      </c>
      <c r="E212" s="239">
        <v>2006</v>
      </c>
      <c r="F212" s="237">
        <v>0</v>
      </c>
      <c r="G212" s="238">
        <v>0</v>
      </c>
      <c r="H212" s="240">
        <v>0</v>
      </c>
      <c r="I212" s="237">
        <v>10</v>
      </c>
      <c r="J212" s="238">
        <v>16.009559216092757</v>
      </c>
      <c r="K212" s="240">
        <v>2006</v>
      </c>
      <c r="M212" s="209">
        <f t="shared" si="39"/>
        <v>7.6820000000000004</v>
      </c>
      <c r="N212" s="209">
        <f t="shared" si="40"/>
        <v>0</v>
      </c>
      <c r="O212" s="209">
        <f t="shared" si="41"/>
        <v>7.6820000000000004</v>
      </c>
      <c r="P212" s="209">
        <f t="shared" si="42"/>
        <v>7.6820000000000004</v>
      </c>
      <c r="Q212" s="209"/>
      <c r="R212" s="209" t="str">
        <f t="shared" si="30"/>
        <v/>
      </c>
      <c r="S212" s="209">
        <f t="shared" si="31"/>
        <v>7.6820000000000004</v>
      </c>
      <c r="T212" s="209" t="str">
        <f t="shared" si="32"/>
        <v/>
      </c>
      <c r="U212" s="209">
        <f t="shared" si="33"/>
        <v>8.327559216092757</v>
      </c>
      <c r="V212" s="209" t="str">
        <f t="shared" si="34"/>
        <v/>
      </c>
      <c r="W212" s="209" t="str">
        <f t="shared" si="35"/>
        <v/>
      </c>
      <c r="X212" s="233">
        <f t="shared" si="36"/>
        <v>0</v>
      </c>
      <c r="Y212" s="234">
        <f t="shared" si="37"/>
        <v>0</v>
      </c>
      <c r="Z212" s="234">
        <f t="shared" si="38"/>
        <v>0</v>
      </c>
    </row>
    <row r="213" spans="1:26">
      <c r="A213" s="235">
        <v>1115</v>
      </c>
      <c r="B213" s="236" t="s">
        <v>187</v>
      </c>
      <c r="C213" s="237">
        <v>10</v>
      </c>
      <c r="D213" s="238">
        <v>24.362790290493837</v>
      </c>
      <c r="E213" s="239">
        <v>2011</v>
      </c>
      <c r="F213" s="237">
        <v>0</v>
      </c>
      <c r="G213" s="238">
        <v>0</v>
      </c>
      <c r="H213" s="240">
        <v>0</v>
      </c>
      <c r="I213" s="237">
        <v>10</v>
      </c>
      <c r="J213" s="238">
        <v>24.362790290493837</v>
      </c>
      <c r="K213" s="240">
        <v>2011</v>
      </c>
      <c r="M213" s="209">
        <f t="shared" si="39"/>
        <v>7.6820000000000004</v>
      </c>
      <c r="N213" s="209">
        <f t="shared" si="40"/>
        <v>0</v>
      </c>
      <c r="O213" s="209">
        <f t="shared" si="41"/>
        <v>7.6820000000000004</v>
      </c>
      <c r="P213" s="209">
        <f t="shared" si="42"/>
        <v>7.6820000000000004</v>
      </c>
      <c r="Q213" s="209"/>
      <c r="R213" s="209" t="str">
        <f t="shared" si="30"/>
        <v/>
      </c>
      <c r="S213" s="209">
        <f t="shared" si="31"/>
        <v>7.6820000000000004</v>
      </c>
      <c r="T213" s="209" t="str">
        <f t="shared" si="32"/>
        <v/>
      </c>
      <c r="U213" s="209">
        <f t="shared" si="33"/>
        <v>16.680790290493839</v>
      </c>
      <c r="V213" s="209" t="str">
        <f t="shared" si="34"/>
        <v/>
      </c>
      <c r="W213" s="209" t="str">
        <f t="shared" si="35"/>
        <v/>
      </c>
      <c r="X213" s="233">
        <f t="shared" si="36"/>
        <v>0</v>
      </c>
      <c r="Y213" s="234">
        <f t="shared" si="37"/>
        <v>0</v>
      </c>
      <c r="Z213" s="234">
        <f t="shared" si="38"/>
        <v>0</v>
      </c>
    </row>
    <row r="214" spans="1:26">
      <c r="A214" s="235">
        <v>308</v>
      </c>
      <c r="B214" s="236" t="s">
        <v>187</v>
      </c>
      <c r="C214" s="237">
        <v>10</v>
      </c>
      <c r="D214" s="238">
        <v>8.8753762889293544</v>
      </c>
      <c r="E214" s="239">
        <v>2003</v>
      </c>
      <c r="F214" s="237">
        <v>0</v>
      </c>
      <c r="G214" s="238">
        <v>0</v>
      </c>
      <c r="H214" s="240">
        <v>0</v>
      </c>
      <c r="I214" s="237">
        <v>10</v>
      </c>
      <c r="J214" s="238">
        <v>8.8753762889293544</v>
      </c>
      <c r="K214" s="240">
        <v>2003</v>
      </c>
      <c r="M214" s="209">
        <f t="shared" si="39"/>
        <v>7.6820000000000004</v>
      </c>
      <c r="N214" s="209">
        <f t="shared" si="40"/>
        <v>0</v>
      </c>
      <c r="O214" s="209">
        <f t="shared" si="41"/>
        <v>7.6820000000000004</v>
      </c>
      <c r="P214" s="209">
        <f t="shared" si="42"/>
        <v>7.6820000000000004</v>
      </c>
      <c r="Q214" s="209"/>
      <c r="R214" s="209" t="str">
        <f t="shared" si="30"/>
        <v/>
      </c>
      <c r="S214" s="209">
        <f t="shared" si="31"/>
        <v>7.6820000000000004</v>
      </c>
      <c r="T214" s="209" t="str">
        <f t="shared" si="32"/>
        <v/>
      </c>
      <c r="U214" s="209">
        <f t="shared" si="33"/>
        <v>1.193376288929354</v>
      </c>
      <c r="V214" s="209" t="str">
        <f t="shared" si="34"/>
        <v/>
      </c>
      <c r="W214" s="209" t="str">
        <f t="shared" si="35"/>
        <v/>
      </c>
      <c r="X214" s="233">
        <f t="shared" si="36"/>
        <v>0</v>
      </c>
      <c r="Y214" s="234">
        <f t="shared" si="37"/>
        <v>0</v>
      </c>
      <c r="Z214" s="234">
        <f t="shared" si="38"/>
        <v>0</v>
      </c>
    </row>
    <row r="215" spans="1:26">
      <c r="A215" s="235">
        <v>649</v>
      </c>
      <c r="B215" s="236" t="s">
        <v>186</v>
      </c>
      <c r="C215" s="237">
        <v>26.5</v>
      </c>
      <c r="D215" s="238">
        <v>15.566158736551994</v>
      </c>
      <c r="E215" s="239">
        <v>1997</v>
      </c>
      <c r="F215" s="237">
        <v>33.799999999999997</v>
      </c>
      <c r="G215" s="238">
        <v>5.0180795362586865</v>
      </c>
      <c r="H215" s="240">
        <v>2007</v>
      </c>
      <c r="I215" s="237">
        <v>60.3</v>
      </c>
      <c r="J215" s="238">
        <v>20.58423827281068</v>
      </c>
      <c r="K215" s="240">
        <v>2007</v>
      </c>
      <c r="M215" s="209">
        <f t="shared" si="39"/>
        <v>13.382</v>
      </c>
      <c r="N215" s="209">
        <f t="shared" si="40"/>
        <v>7.7584</v>
      </c>
      <c r="O215" s="209">
        <f t="shared" si="41"/>
        <v>21.1404</v>
      </c>
      <c r="P215" s="209">
        <f t="shared" si="42"/>
        <v>7.7584</v>
      </c>
      <c r="Q215" s="209"/>
      <c r="R215" s="209">
        <f t="shared" si="30"/>
        <v>5.0180795362586865</v>
      </c>
      <c r="S215" s="209" t="str">
        <f t="shared" si="31"/>
        <v/>
      </c>
      <c r="T215" s="209">
        <f t="shared" si="32"/>
        <v>0</v>
      </c>
      <c r="U215" s="209" t="str">
        <f t="shared" si="33"/>
        <v/>
      </c>
      <c r="V215" s="209">
        <f t="shared" si="34"/>
        <v>2.6403204637413138</v>
      </c>
      <c r="W215" s="209">
        <f t="shared" si="35"/>
        <v>0.1</v>
      </c>
      <c r="X215" s="233">
        <f t="shared" si="36"/>
        <v>1</v>
      </c>
      <c r="Y215" s="234">
        <f t="shared" si="37"/>
        <v>1</v>
      </c>
      <c r="Z215" s="234">
        <f t="shared" si="38"/>
        <v>0</v>
      </c>
    </row>
    <row r="216" spans="1:26">
      <c r="A216" s="235">
        <v>722</v>
      </c>
      <c r="B216" s="236" t="s">
        <v>187</v>
      </c>
      <c r="C216" s="237">
        <v>10.5</v>
      </c>
      <c r="D216" s="238">
        <v>13.501544643115857</v>
      </c>
      <c r="E216" s="239">
        <v>2010</v>
      </c>
      <c r="F216" s="237">
        <v>0</v>
      </c>
      <c r="G216" s="238">
        <v>0</v>
      </c>
      <c r="H216" s="240">
        <v>0</v>
      </c>
      <c r="I216" s="237">
        <v>10.5</v>
      </c>
      <c r="J216" s="238">
        <v>13.501544643115857</v>
      </c>
      <c r="K216" s="240">
        <v>2010</v>
      </c>
      <c r="M216" s="209">
        <f t="shared" si="39"/>
        <v>7.891</v>
      </c>
      <c r="N216" s="209">
        <f t="shared" si="40"/>
        <v>0</v>
      </c>
      <c r="O216" s="209">
        <f t="shared" si="41"/>
        <v>7.891</v>
      </c>
      <c r="P216" s="209">
        <f t="shared" si="42"/>
        <v>7.891</v>
      </c>
      <c r="Q216" s="209"/>
      <c r="R216" s="209" t="str">
        <f t="shared" si="30"/>
        <v/>
      </c>
      <c r="S216" s="209">
        <f t="shared" si="31"/>
        <v>7.891</v>
      </c>
      <c r="T216" s="209" t="str">
        <f t="shared" si="32"/>
        <v/>
      </c>
      <c r="U216" s="209">
        <f t="shared" si="33"/>
        <v>5.6105446431158565</v>
      </c>
      <c r="V216" s="209" t="str">
        <f t="shared" si="34"/>
        <v/>
      </c>
      <c r="W216" s="209" t="str">
        <f t="shared" si="35"/>
        <v/>
      </c>
      <c r="X216" s="233">
        <f t="shared" si="36"/>
        <v>0</v>
      </c>
      <c r="Y216" s="234">
        <f t="shared" si="37"/>
        <v>0</v>
      </c>
      <c r="Z216" s="234">
        <f t="shared" si="38"/>
        <v>0</v>
      </c>
    </row>
    <row r="217" spans="1:26">
      <c r="A217" s="235">
        <v>347</v>
      </c>
      <c r="B217" s="236" t="s">
        <v>187</v>
      </c>
      <c r="C217" s="237">
        <v>10.548</v>
      </c>
      <c r="D217" s="238">
        <v>9.3004925979781259</v>
      </c>
      <c r="E217" s="239">
        <v>2003</v>
      </c>
      <c r="F217" s="237">
        <v>0</v>
      </c>
      <c r="G217" s="238">
        <v>0</v>
      </c>
      <c r="H217" s="240">
        <v>0</v>
      </c>
      <c r="I217" s="237">
        <v>10.548</v>
      </c>
      <c r="J217" s="238">
        <v>9.3004925979781259</v>
      </c>
      <c r="K217" s="240">
        <v>2003</v>
      </c>
      <c r="M217" s="209">
        <f t="shared" si="39"/>
        <v>7.9110639999999997</v>
      </c>
      <c r="N217" s="209">
        <f t="shared" si="40"/>
        <v>0</v>
      </c>
      <c r="O217" s="209">
        <f t="shared" si="41"/>
        <v>7.9110639999999997</v>
      </c>
      <c r="P217" s="209">
        <f t="shared" si="42"/>
        <v>7.9110639999999997</v>
      </c>
      <c r="Q217" s="209"/>
      <c r="R217" s="209" t="str">
        <f t="shared" si="30"/>
        <v/>
      </c>
      <c r="S217" s="209">
        <f t="shared" si="31"/>
        <v>7.9110639999999997</v>
      </c>
      <c r="T217" s="209" t="str">
        <f t="shared" si="32"/>
        <v/>
      </c>
      <c r="U217" s="209">
        <f t="shared" si="33"/>
        <v>1.3894285979781262</v>
      </c>
      <c r="V217" s="209" t="str">
        <f t="shared" si="34"/>
        <v/>
      </c>
      <c r="W217" s="209" t="str">
        <f t="shared" si="35"/>
        <v/>
      </c>
      <c r="X217" s="233">
        <f t="shared" si="36"/>
        <v>0</v>
      </c>
      <c r="Y217" s="234">
        <f t="shared" si="37"/>
        <v>0</v>
      </c>
      <c r="Z217" s="234">
        <f t="shared" si="38"/>
        <v>0</v>
      </c>
    </row>
    <row r="218" spans="1:26">
      <c r="A218" s="235">
        <v>1670</v>
      </c>
      <c r="B218" s="236" t="s">
        <v>186</v>
      </c>
      <c r="C218" s="237">
        <v>18.79</v>
      </c>
      <c r="D218" s="238">
        <v>12.915441826006631</v>
      </c>
      <c r="E218" s="239">
        <v>0</v>
      </c>
      <c r="F218" s="237">
        <v>30.509999999999998</v>
      </c>
      <c r="G218" s="238">
        <v>18.363697996227653</v>
      </c>
      <c r="H218" s="240">
        <v>2016</v>
      </c>
      <c r="I218" s="237">
        <v>49.3</v>
      </c>
      <c r="J218" s="238">
        <v>31.279139822234285</v>
      </c>
      <c r="K218" s="240">
        <v>2016</v>
      </c>
      <c r="M218" s="209">
        <f t="shared" si="39"/>
        <v>11.13068</v>
      </c>
      <c r="N218" s="209">
        <f t="shared" si="40"/>
        <v>7.9417199999999983</v>
      </c>
      <c r="O218" s="209">
        <f t="shared" si="41"/>
        <v>19.072399999999998</v>
      </c>
      <c r="P218" s="209">
        <f t="shared" si="42"/>
        <v>7.9417199999999983</v>
      </c>
      <c r="Q218" s="209"/>
      <c r="R218" s="209">
        <f t="shared" si="30"/>
        <v>7.9417199999999983</v>
      </c>
      <c r="S218" s="209" t="str">
        <f t="shared" si="31"/>
        <v/>
      </c>
      <c r="T218" s="209">
        <f t="shared" si="32"/>
        <v>10.421977996227655</v>
      </c>
      <c r="U218" s="209" t="str">
        <f t="shared" si="33"/>
        <v/>
      </c>
      <c r="V218" s="209" t="str">
        <f t="shared" si="34"/>
        <v/>
      </c>
      <c r="W218" s="209" t="str">
        <f t="shared" si="35"/>
        <v/>
      </c>
      <c r="X218" s="233">
        <f t="shared" si="36"/>
        <v>0</v>
      </c>
      <c r="Y218" s="234">
        <f t="shared" si="37"/>
        <v>0</v>
      </c>
      <c r="Z218" s="234">
        <f t="shared" si="38"/>
        <v>0</v>
      </c>
    </row>
    <row r="219" spans="1:26">
      <c r="A219" s="235">
        <v>1191</v>
      </c>
      <c r="B219" s="236" t="s">
        <v>187</v>
      </c>
      <c r="C219" s="237">
        <v>11</v>
      </c>
      <c r="D219" s="238">
        <v>12.628076471206382</v>
      </c>
      <c r="E219" s="239">
        <v>2011</v>
      </c>
      <c r="F219" s="237">
        <v>0</v>
      </c>
      <c r="G219" s="238">
        <v>0</v>
      </c>
      <c r="H219" s="240">
        <v>0</v>
      </c>
      <c r="I219" s="237">
        <v>11</v>
      </c>
      <c r="J219" s="238">
        <v>12.628076471206382</v>
      </c>
      <c r="K219" s="240">
        <v>2011</v>
      </c>
      <c r="M219" s="209">
        <f t="shared" si="39"/>
        <v>8.1</v>
      </c>
      <c r="N219" s="209">
        <f t="shared" si="40"/>
        <v>0</v>
      </c>
      <c r="O219" s="209">
        <f t="shared" si="41"/>
        <v>8.1</v>
      </c>
      <c r="P219" s="209">
        <f t="shared" si="42"/>
        <v>8.1</v>
      </c>
      <c r="Q219" s="209"/>
      <c r="R219" s="209" t="str">
        <f t="shared" si="30"/>
        <v/>
      </c>
      <c r="S219" s="209">
        <f t="shared" si="31"/>
        <v>8.1</v>
      </c>
      <c r="T219" s="209" t="str">
        <f t="shared" si="32"/>
        <v/>
      </c>
      <c r="U219" s="209">
        <f t="shared" si="33"/>
        <v>4.5280764712063828</v>
      </c>
      <c r="V219" s="209" t="str">
        <f t="shared" si="34"/>
        <v/>
      </c>
      <c r="W219" s="209" t="str">
        <f t="shared" si="35"/>
        <v/>
      </c>
      <c r="X219" s="233">
        <f t="shared" si="36"/>
        <v>0</v>
      </c>
      <c r="Y219" s="234">
        <f t="shared" si="37"/>
        <v>0</v>
      </c>
      <c r="Z219" s="234">
        <f t="shared" si="38"/>
        <v>0</v>
      </c>
    </row>
    <row r="220" spans="1:26">
      <c r="A220" s="235">
        <v>595</v>
      </c>
      <c r="B220" s="236" t="s">
        <v>187</v>
      </c>
      <c r="C220" s="237">
        <v>11</v>
      </c>
      <c r="D220" s="238">
        <v>19.087371326529755</v>
      </c>
      <c r="E220" s="239">
        <v>2007</v>
      </c>
      <c r="F220" s="237">
        <v>0</v>
      </c>
      <c r="G220" s="238">
        <v>0</v>
      </c>
      <c r="H220" s="240">
        <v>0</v>
      </c>
      <c r="I220" s="237">
        <v>11</v>
      </c>
      <c r="J220" s="238">
        <v>19.087371326529755</v>
      </c>
      <c r="K220" s="240">
        <v>2007</v>
      </c>
      <c r="M220" s="209">
        <f t="shared" si="39"/>
        <v>8.1</v>
      </c>
      <c r="N220" s="209">
        <f t="shared" si="40"/>
        <v>0</v>
      </c>
      <c r="O220" s="209">
        <f t="shared" si="41"/>
        <v>8.1</v>
      </c>
      <c r="P220" s="209">
        <f t="shared" si="42"/>
        <v>8.1</v>
      </c>
      <c r="Q220" s="209"/>
      <c r="R220" s="209" t="str">
        <f t="shared" si="30"/>
        <v/>
      </c>
      <c r="S220" s="209">
        <f t="shared" si="31"/>
        <v>8.1</v>
      </c>
      <c r="T220" s="209" t="str">
        <f t="shared" si="32"/>
        <v/>
      </c>
      <c r="U220" s="209">
        <f t="shared" si="33"/>
        <v>10.987371326529756</v>
      </c>
      <c r="V220" s="209" t="str">
        <f t="shared" si="34"/>
        <v/>
      </c>
      <c r="W220" s="209" t="str">
        <f t="shared" si="35"/>
        <v/>
      </c>
      <c r="X220" s="233">
        <f t="shared" si="36"/>
        <v>0</v>
      </c>
      <c r="Y220" s="234">
        <f t="shared" si="37"/>
        <v>0</v>
      </c>
      <c r="Z220" s="234">
        <f t="shared" si="38"/>
        <v>0</v>
      </c>
    </row>
    <row r="221" spans="1:26">
      <c r="A221" s="235">
        <v>823</v>
      </c>
      <c r="B221" s="236" t="s">
        <v>186</v>
      </c>
      <c r="C221" s="237">
        <v>10</v>
      </c>
      <c r="D221" s="238">
        <v>9.1702642415128466</v>
      </c>
      <c r="E221" s="239" t="s">
        <v>193</v>
      </c>
      <c r="F221" s="237">
        <v>25</v>
      </c>
      <c r="G221" s="238">
        <v>8.3156614233786232</v>
      </c>
      <c r="H221" s="240">
        <v>2009</v>
      </c>
      <c r="I221" s="237">
        <v>35</v>
      </c>
      <c r="J221" s="238">
        <v>17.485925664891468</v>
      </c>
      <c r="K221" s="240">
        <v>2009</v>
      </c>
      <c r="M221" s="209">
        <f t="shared" si="39"/>
        <v>7.6820000000000004</v>
      </c>
      <c r="N221" s="209">
        <f t="shared" si="40"/>
        <v>8.1820000000000004</v>
      </c>
      <c r="O221" s="209">
        <f t="shared" si="41"/>
        <v>15.864000000000001</v>
      </c>
      <c r="P221" s="209">
        <f t="shared" si="42"/>
        <v>8.1820000000000004</v>
      </c>
      <c r="Q221" s="209"/>
      <c r="R221" s="209">
        <f t="shared" si="30"/>
        <v>8.1820000000000004</v>
      </c>
      <c r="S221" s="209" t="str">
        <f t="shared" si="31"/>
        <v/>
      </c>
      <c r="T221" s="209">
        <f t="shared" si="32"/>
        <v>0.13366142337862286</v>
      </c>
      <c r="U221" s="209" t="str">
        <f t="shared" si="33"/>
        <v/>
      </c>
      <c r="V221" s="209" t="str">
        <f t="shared" si="34"/>
        <v/>
      </c>
      <c r="W221" s="209" t="str">
        <f t="shared" si="35"/>
        <v/>
      </c>
      <c r="X221" s="233">
        <f t="shared" si="36"/>
        <v>0</v>
      </c>
      <c r="Y221" s="234">
        <f t="shared" si="37"/>
        <v>0</v>
      </c>
      <c r="Z221" s="234">
        <f t="shared" si="38"/>
        <v>0</v>
      </c>
    </row>
    <row r="222" spans="1:26">
      <c r="A222" s="235">
        <v>1068</v>
      </c>
      <c r="B222" s="236" t="s">
        <v>187</v>
      </c>
      <c r="C222" s="237">
        <v>11.2</v>
      </c>
      <c r="D222" s="238">
        <v>26.918199168374588</v>
      </c>
      <c r="E222" s="239">
        <v>2011</v>
      </c>
      <c r="F222" s="237">
        <v>0</v>
      </c>
      <c r="G222" s="238">
        <v>0</v>
      </c>
      <c r="H222" s="240">
        <v>0</v>
      </c>
      <c r="I222" s="237">
        <v>11.2</v>
      </c>
      <c r="J222" s="238">
        <v>26.918199168374588</v>
      </c>
      <c r="K222" s="240">
        <v>2011</v>
      </c>
      <c r="M222" s="209">
        <f t="shared" si="39"/>
        <v>8.1836000000000002</v>
      </c>
      <c r="N222" s="209">
        <f t="shared" si="40"/>
        <v>0</v>
      </c>
      <c r="O222" s="209">
        <f t="shared" si="41"/>
        <v>8.1836000000000002</v>
      </c>
      <c r="P222" s="209">
        <f t="shared" si="42"/>
        <v>8.1836000000000002</v>
      </c>
      <c r="Q222" s="209"/>
      <c r="R222" s="209" t="str">
        <f t="shared" si="30"/>
        <v/>
      </c>
      <c r="S222" s="209">
        <f t="shared" si="31"/>
        <v>8.1836000000000002</v>
      </c>
      <c r="T222" s="209" t="str">
        <f t="shared" si="32"/>
        <v/>
      </c>
      <c r="U222" s="209">
        <f t="shared" si="33"/>
        <v>18.734599168374586</v>
      </c>
      <c r="V222" s="209" t="str">
        <f t="shared" si="34"/>
        <v/>
      </c>
      <c r="W222" s="209" t="str">
        <f t="shared" si="35"/>
        <v/>
      </c>
      <c r="X222" s="233">
        <f t="shared" si="36"/>
        <v>0</v>
      </c>
      <c r="Y222" s="234">
        <f t="shared" si="37"/>
        <v>0</v>
      </c>
      <c r="Z222" s="234">
        <f t="shared" si="38"/>
        <v>0</v>
      </c>
    </row>
    <row r="223" spans="1:26">
      <c r="A223" s="235" t="s">
        <v>210</v>
      </c>
      <c r="B223" s="236" t="s">
        <v>187</v>
      </c>
      <c r="C223" s="237">
        <v>11.8</v>
      </c>
      <c r="D223" s="238">
        <v>6.372939235597177</v>
      </c>
      <c r="E223" s="239">
        <v>1987</v>
      </c>
      <c r="F223" s="237">
        <v>0</v>
      </c>
      <c r="G223" s="238">
        <v>0</v>
      </c>
      <c r="H223" s="240">
        <v>0</v>
      </c>
      <c r="I223" s="237">
        <v>11.8</v>
      </c>
      <c r="J223" s="238">
        <v>6.372939235597177</v>
      </c>
      <c r="K223" s="240">
        <v>1987</v>
      </c>
      <c r="M223" s="209">
        <f t="shared" si="39"/>
        <v>8.4344000000000001</v>
      </c>
      <c r="N223" s="209">
        <f t="shared" si="40"/>
        <v>0</v>
      </c>
      <c r="O223" s="209">
        <f t="shared" si="41"/>
        <v>8.4344000000000001</v>
      </c>
      <c r="P223" s="209">
        <f t="shared" si="42"/>
        <v>8.4344000000000001</v>
      </c>
      <c r="Q223" s="209"/>
      <c r="R223" s="209" t="str">
        <f t="shared" si="30"/>
        <v/>
      </c>
      <c r="S223" s="209">
        <f t="shared" si="31"/>
        <v>6.372939235597177</v>
      </c>
      <c r="T223" s="209" t="str">
        <f t="shared" si="32"/>
        <v/>
      </c>
      <c r="U223" s="209">
        <f t="shared" si="33"/>
        <v>0</v>
      </c>
      <c r="V223" s="209">
        <f t="shared" si="34"/>
        <v>1.9614607644028235</v>
      </c>
      <c r="W223" s="209">
        <f t="shared" si="35"/>
        <v>0.1</v>
      </c>
      <c r="X223" s="233">
        <f t="shared" si="36"/>
        <v>1</v>
      </c>
      <c r="Y223" s="234">
        <f t="shared" si="37"/>
        <v>1</v>
      </c>
      <c r="Z223" s="234">
        <f t="shared" si="38"/>
        <v>0</v>
      </c>
    </row>
    <row r="224" spans="1:26">
      <c r="A224" s="235">
        <v>1106</v>
      </c>
      <c r="B224" s="236" t="s">
        <v>187</v>
      </c>
      <c r="C224" s="237">
        <v>12</v>
      </c>
      <c r="D224" s="238">
        <v>20.217898457447252</v>
      </c>
      <c r="E224" s="239">
        <v>2011</v>
      </c>
      <c r="F224" s="237">
        <v>0</v>
      </c>
      <c r="G224" s="238">
        <v>0</v>
      </c>
      <c r="H224" s="240">
        <v>0</v>
      </c>
      <c r="I224" s="237">
        <v>12</v>
      </c>
      <c r="J224" s="238">
        <v>20.217898457447252</v>
      </c>
      <c r="K224" s="240">
        <v>2011</v>
      </c>
      <c r="M224" s="209">
        <f t="shared" si="39"/>
        <v>8.5180000000000007</v>
      </c>
      <c r="N224" s="209">
        <f t="shared" si="40"/>
        <v>0</v>
      </c>
      <c r="O224" s="209">
        <f t="shared" si="41"/>
        <v>8.5180000000000007</v>
      </c>
      <c r="P224" s="209">
        <f t="shared" si="42"/>
        <v>8.5180000000000007</v>
      </c>
      <c r="Q224" s="209"/>
      <c r="R224" s="209" t="str">
        <f t="shared" si="30"/>
        <v/>
      </c>
      <c r="S224" s="209">
        <f t="shared" si="31"/>
        <v>8.5180000000000007</v>
      </c>
      <c r="T224" s="209" t="str">
        <f t="shared" si="32"/>
        <v/>
      </c>
      <c r="U224" s="209">
        <f t="shared" si="33"/>
        <v>11.699898457447251</v>
      </c>
      <c r="V224" s="209" t="str">
        <f t="shared" si="34"/>
        <v/>
      </c>
      <c r="W224" s="209" t="str">
        <f t="shared" si="35"/>
        <v/>
      </c>
      <c r="X224" s="233">
        <f t="shared" si="36"/>
        <v>0</v>
      </c>
      <c r="Y224" s="234">
        <f t="shared" si="37"/>
        <v>0</v>
      </c>
      <c r="Z224" s="234">
        <f t="shared" si="38"/>
        <v>0</v>
      </c>
    </row>
    <row r="225" spans="1:27">
      <c r="A225" s="235">
        <v>288</v>
      </c>
      <c r="B225" s="236" t="s">
        <v>187</v>
      </c>
      <c r="C225" s="237">
        <v>12</v>
      </c>
      <c r="D225" s="238">
        <v>4.4533584840568787</v>
      </c>
      <c r="E225" s="239">
        <v>2001</v>
      </c>
      <c r="F225" s="237">
        <v>0</v>
      </c>
      <c r="G225" s="238">
        <v>0</v>
      </c>
      <c r="H225" s="240">
        <v>0</v>
      </c>
      <c r="I225" s="237">
        <v>12</v>
      </c>
      <c r="J225" s="238">
        <v>4.4533584840568787</v>
      </c>
      <c r="K225" s="240">
        <v>2001</v>
      </c>
      <c r="M225" s="209">
        <f t="shared" si="39"/>
        <v>8.5180000000000007</v>
      </c>
      <c r="N225" s="209">
        <f t="shared" si="40"/>
        <v>0</v>
      </c>
      <c r="O225" s="209">
        <f t="shared" si="41"/>
        <v>8.5180000000000007</v>
      </c>
      <c r="P225" s="209">
        <f t="shared" si="42"/>
        <v>8.5180000000000007</v>
      </c>
      <c r="Q225" s="209"/>
      <c r="R225" s="209" t="str">
        <f t="shared" si="30"/>
        <v/>
      </c>
      <c r="S225" s="209">
        <f t="shared" si="31"/>
        <v>4.4533584840568787</v>
      </c>
      <c r="T225" s="209" t="str">
        <f t="shared" si="32"/>
        <v/>
      </c>
      <c r="U225" s="209">
        <f t="shared" si="33"/>
        <v>0</v>
      </c>
      <c r="V225" s="209">
        <f t="shared" si="34"/>
        <v>3.9646415159431223</v>
      </c>
      <c r="W225" s="209">
        <f t="shared" si="35"/>
        <v>0.1</v>
      </c>
      <c r="X225" s="233">
        <f t="shared" si="36"/>
        <v>1</v>
      </c>
      <c r="Y225" s="234">
        <f t="shared" si="37"/>
        <v>1</v>
      </c>
      <c r="Z225" s="234">
        <f t="shared" si="38"/>
        <v>0</v>
      </c>
    </row>
    <row r="226" spans="1:27">
      <c r="A226" s="235">
        <v>333</v>
      </c>
      <c r="B226" s="236" t="s">
        <v>187</v>
      </c>
      <c r="C226" s="237">
        <v>12</v>
      </c>
      <c r="D226" s="238">
        <v>7.5607136656563343</v>
      </c>
      <c r="E226" s="239">
        <v>2003</v>
      </c>
      <c r="F226" s="237">
        <v>0</v>
      </c>
      <c r="G226" s="238">
        <v>0</v>
      </c>
      <c r="H226" s="240">
        <v>0</v>
      </c>
      <c r="I226" s="237">
        <v>12</v>
      </c>
      <c r="J226" s="238">
        <v>7.5607136656563343</v>
      </c>
      <c r="K226" s="240">
        <v>2003</v>
      </c>
      <c r="M226" s="209">
        <f t="shared" si="39"/>
        <v>8.5180000000000007</v>
      </c>
      <c r="N226" s="209">
        <f t="shared" si="40"/>
        <v>0</v>
      </c>
      <c r="O226" s="209">
        <f t="shared" si="41"/>
        <v>8.5180000000000007</v>
      </c>
      <c r="P226" s="209">
        <f t="shared" si="42"/>
        <v>8.5180000000000007</v>
      </c>
      <c r="Q226" s="209"/>
      <c r="R226" s="209" t="str">
        <f t="shared" si="30"/>
        <v/>
      </c>
      <c r="S226" s="209">
        <f t="shared" si="31"/>
        <v>7.5607136656563343</v>
      </c>
      <c r="T226" s="209" t="str">
        <f t="shared" si="32"/>
        <v/>
      </c>
      <c r="U226" s="209">
        <f t="shared" si="33"/>
        <v>0</v>
      </c>
      <c r="V226" s="209">
        <f t="shared" si="34"/>
        <v>0.85728633434366674</v>
      </c>
      <c r="W226" s="209">
        <f t="shared" si="35"/>
        <v>0.1</v>
      </c>
      <c r="X226" s="233">
        <f t="shared" si="36"/>
        <v>1</v>
      </c>
      <c r="Y226" s="234">
        <f t="shared" si="37"/>
        <v>1</v>
      </c>
      <c r="Z226" s="234">
        <f t="shared" si="38"/>
        <v>0</v>
      </c>
    </row>
    <row r="227" spans="1:27">
      <c r="A227" s="235">
        <v>1042</v>
      </c>
      <c r="B227" s="236" t="s">
        <v>187</v>
      </c>
      <c r="C227" s="237">
        <v>13</v>
      </c>
      <c r="D227" s="238">
        <v>11.164764224012115</v>
      </c>
      <c r="E227" s="239">
        <v>2011</v>
      </c>
      <c r="F227" s="237">
        <v>0</v>
      </c>
      <c r="G227" s="238">
        <v>0</v>
      </c>
      <c r="H227" s="240">
        <v>0</v>
      </c>
      <c r="I227" s="237">
        <v>13</v>
      </c>
      <c r="J227" s="238">
        <v>11.164764224012115</v>
      </c>
      <c r="K227" s="240">
        <v>2011</v>
      </c>
      <c r="M227" s="209">
        <f t="shared" si="39"/>
        <v>8.9359999999999999</v>
      </c>
      <c r="N227" s="209">
        <f t="shared" si="40"/>
        <v>0</v>
      </c>
      <c r="O227" s="209">
        <f t="shared" si="41"/>
        <v>8.9359999999999999</v>
      </c>
      <c r="P227" s="209">
        <f t="shared" si="42"/>
        <v>8.9359999999999999</v>
      </c>
      <c r="Q227" s="209"/>
      <c r="R227" s="209" t="str">
        <f t="shared" si="30"/>
        <v/>
      </c>
      <c r="S227" s="209">
        <f t="shared" si="31"/>
        <v>8.9359999999999999</v>
      </c>
      <c r="T227" s="209" t="str">
        <f t="shared" si="32"/>
        <v/>
      </c>
      <c r="U227" s="209">
        <f t="shared" si="33"/>
        <v>2.2287642240121155</v>
      </c>
      <c r="V227" s="209" t="str">
        <f t="shared" si="34"/>
        <v/>
      </c>
      <c r="W227" s="209" t="str">
        <f t="shared" si="35"/>
        <v/>
      </c>
      <c r="X227" s="233">
        <f t="shared" si="36"/>
        <v>0</v>
      </c>
      <c r="Y227" s="234">
        <f t="shared" si="37"/>
        <v>0</v>
      </c>
      <c r="Z227" s="234">
        <f t="shared" si="38"/>
        <v>0</v>
      </c>
    </row>
    <row r="228" spans="1:27">
      <c r="A228" s="235">
        <v>1052</v>
      </c>
      <c r="B228" s="236" t="s">
        <v>187</v>
      </c>
      <c r="C228" s="237">
        <v>13.6</v>
      </c>
      <c r="D228" s="238">
        <v>10.90270245998838</v>
      </c>
      <c r="E228" s="239">
        <v>2011</v>
      </c>
      <c r="F228" s="237">
        <v>0</v>
      </c>
      <c r="G228" s="238">
        <v>0</v>
      </c>
      <c r="H228" s="240">
        <v>0</v>
      </c>
      <c r="I228" s="237">
        <v>13.6</v>
      </c>
      <c r="J228" s="238">
        <v>10.90270245998838</v>
      </c>
      <c r="K228" s="240">
        <v>2011</v>
      </c>
      <c r="M228" s="209">
        <f t="shared" si="39"/>
        <v>9.1867999999999999</v>
      </c>
      <c r="N228" s="209">
        <f t="shared" si="40"/>
        <v>0</v>
      </c>
      <c r="O228" s="209">
        <f t="shared" si="41"/>
        <v>9.1867999999999999</v>
      </c>
      <c r="P228" s="209">
        <f t="shared" si="42"/>
        <v>9.1867999999999999</v>
      </c>
      <c r="Q228" s="209"/>
      <c r="R228" s="209" t="str">
        <f t="shared" si="30"/>
        <v/>
      </c>
      <c r="S228" s="209">
        <f t="shared" si="31"/>
        <v>9.1867999999999999</v>
      </c>
      <c r="T228" s="209" t="str">
        <f t="shared" si="32"/>
        <v/>
      </c>
      <c r="U228" s="209">
        <f t="shared" si="33"/>
        <v>1.7159024599883796</v>
      </c>
      <c r="V228" s="209" t="str">
        <f t="shared" si="34"/>
        <v/>
      </c>
      <c r="W228" s="209" t="str">
        <f t="shared" si="35"/>
        <v/>
      </c>
      <c r="X228" s="233">
        <f t="shared" si="36"/>
        <v>0</v>
      </c>
      <c r="Y228" s="234">
        <f t="shared" si="37"/>
        <v>0</v>
      </c>
      <c r="Z228" s="234">
        <f t="shared" si="38"/>
        <v>0</v>
      </c>
    </row>
    <row r="229" spans="1:27">
      <c r="A229" s="235">
        <v>476</v>
      </c>
      <c r="B229" s="236" t="s">
        <v>187</v>
      </c>
      <c r="C229" s="237">
        <v>14</v>
      </c>
      <c r="D229" s="238">
        <v>16.861812370959647</v>
      </c>
      <c r="E229" s="239">
        <v>2003</v>
      </c>
      <c r="F229" s="237">
        <v>0</v>
      </c>
      <c r="G229" s="238">
        <v>0</v>
      </c>
      <c r="H229" s="240">
        <v>0</v>
      </c>
      <c r="I229" s="237">
        <v>14</v>
      </c>
      <c r="J229" s="238">
        <v>16.861812370959647</v>
      </c>
      <c r="K229" s="240">
        <v>2003</v>
      </c>
      <c r="L229" s="208"/>
      <c r="M229" s="209">
        <f t="shared" si="39"/>
        <v>9.3539999999999992</v>
      </c>
      <c r="N229" s="209">
        <f t="shared" si="40"/>
        <v>0</v>
      </c>
      <c r="O229" s="209">
        <f t="shared" si="41"/>
        <v>9.3539999999999992</v>
      </c>
      <c r="P229" s="209">
        <f t="shared" si="42"/>
        <v>9.3539999999999992</v>
      </c>
      <c r="Q229" s="209"/>
      <c r="R229" s="209" t="str">
        <f t="shared" si="30"/>
        <v/>
      </c>
      <c r="S229" s="209">
        <f t="shared" si="31"/>
        <v>9.3539999999999992</v>
      </c>
      <c r="T229" s="209" t="str">
        <f t="shared" si="32"/>
        <v/>
      </c>
      <c r="U229" s="209">
        <f t="shared" si="33"/>
        <v>7.5078123709596483</v>
      </c>
      <c r="V229" s="209" t="str">
        <f t="shared" si="34"/>
        <v/>
      </c>
      <c r="W229" s="209" t="str">
        <f t="shared" si="35"/>
        <v/>
      </c>
      <c r="X229" s="233">
        <f t="shared" si="36"/>
        <v>0</v>
      </c>
      <c r="Y229" s="234">
        <f t="shared" si="37"/>
        <v>0</v>
      </c>
      <c r="Z229" s="234">
        <f t="shared" si="38"/>
        <v>0</v>
      </c>
    </row>
    <row r="230" spans="1:27">
      <c r="A230" s="235">
        <v>648</v>
      </c>
      <c r="B230" s="236" t="s">
        <v>187</v>
      </c>
      <c r="C230" s="237">
        <v>15</v>
      </c>
      <c r="D230" s="238">
        <v>14.973718181093032</v>
      </c>
      <c r="E230" s="239">
        <v>2007</v>
      </c>
      <c r="F230" s="237">
        <v>0</v>
      </c>
      <c r="G230" s="238">
        <v>0</v>
      </c>
      <c r="H230" s="240">
        <v>0</v>
      </c>
      <c r="I230" s="237">
        <v>15</v>
      </c>
      <c r="J230" s="238">
        <v>14.973718181093032</v>
      </c>
      <c r="K230" s="240">
        <v>2007</v>
      </c>
      <c r="M230" s="209">
        <f t="shared" si="39"/>
        <v>9.7720000000000002</v>
      </c>
      <c r="N230" s="209">
        <f t="shared" si="40"/>
        <v>0</v>
      </c>
      <c r="O230" s="209">
        <f t="shared" si="41"/>
        <v>9.7720000000000002</v>
      </c>
      <c r="P230" s="209">
        <f t="shared" si="42"/>
        <v>9.7720000000000002</v>
      </c>
      <c r="Q230" s="209"/>
      <c r="R230" s="209" t="str">
        <f t="shared" si="30"/>
        <v/>
      </c>
      <c r="S230" s="209">
        <f t="shared" si="31"/>
        <v>9.7720000000000002</v>
      </c>
      <c r="T230" s="209" t="str">
        <f t="shared" si="32"/>
        <v/>
      </c>
      <c r="U230" s="209">
        <f t="shared" si="33"/>
        <v>5.2017181810930317</v>
      </c>
      <c r="V230" s="209" t="str">
        <f t="shared" si="34"/>
        <v/>
      </c>
      <c r="W230" s="209" t="str">
        <f t="shared" si="35"/>
        <v/>
      </c>
      <c r="X230" s="233">
        <f t="shared" si="36"/>
        <v>0</v>
      </c>
      <c r="Y230" s="234">
        <f t="shared" si="37"/>
        <v>0</v>
      </c>
      <c r="Z230" s="234">
        <f t="shared" si="38"/>
        <v>0</v>
      </c>
    </row>
    <row r="231" spans="1:27">
      <c r="A231" s="235">
        <v>1309</v>
      </c>
      <c r="B231" s="236" t="s">
        <v>187</v>
      </c>
      <c r="C231" s="237">
        <v>15</v>
      </c>
      <c r="D231" s="238">
        <v>16.109333942693336</v>
      </c>
      <c r="E231" s="239">
        <v>2013</v>
      </c>
      <c r="F231" s="237">
        <v>0</v>
      </c>
      <c r="G231" s="238">
        <v>0</v>
      </c>
      <c r="H231" s="240">
        <v>0</v>
      </c>
      <c r="I231" s="237">
        <v>15</v>
      </c>
      <c r="J231" s="238">
        <v>16.109333942693336</v>
      </c>
      <c r="K231" s="240">
        <v>2013</v>
      </c>
      <c r="M231" s="209">
        <f t="shared" si="39"/>
        <v>9.7720000000000002</v>
      </c>
      <c r="N231" s="209">
        <f t="shared" si="40"/>
        <v>0</v>
      </c>
      <c r="O231" s="209">
        <f t="shared" si="41"/>
        <v>9.7720000000000002</v>
      </c>
      <c r="P231" s="209">
        <f t="shared" si="42"/>
        <v>9.7720000000000002</v>
      </c>
      <c r="Q231" s="209"/>
      <c r="R231" s="209" t="str">
        <f t="shared" si="30"/>
        <v/>
      </c>
      <c r="S231" s="209">
        <f t="shared" si="31"/>
        <v>9.7720000000000002</v>
      </c>
      <c r="T231" s="209" t="str">
        <f t="shared" si="32"/>
        <v/>
      </c>
      <c r="U231" s="209">
        <f t="shared" si="33"/>
        <v>6.3373339426933359</v>
      </c>
      <c r="V231" s="209" t="str">
        <f t="shared" si="34"/>
        <v/>
      </c>
      <c r="W231" s="209" t="str">
        <f t="shared" si="35"/>
        <v/>
      </c>
      <c r="X231" s="233">
        <f t="shared" si="36"/>
        <v>0</v>
      </c>
      <c r="Y231" s="234">
        <f t="shared" si="37"/>
        <v>0</v>
      </c>
      <c r="Z231" s="234">
        <f t="shared" si="38"/>
        <v>0</v>
      </c>
    </row>
    <row r="232" spans="1:27">
      <c r="A232" s="235">
        <v>1049</v>
      </c>
      <c r="B232" s="236" t="s">
        <v>187</v>
      </c>
      <c r="C232" s="237">
        <v>15.2</v>
      </c>
      <c r="D232" s="238">
        <v>54.551770509232071</v>
      </c>
      <c r="E232" s="239">
        <v>2011</v>
      </c>
      <c r="F232" s="237">
        <v>0</v>
      </c>
      <c r="G232" s="238">
        <v>0</v>
      </c>
      <c r="H232" s="240">
        <v>0</v>
      </c>
      <c r="I232" s="237">
        <v>15.2</v>
      </c>
      <c r="J232" s="238">
        <v>54.551770509232071</v>
      </c>
      <c r="K232" s="240">
        <v>2011</v>
      </c>
      <c r="M232" s="209">
        <f t="shared" si="39"/>
        <v>9.8556000000000008</v>
      </c>
      <c r="N232" s="209">
        <f t="shared" si="40"/>
        <v>0</v>
      </c>
      <c r="O232" s="209">
        <f t="shared" si="41"/>
        <v>9.8556000000000008</v>
      </c>
      <c r="P232" s="209">
        <f t="shared" si="42"/>
        <v>9.8556000000000008</v>
      </c>
      <c r="Q232" s="209"/>
      <c r="R232" s="209" t="str">
        <f t="shared" si="30"/>
        <v/>
      </c>
      <c r="S232" s="209">
        <f t="shared" si="31"/>
        <v>9.8556000000000008</v>
      </c>
      <c r="T232" s="209" t="str">
        <f t="shared" si="32"/>
        <v/>
      </c>
      <c r="U232" s="209">
        <f t="shared" si="33"/>
        <v>44.696170509232068</v>
      </c>
      <c r="V232" s="209" t="str">
        <f t="shared" si="34"/>
        <v/>
      </c>
      <c r="W232" s="209" t="str">
        <f t="shared" si="35"/>
        <v/>
      </c>
      <c r="X232" s="233">
        <f t="shared" si="36"/>
        <v>0</v>
      </c>
      <c r="Y232" s="234">
        <f t="shared" si="37"/>
        <v>0</v>
      </c>
      <c r="Z232" s="234">
        <f t="shared" si="38"/>
        <v>0</v>
      </c>
    </row>
    <row r="233" spans="1:27">
      <c r="A233" s="235">
        <v>343</v>
      </c>
      <c r="B233" s="236" t="s">
        <v>187</v>
      </c>
      <c r="C233" s="237">
        <v>15.6</v>
      </c>
      <c r="D233" s="238">
        <v>13.99971574022935</v>
      </c>
      <c r="E233" s="239">
        <v>2003</v>
      </c>
      <c r="F233" s="237">
        <v>0</v>
      </c>
      <c r="G233" s="238">
        <v>0</v>
      </c>
      <c r="H233" s="240">
        <v>0</v>
      </c>
      <c r="I233" s="237">
        <v>15.6</v>
      </c>
      <c r="J233" s="238">
        <v>13.99971574022935</v>
      </c>
      <c r="K233" s="240">
        <v>2003</v>
      </c>
      <c r="M233" s="209">
        <f t="shared" si="39"/>
        <v>10.0228</v>
      </c>
      <c r="N233" s="209">
        <f t="shared" si="40"/>
        <v>0</v>
      </c>
      <c r="O233" s="209">
        <f t="shared" si="41"/>
        <v>10.0228</v>
      </c>
      <c r="P233" s="209">
        <f t="shared" si="42"/>
        <v>10.0228</v>
      </c>
      <c r="Q233" s="209"/>
      <c r="R233" s="209" t="str">
        <f t="shared" si="30"/>
        <v/>
      </c>
      <c r="S233" s="209">
        <f t="shared" si="31"/>
        <v>10.0228</v>
      </c>
      <c r="T233" s="209" t="str">
        <f t="shared" si="32"/>
        <v/>
      </c>
      <c r="U233" s="209">
        <f t="shared" si="33"/>
        <v>3.9769157402293498</v>
      </c>
      <c r="V233" s="209" t="str">
        <f t="shared" si="34"/>
        <v/>
      </c>
      <c r="W233" s="209" t="str">
        <f t="shared" si="35"/>
        <v/>
      </c>
      <c r="X233" s="233">
        <f t="shared" si="36"/>
        <v>0</v>
      </c>
      <c r="Y233" s="234">
        <f t="shared" si="37"/>
        <v>0</v>
      </c>
      <c r="Z233" s="234">
        <f t="shared" si="38"/>
        <v>0</v>
      </c>
    </row>
    <row r="234" spans="1:27">
      <c r="A234" s="235">
        <v>34</v>
      </c>
      <c r="B234" s="236" t="s">
        <v>187</v>
      </c>
      <c r="C234" s="237">
        <v>16</v>
      </c>
      <c r="D234" s="238">
        <v>7.5134124542159286</v>
      </c>
      <c r="E234" s="239">
        <v>2000</v>
      </c>
      <c r="F234" s="237">
        <v>0</v>
      </c>
      <c r="G234" s="238">
        <v>0</v>
      </c>
      <c r="H234" s="240">
        <v>0</v>
      </c>
      <c r="I234" s="237">
        <v>16</v>
      </c>
      <c r="J234" s="238">
        <v>7.5134124542159286</v>
      </c>
      <c r="K234" s="240">
        <v>2000</v>
      </c>
      <c r="M234" s="209">
        <f t="shared" si="39"/>
        <v>10.19</v>
      </c>
      <c r="N234" s="209">
        <f t="shared" si="40"/>
        <v>0</v>
      </c>
      <c r="O234" s="209">
        <f t="shared" si="41"/>
        <v>10.19</v>
      </c>
      <c r="P234" s="209">
        <f t="shared" si="42"/>
        <v>10.19</v>
      </c>
      <c r="Q234" s="209"/>
      <c r="R234" s="209" t="str">
        <f t="shared" si="30"/>
        <v/>
      </c>
      <c r="S234" s="209">
        <f t="shared" si="31"/>
        <v>7.5134124542159286</v>
      </c>
      <c r="T234" s="209" t="str">
        <f t="shared" si="32"/>
        <v/>
      </c>
      <c r="U234" s="209">
        <f t="shared" si="33"/>
        <v>0</v>
      </c>
      <c r="V234" s="209">
        <f t="shared" si="34"/>
        <v>2.5765875457840712</v>
      </c>
      <c r="W234" s="209">
        <f t="shared" si="35"/>
        <v>0.1</v>
      </c>
      <c r="X234" s="233">
        <f t="shared" si="36"/>
        <v>1</v>
      </c>
      <c r="Y234" s="234">
        <f t="shared" si="37"/>
        <v>1</v>
      </c>
      <c r="Z234" s="234">
        <f t="shared" si="38"/>
        <v>0</v>
      </c>
    </row>
    <row r="235" spans="1:27">
      <c r="A235" s="235">
        <v>456</v>
      </c>
      <c r="B235" s="236" t="s">
        <v>187</v>
      </c>
      <c r="C235" s="237">
        <v>16</v>
      </c>
      <c r="D235" s="238">
        <v>17.647037003819346</v>
      </c>
      <c r="E235" s="239">
        <v>2007</v>
      </c>
      <c r="F235" s="237">
        <v>0</v>
      </c>
      <c r="G235" s="238">
        <v>0</v>
      </c>
      <c r="H235" s="240">
        <v>0</v>
      </c>
      <c r="I235" s="237">
        <v>16</v>
      </c>
      <c r="J235" s="238">
        <v>17.647037003819346</v>
      </c>
      <c r="K235" s="240">
        <v>2007</v>
      </c>
      <c r="M235" s="209">
        <f t="shared" si="39"/>
        <v>10.19</v>
      </c>
      <c r="N235" s="209">
        <f t="shared" si="40"/>
        <v>0</v>
      </c>
      <c r="O235" s="209">
        <f t="shared" si="41"/>
        <v>10.19</v>
      </c>
      <c r="P235" s="209">
        <f t="shared" si="42"/>
        <v>10.19</v>
      </c>
      <c r="Q235" s="209"/>
      <c r="R235" s="209" t="str">
        <f t="shared" si="30"/>
        <v/>
      </c>
      <c r="S235" s="209">
        <f t="shared" si="31"/>
        <v>10.19</v>
      </c>
      <c r="T235" s="209" t="str">
        <f t="shared" si="32"/>
        <v/>
      </c>
      <c r="U235" s="209">
        <f t="shared" si="33"/>
        <v>7.4570370038193463</v>
      </c>
      <c r="V235" s="209" t="str">
        <f t="shared" si="34"/>
        <v/>
      </c>
      <c r="W235" s="209" t="str">
        <f t="shared" si="35"/>
        <v/>
      </c>
      <c r="X235" s="233">
        <f t="shared" si="36"/>
        <v>0</v>
      </c>
      <c r="Y235" s="234">
        <f t="shared" si="37"/>
        <v>0</v>
      </c>
      <c r="Z235" s="234">
        <f t="shared" si="38"/>
        <v>0</v>
      </c>
    </row>
    <row r="236" spans="1:27">
      <c r="A236" s="235">
        <v>230</v>
      </c>
      <c r="B236" s="236" t="s">
        <v>187</v>
      </c>
      <c r="C236" s="237">
        <v>17</v>
      </c>
      <c r="D236" s="238">
        <v>10.739901169983137</v>
      </c>
      <c r="E236" s="239">
        <v>2003</v>
      </c>
      <c r="F236" s="237">
        <v>0</v>
      </c>
      <c r="G236" s="238">
        <v>0</v>
      </c>
      <c r="H236" s="240">
        <v>0</v>
      </c>
      <c r="I236" s="237">
        <v>17</v>
      </c>
      <c r="J236" s="238">
        <v>10.739901169983137</v>
      </c>
      <c r="K236" s="240">
        <v>2003</v>
      </c>
      <c r="M236" s="209">
        <f t="shared" si="39"/>
        <v>10.608000000000001</v>
      </c>
      <c r="N236" s="209">
        <f t="shared" si="40"/>
        <v>0</v>
      </c>
      <c r="O236" s="209">
        <f t="shared" si="41"/>
        <v>10.608000000000001</v>
      </c>
      <c r="P236" s="209">
        <f t="shared" si="42"/>
        <v>10.608000000000001</v>
      </c>
      <c r="Q236" s="209"/>
      <c r="R236" s="209" t="str">
        <f t="shared" si="30"/>
        <v/>
      </c>
      <c r="S236" s="209">
        <f t="shared" si="31"/>
        <v>10.608000000000001</v>
      </c>
      <c r="T236" s="209" t="str">
        <f t="shared" si="32"/>
        <v/>
      </c>
      <c r="U236" s="209">
        <f t="shared" si="33"/>
        <v>0.13190116998313606</v>
      </c>
      <c r="V236" s="209" t="str">
        <f t="shared" si="34"/>
        <v/>
      </c>
      <c r="W236" s="209" t="str">
        <f t="shared" si="35"/>
        <v/>
      </c>
      <c r="X236" s="233">
        <f t="shared" si="36"/>
        <v>0</v>
      </c>
      <c r="Y236" s="234">
        <f t="shared" si="37"/>
        <v>0</v>
      </c>
      <c r="Z236" s="234">
        <f t="shared" si="38"/>
        <v>0</v>
      </c>
    </row>
    <row r="237" spans="1:27">
      <c r="A237" s="235">
        <v>528</v>
      </c>
      <c r="B237" s="236" t="s">
        <v>187</v>
      </c>
      <c r="C237" s="237">
        <v>17</v>
      </c>
      <c r="D237" s="238">
        <v>5.2657663175025586</v>
      </c>
      <c r="E237" s="239">
        <v>2007</v>
      </c>
      <c r="F237" s="237">
        <v>0</v>
      </c>
      <c r="G237" s="238">
        <v>0</v>
      </c>
      <c r="H237" s="240">
        <v>0</v>
      </c>
      <c r="I237" s="237">
        <v>17</v>
      </c>
      <c r="J237" s="238">
        <v>5.2657663175025586</v>
      </c>
      <c r="K237" s="240">
        <v>2007</v>
      </c>
      <c r="M237" s="209">
        <f t="shared" si="39"/>
        <v>10.608000000000001</v>
      </c>
      <c r="N237" s="209">
        <f t="shared" si="40"/>
        <v>0</v>
      </c>
      <c r="O237" s="209">
        <f t="shared" si="41"/>
        <v>10.608000000000001</v>
      </c>
      <c r="P237" s="209">
        <f t="shared" si="42"/>
        <v>10.608000000000001</v>
      </c>
      <c r="Q237" s="209"/>
      <c r="R237" s="209" t="str">
        <f t="shared" si="30"/>
        <v/>
      </c>
      <c r="S237" s="209">
        <f t="shared" si="31"/>
        <v>5.2657663175025586</v>
      </c>
      <c r="T237" s="209" t="str">
        <f t="shared" si="32"/>
        <v/>
      </c>
      <c r="U237" s="209">
        <f t="shared" si="33"/>
        <v>0</v>
      </c>
      <c r="V237" s="209">
        <f t="shared" si="34"/>
        <v>5.2422336824974423</v>
      </c>
      <c r="W237" s="209">
        <f t="shared" si="35"/>
        <v>0.1</v>
      </c>
      <c r="X237" s="233">
        <f t="shared" si="36"/>
        <v>1</v>
      </c>
      <c r="Y237" s="234">
        <f t="shared" si="37"/>
        <v>1</v>
      </c>
      <c r="Z237" s="234">
        <f t="shared" si="38"/>
        <v>1</v>
      </c>
    </row>
    <row r="238" spans="1:27">
      <c r="A238" s="235">
        <v>529</v>
      </c>
      <c r="B238" s="236" t="s">
        <v>187</v>
      </c>
      <c r="C238" s="237">
        <v>17</v>
      </c>
      <c r="D238" s="238">
        <v>7.7921694439597555</v>
      </c>
      <c r="E238" s="239">
        <v>2007</v>
      </c>
      <c r="F238" s="237">
        <v>0</v>
      </c>
      <c r="G238" s="238">
        <v>0</v>
      </c>
      <c r="H238" s="240">
        <v>0</v>
      </c>
      <c r="I238" s="237">
        <v>17</v>
      </c>
      <c r="J238" s="238">
        <v>7.7921694439597555</v>
      </c>
      <c r="K238" s="240">
        <v>2007</v>
      </c>
      <c r="M238" s="209">
        <f t="shared" si="39"/>
        <v>10.608000000000001</v>
      </c>
      <c r="N238" s="209">
        <f t="shared" si="40"/>
        <v>0</v>
      </c>
      <c r="O238" s="209">
        <f t="shared" si="41"/>
        <v>10.608000000000001</v>
      </c>
      <c r="P238" s="209">
        <f t="shared" si="42"/>
        <v>10.608000000000001</v>
      </c>
      <c r="Q238" s="209"/>
      <c r="R238" s="209" t="str">
        <f t="shared" si="30"/>
        <v/>
      </c>
      <c r="S238" s="209">
        <f t="shared" si="31"/>
        <v>7.7921694439597555</v>
      </c>
      <c r="T238" s="209" t="str">
        <f t="shared" si="32"/>
        <v/>
      </c>
      <c r="U238" s="209">
        <f t="shared" si="33"/>
        <v>0</v>
      </c>
      <c r="V238" s="209">
        <f t="shared" si="34"/>
        <v>2.7158305560402454</v>
      </c>
      <c r="W238" s="209">
        <f t="shared" si="35"/>
        <v>0.1</v>
      </c>
      <c r="X238" s="233">
        <f t="shared" si="36"/>
        <v>1</v>
      </c>
      <c r="Y238" s="234">
        <f t="shared" si="37"/>
        <v>1</v>
      </c>
      <c r="Z238" s="234">
        <f t="shared" si="38"/>
        <v>0</v>
      </c>
      <c r="AA238" s="208"/>
    </row>
    <row r="239" spans="1:27">
      <c r="A239" s="235">
        <v>425</v>
      </c>
      <c r="B239" s="236" t="s">
        <v>187</v>
      </c>
      <c r="C239" s="237">
        <v>17</v>
      </c>
      <c r="D239" s="238">
        <v>11.725448588458148</v>
      </c>
      <c r="E239" s="239">
        <v>2006</v>
      </c>
      <c r="F239" s="237">
        <v>0</v>
      </c>
      <c r="G239" s="238">
        <v>0</v>
      </c>
      <c r="H239" s="240">
        <v>0</v>
      </c>
      <c r="I239" s="237">
        <v>17</v>
      </c>
      <c r="J239" s="238">
        <v>11.725448588458148</v>
      </c>
      <c r="K239" s="240">
        <v>2006</v>
      </c>
      <c r="M239" s="209">
        <f t="shared" si="39"/>
        <v>10.608000000000001</v>
      </c>
      <c r="N239" s="209">
        <f t="shared" si="40"/>
        <v>0</v>
      </c>
      <c r="O239" s="209">
        <f t="shared" si="41"/>
        <v>10.608000000000001</v>
      </c>
      <c r="P239" s="209">
        <f t="shared" si="42"/>
        <v>10.608000000000001</v>
      </c>
      <c r="Q239" s="209"/>
      <c r="R239" s="209" t="str">
        <f t="shared" si="30"/>
        <v/>
      </c>
      <c r="S239" s="209">
        <f t="shared" si="31"/>
        <v>10.608000000000001</v>
      </c>
      <c r="T239" s="209" t="str">
        <f t="shared" si="32"/>
        <v/>
      </c>
      <c r="U239" s="209">
        <f t="shared" si="33"/>
        <v>1.1174485884581475</v>
      </c>
      <c r="V239" s="209" t="str">
        <f t="shared" si="34"/>
        <v/>
      </c>
      <c r="W239" s="209" t="str">
        <f t="shared" si="35"/>
        <v/>
      </c>
      <c r="X239" s="233">
        <f t="shared" si="36"/>
        <v>0</v>
      </c>
      <c r="Y239" s="234">
        <f t="shared" si="37"/>
        <v>0</v>
      </c>
      <c r="Z239" s="234">
        <f t="shared" si="38"/>
        <v>0</v>
      </c>
    </row>
    <row r="240" spans="1:27">
      <c r="A240" s="235">
        <v>527</v>
      </c>
      <c r="B240" s="236" t="s">
        <v>187</v>
      </c>
      <c r="C240" s="237">
        <v>17</v>
      </c>
      <c r="D240" s="238">
        <v>6.9318595783251213</v>
      </c>
      <c r="E240" s="239">
        <v>2007</v>
      </c>
      <c r="F240" s="237">
        <v>0</v>
      </c>
      <c r="G240" s="238">
        <v>0</v>
      </c>
      <c r="H240" s="240">
        <v>0</v>
      </c>
      <c r="I240" s="237">
        <v>17</v>
      </c>
      <c r="J240" s="238">
        <v>6.9318595783251213</v>
      </c>
      <c r="K240" s="240">
        <v>2007</v>
      </c>
      <c r="M240" s="209">
        <f t="shared" si="39"/>
        <v>10.608000000000001</v>
      </c>
      <c r="N240" s="209">
        <f t="shared" si="40"/>
        <v>0</v>
      </c>
      <c r="O240" s="209">
        <f t="shared" si="41"/>
        <v>10.608000000000001</v>
      </c>
      <c r="P240" s="209">
        <f t="shared" si="42"/>
        <v>10.608000000000001</v>
      </c>
      <c r="Q240" s="209"/>
      <c r="R240" s="209" t="str">
        <f t="shared" si="30"/>
        <v/>
      </c>
      <c r="S240" s="209">
        <f t="shared" si="31"/>
        <v>6.9318595783251213</v>
      </c>
      <c r="T240" s="209" t="str">
        <f t="shared" si="32"/>
        <v/>
      </c>
      <c r="U240" s="209">
        <f t="shared" si="33"/>
        <v>0</v>
      </c>
      <c r="V240" s="209">
        <f t="shared" si="34"/>
        <v>3.5761404216748796</v>
      </c>
      <c r="W240" s="209">
        <f t="shared" si="35"/>
        <v>0.1</v>
      </c>
      <c r="X240" s="233">
        <f t="shared" si="36"/>
        <v>1</v>
      </c>
      <c r="Y240" s="234">
        <f t="shared" si="37"/>
        <v>1</v>
      </c>
      <c r="Z240" s="234">
        <f t="shared" si="38"/>
        <v>0</v>
      </c>
    </row>
    <row r="241" spans="1:26">
      <c r="A241" s="235">
        <v>324</v>
      </c>
      <c r="B241" s="236" t="s">
        <v>187</v>
      </c>
      <c r="C241" s="237">
        <v>17.2</v>
      </c>
      <c r="D241" s="238">
        <v>8.9094125785416409</v>
      </c>
      <c r="E241" s="239">
        <v>2003</v>
      </c>
      <c r="F241" s="237">
        <v>0</v>
      </c>
      <c r="G241" s="238">
        <v>0</v>
      </c>
      <c r="H241" s="240">
        <v>0</v>
      </c>
      <c r="I241" s="237">
        <v>17.2</v>
      </c>
      <c r="J241" s="238">
        <v>8.9094125785416409</v>
      </c>
      <c r="K241" s="240">
        <v>2003</v>
      </c>
      <c r="M241" s="209">
        <f t="shared" si="39"/>
        <v>10.666399999999999</v>
      </c>
      <c r="N241" s="209">
        <f t="shared" si="40"/>
        <v>0</v>
      </c>
      <c r="O241" s="209">
        <f t="shared" si="41"/>
        <v>10.666399999999999</v>
      </c>
      <c r="P241" s="209">
        <f t="shared" si="42"/>
        <v>10.666399999999999</v>
      </c>
      <c r="Q241" s="209"/>
      <c r="R241" s="209" t="str">
        <f t="shared" si="30"/>
        <v/>
      </c>
      <c r="S241" s="209">
        <f t="shared" si="31"/>
        <v>8.9094125785416409</v>
      </c>
      <c r="T241" s="209" t="str">
        <f t="shared" si="32"/>
        <v/>
      </c>
      <c r="U241" s="209">
        <f t="shared" si="33"/>
        <v>0</v>
      </c>
      <c r="V241" s="209">
        <f t="shared" si="34"/>
        <v>1.6569874214583589</v>
      </c>
      <c r="W241" s="209">
        <f t="shared" si="35"/>
        <v>0.1</v>
      </c>
      <c r="X241" s="233">
        <f t="shared" si="36"/>
        <v>1</v>
      </c>
      <c r="Y241" s="234">
        <f t="shared" si="37"/>
        <v>1</v>
      </c>
      <c r="Z241" s="234">
        <f t="shared" si="38"/>
        <v>0</v>
      </c>
    </row>
    <row r="242" spans="1:26">
      <c r="A242" s="235">
        <v>1364</v>
      </c>
      <c r="B242" s="236" t="s">
        <v>186</v>
      </c>
      <c r="C242" s="237">
        <v>8.5</v>
      </c>
      <c r="D242" s="238">
        <v>8.3957625314013331</v>
      </c>
      <c r="E242" s="239">
        <v>0</v>
      </c>
      <c r="F242" s="237">
        <v>34</v>
      </c>
      <c r="G242" s="238">
        <v>8.7951197470845859</v>
      </c>
      <c r="H242" s="240">
        <v>2013</v>
      </c>
      <c r="I242" s="237">
        <v>42.5</v>
      </c>
      <c r="J242" s="238">
        <v>17.190882278485919</v>
      </c>
      <c r="K242" s="240">
        <v>2013</v>
      </c>
      <c r="M242" s="209">
        <f t="shared" si="39"/>
        <v>7.0549999999999997</v>
      </c>
      <c r="N242" s="209">
        <f t="shared" si="40"/>
        <v>10.739000000000001</v>
      </c>
      <c r="O242" s="209">
        <f t="shared" si="41"/>
        <v>17.794</v>
      </c>
      <c r="P242" s="209">
        <f t="shared" si="42"/>
        <v>10.739000000000001</v>
      </c>
      <c r="Q242" s="209"/>
      <c r="R242" s="209">
        <f t="shared" si="30"/>
        <v>8.7951197470845859</v>
      </c>
      <c r="S242" s="209" t="str">
        <f t="shared" si="31"/>
        <v/>
      </c>
      <c r="T242" s="209">
        <f t="shared" si="32"/>
        <v>0</v>
      </c>
      <c r="U242" s="209" t="str">
        <f t="shared" si="33"/>
        <v/>
      </c>
      <c r="V242" s="209">
        <f t="shared" si="34"/>
        <v>1.8438802529154152</v>
      </c>
      <c r="W242" s="209">
        <f t="shared" si="35"/>
        <v>0.1</v>
      </c>
      <c r="X242" s="233">
        <f t="shared" si="36"/>
        <v>1</v>
      </c>
      <c r="Y242" s="234">
        <f t="shared" si="37"/>
        <v>1</v>
      </c>
      <c r="Z242" s="234">
        <f t="shared" si="38"/>
        <v>0</v>
      </c>
    </row>
    <row r="243" spans="1:26">
      <c r="A243" s="235">
        <v>587</v>
      </c>
      <c r="B243" s="236" t="s">
        <v>187</v>
      </c>
      <c r="C243" s="237">
        <v>17.8</v>
      </c>
      <c r="D243" s="238">
        <v>13.152201549137706</v>
      </c>
      <c r="E243" s="239">
        <v>2006</v>
      </c>
      <c r="F243" s="237">
        <v>0</v>
      </c>
      <c r="G243" s="238">
        <v>0</v>
      </c>
      <c r="H243" s="240">
        <v>0</v>
      </c>
      <c r="I243" s="237">
        <v>17.8</v>
      </c>
      <c r="J243" s="238">
        <v>13.152201549137706</v>
      </c>
      <c r="K243" s="240">
        <v>2006</v>
      </c>
      <c r="M243" s="209">
        <f t="shared" si="39"/>
        <v>10.8416</v>
      </c>
      <c r="N243" s="209">
        <f t="shared" si="40"/>
        <v>0</v>
      </c>
      <c r="O243" s="209">
        <f t="shared" si="41"/>
        <v>10.8416</v>
      </c>
      <c r="P243" s="209">
        <f t="shared" si="42"/>
        <v>10.8416</v>
      </c>
      <c r="Q243" s="209"/>
      <c r="R243" s="209" t="str">
        <f t="shared" si="30"/>
        <v/>
      </c>
      <c r="S243" s="209">
        <f t="shared" si="31"/>
        <v>10.8416</v>
      </c>
      <c r="T243" s="209" t="str">
        <f t="shared" si="32"/>
        <v/>
      </c>
      <c r="U243" s="209">
        <f t="shared" si="33"/>
        <v>2.3106015491377061</v>
      </c>
      <c r="V243" s="209" t="str">
        <f t="shared" si="34"/>
        <v/>
      </c>
      <c r="W243" s="209" t="str">
        <f t="shared" si="35"/>
        <v/>
      </c>
      <c r="X243" s="233">
        <f t="shared" si="36"/>
        <v>0</v>
      </c>
      <c r="Y243" s="234">
        <f t="shared" si="37"/>
        <v>0</v>
      </c>
      <c r="Z243" s="234">
        <f t="shared" si="38"/>
        <v>0</v>
      </c>
    </row>
    <row r="244" spans="1:26">
      <c r="A244" s="235">
        <v>1634</v>
      </c>
      <c r="B244" s="236" t="s">
        <v>187</v>
      </c>
      <c r="C244" s="237">
        <v>17.899999999999999</v>
      </c>
      <c r="D244" s="238">
        <v>17.172783979023848</v>
      </c>
      <c r="E244" s="239">
        <v>2015</v>
      </c>
      <c r="F244" s="237">
        <v>0</v>
      </c>
      <c r="G244" s="238">
        <v>0</v>
      </c>
      <c r="H244" s="240">
        <v>0</v>
      </c>
      <c r="I244" s="237">
        <v>17.899999999999999</v>
      </c>
      <c r="J244" s="238">
        <v>17.172783979023848</v>
      </c>
      <c r="K244" s="240">
        <v>2015</v>
      </c>
      <c r="M244" s="209">
        <f t="shared" si="39"/>
        <v>10.870799999999999</v>
      </c>
      <c r="N244" s="209">
        <f t="shared" si="40"/>
        <v>0</v>
      </c>
      <c r="O244" s="209">
        <f t="shared" si="41"/>
        <v>10.870799999999999</v>
      </c>
      <c r="P244" s="209">
        <f t="shared" si="42"/>
        <v>10.870799999999999</v>
      </c>
      <c r="Q244" s="209"/>
      <c r="R244" s="209" t="str">
        <f t="shared" si="30"/>
        <v/>
      </c>
      <c r="S244" s="209">
        <f t="shared" si="31"/>
        <v>10.870799999999999</v>
      </c>
      <c r="T244" s="209" t="str">
        <f t="shared" si="32"/>
        <v/>
      </c>
      <c r="U244" s="209">
        <f t="shared" si="33"/>
        <v>6.3019839790238485</v>
      </c>
      <c r="V244" s="209" t="str">
        <f t="shared" si="34"/>
        <v/>
      </c>
      <c r="W244" s="209" t="str">
        <f t="shared" si="35"/>
        <v/>
      </c>
      <c r="X244" s="233">
        <f t="shared" si="36"/>
        <v>0</v>
      </c>
      <c r="Y244" s="234">
        <f t="shared" si="37"/>
        <v>0</v>
      </c>
      <c r="Z244" s="234">
        <f t="shared" si="38"/>
        <v>0</v>
      </c>
    </row>
    <row r="245" spans="1:26">
      <c r="A245" s="235">
        <v>8</v>
      </c>
      <c r="B245" s="236" t="s">
        <v>187</v>
      </c>
      <c r="C245" s="237">
        <v>18</v>
      </c>
      <c r="D245" s="238">
        <v>11.984110505191126</v>
      </c>
      <c r="E245" s="239">
        <v>2000</v>
      </c>
      <c r="F245" s="237">
        <v>0</v>
      </c>
      <c r="G245" s="238">
        <v>0</v>
      </c>
      <c r="H245" s="240">
        <v>0</v>
      </c>
      <c r="I245" s="237">
        <v>18</v>
      </c>
      <c r="J245" s="238">
        <v>11.984110505191126</v>
      </c>
      <c r="K245" s="240">
        <v>2000</v>
      </c>
      <c r="M245" s="209">
        <f t="shared" si="39"/>
        <v>10.9</v>
      </c>
      <c r="N245" s="209">
        <f t="shared" si="40"/>
        <v>0</v>
      </c>
      <c r="O245" s="209">
        <f t="shared" si="41"/>
        <v>10.9</v>
      </c>
      <c r="P245" s="209">
        <f t="shared" si="42"/>
        <v>10.9</v>
      </c>
      <c r="Q245" s="209"/>
      <c r="R245" s="209" t="str">
        <f t="shared" si="30"/>
        <v/>
      </c>
      <c r="S245" s="209">
        <f t="shared" si="31"/>
        <v>10.9</v>
      </c>
      <c r="T245" s="209" t="str">
        <f t="shared" si="32"/>
        <v/>
      </c>
      <c r="U245" s="209">
        <f t="shared" si="33"/>
        <v>1.0841105051911253</v>
      </c>
      <c r="V245" s="209" t="str">
        <f t="shared" si="34"/>
        <v/>
      </c>
      <c r="W245" s="209" t="str">
        <f t="shared" si="35"/>
        <v/>
      </c>
      <c r="X245" s="233">
        <f t="shared" si="36"/>
        <v>0</v>
      </c>
      <c r="Y245" s="234">
        <f t="shared" si="37"/>
        <v>0</v>
      </c>
      <c r="Z245" s="234">
        <f t="shared" si="38"/>
        <v>0</v>
      </c>
    </row>
    <row r="246" spans="1:26">
      <c r="A246" s="235">
        <v>1195</v>
      </c>
      <c r="B246" s="236" t="s">
        <v>187</v>
      </c>
      <c r="C246" s="237">
        <v>18</v>
      </c>
      <c r="D246" s="238">
        <v>31.659927445331629</v>
      </c>
      <c r="E246" s="239">
        <v>2011</v>
      </c>
      <c r="F246" s="237">
        <v>0</v>
      </c>
      <c r="G246" s="238">
        <v>0</v>
      </c>
      <c r="H246" s="240">
        <v>0</v>
      </c>
      <c r="I246" s="237">
        <v>18</v>
      </c>
      <c r="J246" s="238">
        <v>31.659927445331629</v>
      </c>
      <c r="K246" s="240">
        <v>2011</v>
      </c>
      <c r="M246" s="209">
        <f t="shared" si="39"/>
        <v>10.9</v>
      </c>
      <c r="N246" s="209">
        <f t="shared" si="40"/>
        <v>0</v>
      </c>
      <c r="O246" s="209">
        <f t="shared" si="41"/>
        <v>10.9</v>
      </c>
      <c r="P246" s="209">
        <f t="shared" si="42"/>
        <v>10.9</v>
      </c>
      <c r="Q246" s="209"/>
      <c r="R246" s="209" t="str">
        <f t="shared" si="30"/>
        <v/>
      </c>
      <c r="S246" s="209">
        <f t="shared" si="31"/>
        <v>10.9</v>
      </c>
      <c r="T246" s="209" t="str">
        <f t="shared" si="32"/>
        <v/>
      </c>
      <c r="U246" s="209">
        <f t="shared" si="33"/>
        <v>20.759927445331627</v>
      </c>
      <c r="V246" s="209" t="str">
        <f t="shared" si="34"/>
        <v/>
      </c>
      <c r="W246" s="209" t="str">
        <f t="shared" si="35"/>
        <v/>
      </c>
      <c r="X246" s="233">
        <f t="shared" si="36"/>
        <v>0</v>
      </c>
      <c r="Y246" s="234">
        <f t="shared" si="37"/>
        <v>0</v>
      </c>
      <c r="Z246" s="234">
        <f t="shared" si="38"/>
        <v>0</v>
      </c>
    </row>
    <row r="247" spans="1:26">
      <c r="A247" s="235">
        <v>1095</v>
      </c>
      <c r="B247" s="236" t="s">
        <v>187</v>
      </c>
      <c r="C247" s="237">
        <v>18</v>
      </c>
      <c r="D247" s="238">
        <v>11.923356574074873</v>
      </c>
      <c r="E247" s="239">
        <v>2011</v>
      </c>
      <c r="F247" s="237">
        <v>0</v>
      </c>
      <c r="G247" s="238">
        <v>0</v>
      </c>
      <c r="H247" s="240">
        <v>0</v>
      </c>
      <c r="I247" s="237">
        <v>18</v>
      </c>
      <c r="J247" s="238">
        <v>11.923356574074873</v>
      </c>
      <c r="K247" s="240">
        <v>2011</v>
      </c>
      <c r="M247" s="209">
        <f t="shared" si="39"/>
        <v>10.9</v>
      </c>
      <c r="N247" s="209">
        <f t="shared" si="40"/>
        <v>0</v>
      </c>
      <c r="O247" s="209">
        <f t="shared" si="41"/>
        <v>10.9</v>
      </c>
      <c r="P247" s="209">
        <f t="shared" si="42"/>
        <v>10.9</v>
      </c>
      <c r="Q247" s="209"/>
      <c r="R247" s="209" t="str">
        <f t="shared" si="30"/>
        <v/>
      </c>
      <c r="S247" s="209">
        <f t="shared" si="31"/>
        <v>10.9</v>
      </c>
      <c r="T247" s="209" t="str">
        <f t="shared" si="32"/>
        <v/>
      </c>
      <c r="U247" s="209">
        <f t="shared" si="33"/>
        <v>1.0233565740748727</v>
      </c>
      <c r="V247" s="209" t="str">
        <f t="shared" si="34"/>
        <v/>
      </c>
      <c r="W247" s="209" t="str">
        <f t="shared" si="35"/>
        <v/>
      </c>
      <c r="X247" s="233">
        <f t="shared" si="36"/>
        <v>0</v>
      </c>
      <c r="Y247" s="234">
        <f t="shared" si="37"/>
        <v>0</v>
      </c>
      <c r="Z247" s="234">
        <f t="shared" si="38"/>
        <v>0</v>
      </c>
    </row>
    <row r="248" spans="1:26">
      <c r="A248" s="235">
        <v>130</v>
      </c>
      <c r="B248" s="236" t="s">
        <v>187</v>
      </c>
      <c r="C248" s="237">
        <v>18</v>
      </c>
      <c r="D248" s="238">
        <v>8.4369732753123952</v>
      </c>
      <c r="E248" s="239">
        <v>2001</v>
      </c>
      <c r="F248" s="237">
        <v>0</v>
      </c>
      <c r="G248" s="238">
        <v>0</v>
      </c>
      <c r="H248" s="240">
        <v>0</v>
      </c>
      <c r="I248" s="237">
        <v>18</v>
      </c>
      <c r="J248" s="238">
        <v>8.4369732753123952</v>
      </c>
      <c r="K248" s="240">
        <v>2001</v>
      </c>
      <c r="M248" s="209">
        <f t="shared" si="39"/>
        <v>10.9</v>
      </c>
      <c r="N248" s="209">
        <f t="shared" si="40"/>
        <v>0</v>
      </c>
      <c r="O248" s="209">
        <f t="shared" si="41"/>
        <v>10.9</v>
      </c>
      <c r="P248" s="209">
        <f t="shared" si="42"/>
        <v>10.9</v>
      </c>
      <c r="Q248" s="209"/>
      <c r="R248" s="209" t="str">
        <f t="shared" si="30"/>
        <v/>
      </c>
      <c r="S248" s="209">
        <f t="shared" si="31"/>
        <v>8.4369732753123952</v>
      </c>
      <c r="T248" s="209" t="str">
        <f t="shared" si="32"/>
        <v/>
      </c>
      <c r="U248" s="209">
        <f t="shared" si="33"/>
        <v>0</v>
      </c>
      <c r="V248" s="209">
        <f t="shared" si="34"/>
        <v>2.3630267246876056</v>
      </c>
      <c r="W248" s="209">
        <f t="shared" si="35"/>
        <v>0.1</v>
      </c>
      <c r="X248" s="233">
        <f t="shared" si="36"/>
        <v>1</v>
      </c>
      <c r="Y248" s="234">
        <f t="shared" si="37"/>
        <v>1</v>
      </c>
      <c r="Z248" s="234">
        <f t="shared" si="38"/>
        <v>0</v>
      </c>
    </row>
    <row r="249" spans="1:26">
      <c r="A249" s="235">
        <v>1482</v>
      </c>
      <c r="B249" s="236" t="s">
        <v>187</v>
      </c>
      <c r="C249" s="237">
        <v>18.399999999999999</v>
      </c>
      <c r="D249" s="238">
        <v>18.765793673519447</v>
      </c>
      <c r="E249" s="239">
        <v>2013</v>
      </c>
      <c r="F249" s="237">
        <v>0</v>
      </c>
      <c r="G249" s="238">
        <v>0</v>
      </c>
      <c r="H249" s="240">
        <v>0</v>
      </c>
      <c r="I249" s="237">
        <v>18.399999999999999</v>
      </c>
      <c r="J249" s="238">
        <v>18.765793673519447</v>
      </c>
      <c r="K249" s="240">
        <v>2013</v>
      </c>
      <c r="M249" s="209">
        <f t="shared" si="39"/>
        <v>11.0168</v>
      </c>
      <c r="N249" s="209">
        <f t="shared" si="40"/>
        <v>0</v>
      </c>
      <c r="O249" s="209">
        <f t="shared" si="41"/>
        <v>11.0168</v>
      </c>
      <c r="P249" s="209">
        <f t="shared" si="42"/>
        <v>11.0168</v>
      </c>
      <c r="Q249" s="209"/>
      <c r="R249" s="209" t="str">
        <f t="shared" si="30"/>
        <v/>
      </c>
      <c r="S249" s="209">
        <f t="shared" si="31"/>
        <v>11.0168</v>
      </c>
      <c r="T249" s="209" t="str">
        <f t="shared" si="32"/>
        <v/>
      </c>
      <c r="U249" s="209">
        <f t="shared" si="33"/>
        <v>7.7489936735194469</v>
      </c>
      <c r="V249" s="209" t="str">
        <f t="shared" si="34"/>
        <v/>
      </c>
      <c r="W249" s="209" t="str">
        <f t="shared" si="35"/>
        <v/>
      </c>
      <c r="X249" s="233">
        <f t="shared" si="36"/>
        <v>0</v>
      </c>
      <c r="Y249" s="234">
        <f t="shared" si="37"/>
        <v>0</v>
      </c>
      <c r="Z249" s="234">
        <f t="shared" si="38"/>
        <v>0</v>
      </c>
    </row>
    <row r="250" spans="1:26">
      <c r="A250" s="235">
        <v>334</v>
      </c>
      <c r="B250" s="236" t="s">
        <v>187</v>
      </c>
      <c r="C250" s="237">
        <v>18.8</v>
      </c>
      <c r="D250" s="238">
        <v>7.9463711126733889</v>
      </c>
      <c r="E250" s="239">
        <v>2003</v>
      </c>
      <c r="F250" s="237">
        <v>0</v>
      </c>
      <c r="G250" s="238">
        <v>0</v>
      </c>
      <c r="H250" s="240">
        <v>0</v>
      </c>
      <c r="I250" s="237">
        <v>18.8</v>
      </c>
      <c r="J250" s="238">
        <v>7.9463711126733889</v>
      </c>
      <c r="K250" s="240">
        <v>2003</v>
      </c>
      <c r="M250" s="209">
        <f t="shared" si="39"/>
        <v>11.133599999999999</v>
      </c>
      <c r="N250" s="209">
        <f t="shared" si="40"/>
        <v>0</v>
      </c>
      <c r="O250" s="209">
        <f t="shared" si="41"/>
        <v>11.133599999999999</v>
      </c>
      <c r="P250" s="209">
        <f t="shared" si="42"/>
        <v>11.133599999999999</v>
      </c>
      <c r="Q250" s="209"/>
      <c r="R250" s="209" t="str">
        <f t="shared" si="30"/>
        <v/>
      </c>
      <c r="S250" s="209">
        <f t="shared" si="31"/>
        <v>7.9463711126733889</v>
      </c>
      <c r="T250" s="209" t="str">
        <f t="shared" si="32"/>
        <v/>
      </c>
      <c r="U250" s="209">
        <f t="shared" si="33"/>
        <v>0</v>
      </c>
      <c r="V250" s="209">
        <f t="shared" si="34"/>
        <v>3.08722888732661</v>
      </c>
      <c r="W250" s="209">
        <f t="shared" si="35"/>
        <v>0.1</v>
      </c>
      <c r="X250" s="233">
        <f t="shared" si="36"/>
        <v>1</v>
      </c>
      <c r="Y250" s="234">
        <f t="shared" si="37"/>
        <v>1</v>
      </c>
      <c r="Z250" s="234">
        <f t="shared" si="38"/>
        <v>0</v>
      </c>
    </row>
    <row r="251" spans="1:26">
      <c r="A251" s="235">
        <v>526</v>
      </c>
      <c r="B251" s="236" t="s">
        <v>187</v>
      </c>
      <c r="C251" s="237">
        <v>19</v>
      </c>
      <c r="D251" s="238">
        <v>13.758834109767626</v>
      </c>
      <c r="E251" s="239">
        <v>2007</v>
      </c>
      <c r="F251" s="237">
        <v>0</v>
      </c>
      <c r="G251" s="238">
        <v>0</v>
      </c>
      <c r="H251" s="240">
        <v>0</v>
      </c>
      <c r="I251" s="237">
        <v>19</v>
      </c>
      <c r="J251" s="238">
        <v>13.758834109767626</v>
      </c>
      <c r="K251" s="240">
        <v>2007</v>
      </c>
      <c r="M251" s="209">
        <f t="shared" si="39"/>
        <v>11.192</v>
      </c>
      <c r="N251" s="209">
        <f t="shared" si="40"/>
        <v>0</v>
      </c>
      <c r="O251" s="209">
        <f t="shared" si="41"/>
        <v>11.192</v>
      </c>
      <c r="P251" s="209">
        <f t="shared" si="42"/>
        <v>11.192</v>
      </c>
      <c r="Q251" s="209"/>
      <c r="R251" s="209" t="str">
        <f t="shared" si="30"/>
        <v/>
      </c>
      <c r="S251" s="209">
        <f t="shared" si="31"/>
        <v>11.192</v>
      </c>
      <c r="T251" s="209" t="str">
        <f t="shared" si="32"/>
        <v/>
      </c>
      <c r="U251" s="209">
        <f t="shared" si="33"/>
        <v>2.5668341097676262</v>
      </c>
      <c r="V251" s="209" t="str">
        <f t="shared" si="34"/>
        <v/>
      </c>
      <c r="W251" s="209" t="str">
        <f t="shared" si="35"/>
        <v/>
      </c>
      <c r="X251" s="233">
        <f t="shared" si="36"/>
        <v>0</v>
      </c>
      <c r="Y251" s="234">
        <f t="shared" si="37"/>
        <v>0</v>
      </c>
      <c r="Z251" s="234">
        <f t="shared" si="38"/>
        <v>0</v>
      </c>
    </row>
    <row r="252" spans="1:26">
      <c r="A252" s="235">
        <v>831</v>
      </c>
      <c r="B252" s="236" t="s">
        <v>187</v>
      </c>
      <c r="C252" s="237">
        <v>19.600000000000001</v>
      </c>
      <c r="D252" s="238">
        <v>20.965601428070691</v>
      </c>
      <c r="E252" s="239">
        <v>2011</v>
      </c>
      <c r="F252" s="237">
        <v>0</v>
      </c>
      <c r="G252" s="238">
        <v>0</v>
      </c>
      <c r="H252" s="240">
        <v>0</v>
      </c>
      <c r="I252" s="237">
        <v>19.600000000000001</v>
      </c>
      <c r="J252" s="238">
        <v>20.965601428070691</v>
      </c>
      <c r="K252" s="240">
        <v>2011</v>
      </c>
      <c r="M252" s="209">
        <f t="shared" si="39"/>
        <v>11.3672</v>
      </c>
      <c r="N252" s="209">
        <f t="shared" si="40"/>
        <v>0</v>
      </c>
      <c r="O252" s="209">
        <f t="shared" si="41"/>
        <v>11.3672</v>
      </c>
      <c r="P252" s="209">
        <f t="shared" si="42"/>
        <v>11.3672</v>
      </c>
      <c r="Q252" s="209"/>
      <c r="R252" s="209" t="str">
        <f t="shared" si="30"/>
        <v/>
      </c>
      <c r="S252" s="209">
        <f t="shared" si="31"/>
        <v>11.3672</v>
      </c>
      <c r="T252" s="209" t="str">
        <f t="shared" si="32"/>
        <v/>
      </c>
      <c r="U252" s="209">
        <f t="shared" si="33"/>
        <v>9.5984014280706909</v>
      </c>
      <c r="V252" s="209" t="str">
        <f t="shared" si="34"/>
        <v/>
      </c>
      <c r="W252" s="209" t="str">
        <f t="shared" si="35"/>
        <v/>
      </c>
      <c r="X252" s="233">
        <f t="shared" si="36"/>
        <v>0</v>
      </c>
      <c r="Y252" s="234">
        <f t="shared" si="37"/>
        <v>0</v>
      </c>
      <c r="Z252" s="234">
        <f t="shared" si="38"/>
        <v>0</v>
      </c>
    </row>
    <row r="253" spans="1:26">
      <c r="A253" s="235">
        <v>358</v>
      </c>
      <c r="B253" s="236" t="s">
        <v>187</v>
      </c>
      <c r="C253" s="237">
        <v>19.8</v>
      </c>
      <c r="D253" s="238">
        <v>7.2248521864398549</v>
      </c>
      <c r="E253" s="239">
        <v>2003</v>
      </c>
      <c r="F253" s="237">
        <v>0</v>
      </c>
      <c r="G253" s="238">
        <v>0</v>
      </c>
      <c r="H253" s="240">
        <v>0</v>
      </c>
      <c r="I253" s="237">
        <v>19.8</v>
      </c>
      <c r="J253" s="238">
        <v>7.2248521864398549</v>
      </c>
      <c r="K253" s="240">
        <v>2003</v>
      </c>
      <c r="M253" s="209">
        <f t="shared" si="39"/>
        <v>11.425599999999999</v>
      </c>
      <c r="N253" s="209">
        <f t="shared" si="40"/>
        <v>0</v>
      </c>
      <c r="O253" s="209">
        <f t="shared" si="41"/>
        <v>11.425599999999999</v>
      </c>
      <c r="P253" s="209">
        <f t="shared" si="42"/>
        <v>11.425599999999999</v>
      </c>
      <c r="Q253" s="209"/>
      <c r="R253" s="209" t="str">
        <f t="shared" si="30"/>
        <v/>
      </c>
      <c r="S253" s="209">
        <f t="shared" si="31"/>
        <v>7.2248521864398549</v>
      </c>
      <c r="T253" s="209" t="str">
        <f t="shared" si="32"/>
        <v/>
      </c>
      <c r="U253" s="209">
        <f t="shared" si="33"/>
        <v>0</v>
      </c>
      <c r="V253" s="209">
        <f t="shared" si="34"/>
        <v>4.1007478135601447</v>
      </c>
      <c r="W253" s="209">
        <f t="shared" si="35"/>
        <v>0.1</v>
      </c>
      <c r="X253" s="233">
        <f t="shared" si="36"/>
        <v>1</v>
      </c>
      <c r="Y253" s="234">
        <f t="shared" si="37"/>
        <v>1</v>
      </c>
      <c r="Z253" s="234">
        <f t="shared" si="38"/>
        <v>0</v>
      </c>
    </row>
    <row r="254" spans="1:26">
      <c r="A254" s="235">
        <v>1102</v>
      </c>
      <c r="B254" s="236" t="s">
        <v>187</v>
      </c>
      <c r="C254" s="237">
        <v>20</v>
      </c>
      <c r="D254" s="238">
        <v>16.293644713264708</v>
      </c>
      <c r="E254" s="239">
        <v>2011</v>
      </c>
      <c r="F254" s="237">
        <v>0</v>
      </c>
      <c r="G254" s="238">
        <v>0</v>
      </c>
      <c r="H254" s="240">
        <v>0</v>
      </c>
      <c r="I254" s="237">
        <v>20</v>
      </c>
      <c r="J254" s="238">
        <v>16.293644713264708</v>
      </c>
      <c r="K254" s="240">
        <v>2011</v>
      </c>
      <c r="M254" s="209">
        <f t="shared" si="39"/>
        <v>11.484</v>
      </c>
      <c r="N254" s="209">
        <f t="shared" si="40"/>
        <v>0</v>
      </c>
      <c r="O254" s="209">
        <f t="shared" si="41"/>
        <v>11.484</v>
      </c>
      <c r="P254" s="209">
        <f t="shared" si="42"/>
        <v>11.484</v>
      </c>
      <c r="Q254" s="209"/>
      <c r="R254" s="209" t="str">
        <f t="shared" si="30"/>
        <v/>
      </c>
      <c r="S254" s="209">
        <f t="shared" si="31"/>
        <v>11.484</v>
      </c>
      <c r="T254" s="209" t="str">
        <f t="shared" si="32"/>
        <v/>
      </c>
      <c r="U254" s="209">
        <f t="shared" si="33"/>
        <v>4.8096447132647082</v>
      </c>
      <c r="V254" s="209" t="str">
        <f t="shared" si="34"/>
        <v/>
      </c>
      <c r="W254" s="209" t="str">
        <f t="shared" si="35"/>
        <v/>
      </c>
      <c r="X254" s="233">
        <f t="shared" si="36"/>
        <v>0</v>
      </c>
      <c r="Y254" s="234">
        <f t="shared" si="37"/>
        <v>0</v>
      </c>
      <c r="Z254" s="234">
        <f t="shared" si="38"/>
        <v>0</v>
      </c>
    </row>
    <row r="255" spans="1:26">
      <c r="A255" s="235">
        <v>1103</v>
      </c>
      <c r="B255" s="236" t="s">
        <v>187</v>
      </c>
      <c r="C255" s="237">
        <v>20</v>
      </c>
      <c r="D255" s="238">
        <v>17.299482978955592</v>
      </c>
      <c r="E255" s="239">
        <v>2011</v>
      </c>
      <c r="F255" s="237">
        <v>0</v>
      </c>
      <c r="G255" s="238">
        <v>0</v>
      </c>
      <c r="H255" s="240">
        <v>0</v>
      </c>
      <c r="I255" s="237">
        <v>20</v>
      </c>
      <c r="J255" s="238">
        <v>17.299482978955592</v>
      </c>
      <c r="K255" s="240">
        <v>2011</v>
      </c>
      <c r="M255" s="209">
        <f t="shared" si="39"/>
        <v>11.484</v>
      </c>
      <c r="N255" s="209">
        <f t="shared" si="40"/>
        <v>0</v>
      </c>
      <c r="O255" s="209">
        <f t="shared" si="41"/>
        <v>11.484</v>
      </c>
      <c r="P255" s="209">
        <f t="shared" si="42"/>
        <v>11.484</v>
      </c>
      <c r="Q255" s="209"/>
      <c r="R255" s="209" t="str">
        <f t="shared" si="30"/>
        <v/>
      </c>
      <c r="S255" s="209">
        <f t="shared" si="31"/>
        <v>11.484</v>
      </c>
      <c r="T255" s="209" t="str">
        <f t="shared" si="32"/>
        <v/>
      </c>
      <c r="U255" s="209">
        <f t="shared" si="33"/>
        <v>5.8154829789555915</v>
      </c>
      <c r="V255" s="209" t="str">
        <f t="shared" si="34"/>
        <v/>
      </c>
      <c r="W255" s="209" t="str">
        <f t="shared" si="35"/>
        <v/>
      </c>
      <c r="X255" s="233">
        <f t="shared" si="36"/>
        <v>0</v>
      </c>
      <c r="Y255" s="234">
        <f t="shared" si="37"/>
        <v>0</v>
      </c>
      <c r="Z255" s="234">
        <f t="shared" si="38"/>
        <v>0</v>
      </c>
    </row>
    <row r="256" spans="1:26">
      <c r="A256" s="235">
        <v>829</v>
      </c>
      <c r="B256" s="236" t="s">
        <v>187</v>
      </c>
      <c r="C256" s="237">
        <v>20</v>
      </c>
      <c r="D256" s="238">
        <v>27.761077137379147</v>
      </c>
      <c r="E256" s="239">
        <v>2011</v>
      </c>
      <c r="F256" s="237">
        <v>0</v>
      </c>
      <c r="G256" s="238">
        <v>0</v>
      </c>
      <c r="H256" s="240">
        <v>0</v>
      </c>
      <c r="I256" s="237">
        <v>20</v>
      </c>
      <c r="J256" s="238">
        <v>27.761077137379147</v>
      </c>
      <c r="K256" s="240">
        <v>2011</v>
      </c>
      <c r="M256" s="209">
        <f t="shared" si="39"/>
        <v>11.484</v>
      </c>
      <c r="N256" s="209">
        <f t="shared" si="40"/>
        <v>0</v>
      </c>
      <c r="O256" s="209">
        <f t="shared" si="41"/>
        <v>11.484</v>
      </c>
      <c r="P256" s="209">
        <f t="shared" si="42"/>
        <v>11.484</v>
      </c>
      <c r="Q256" s="209"/>
      <c r="R256" s="209" t="str">
        <f t="shared" si="30"/>
        <v/>
      </c>
      <c r="S256" s="209">
        <f t="shared" si="31"/>
        <v>11.484</v>
      </c>
      <c r="T256" s="209" t="str">
        <f t="shared" si="32"/>
        <v/>
      </c>
      <c r="U256" s="209">
        <f t="shared" si="33"/>
        <v>16.277077137379145</v>
      </c>
      <c r="V256" s="209" t="str">
        <f t="shared" si="34"/>
        <v/>
      </c>
      <c r="W256" s="209" t="str">
        <f t="shared" si="35"/>
        <v/>
      </c>
      <c r="X256" s="233">
        <f t="shared" si="36"/>
        <v>0</v>
      </c>
      <c r="Y256" s="234">
        <f t="shared" si="37"/>
        <v>0</v>
      </c>
      <c r="Z256" s="234">
        <f t="shared" si="38"/>
        <v>0</v>
      </c>
    </row>
    <row r="257" spans="1:26">
      <c r="A257" s="235">
        <v>506</v>
      </c>
      <c r="B257" s="236" t="s">
        <v>187</v>
      </c>
      <c r="C257" s="237">
        <v>20</v>
      </c>
      <c r="D257" s="238">
        <v>13.969254162639503</v>
      </c>
      <c r="E257" s="239">
        <v>2003</v>
      </c>
      <c r="F257" s="237">
        <v>0</v>
      </c>
      <c r="G257" s="238">
        <v>0</v>
      </c>
      <c r="H257" s="240">
        <v>0</v>
      </c>
      <c r="I257" s="237">
        <v>20</v>
      </c>
      <c r="J257" s="238">
        <v>13.969254162639503</v>
      </c>
      <c r="K257" s="240">
        <v>2003</v>
      </c>
      <c r="M257" s="209">
        <f t="shared" si="39"/>
        <v>11.484</v>
      </c>
      <c r="N257" s="209">
        <f t="shared" si="40"/>
        <v>0</v>
      </c>
      <c r="O257" s="209">
        <f t="shared" si="41"/>
        <v>11.484</v>
      </c>
      <c r="P257" s="209">
        <f t="shared" si="42"/>
        <v>11.484</v>
      </c>
      <c r="Q257" s="209"/>
      <c r="R257" s="209" t="str">
        <f t="shared" si="30"/>
        <v/>
      </c>
      <c r="S257" s="209">
        <f t="shared" si="31"/>
        <v>11.484</v>
      </c>
      <c r="T257" s="209" t="str">
        <f t="shared" si="32"/>
        <v/>
      </c>
      <c r="U257" s="209">
        <f t="shared" si="33"/>
        <v>2.4852541626395031</v>
      </c>
      <c r="V257" s="209" t="str">
        <f t="shared" si="34"/>
        <v/>
      </c>
      <c r="W257" s="209" t="str">
        <f t="shared" si="35"/>
        <v/>
      </c>
      <c r="X257" s="233">
        <f t="shared" si="36"/>
        <v>0</v>
      </c>
      <c r="Y257" s="234">
        <f t="shared" si="37"/>
        <v>0</v>
      </c>
      <c r="Z257" s="234">
        <f t="shared" si="38"/>
        <v>0</v>
      </c>
    </row>
    <row r="258" spans="1:26">
      <c r="A258" s="235">
        <v>1225</v>
      </c>
      <c r="B258" s="236" t="s">
        <v>187</v>
      </c>
      <c r="C258" s="237">
        <v>20</v>
      </c>
      <c r="D258" s="238">
        <v>18.636695744675041</v>
      </c>
      <c r="E258" s="239">
        <v>2013</v>
      </c>
      <c r="F258" s="237">
        <v>0</v>
      </c>
      <c r="G258" s="238">
        <v>0</v>
      </c>
      <c r="H258" s="240">
        <v>0</v>
      </c>
      <c r="I258" s="237">
        <v>20</v>
      </c>
      <c r="J258" s="238">
        <v>18.636695744675041</v>
      </c>
      <c r="K258" s="240">
        <v>2013</v>
      </c>
      <c r="M258" s="209">
        <f t="shared" si="39"/>
        <v>11.484</v>
      </c>
      <c r="N258" s="209">
        <f t="shared" si="40"/>
        <v>0</v>
      </c>
      <c r="O258" s="209">
        <f t="shared" si="41"/>
        <v>11.484</v>
      </c>
      <c r="P258" s="209">
        <f t="shared" si="42"/>
        <v>11.484</v>
      </c>
      <c r="Q258" s="209"/>
      <c r="R258" s="209" t="str">
        <f t="shared" si="30"/>
        <v/>
      </c>
      <c r="S258" s="209">
        <f t="shared" si="31"/>
        <v>11.484</v>
      </c>
      <c r="T258" s="209" t="str">
        <f t="shared" si="32"/>
        <v/>
      </c>
      <c r="U258" s="209">
        <f t="shared" si="33"/>
        <v>7.1526957446750412</v>
      </c>
      <c r="V258" s="209" t="str">
        <f t="shared" si="34"/>
        <v/>
      </c>
      <c r="W258" s="209" t="str">
        <f t="shared" si="35"/>
        <v/>
      </c>
      <c r="X258" s="233">
        <f t="shared" si="36"/>
        <v>0</v>
      </c>
      <c r="Y258" s="234">
        <f t="shared" si="37"/>
        <v>0</v>
      </c>
      <c r="Z258" s="234">
        <f t="shared" si="38"/>
        <v>0</v>
      </c>
    </row>
    <row r="259" spans="1:26">
      <c r="A259" s="235">
        <v>585</v>
      </c>
      <c r="B259" s="236" t="s">
        <v>187</v>
      </c>
      <c r="C259" s="237">
        <v>20.6</v>
      </c>
      <c r="D259" s="238">
        <v>11.291169205189183</v>
      </c>
      <c r="E259" s="239">
        <v>2007</v>
      </c>
      <c r="F259" s="237">
        <v>0</v>
      </c>
      <c r="G259" s="238">
        <v>0</v>
      </c>
      <c r="H259" s="240">
        <v>0</v>
      </c>
      <c r="I259" s="237">
        <v>20.6</v>
      </c>
      <c r="J259" s="238">
        <v>11.291169205189183</v>
      </c>
      <c r="K259" s="240">
        <v>2007</v>
      </c>
      <c r="M259" s="209">
        <f t="shared" si="39"/>
        <v>11.6592</v>
      </c>
      <c r="N259" s="209">
        <f t="shared" si="40"/>
        <v>0</v>
      </c>
      <c r="O259" s="209">
        <f t="shared" si="41"/>
        <v>11.6592</v>
      </c>
      <c r="P259" s="209">
        <f t="shared" si="42"/>
        <v>11.6592</v>
      </c>
      <c r="Q259" s="209"/>
      <c r="R259" s="209" t="str">
        <f t="shared" si="30"/>
        <v/>
      </c>
      <c r="S259" s="209">
        <f t="shared" si="31"/>
        <v>11.291169205189183</v>
      </c>
      <c r="T259" s="209" t="str">
        <f t="shared" si="32"/>
        <v/>
      </c>
      <c r="U259" s="209">
        <f t="shared" si="33"/>
        <v>0</v>
      </c>
      <c r="V259" s="209">
        <f t="shared" si="34"/>
        <v>0.2680307948108176</v>
      </c>
      <c r="W259" s="209">
        <f t="shared" si="35"/>
        <v>0.1</v>
      </c>
      <c r="X259" s="233">
        <f t="shared" si="36"/>
        <v>1</v>
      </c>
      <c r="Y259" s="234">
        <f t="shared" si="37"/>
        <v>1</v>
      </c>
      <c r="Z259" s="234">
        <f t="shared" si="38"/>
        <v>0</v>
      </c>
    </row>
    <row r="260" spans="1:26">
      <c r="A260" s="235">
        <v>1618</v>
      </c>
      <c r="B260" s="236" t="s">
        <v>187</v>
      </c>
      <c r="C260" s="237">
        <v>21</v>
      </c>
      <c r="D260" s="238">
        <v>15.965955598995766</v>
      </c>
      <c r="E260" s="239">
        <v>2016</v>
      </c>
      <c r="F260" s="237">
        <v>0</v>
      </c>
      <c r="G260" s="238">
        <v>0</v>
      </c>
      <c r="H260" s="240">
        <v>0</v>
      </c>
      <c r="I260" s="237">
        <v>21</v>
      </c>
      <c r="J260" s="238">
        <v>15.965955598995766</v>
      </c>
      <c r="K260" s="240">
        <v>2016</v>
      </c>
      <c r="M260" s="209">
        <f t="shared" si="39"/>
        <v>11.776</v>
      </c>
      <c r="N260" s="209">
        <f t="shared" si="40"/>
        <v>0</v>
      </c>
      <c r="O260" s="209">
        <f t="shared" si="41"/>
        <v>11.776</v>
      </c>
      <c r="P260" s="209">
        <f t="shared" si="42"/>
        <v>11.776</v>
      </c>
      <c r="Q260" s="209"/>
      <c r="R260" s="209" t="str">
        <f t="shared" si="30"/>
        <v/>
      </c>
      <c r="S260" s="209">
        <f t="shared" si="31"/>
        <v>11.776</v>
      </c>
      <c r="T260" s="209" t="str">
        <f t="shared" si="32"/>
        <v/>
      </c>
      <c r="U260" s="209">
        <f t="shared" si="33"/>
        <v>4.1899555989957662</v>
      </c>
      <c r="V260" s="209" t="str">
        <f t="shared" si="34"/>
        <v/>
      </c>
      <c r="W260" s="209" t="str">
        <f t="shared" si="35"/>
        <v/>
      </c>
      <c r="X260" s="233">
        <f t="shared" si="36"/>
        <v>0</v>
      </c>
      <c r="Y260" s="234">
        <f t="shared" si="37"/>
        <v>0</v>
      </c>
      <c r="Z260" s="234">
        <f t="shared" si="38"/>
        <v>0</v>
      </c>
    </row>
    <row r="261" spans="1:26">
      <c r="A261" s="235">
        <v>340</v>
      </c>
      <c r="B261" s="236" t="s">
        <v>187</v>
      </c>
      <c r="C261" s="237">
        <v>22</v>
      </c>
      <c r="D261" s="238">
        <v>13.309615571039751</v>
      </c>
      <c r="E261" s="239">
        <v>2003</v>
      </c>
      <c r="F261" s="237">
        <v>0</v>
      </c>
      <c r="G261" s="238">
        <v>0</v>
      </c>
      <c r="H261" s="240">
        <v>0</v>
      </c>
      <c r="I261" s="237">
        <v>22</v>
      </c>
      <c r="J261" s="238">
        <v>13.309615571039751</v>
      </c>
      <c r="K261" s="240">
        <v>2003</v>
      </c>
      <c r="M261" s="209">
        <f t="shared" si="39"/>
        <v>12.068</v>
      </c>
      <c r="N261" s="209">
        <f t="shared" si="40"/>
        <v>0</v>
      </c>
      <c r="O261" s="209">
        <f t="shared" si="41"/>
        <v>12.068</v>
      </c>
      <c r="P261" s="209">
        <f t="shared" si="42"/>
        <v>12.068</v>
      </c>
      <c r="Q261" s="209"/>
      <c r="R261" s="209" t="str">
        <f t="shared" si="30"/>
        <v/>
      </c>
      <c r="S261" s="209">
        <f t="shared" si="31"/>
        <v>12.068</v>
      </c>
      <c r="T261" s="209" t="str">
        <f t="shared" si="32"/>
        <v/>
      </c>
      <c r="U261" s="209">
        <f t="shared" si="33"/>
        <v>1.2416155710397518</v>
      </c>
      <c r="V261" s="209" t="str">
        <f t="shared" si="34"/>
        <v/>
      </c>
      <c r="W261" s="209" t="str">
        <f t="shared" si="35"/>
        <v/>
      </c>
      <c r="X261" s="233">
        <f t="shared" si="36"/>
        <v>0</v>
      </c>
      <c r="Y261" s="234">
        <f t="shared" si="37"/>
        <v>0</v>
      </c>
      <c r="Z261" s="234">
        <f t="shared" si="38"/>
        <v>0</v>
      </c>
    </row>
    <row r="262" spans="1:26">
      <c r="A262" s="235">
        <v>487</v>
      </c>
      <c r="B262" s="236" t="s">
        <v>187</v>
      </c>
      <c r="C262" s="237">
        <v>22</v>
      </c>
      <c r="D262" s="238">
        <v>16.606728766354362</v>
      </c>
      <c r="E262" s="239">
        <v>2007</v>
      </c>
      <c r="F262" s="237">
        <v>0</v>
      </c>
      <c r="G262" s="238">
        <v>0</v>
      </c>
      <c r="H262" s="240">
        <v>0</v>
      </c>
      <c r="I262" s="237">
        <v>22</v>
      </c>
      <c r="J262" s="238">
        <v>16.606728766354362</v>
      </c>
      <c r="K262" s="240">
        <v>2007</v>
      </c>
      <c r="M262" s="209">
        <f t="shared" si="39"/>
        <v>12.068</v>
      </c>
      <c r="N262" s="209">
        <f t="shared" si="40"/>
        <v>0</v>
      </c>
      <c r="O262" s="209">
        <f t="shared" si="41"/>
        <v>12.068</v>
      </c>
      <c r="P262" s="209">
        <f t="shared" si="42"/>
        <v>12.068</v>
      </c>
      <c r="Q262" s="209"/>
      <c r="R262" s="209" t="str">
        <f t="shared" si="30"/>
        <v/>
      </c>
      <c r="S262" s="209">
        <f t="shared" si="31"/>
        <v>12.068</v>
      </c>
      <c r="T262" s="209" t="str">
        <f t="shared" si="32"/>
        <v/>
      </c>
      <c r="U262" s="209">
        <f t="shared" si="33"/>
        <v>4.5387287663543621</v>
      </c>
      <c r="V262" s="209" t="str">
        <f t="shared" si="34"/>
        <v/>
      </c>
      <c r="W262" s="209" t="str">
        <f t="shared" si="35"/>
        <v/>
      </c>
      <c r="X262" s="233">
        <f t="shared" si="36"/>
        <v>0</v>
      </c>
      <c r="Y262" s="234">
        <f t="shared" si="37"/>
        <v>0</v>
      </c>
      <c r="Z262" s="234">
        <f t="shared" si="38"/>
        <v>0</v>
      </c>
    </row>
    <row r="263" spans="1:26">
      <c r="A263" s="235">
        <v>360</v>
      </c>
      <c r="B263" s="236" t="s">
        <v>187</v>
      </c>
      <c r="C263" s="237">
        <v>22</v>
      </c>
      <c r="D263" s="238">
        <v>7.1174715515965792</v>
      </c>
      <c r="E263" s="239">
        <v>2003</v>
      </c>
      <c r="F263" s="237">
        <v>0</v>
      </c>
      <c r="G263" s="238">
        <v>0</v>
      </c>
      <c r="H263" s="240">
        <v>0</v>
      </c>
      <c r="I263" s="237">
        <v>22</v>
      </c>
      <c r="J263" s="238">
        <v>7.1174715515965792</v>
      </c>
      <c r="K263" s="240">
        <v>2003</v>
      </c>
      <c r="M263" s="209">
        <f t="shared" si="39"/>
        <v>12.068</v>
      </c>
      <c r="N263" s="209">
        <f t="shared" si="40"/>
        <v>0</v>
      </c>
      <c r="O263" s="209">
        <f t="shared" si="41"/>
        <v>12.068</v>
      </c>
      <c r="P263" s="209">
        <f t="shared" si="42"/>
        <v>12.068</v>
      </c>
      <c r="Q263" s="209"/>
      <c r="R263" s="209" t="str">
        <f t="shared" si="30"/>
        <v/>
      </c>
      <c r="S263" s="209">
        <f t="shared" si="31"/>
        <v>7.1174715515965792</v>
      </c>
      <c r="T263" s="209" t="str">
        <f t="shared" si="32"/>
        <v/>
      </c>
      <c r="U263" s="209">
        <f t="shared" si="33"/>
        <v>0</v>
      </c>
      <c r="V263" s="209">
        <f t="shared" si="34"/>
        <v>4.8505284484034208</v>
      </c>
      <c r="W263" s="209">
        <f t="shared" si="35"/>
        <v>0.1</v>
      </c>
      <c r="X263" s="233">
        <f t="shared" si="36"/>
        <v>1</v>
      </c>
      <c r="Y263" s="234">
        <f t="shared" si="37"/>
        <v>1</v>
      </c>
      <c r="Z263" s="234">
        <f t="shared" si="38"/>
        <v>0</v>
      </c>
    </row>
    <row r="264" spans="1:26">
      <c r="A264" s="235">
        <v>855</v>
      </c>
      <c r="B264" s="236" t="s">
        <v>187</v>
      </c>
      <c r="C264" s="237">
        <v>23</v>
      </c>
      <c r="D264" s="238">
        <v>28.66706963950903</v>
      </c>
      <c r="E264" s="239">
        <v>2011</v>
      </c>
      <c r="F264" s="237">
        <v>0</v>
      </c>
      <c r="G264" s="238">
        <v>0</v>
      </c>
      <c r="H264" s="240">
        <v>0</v>
      </c>
      <c r="I264" s="237">
        <v>23</v>
      </c>
      <c r="J264" s="238">
        <v>28.66706963950903</v>
      </c>
      <c r="K264" s="240">
        <v>2011</v>
      </c>
      <c r="M264" s="209">
        <f t="shared" si="39"/>
        <v>12.36</v>
      </c>
      <c r="N264" s="209">
        <f t="shared" si="40"/>
        <v>0</v>
      </c>
      <c r="O264" s="209">
        <f t="shared" si="41"/>
        <v>12.36</v>
      </c>
      <c r="P264" s="209">
        <f t="shared" si="42"/>
        <v>12.36</v>
      </c>
      <c r="Q264" s="209"/>
      <c r="R264" s="209" t="str">
        <f t="shared" si="30"/>
        <v/>
      </c>
      <c r="S264" s="209">
        <f t="shared" si="31"/>
        <v>12.36</v>
      </c>
      <c r="T264" s="209" t="str">
        <f t="shared" si="32"/>
        <v/>
      </c>
      <c r="U264" s="209">
        <f t="shared" si="33"/>
        <v>16.307069639509031</v>
      </c>
      <c r="V264" s="209" t="str">
        <f t="shared" si="34"/>
        <v/>
      </c>
      <c r="W264" s="209" t="str">
        <f t="shared" si="35"/>
        <v/>
      </c>
      <c r="X264" s="233">
        <f t="shared" si="36"/>
        <v>0</v>
      </c>
      <c r="Y264" s="234">
        <f t="shared" si="37"/>
        <v>0</v>
      </c>
      <c r="Z264" s="234">
        <f t="shared" si="38"/>
        <v>0</v>
      </c>
    </row>
    <row r="265" spans="1:26">
      <c r="A265" s="235">
        <v>422</v>
      </c>
      <c r="B265" s="236" t="s">
        <v>187</v>
      </c>
      <c r="C265" s="237">
        <v>24</v>
      </c>
      <c r="D265" s="238">
        <v>13.650794587226329</v>
      </c>
      <c r="E265" s="239">
        <v>2003</v>
      </c>
      <c r="F265" s="237">
        <v>0</v>
      </c>
      <c r="G265" s="238">
        <v>0</v>
      </c>
      <c r="H265" s="240">
        <v>0</v>
      </c>
      <c r="I265" s="237">
        <v>24</v>
      </c>
      <c r="J265" s="238">
        <v>13.650794587226329</v>
      </c>
      <c r="K265" s="240">
        <v>2003</v>
      </c>
      <c r="M265" s="209">
        <f t="shared" si="39"/>
        <v>12.651999999999999</v>
      </c>
      <c r="N265" s="209">
        <f t="shared" si="40"/>
        <v>0</v>
      </c>
      <c r="O265" s="209">
        <f t="shared" si="41"/>
        <v>12.651999999999999</v>
      </c>
      <c r="P265" s="209">
        <f t="shared" si="42"/>
        <v>12.651999999999999</v>
      </c>
      <c r="Q265" s="209"/>
      <c r="R265" s="209" t="str">
        <f t="shared" si="30"/>
        <v/>
      </c>
      <c r="S265" s="209">
        <f t="shared" si="31"/>
        <v>12.651999999999999</v>
      </c>
      <c r="T265" s="209" t="str">
        <f t="shared" si="32"/>
        <v/>
      </c>
      <c r="U265" s="209">
        <f t="shared" si="33"/>
        <v>0.99879458722632997</v>
      </c>
      <c r="V265" s="209" t="str">
        <f t="shared" si="34"/>
        <v/>
      </c>
      <c r="W265" s="209" t="str">
        <f t="shared" si="35"/>
        <v/>
      </c>
      <c r="X265" s="233">
        <f t="shared" si="36"/>
        <v>0</v>
      </c>
      <c r="Y265" s="234">
        <f t="shared" si="37"/>
        <v>0</v>
      </c>
      <c r="Z265" s="234">
        <f t="shared" si="38"/>
        <v>0</v>
      </c>
    </row>
    <row r="266" spans="1:26">
      <c r="A266" s="235">
        <v>1284</v>
      </c>
      <c r="B266" s="236" t="s">
        <v>187</v>
      </c>
      <c r="C266" s="237">
        <v>24.1</v>
      </c>
      <c r="D266" s="238">
        <v>7.0843108002972475</v>
      </c>
      <c r="E266" s="239">
        <v>2013</v>
      </c>
      <c r="F266" s="237">
        <v>0</v>
      </c>
      <c r="G266" s="238">
        <v>0</v>
      </c>
      <c r="H266" s="240">
        <v>0</v>
      </c>
      <c r="I266" s="237">
        <v>24.1</v>
      </c>
      <c r="J266" s="238">
        <v>7.0843108002972475</v>
      </c>
      <c r="K266" s="240">
        <v>2013</v>
      </c>
      <c r="M266" s="209">
        <f t="shared" si="39"/>
        <v>12.6812</v>
      </c>
      <c r="N266" s="209">
        <f t="shared" si="40"/>
        <v>0</v>
      </c>
      <c r="O266" s="209">
        <f t="shared" si="41"/>
        <v>12.6812</v>
      </c>
      <c r="P266" s="209">
        <f t="shared" si="42"/>
        <v>12.6812</v>
      </c>
      <c r="Q266" s="209"/>
      <c r="R266" s="209" t="str">
        <f t="shared" si="30"/>
        <v/>
      </c>
      <c r="S266" s="209">
        <f t="shared" si="31"/>
        <v>7.0843108002972475</v>
      </c>
      <c r="T266" s="209" t="str">
        <f t="shared" si="32"/>
        <v/>
      </c>
      <c r="U266" s="209">
        <f t="shared" si="33"/>
        <v>0</v>
      </c>
      <c r="V266" s="209">
        <f t="shared" si="34"/>
        <v>5.4968891997027534</v>
      </c>
      <c r="W266" s="209">
        <f t="shared" si="35"/>
        <v>0.1</v>
      </c>
      <c r="X266" s="233">
        <f t="shared" si="36"/>
        <v>1</v>
      </c>
      <c r="Y266" s="234">
        <f t="shared" si="37"/>
        <v>1</v>
      </c>
      <c r="Z266" s="234">
        <f t="shared" si="38"/>
        <v>1</v>
      </c>
    </row>
    <row r="267" spans="1:26">
      <c r="A267" s="235">
        <v>443</v>
      </c>
      <c r="B267" s="236" t="s">
        <v>187</v>
      </c>
      <c r="C267" s="237">
        <v>24.3</v>
      </c>
      <c r="D267" s="238">
        <v>11.705577131494863</v>
      </c>
      <c r="E267" s="239">
        <v>2006</v>
      </c>
      <c r="F267" s="237">
        <v>0</v>
      </c>
      <c r="G267" s="238">
        <v>0</v>
      </c>
      <c r="H267" s="240">
        <v>0</v>
      </c>
      <c r="I267" s="237">
        <v>24.3</v>
      </c>
      <c r="J267" s="238">
        <v>11.705577131494863</v>
      </c>
      <c r="K267" s="240">
        <v>2006</v>
      </c>
      <c r="M267" s="209">
        <f t="shared" si="39"/>
        <v>12.739599999999999</v>
      </c>
      <c r="N267" s="209">
        <f t="shared" si="40"/>
        <v>0</v>
      </c>
      <c r="O267" s="209">
        <f t="shared" si="41"/>
        <v>12.739599999999999</v>
      </c>
      <c r="P267" s="209">
        <f t="shared" si="42"/>
        <v>12.739599999999999</v>
      </c>
      <c r="Q267" s="209"/>
      <c r="R267" s="209" t="str">
        <f t="shared" si="30"/>
        <v/>
      </c>
      <c r="S267" s="209">
        <f t="shared" si="31"/>
        <v>11.705577131494863</v>
      </c>
      <c r="T267" s="209" t="str">
        <f t="shared" si="32"/>
        <v/>
      </c>
      <c r="U267" s="209">
        <f t="shared" si="33"/>
        <v>0</v>
      </c>
      <c r="V267" s="209">
        <f t="shared" si="34"/>
        <v>0.93402286850513683</v>
      </c>
      <c r="W267" s="209">
        <f t="shared" si="35"/>
        <v>0.1</v>
      </c>
      <c r="X267" s="233">
        <f t="shared" si="36"/>
        <v>1</v>
      </c>
      <c r="Y267" s="234">
        <f t="shared" si="37"/>
        <v>1</v>
      </c>
      <c r="Z267" s="234">
        <f t="shared" si="38"/>
        <v>0</v>
      </c>
    </row>
    <row r="268" spans="1:26">
      <c r="A268" s="235">
        <v>851</v>
      </c>
      <c r="B268" s="236" t="s">
        <v>187</v>
      </c>
      <c r="C268" s="237">
        <v>25</v>
      </c>
      <c r="D268" s="238">
        <v>12.931754132918639</v>
      </c>
      <c r="E268" s="239">
        <v>2007</v>
      </c>
      <c r="F268" s="237">
        <v>0</v>
      </c>
      <c r="G268" s="238">
        <v>0</v>
      </c>
      <c r="H268" s="240">
        <v>0</v>
      </c>
      <c r="I268" s="237">
        <v>25</v>
      </c>
      <c r="J268" s="238">
        <v>12.931754132918639</v>
      </c>
      <c r="K268" s="240">
        <v>2007</v>
      </c>
      <c r="M268" s="209">
        <f t="shared" si="39"/>
        <v>12.944000000000001</v>
      </c>
      <c r="N268" s="209">
        <f t="shared" si="40"/>
        <v>0</v>
      </c>
      <c r="O268" s="209">
        <f t="shared" si="41"/>
        <v>12.944000000000001</v>
      </c>
      <c r="P268" s="209">
        <f t="shared" si="42"/>
        <v>12.944000000000001</v>
      </c>
      <c r="Q268" s="209"/>
      <c r="R268" s="209" t="str">
        <f t="shared" si="30"/>
        <v/>
      </c>
      <c r="S268" s="209">
        <f t="shared" si="31"/>
        <v>12.931754132918639</v>
      </c>
      <c r="T268" s="209" t="str">
        <f t="shared" si="32"/>
        <v/>
      </c>
      <c r="U268" s="209">
        <f t="shared" si="33"/>
        <v>0</v>
      </c>
      <c r="V268" s="209">
        <f t="shared" si="34"/>
        <v>1.2245867081361439E-2</v>
      </c>
      <c r="W268" s="209" t="str">
        <f t="shared" si="35"/>
        <v/>
      </c>
      <c r="X268" s="233">
        <f t="shared" si="36"/>
        <v>1</v>
      </c>
      <c r="Y268" s="234">
        <f t="shared" si="37"/>
        <v>1</v>
      </c>
      <c r="Z268" s="234">
        <f t="shared" si="38"/>
        <v>0</v>
      </c>
    </row>
    <row r="269" spans="1:26">
      <c r="A269" s="235">
        <v>865</v>
      </c>
      <c r="B269" s="236" t="s">
        <v>187</v>
      </c>
      <c r="C269" s="237">
        <v>25</v>
      </c>
      <c r="D269" s="238">
        <v>8.6091983279462436</v>
      </c>
      <c r="E269" s="239">
        <v>2007</v>
      </c>
      <c r="F269" s="237">
        <v>0</v>
      </c>
      <c r="G269" s="238">
        <v>0</v>
      </c>
      <c r="H269" s="240">
        <v>0</v>
      </c>
      <c r="I269" s="237">
        <v>25</v>
      </c>
      <c r="J269" s="238">
        <v>8.6091983279462436</v>
      </c>
      <c r="K269" s="240">
        <v>2007</v>
      </c>
      <c r="M269" s="209">
        <f t="shared" si="39"/>
        <v>12.944000000000001</v>
      </c>
      <c r="N269" s="209">
        <f t="shared" si="40"/>
        <v>0</v>
      </c>
      <c r="O269" s="209">
        <f t="shared" si="41"/>
        <v>12.944000000000001</v>
      </c>
      <c r="P269" s="209">
        <f t="shared" si="42"/>
        <v>12.944000000000001</v>
      </c>
      <c r="Q269" s="209"/>
      <c r="R269" s="209" t="str">
        <f t="shared" si="30"/>
        <v/>
      </c>
      <c r="S269" s="209">
        <f t="shared" si="31"/>
        <v>8.6091983279462436</v>
      </c>
      <c r="T269" s="209" t="str">
        <f t="shared" si="32"/>
        <v/>
      </c>
      <c r="U269" s="209">
        <f t="shared" si="33"/>
        <v>0</v>
      </c>
      <c r="V269" s="209">
        <f t="shared" si="34"/>
        <v>4.2348016720537576</v>
      </c>
      <c r="W269" s="209">
        <f t="shared" si="35"/>
        <v>0.1</v>
      </c>
      <c r="X269" s="233">
        <f t="shared" si="36"/>
        <v>1</v>
      </c>
      <c r="Y269" s="234">
        <f t="shared" si="37"/>
        <v>1</v>
      </c>
      <c r="Z269" s="234">
        <f t="shared" si="38"/>
        <v>0</v>
      </c>
    </row>
    <row r="270" spans="1:26">
      <c r="A270" s="235">
        <v>899</v>
      </c>
      <c r="B270" s="236" t="s">
        <v>187</v>
      </c>
      <c r="C270" s="237">
        <v>25</v>
      </c>
      <c r="D270" s="238">
        <v>15.17251837286627</v>
      </c>
      <c r="E270" s="239">
        <v>2010</v>
      </c>
      <c r="F270" s="237">
        <v>0</v>
      </c>
      <c r="G270" s="238">
        <v>0</v>
      </c>
      <c r="H270" s="240">
        <v>0</v>
      </c>
      <c r="I270" s="237">
        <v>25</v>
      </c>
      <c r="J270" s="238">
        <v>15.17251837286627</v>
      </c>
      <c r="K270" s="240">
        <v>2010</v>
      </c>
      <c r="M270" s="209">
        <f t="shared" ref="M270:M298" si="43">IF($C270&gt;0,20*($C$11+(MIN(7.5,$C270)*$D$11)+(MAX(MIN(9.5,$C270-7.5),0)*$E$11)+(MAX(MIN(23,$C270-17),0)*$F$11)+(MAX($C270-40,0)*$G$11))/1000000,0)</f>
        <v>12.944000000000001</v>
      </c>
      <c r="N270" s="209">
        <f t="shared" ref="N270:N298" si="44">O270-M270</f>
        <v>0</v>
      </c>
      <c r="O270" s="209">
        <f t="shared" ref="O270:O298" si="45">IF(I270&gt;0,20*($C$11+(MIN(7.5,I270)*$D$11)+(MAX(MIN(9.5,I270-7.5),0)*$E$11)+(MAX(MIN(23,I270-17),0)*$F$11)+(MAX(I270-40,0)*$G$11))/1000000,0)</f>
        <v>12.944000000000001</v>
      </c>
      <c r="P270" s="209">
        <f t="shared" ref="P270:P298" si="46">IF(B270="GF",M270,N270)</f>
        <v>12.944000000000001</v>
      </c>
      <c r="Q270" s="209"/>
      <c r="R270" s="209" t="str">
        <f t="shared" si="30"/>
        <v/>
      </c>
      <c r="S270" s="209">
        <f t="shared" si="31"/>
        <v>12.944000000000001</v>
      </c>
      <c r="T270" s="209" t="str">
        <f t="shared" si="32"/>
        <v/>
      </c>
      <c r="U270" s="209">
        <f t="shared" si="33"/>
        <v>2.2285183728662687</v>
      </c>
      <c r="V270" s="209" t="str">
        <f t="shared" si="34"/>
        <v/>
      </c>
      <c r="W270" s="209" t="str">
        <f t="shared" si="35"/>
        <v/>
      </c>
      <c r="X270" s="233">
        <f t="shared" si="36"/>
        <v>0</v>
      </c>
      <c r="Y270" s="234">
        <f t="shared" si="37"/>
        <v>0</v>
      </c>
      <c r="Z270" s="234">
        <f t="shared" si="38"/>
        <v>0</v>
      </c>
    </row>
    <row r="271" spans="1:26">
      <c r="A271" s="235">
        <v>433</v>
      </c>
      <c r="B271" s="236" t="s">
        <v>187</v>
      </c>
      <c r="C271" s="237">
        <v>25</v>
      </c>
      <c r="D271" s="238">
        <v>22.308265318441425</v>
      </c>
      <c r="E271" s="239">
        <v>2003</v>
      </c>
      <c r="F271" s="237">
        <v>0</v>
      </c>
      <c r="G271" s="238">
        <v>0</v>
      </c>
      <c r="H271" s="240">
        <v>0</v>
      </c>
      <c r="I271" s="237">
        <v>25</v>
      </c>
      <c r="J271" s="238">
        <v>22.308265318441425</v>
      </c>
      <c r="K271" s="240">
        <v>2003</v>
      </c>
      <c r="M271" s="209">
        <f t="shared" si="43"/>
        <v>12.944000000000001</v>
      </c>
      <c r="N271" s="209">
        <f t="shared" si="44"/>
        <v>0</v>
      </c>
      <c r="O271" s="209">
        <f t="shared" si="45"/>
        <v>12.944000000000001</v>
      </c>
      <c r="P271" s="209">
        <f t="shared" si="46"/>
        <v>12.944000000000001</v>
      </c>
      <c r="Q271" s="209"/>
      <c r="R271" s="209" t="str">
        <f t="shared" si="30"/>
        <v/>
      </c>
      <c r="S271" s="209">
        <f t="shared" si="31"/>
        <v>12.944000000000001</v>
      </c>
      <c r="T271" s="209" t="str">
        <f t="shared" si="32"/>
        <v/>
      </c>
      <c r="U271" s="209">
        <f t="shared" si="33"/>
        <v>9.364265318441424</v>
      </c>
      <c r="V271" s="209" t="str">
        <f t="shared" si="34"/>
        <v/>
      </c>
      <c r="W271" s="209" t="str">
        <f t="shared" si="35"/>
        <v/>
      </c>
      <c r="X271" s="233">
        <f t="shared" si="36"/>
        <v>0</v>
      </c>
      <c r="Y271" s="234">
        <f t="shared" si="37"/>
        <v>0</v>
      </c>
      <c r="Z271" s="234">
        <f t="shared" si="38"/>
        <v>0</v>
      </c>
    </row>
    <row r="272" spans="1:26">
      <c r="A272" s="235">
        <v>863</v>
      </c>
      <c r="B272" s="236" t="s">
        <v>187</v>
      </c>
      <c r="C272" s="237">
        <v>25</v>
      </c>
      <c r="D272" s="238">
        <v>8.2434360504581008</v>
      </c>
      <c r="E272" s="239">
        <v>2007</v>
      </c>
      <c r="F272" s="237">
        <v>0</v>
      </c>
      <c r="G272" s="238">
        <v>0</v>
      </c>
      <c r="H272" s="240">
        <v>0</v>
      </c>
      <c r="I272" s="237">
        <v>25</v>
      </c>
      <c r="J272" s="238">
        <v>8.2434360504581008</v>
      </c>
      <c r="K272" s="240">
        <v>2007</v>
      </c>
      <c r="M272" s="209">
        <f t="shared" si="43"/>
        <v>12.944000000000001</v>
      </c>
      <c r="N272" s="209">
        <f t="shared" si="44"/>
        <v>0</v>
      </c>
      <c r="O272" s="209">
        <f t="shared" si="45"/>
        <v>12.944000000000001</v>
      </c>
      <c r="P272" s="209">
        <f t="shared" si="46"/>
        <v>12.944000000000001</v>
      </c>
      <c r="Q272" s="209"/>
      <c r="R272" s="209" t="str">
        <f t="shared" si="30"/>
        <v/>
      </c>
      <c r="S272" s="209">
        <f t="shared" si="31"/>
        <v>8.2434360504581008</v>
      </c>
      <c r="T272" s="209" t="str">
        <f t="shared" si="32"/>
        <v/>
      </c>
      <c r="U272" s="209">
        <f t="shared" si="33"/>
        <v>0</v>
      </c>
      <c r="V272" s="209">
        <f t="shared" si="34"/>
        <v>4.6005639495419004</v>
      </c>
      <c r="W272" s="209">
        <f t="shared" si="35"/>
        <v>0.1</v>
      </c>
      <c r="X272" s="233">
        <f t="shared" si="36"/>
        <v>1</v>
      </c>
      <c r="Y272" s="234">
        <f t="shared" si="37"/>
        <v>1</v>
      </c>
      <c r="Z272" s="234">
        <f t="shared" si="38"/>
        <v>0</v>
      </c>
    </row>
    <row r="273" spans="1:26">
      <c r="A273" s="235">
        <v>864</v>
      </c>
      <c r="B273" s="236" t="s">
        <v>187</v>
      </c>
      <c r="C273" s="237">
        <v>25</v>
      </c>
      <c r="D273" s="238">
        <v>9.825778201045452</v>
      </c>
      <c r="E273" s="239">
        <v>2007</v>
      </c>
      <c r="F273" s="237">
        <v>0</v>
      </c>
      <c r="G273" s="238">
        <v>0</v>
      </c>
      <c r="H273" s="240">
        <v>0</v>
      </c>
      <c r="I273" s="237">
        <v>25</v>
      </c>
      <c r="J273" s="238">
        <v>9.825778201045452</v>
      </c>
      <c r="K273" s="240">
        <v>2007</v>
      </c>
      <c r="M273" s="209">
        <f t="shared" si="43"/>
        <v>12.944000000000001</v>
      </c>
      <c r="N273" s="209">
        <f t="shared" si="44"/>
        <v>0</v>
      </c>
      <c r="O273" s="209">
        <f t="shared" si="45"/>
        <v>12.944000000000001</v>
      </c>
      <c r="P273" s="209">
        <f t="shared" si="46"/>
        <v>12.944000000000001</v>
      </c>
      <c r="Q273" s="209"/>
      <c r="R273" s="209" t="str">
        <f t="shared" si="30"/>
        <v/>
      </c>
      <c r="S273" s="209">
        <f t="shared" si="31"/>
        <v>9.825778201045452</v>
      </c>
      <c r="T273" s="209" t="str">
        <f t="shared" si="32"/>
        <v/>
      </c>
      <c r="U273" s="209">
        <f t="shared" si="33"/>
        <v>0</v>
      </c>
      <c r="V273" s="209">
        <f t="shared" si="34"/>
        <v>3.0182217989545492</v>
      </c>
      <c r="W273" s="209">
        <f t="shared" si="35"/>
        <v>0.1</v>
      </c>
      <c r="X273" s="233">
        <f t="shared" si="36"/>
        <v>1</v>
      </c>
      <c r="Y273" s="234">
        <f t="shared" si="37"/>
        <v>1</v>
      </c>
      <c r="Z273" s="234">
        <f t="shared" si="38"/>
        <v>0</v>
      </c>
    </row>
    <row r="274" spans="1:26">
      <c r="A274" s="235">
        <v>1358</v>
      </c>
      <c r="B274" s="236" t="s">
        <v>187</v>
      </c>
      <c r="C274" s="237">
        <v>27</v>
      </c>
      <c r="D274" s="238">
        <v>13.07265503282744</v>
      </c>
      <c r="E274" s="239">
        <v>2013</v>
      </c>
      <c r="F274" s="237">
        <v>0</v>
      </c>
      <c r="G274" s="238">
        <v>0</v>
      </c>
      <c r="H274" s="240">
        <v>0</v>
      </c>
      <c r="I274" s="237">
        <v>27</v>
      </c>
      <c r="J274" s="238">
        <v>13.07265503282744</v>
      </c>
      <c r="K274" s="240">
        <v>2013</v>
      </c>
      <c r="M274" s="209">
        <f t="shared" si="43"/>
        <v>13.528</v>
      </c>
      <c r="N274" s="209">
        <f t="shared" si="44"/>
        <v>0</v>
      </c>
      <c r="O274" s="209">
        <f t="shared" si="45"/>
        <v>13.528</v>
      </c>
      <c r="P274" s="209">
        <f t="shared" si="46"/>
        <v>13.528</v>
      </c>
      <c r="Q274" s="209"/>
      <c r="R274" s="209" t="str">
        <f t="shared" si="30"/>
        <v/>
      </c>
      <c r="S274" s="209">
        <f t="shared" si="31"/>
        <v>13.07265503282744</v>
      </c>
      <c r="T274" s="209" t="str">
        <f t="shared" si="32"/>
        <v/>
      </c>
      <c r="U274" s="209">
        <f t="shared" si="33"/>
        <v>0</v>
      </c>
      <c r="V274" s="209">
        <f t="shared" si="34"/>
        <v>0.35534496717256125</v>
      </c>
      <c r="W274" s="209">
        <f t="shared" si="35"/>
        <v>0.1</v>
      </c>
      <c r="X274" s="233">
        <f t="shared" si="36"/>
        <v>1</v>
      </c>
      <c r="Y274" s="234">
        <f t="shared" si="37"/>
        <v>1</v>
      </c>
      <c r="Z274" s="234">
        <f t="shared" si="38"/>
        <v>0</v>
      </c>
    </row>
    <row r="275" spans="1:26">
      <c r="A275" s="235">
        <v>1358</v>
      </c>
      <c r="B275" s="236" t="s">
        <v>187</v>
      </c>
      <c r="C275" s="237">
        <v>27</v>
      </c>
      <c r="D275" s="238">
        <v>13.07265503282744</v>
      </c>
      <c r="E275" s="239">
        <v>2011</v>
      </c>
      <c r="F275" s="237">
        <v>0</v>
      </c>
      <c r="G275" s="238">
        <v>0</v>
      </c>
      <c r="H275" s="240">
        <v>0</v>
      </c>
      <c r="I275" s="237">
        <v>27</v>
      </c>
      <c r="J275" s="238">
        <v>13.07265503282744</v>
      </c>
      <c r="K275" s="240">
        <v>2011</v>
      </c>
      <c r="M275" s="209">
        <f t="shared" si="43"/>
        <v>13.528</v>
      </c>
      <c r="N275" s="209">
        <f t="shared" si="44"/>
        <v>0</v>
      </c>
      <c r="O275" s="209">
        <f t="shared" si="45"/>
        <v>13.528</v>
      </c>
      <c r="P275" s="209">
        <f t="shared" si="46"/>
        <v>13.528</v>
      </c>
      <c r="Q275" s="209"/>
      <c r="R275" s="209" t="str">
        <f t="shared" si="30"/>
        <v/>
      </c>
      <c r="S275" s="209">
        <f t="shared" si="31"/>
        <v>13.07265503282744</v>
      </c>
      <c r="T275" s="209" t="str">
        <f t="shared" si="32"/>
        <v/>
      </c>
      <c r="U275" s="209">
        <f t="shared" si="33"/>
        <v>0</v>
      </c>
      <c r="V275" s="209">
        <f t="shared" si="34"/>
        <v>0.35534496717256125</v>
      </c>
      <c r="W275" s="209">
        <f t="shared" si="35"/>
        <v>0.1</v>
      </c>
      <c r="X275" s="233">
        <f t="shared" si="36"/>
        <v>1</v>
      </c>
      <c r="Y275" s="234">
        <f t="shared" si="37"/>
        <v>1</v>
      </c>
      <c r="Z275" s="234">
        <f t="shared" si="38"/>
        <v>0</v>
      </c>
    </row>
    <row r="276" spans="1:26">
      <c r="A276" s="235">
        <v>584</v>
      </c>
      <c r="B276" s="236" t="s">
        <v>187</v>
      </c>
      <c r="C276" s="237">
        <v>28</v>
      </c>
      <c r="D276" s="238">
        <v>34.903749706800433</v>
      </c>
      <c r="E276" s="239">
        <v>2011</v>
      </c>
      <c r="F276" s="237">
        <v>0</v>
      </c>
      <c r="G276" s="238">
        <v>0</v>
      </c>
      <c r="H276" s="240">
        <v>0</v>
      </c>
      <c r="I276" s="237">
        <v>28</v>
      </c>
      <c r="J276" s="238">
        <v>34.903749706800433</v>
      </c>
      <c r="K276" s="240">
        <v>2011</v>
      </c>
      <c r="M276" s="209">
        <f t="shared" si="43"/>
        <v>13.82</v>
      </c>
      <c r="N276" s="209">
        <f t="shared" si="44"/>
        <v>0</v>
      </c>
      <c r="O276" s="209">
        <f t="shared" si="45"/>
        <v>13.82</v>
      </c>
      <c r="P276" s="209">
        <f t="shared" si="46"/>
        <v>13.82</v>
      </c>
      <c r="Q276" s="209"/>
      <c r="R276" s="209" t="str">
        <f t="shared" ref="R276:R298" si="47">IF(B276="UG",MIN(G276,P276),"")</f>
        <v/>
      </c>
      <c r="S276" s="209">
        <f t="shared" ref="S276:S298" si="48">IF(B276="GF",MIN(D276,P276),"")</f>
        <v>13.82</v>
      </c>
      <c r="T276" s="209" t="str">
        <f t="shared" ref="T276:T298" si="49">IF(B276="UG",G276-R276,"")</f>
        <v/>
      </c>
      <c r="U276" s="209">
        <f t="shared" ref="U276:U298" si="50">IF(B276="GF",D276-S276,"")</f>
        <v>21.083749706800432</v>
      </c>
      <c r="V276" s="209" t="str">
        <f t="shared" ref="V276:V298" si="51">IF(P276&gt;SUM(R276:S276),P276-SUM(R276:S276,W276),"")</f>
        <v/>
      </c>
      <c r="W276" s="209" t="str">
        <f t="shared" ref="W276:W298" si="52">IF((P276-SUM(R276:S276))&gt;0.1,0.1,"")</f>
        <v/>
      </c>
      <c r="X276" s="233">
        <f t="shared" ref="X276:X298" si="53">IF(OR(AND(B276="GF",P276&gt;=D276),AND(B276="UG",P276&gt;=G276)),1,0)</f>
        <v>0</v>
      </c>
      <c r="Y276" s="234">
        <f t="shared" ref="Y276:Y298" si="54">IF(OR(AND(B276="GF",P276&gt;D276),AND(B276="UG",P276&gt;G276)),1,0)</f>
        <v>0</v>
      </c>
      <c r="Z276" s="234">
        <f t="shared" ref="Z276:Z298" si="55">IF(OR(AND(B276="GF",(P276-D276)&gt;=5),AND(B276="UG",(P276-G276)&gt;=5)),1,0)</f>
        <v>0</v>
      </c>
    </row>
    <row r="277" spans="1:26">
      <c r="A277" s="235">
        <v>702</v>
      </c>
      <c r="B277" s="236" t="s">
        <v>187</v>
      </c>
      <c r="C277" s="237">
        <v>28.4</v>
      </c>
      <c r="D277" s="238">
        <v>5.2101531080390755</v>
      </c>
      <c r="E277" s="239">
        <v>2007</v>
      </c>
      <c r="F277" s="237">
        <v>0</v>
      </c>
      <c r="G277" s="238">
        <v>0</v>
      </c>
      <c r="H277" s="240">
        <v>0</v>
      </c>
      <c r="I277" s="237">
        <v>28.4</v>
      </c>
      <c r="J277" s="238">
        <v>5.2101531080390755</v>
      </c>
      <c r="K277" s="240">
        <v>2007</v>
      </c>
      <c r="M277" s="209">
        <f t="shared" si="43"/>
        <v>13.9368</v>
      </c>
      <c r="N277" s="209">
        <f t="shared" si="44"/>
        <v>0</v>
      </c>
      <c r="O277" s="209">
        <f t="shared" si="45"/>
        <v>13.9368</v>
      </c>
      <c r="P277" s="209">
        <f t="shared" si="46"/>
        <v>13.9368</v>
      </c>
      <c r="Q277" s="209"/>
      <c r="R277" s="209" t="str">
        <f t="shared" si="47"/>
        <v/>
      </c>
      <c r="S277" s="209">
        <f t="shared" si="48"/>
        <v>5.2101531080390755</v>
      </c>
      <c r="T277" s="209" t="str">
        <f t="shared" si="49"/>
        <v/>
      </c>
      <c r="U277" s="209">
        <f t="shared" si="50"/>
        <v>0</v>
      </c>
      <c r="V277" s="209">
        <f t="shared" si="51"/>
        <v>8.6266468919609238</v>
      </c>
      <c r="W277" s="209">
        <f t="shared" si="52"/>
        <v>0.1</v>
      </c>
      <c r="X277" s="233">
        <f t="shared" si="53"/>
        <v>1</v>
      </c>
      <c r="Y277" s="234">
        <f t="shared" si="54"/>
        <v>1</v>
      </c>
      <c r="Z277" s="234">
        <f t="shared" si="55"/>
        <v>1</v>
      </c>
    </row>
    <row r="278" spans="1:26">
      <c r="A278" s="235">
        <v>683</v>
      </c>
      <c r="B278" s="236" t="s">
        <v>187</v>
      </c>
      <c r="C278" s="237">
        <v>30</v>
      </c>
      <c r="D278" s="238">
        <v>16.03232257186292</v>
      </c>
      <c r="E278" s="239">
        <v>2011</v>
      </c>
      <c r="F278" s="237">
        <v>0</v>
      </c>
      <c r="G278" s="238">
        <v>0</v>
      </c>
      <c r="H278" s="240">
        <v>0</v>
      </c>
      <c r="I278" s="237">
        <v>30</v>
      </c>
      <c r="J278" s="238">
        <v>16.03232257186292</v>
      </c>
      <c r="K278" s="240">
        <v>2011</v>
      </c>
      <c r="M278" s="209">
        <f t="shared" si="43"/>
        <v>14.404</v>
      </c>
      <c r="N278" s="209">
        <f t="shared" si="44"/>
        <v>0</v>
      </c>
      <c r="O278" s="209">
        <f t="shared" si="45"/>
        <v>14.404</v>
      </c>
      <c r="P278" s="209">
        <f t="shared" si="46"/>
        <v>14.404</v>
      </c>
      <c r="Q278" s="209"/>
      <c r="R278" s="209" t="str">
        <f t="shared" si="47"/>
        <v/>
      </c>
      <c r="S278" s="209">
        <f t="shared" si="48"/>
        <v>14.404</v>
      </c>
      <c r="T278" s="209" t="str">
        <f t="shared" si="49"/>
        <v/>
      </c>
      <c r="U278" s="209">
        <f t="shared" si="50"/>
        <v>1.6283225718629204</v>
      </c>
      <c r="V278" s="209" t="str">
        <f t="shared" si="51"/>
        <v/>
      </c>
      <c r="W278" s="209" t="str">
        <f t="shared" si="52"/>
        <v/>
      </c>
      <c r="X278" s="233">
        <f t="shared" si="53"/>
        <v>0</v>
      </c>
      <c r="Y278" s="234">
        <f t="shared" si="54"/>
        <v>0</v>
      </c>
      <c r="Z278" s="234">
        <f t="shared" si="55"/>
        <v>0</v>
      </c>
    </row>
    <row r="279" spans="1:26">
      <c r="A279" s="235">
        <v>473</v>
      </c>
      <c r="B279" s="236" t="s">
        <v>187</v>
      </c>
      <c r="C279" s="237">
        <v>30</v>
      </c>
      <c r="D279" s="238">
        <v>14.998991377977235</v>
      </c>
      <c r="E279" s="239">
        <v>2003</v>
      </c>
      <c r="F279" s="237">
        <v>0</v>
      </c>
      <c r="G279" s="238">
        <v>0</v>
      </c>
      <c r="H279" s="240">
        <v>0</v>
      </c>
      <c r="I279" s="237">
        <v>30</v>
      </c>
      <c r="J279" s="238">
        <v>14.998991377977235</v>
      </c>
      <c r="K279" s="240">
        <v>2003</v>
      </c>
      <c r="M279" s="209">
        <f t="shared" si="43"/>
        <v>14.404</v>
      </c>
      <c r="N279" s="209">
        <f t="shared" si="44"/>
        <v>0</v>
      </c>
      <c r="O279" s="209">
        <f t="shared" si="45"/>
        <v>14.404</v>
      </c>
      <c r="P279" s="209">
        <f t="shared" si="46"/>
        <v>14.404</v>
      </c>
      <c r="Q279" s="209"/>
      <c r="R279" s="209" t="str">
        <f t="shared" si="47"/>
        <v/>
      </c>
      <c r="S279" s="209">
        <f t="shared" si="48"/>
        <v>14.404</v>
      </c>
      <c r="T279" s="209" t="str">
        <f t="shared" si="49"/>
        <v/>
      </c>
      <c r="U279" s="209">
        <f t="shared" si="50"/>
        <v>0.59499137797723556</v>
      </c>
      <c r="V279" s="209" t="str">
        <f t="shared" si="51"/>
        <v/>
      </c>
      <c r="W279" s="209" t="str">
        <f t="shared" si="52"/>
        <v/>
      </c>
      <c r="X279" s="233">
        <f t="shared" si="53"/>
        <v>0</v>
      </c>
      <c r="Y279" s="234">
        <f t="shared" si="54"/>
        <v>0</v>
      </c>
      <c r="Z279" s="234">
        <f t="shared" si="55"/>
        <v>0</v>
      </c>
    </row>
    <row r="280" spans="1:26">
      <c r="A280" s="235">
        <v>1349</v>
      </c>
      <c r="B280" s="236" t="s">
        <v>187</v>
      </c>
      <c r="C280" s="237">
        <v>34</v>
      </c>
      <c r="D280" s="238">
        <v>8.9679522578977586</v>
      </c>
      <c r="E280" s="239">
        <v>2013</v>
      </c>
      <c r="F280" s="237">
        <v>0</v>
      </c>
      <c r="G280" s="238">
        <v>0</v>
      </c>
      <c r="H280" s="240">
        <v>0</v>
      </c>
      <c r="I280" s="237">
        <v>34</v>
      </c>
      <c r="J280" s="238">
        <v>8.9679522578977586</v>
      </c>
      <c r="K280" s="240">
        <v>2013</v>
      </c>
      <c r="M280" s="209">
        <f t="shared" si="43"/>
        <v>15.571999999999999</v>
      </c>
      <c r="N280" s="209">
        <f t="shared" si="44"/>
        <v>0</v>
      </c>
      <c r="O280" s="209">
        <f t="shared" si="45"/>
        <v>15.571999999999999</v>
      </c>
      <c r="P280" s="209">
        <f t="shared" si="46"/>
        <v>15.571999999999999</v>
      </c>
      <c r="Q280" s="209"/>
      <c r="R280" s="209" t="str">
        <f t="shared" si="47"/>
        <v/>
      </c>
      <c r="S280" s="209">
        <f t="shared" si="48"/>
        <v>8.9679522578977586</v>
      </c>
      <c r="T280" s="209" t="str">
        <f t="shared" si="49"/>
        <v/>
      </c>
      <c r="U280" s="209">
        <f t="shared" si="50"/>
        <v>0</v>
      </c>
      <c r="V280" s="209">
        <f t="shared" si="51"/>
        <v>6.5040477421022409</v>
      </c>
      <c r="W280" s="209">
        <f t="shared" si="52"/>
        <v>0.1</v>
      </c>
      <c r="X280" s="233">
        <f t="shared" si="53"/>
        <v>1</v>
      </c>
      <c r="Y280" s="234">
        <f t="shared" si="54"/>
        <v>1</v>
      </c>
      <c r="Z280" s="234">
        <f t="shared" si="55"/>
        <v>1</v>
      </c>
    </row>
    <row r="281" spans="1:26">
      <c r="A281" s="235">
        <v>1404</v>
      </c>
      <c r="B281" s="236" t="s">
        <v>187</v>
      </c>
      <c r="C281" s="237">
        <v>35</v>
      </c>
      <c r="D281" s="238">
        <v>35.276341164894447</v>
      </c>
      <c r="E281" s="239">
        <v>2013</v>
      </c>
      <c r="F281" s="237">
        <v>0</v>
      </c>
      <c r="G281" s="238">
        <v>0</v>
      </c>
      <c r="H281" s="240">
        <v>0</v>
      </c>
      <c r="I281" s="237">
        <v>35</v>
      </c>
      <c r="J281" s="238">
        <v>35.276341164894447</v>
      </c>
      <c r="K281" s="240">
        <v>2013</v>
      </c>
      <c r="M281" s="209">
        <f t="shared" si="43"/>
        <v>15.864000000000001</v>
      </c>
      <c r="N281" s="209">
        <f t="shared" si="44"/>
        <v>0</v>
      </c>
      <c r="O281" s="209">
        <f t="shared" si="45"/>
        <v>15.864000000000001</v>
      </c>
      <c r="P281" s="209">
        <f t="shared" si="46"/>
        <v>15.864000000000001</v>
      </c>
      <c r="Q281" s="209"/>
      <c r="R281" s="209" t="str">
        <f t="shared" si="47"/>
        <v/>
      </c>
      <c r="S281" s="209">
        <f t="shared" si="48"/>
        <v>15.864000000000001</v>
      </c>
      <c r="T281" s="209" t="str">
        <f t="shared" si="49"/>
        <v/>
      </c>
      <c r="U281" s="209">
        <f t="shared" si="50"/>
        <v>19.412341164894446</v>
      </c>
      <c r="V281" s="209" t="str">
        <f t="shared" si="51"/>
        <v/>
      </c>
      <c r="W281" s="209" t="str">
        <f t="shared" si="52"/>
        <v/>
      </c>
      <c r="X281" s="233">
        <f t="shared" si="53"/>
        <v>0</v>
      </c>
      <c r="Y281" s="234">
        <f t="shared" si="54"/>
        <v>0</v>
      </c>
      <c r="Z281" s="234">
        <f t="shared" si="55"/>
        <v>0</v>
      </c>
    </row>
    <row r="282" spans="1:26">
      <c r="A282" s="235">
        <v>345</v>
      </c>
      <c r="B282" s="236" t="s">
        <v>187</v>
      </c>
      <c r="C282" s="237">
        <v>35</v>
      </c>
      <c r="D282" s="238">
        <v>8.3689831482940882</v>
      </c>
      <c r="E282" s="239">
        <v>2003</v>
      </c>
      <c r="F282" s="237">
        <v>0</v>
      </c>
      <c r="G282" s="238">
        <v>0</v>
      </c>
      <c r="H282" s="240">
        <v>0</v>
      </c>
      <c r="I282" s="237">
        <v>35</v>
      </c>
      <c r="J282" s="238">
        <v>8.3689831482940882</v>
      </c>
      <c r="K282" s="240">
        <v>2003</v>
      </c>
      <c r="M282" s="209">
        <f t="shared" si="43"/>
        <v>15.864000000000001</v>
      </c>
      <c r="N282" s="209">
        <f t="shared" si="44"/>
        <v>0</v>
      </c>
      <c r="O282" s="209">
        <f t="shared" si="45"/>
        <v>15.864000000000001</v>
      </c>
      <c r="P282" s="209">
        <f t="shared" si="46"/>
        <v>15.864000000000001</v>
      </c>
      <c r="Q282" s="209"/>
      <c r="R282" s="209" t="str">
        <f t="shared" si="47"/>
        <v/>
      </c>
      <c r="S282" s="209">
        <f t="shared" si="48"/>
        <v>8.3689831482940882</v>
      </c>
      <c r="T282" s="209" t="str">
        <f t="shared" si="49"/>
        <v/>
      </c>
      <c r="U282" s="209">
        <f t="shared" si="50"/>
        <v>0</v>
      </c>
      <c r="V282" s="209">
        <f t="shared" si="51"/>
        <v>7.3950168517059129</v>
      </c>
      <c r="W282" s="209">
        <f t="shared" si="52"/>
        <v>0.1</v>
      </c>
      <c r="X282" s="233">
        <f t="shared" si="53"/>
        <v>1</v>
      </c>
      <c r="Y282" s="234">
        <f t="shared" si="54"/>
        <v>1</v>
      </c>
      <c r="Z282" s="234">
        <f t="shared" si="55"/>
        <v>1</v>
      </c>
    </row>
    <row r="283" spans="1:26">
      <c r="A283" s="235">
        <v>769</v>
      </c>
      <c r="B283" s="236" t="s">
        <v>187</v>
      </c>
      <c r="C283" s="237">
        <v>40</v>
      </c>
      <c r="D283" s="238">
        <v>26.381292343151443</v>
      </c>
      <c r="E283" s="239">
        <v>2007</v>
      </c>
      <c r="F283" s="237">
        <v>0</v>
      </c>
      <c r="G283" s="238">
        <v>0</v>
      </c>
      <c r="H283" s="240">
        <v>0</v>
      </c>
      <c r="I283" s="237">
        <v>40</v>
      </c>
      <c r="J283" s="238">
        <v>26.381292343151443</v>
      </c>
      <c r="K283" s="240">
        <v>2007</v>
      </c>
      <c r="M283" s="209">
        <f t="shared" si="43"/>
        <v>17.324000000000002</v>
      </c>
      <c r="N283" s="209">
        <f t="shared" si="44"/>
        <v>0</v>
      </c>
      <c r="O283" s="209">
        <f t="shared" si="45"/>
        <v>17.324000000000002</v>
      </c>
      <c r="P283" s="209">
        <f t="shared" si="46"/>
        <v>17.324000000000002</v>
      </c>
      <c r="Q283" s="209"/>
      <c r="R283" s="209" t="str">
        <f t="shared" si="47"/>
        <v/>
      </c>
      <c r="S283" s="209">
        <f t="shared" si="48"/>
        <v>17.324000000000002</v>
      </c>
      <c r="T283" s="209" t="str">
        <f t="shared" si="49"/>
        <v/>
      </c>
      <c r="U283" s="209">
        <f t="shared" si="50"/>
        <v>9.0572923431514418</v>
      </c>
      <c r="V283" s="209" t="str">
        <f t="shared" si="51"/>
        <v/>
      </c>
      <c r="W283" s="209" t="str">
        <f t="shared" si="52"/>
        <v/>
      </c>
      <c r="X283" s="233">
        <f t="shared" si="53"/>
        <v>0</v>
      </c>
      <c r="Y283" s="234">
        <f t="shared" si="54"/>
        <v>0</v>
      </c>
      <c r="Z283" s="234">
        <f t="shared" si="55"/>
        <v>0</v>
      </c>
    </row>
    <row r="284" spans="1:26">
      <c r="A284" s="235">
        <v>944</v>
      </c>
      <c r="B284" s="236" t="s">
        <v>187</v>
      </c>
      <c r="C284" s="237">
        <v>43</v>
      </c>
      <c r="D284" s="238">
        <v>26.816090615909914</v>
      </c>
      <c r="E284" s="239">
        <v>2010</v>
      </c>
      <c r="F284" s="237">
        <v>0</v>
      </c>
      <c r="G284" s="238">
        <v>0</v>
      </c>
      <c r="H284" s="240">
        <v>0</v>
      </c>
      <c r="I284" s="237">
        <v>43</v>
      </c>
      <c r="J284" s="238">
        <v>26.816090615909914</v>
      </c>
      <c r="K284" s="240">
        <v>2010</v>
      </c>
      <c r="M284" s="209">
        <f t="shared" si="43"/>
        <v>17.888000000000002</v>
      </c>
      <c r="N284" s="209">
        <f t="shared" si="44"/>
        <v>0</v>
      </c>
      <c r="O284" s="209">
        <f t="shared" si="45"/>
        <v>17.888000000000002</v>
      </c>
      <c r="P284" s="209">
        <f t="shared" si="46"/>
        <v>17.888000000000002</v>
      </c>
      <c r="Q284" s="209"/>
      <c r="R284" s="209" t="str">
        <f t="shared" si="47"/>
        <v/>
      </c>
      <c r="S284" s="209">
        <f t="shared" si="48"/>
        <v>17.888000000000002</v>
      </c>
      <c r="T284" s="209" t="str">
        <f t="shared" si="49"/>
        <v/>
      </c>
      <c r="U284" s="209">
        <f t="shared" si="50"/>
        <v>8.9280906159099125</v>
      </c>
      <c r="V284" s="209" t="str">
        <f t="shared" si="51"/>
        <v/>
      </c>
      <c r="W284" s="209" t="str">
        <f t="shared" si="52"/>
        <v/>
      </c>
      <c r="X284" s="233">
        <f t="shared" si="53"/>
        <v>0</v>
      </c>
      <c r="Y284" s="234">
        <f t="shared" si="54"/>
        <v>0</v>
      </c>
      <c r="Z284" s="234">
        <f t="shared" si="55"/>
        <v>0</v>
      </c>
    </row>
    <row r="285" spans="1:26">
      <c r="A285" s="235">
        <v>1128</v>
      </c>
      <c r="B285" s="236" t="s">
        <v>187</v>
      </c>
      <c r="C285" s="237">
        <v>45</v>
      </c>
      <c r="D285" s="238">
        <v>63.556235718349399</v>
      </c>
      <c r="E285" s="239">
        <v>2013</v>
      </c>
      <c r="F285" s="237">
        <v>0</v>
      </c>
      <c r="G285" s="238">
        <v>0</v>
      </c>
      <c r="H285" s="240">
        <v>0</v>
      </c>
      <c r="I285" s="237">
        <v>45</v>
      </c>
      <c r="J285" s="238">
        <v>63.556235718349399</v>
      </c>
      <c r="K285" s="240">
        <v>2013</v>
      </c>
      <c r="M285" s="209">
        <f t="shared" si="43"/>
        <v>18.263999999999999</v>
      </c>
      <c r="N285" s="209">
        <f t="shared" si="44"/>
        <v>0</v>
      </c>
      <c r="O285" s="209">
        <f t="shared" si="45"/>
        <v>18.263999999999999</v>
      </c>
      <c r="P285" s="209">
        <f t="shared" si="46"/>
        <v>18.263999999999999</v>
      </c>
      <c r="Q285" s="209"/>
      <c r="R285" s="209" t="str">
        <f t="shared" si="47"/>
        <v/>
      </c>
      <c r="S285" s="209">
        <f t="shared" si="48"/>
        <v>18.263999999999999</v>
      </c>
      <c r="T285" s="209" t="str">
        <f t="shared" si="49"/>
        <v/>
      </c>
      <c r="U285" s="209">
        <f t="shared" si="50"/>
        <v>45.292235718349403</v>
      </c>
      <c r="V285" s="209" t="str">
        <f t="shared" si="51"/>
        <v/>
      </c>
      <c r="W285" s="209" t="str">
        <f t="shared" si="52"/>
        <v/>
      </c>
      <c r="X285" s="233">
        <f t="shared" si="53"/>
        <v>0</v>
      </c>
      <c r="Y285" s="234">
        <f t="shared" si="54"/>
        <v>0</v>
      </c>
      <c r="Z285" s="234">
        <f t="shared" si="55"/>
        <v>0</v>
      </c>
    </row>
    <row r="286" spans="1:26">
      <c r="A286" s="235">
        <v>834</v>
      </c>
      <c r="B286" s="236" t="s">
        <v>187</v>
      </c>
      <c r="C286" s="237">
        <v>45</v>
      </c>
      <c r="D286" s="238">
        <v>25.798393978216257</v>
      </c>
      <c r="E286" s="239">
        <v>2010</v>
      </c>
      <c r="F286" s="237">
        <v>0</v>
      </c>
      <c r="G286" s="238">
        <v>0</v>
      </c>
      <c r="H286" s="240">
        <v>0</v>
      </c>
      <c r="I286" s="237">
        <v>45</v>
      </c>
      <c r="J286" s="238">
        <v>25.798393978216257</v>
      </c>
      <c r="K286" s="240">
        <v>2010</v>
      </c>
      <c r="M286" s="209">
        <f t="shared" si="43"/>
        <v>18.263999999999999</v>
      </c>
      <c r="N286" s="209">
        <f t="shared" si="44"/>
        <v>0</v>
      </c>
      <c r="O286" s="209">
        <f t="shared" si="45"/>
        <v>18.263999999999999</v>
      </c>
      <c r="P286" s="209">
        <f t="shared" si="46"/>
        <v>18.263999999999999</v>
      </c>
      <c r="Q286" s="209"/>
      <c r="R286" s="209" t="str">
        <f t="shared" si="47"/>
        <v/>
      </c>
      <c r="S286" s="209">
        <f t="shared" si="48"/>
        <v>18.263999999999999</v>
      </c>
      <c r="T286" s="209" t="str">
        <f t="shared" si="49"/>
        <v/>
      </c>
      <c r="U286" s="209">
        <f t="shared" si="50"/>
        <v>7.5343939782162579</v>
      </c>
      <c r="V286" s="209" t="str">
        <f t="shared" si="51"/>
        <v/>
      </c>
      <c r="W286" s="209" t="str">
        <f t="shared" si="52"/>
        <v/>
      </c>
      <c r="X286" s="233">
        <f t="shared" si="53"/>
        <v>0</v>
      </c>
      <c r="Y286" s="234">
        <f t="shared" si="54"/>
        <v>0</v>
      </c>
      <c r="Z286" s="234">
        <f t="shared" si="55"/>
        <v>0</v>
      </c>
    </row>
    <row r="287" spans="1:26">
      <c r="A287" s="235">
        <v>561</v>
      </c>
      <c r="B287" s="236" t="s">
        <v>187</v>
      </c>
      <c r="C287" s="237">
        <v>46</v>
      </c>
      <c r="D287" s="238">
        <v>58.100097147658744</v>
      </c>
      <c r="E287" s="239">
        <v>2011</v>
      </c>
      <c r="F287" s="237">
        <v>0</v>
      </c>
      <c r="G287" s="238">
        <v>0</v>
      </c>
      <c r="H287" s="240">
        <v>0</v>
      </c>
      <c r="I287" s="237">
        <v>46</v>
      </c>
      <c r="J287" s="238">
        <v>58.100097147658744</v>
      </c>
      <c r="K287" s="240">
        <v>2011</v>
      </c>
      <c r="M287" s="209">
        <f t="shared" si="43"/>
        <v>18.452000000000002</v>
      </c>
      <c r="N287" s="209">
        <f t="shared" si="44"/>
        <v>0</v>
      </c>
      <c r="O287" s="209">
        <f t="shared" si="45"/>
        <v>18.452000000000002</v>
      </c>
      <c r="P287" s="209">
        <f t="shared" si="46"/>
        <v>18.452000000000002</v>
      </c>
      <c r="Q287" s="209"/>
      <c r="R287" s="209" t="str">
        <f t="shared" si="47"/>
        <v/>
      </c>
      <c r="S287" s="209">
        <f t="shared" si="48"/>
        <v>18.452000000000002</v>
      </c>
      <c r="T287" s="209" t="str">
        <f t="shared" si="49"/>
        <v/>
      </c>
      <c r="U287" s="209">
        <f t="shared" si="50"/>
        <v>39.648097147658746</v>
      </c>
      <c r="V287" s="209" t="str">
        <f t="shared" si="51"/>
        <v/>
      </c>
      <c r="W287" s="209" t="str">
        <f t="shared" si="52"/>
        <v/>
      </c>
      <c r="X287" s="233">
        <f t="shared" si="53"/>
        <v>0</v>
      </c>
      <c r="Y287" s="234">
        <f t="shared" si="54"/>
        <v>0</v>
      </c>
      <c r="Z287" s="234">
        <f t="shared" si="55"/>
        <v>0</v>
      </c>
    </row>
    <row r="288" spans="1:26">
      <c r="A288" s="235">
        <v>1258</v>
      </c>
      <c r="B288" s="236" t="s">
        <v>187</v>
      </c>
      <c r="C288" s="237">
        <v>46</v>
      </c>
      <c r="D288" s="238">
        <v>53.518330212347877</v>
      </c>
      <c r="E288" s="239">
        <v>2017</v>
      </c>
      <c r="F288" s="237">
        <v>0</v>
      </c>
      <c r="G288" s="238">
        <v>0</v>
      </c>
      <c r="H288" s="240">
        <v>0</v>
      </c>
      <c r="I288" s="237">
        <v>46</v>
      </c>
      <c r="J288" s="238">
        <v>53.518330212347877</v>
      </c>
      <c r="K288" s="240">
        <v>2017</v>
      </c>
      <c r="M288" s="209">
        <f t="shared" si="43"/>
        <v>18.452000000000002</v>
      </c>
      <c r="N288" s="209">
        <f t="shared" si="44"/>
        <v>0</v>
      </c>
      <c r="O288" s="209">
        <f t="shared" si="45"/>
        <v>18.452000000000002</v>
      </c>
      <c r="P288" s="209">
        <f t="shared" si="46"/>
        <v>18.452000000000002</v>
      </c>
      <c r="Q288" s="209"/>
      <c r="R288" s="209" t="str">
        <f t="shared" si="47"/>
        <v/>
      </c>
      <c r="S288" s="209">
        <f t="shared" si="48"/>
        <v>18.452000000000002</v>
      </c>
      <c r="T288" s="209" t="str">
        <f t="shared" si="49"/>
        <v/>
      </c>
      <c r="U288" s="209">
        <f t="shared" si="50"/>
        <v>35.066330212347879</v>
      </c>
      <c r="V288" s="209" t="str">
        <f t="shared" si="51"/>
        <v/>
      </c>
      <c r="W288" s="209" t="str">
        <f t="shared" si="52"/>
        <v/>
      </c>
      <c r="X288" s="233">
        <f t="shared" si="53"/>
        <v>0</v>
      </c>
      <c r="Y288" s="234">
        <f t="shared" si="54"/>
        <v>0</v>
      </c>
      <c r="Z288" s="234">
        <f t="shared" si="55"/>
        <v>0</v>
      </c>
    </row>
    <row r="289" spans="1:27">
      <c r="A289" s="235" t="s">
        <v>211</v>
      </c>
      <c r="B289" s="236" t="s">
        <v>187</v>
      </c>
      <c r="C289" s="237">
        <v>46.55</v>
      </c>
      <c r="D289" s="238">
        <v>7.1936227504100643</v>
      </c>
      <c r="E289" s="239">
        <v>1991</v>
      </c>
      <c r="F289" s="237">
        <v>0</v>
      </c>
      <c r="G289" s="238">
        <v>0</v>
      </c>
      <c r="H289" s="240">
        <v>0</v>
      </c>
      <c r="I289" s="237">
        <v>46.55</v>
      </c>
      <c r="J289" s="238">
        <v>7.1936227504100643</v>
      </c>
      <c r="K289" s="240">
        <v>1991</v>
      </c>
      <c r="M289" s="209">
        <f t="shared" si="43"/>
        <v>18.555399999999999</v>
      </c>
      <c r="N289" s="209">
        <f t="shared" si="44"/>
        <v>0</v>
      </c>
      <c r="O289" s="209">
        <f t="shared" si="45"/>
        <v>18.555399999999999</v>
      </c>
      <c r="P289" s="209">
        <f t="shared" si="46"/>
        <v>18.555399999999999</v>
      </c>
      <c r="Q289" s="209"/>
      <c r="R289" s="209" t="str">
        <f t="shared" si="47"/>
        <v/>
      </c>
      <c r="S289" s="209">
        <f t="shared" si="48"/>
        <v>7.1936227504100643</v>
      </c>
      <c r="T289" s="209" t="str">
        <f t="shared" si="49"/>
        <v/>
      </c>
      <c r="U289" s="209">
        <f t="shared" si="50"/>
        <v>0</v>
      </c>
      <c r="V289" s="209">
        <f t="shared" si="51"/>
        <v>11.261777249589935</v>
      </c>
      <c r="W289" s="209">
        <f t="shared" si="52"/>
        <v>0.1</v>
      </c>
      <c r="X289" s="233">
        <f t="shared" si="53"/>
        <v>1</v>
      </c>
      <c r="Y289" s="234">
        <f t="shared" si="54"/>
        <v>1</v>
      </c>
      <c r="Z289" s="234">
        <f t="shared" si="55"/>
        <v>1</v>
      </c>
    </row>
    <row r="290" spans="1:27">
      <c r="A290" s="235">
        <v>1214</v>
      </c>
      <c r="B290" s="236" t="s">
        <v>187</v>
      </c>
      <c r="C290" s="237">
        <v>52</v>
      </c>
      <c r="D290" s="238">
        <v>22.631695273294461</v>
      </c>
      <c r="E290" s="239">
        <v>2013</v>
      </c>
      <c r="F290" s="237">
        <v>0</v>
      </c>
      <c r="G290" s="238">
        <v>0</v>
      </c>
      <c r="H290" s="240">
        <v>0</v>
      </c>
      <c r="I290" s="237">
        <v>52</v>
      </c>
      <c r="J290" s="238">
        <v>22.631695273294461</v>
      </c>
      <c r="K290" s="240">
        <v>2013</v>
      </c>
      <c r="M290" s="209">
        <f t="shared" si="43"/>
        <v>19.579999999999998</v>
      </c>
      <c r="N290" s="209">
        <f t="shared" si="44"/>
        <v>0</v>
      </c>
      <c r="O290" s="209">
        <f t="shared" si="45"/>
        <v>19.579999999999998</v>
      </c>
      <c r="P290" s="209">
        <f t="shared" si="46"/>
        <v>19.579999999999998</v>
      </c>
      <c r="Q290" s="209"/>
      <c r="R290" s="209" t="str">
        <f t="shared" si="47"/>
        <v/>
      </c>
      <c r="S290" s="209">
        <f t="shared" si="48"/>
        <v>19.579999999999998</v>
      </c>
      <c r="T290" s="209" t="str">
        <f t="shared" si="49"/>
        <v/>
      </c>
      <c r="U290" s="209">
        <f t="shared" si="50"/>
        <v>3.0516952732944631</v>
      </c>
      <c r="V290" s="209" t="str">
        <f t="shared" si="51"/>
        <v/>
      </c>
      <c r="W290" s="209" t="str">
        <f t="shared" si="52"/>
        <v/>
      </c>
      <c r="X290" s="233">
        <f t="shared" si="53"/>
        <v>0</v>
      </c>
      <c r="Y290" s="234">
        <f t="shared" si="54"/>
        <v>0</v>
      </c>
      <c r="Z290" s="234">
        <f t="shared" si="55"/>
        <v>0</v>
      </c>
    </row>
    <row r="291" spans="1:27">
      <c r="A291" s="235" t="s">
        <v>212</v>
      </c>
      <c r="B291" s="236" t="s">
        <v>187</v>
      </c>
      <c r="C291" s="237">
        <v>56.8</v>
      </c>
      <c r="D291" s="238">
        <v>17.594466678549747</v>
      </c>
      <c r="E291" s="239">
        <v>1990</v>
      </c>
      <c r="F291" s="237">
        <v>0</v>
      </c>
      <c r="G291" s="238">
        <v>0</v>
      </c>
      <c r="H291" s="240">
        <v>0</v>
      </c>
      <c r="I291" s="237">
        <v>56.8</v>
      </c>
      <c r="J291" s="238">
        <v>17.594466678549747</v>
      </c>
      <c r="K291" s="240">
        <v>1990</v>
      </c>
      <c r="M291" s="209">
        <f t="shared" si="43"/>
        <v>20.482399999999998</v>
      </c>
      <c r="N291" s="209">
        <f t="shared" si="44"/>
        <v>0</v>
      </c>
      <c r="O291" s="209">
        <f t="shared" si="45"/>
        <v>20.482399999999998</v>
      </c>
      <c r="P291" s="209">
        <f t="shared" si="46"/>
        <v>20.482399999999998</v>
      </c>
      <c r="Q291" s="209"/>
      <c r="R291" s="209" t="str">
        <f t="shared" si="47"/>
        <v/>
      </c>
      <c r="S291" s="209">
        <f t="shared" si="48"/>
        <v>17.594466678549747</v>
      </c>
      <c r="T291" s="209" t="str">
        <f t="shared" si="49"/>
        <v/>
      </c>
      <c r="U291" s="209">
        <f t="shared" si="50"/>
        <v>0</v>
      </c>
      <c r="V291" s="209">
        <f t="shared" si="51"/>
        <v>2.7879333214502502</v>
      </c>
      <c r="W291" s="209">
        <f t="shared" si="52"/>
        <v>0.1</v>
      </c>
      <c r="X291" s="233">
        <f t="shared" si="53"/>
        <v>1</v>
      </c>
      <c r="Y291" s="234">
        <f t="shared" si="54"/>
        <v>1</v>
      </c>
      <c r="Z291" s="234">
        <f t="shared" si="55"/>
        <v>0</v>
      </c>
    </row>
    <row r="292" spans="1:27">
      <c r="A292" s="235">
        <v>948</v>
      </c>
      <c r="B292" s="236" t="s">
        <v>187</v>
      </c>
      <c r="C292" s="237">
        <v>57</v>
      </c>
      <c r="D292" s="238">
        <v>12.653662771089085</v>
      </c>
      <c r="E292" s="239">
        <v>2014</v>
      </c>
      <c r="F292" s="237">
        <v>0</v>
      </c>
      <c r="G292" s="238">
        <v>0</v>
      </c>
      <c r="H292" s="240">
        <v>0</v>
      </c>
      <c r="I292" s="237">
        <v>57</v>
      </c>
      <c r="J292" s="238">
        <v>12.653662771089085</v>
      </c>
      <c r="K292" s="240">
        <v>2014</v>
      </c>
      <c r="M292" s="209">
        <f t="shared" si="43"/>
        <v>20.52</v>
      </c>
      <c r="N292" s="209">
        <f t="shared" si="44"/>
        <v>0</v>
      </c>
      <c r="O292" s="209">
        <f t="shared" si="45"/>
        <v>20.52</v>
      </c>
      <c r="P292" s="209">
        <f t="shared" si="46"/>
        <v>20.52</v>
      </c>
      <c r="Q292" s="209"/>
      <c r="R292" s="209" t="str">
        <f t="shared" si="47"/>
        <v/>
      </c>
      <c r="S292" s="209">
        <f t="shared" si="48"/>
        <v>12.653662771089085</v>
      </c>
      <c r="T292" s="209" t="str">
        <f t="shared" si="49"/>
        <v/>
      </c>
      <c r="U292" s="209">
        <f t="shared" si="50"/>
        <v>0</v>
      </c>
      <c r="V292" s="209">
        <f t="shared" si="51"/>
        <v>7.7663372289109152</v>
      </c>
      <c r="W292" s="209">
        <f t="shared" si="52"/>
        <v>0.1</v>
      </c>
      <c r="X292" s="233">
        <f t="shared" si="53"/>
        <v>1</v>
      </c>
      <c r="Y292" s="234">
        <f t="shared" si="54"/>
        <v>1</v>
      </c>
      <c r="Z292" s="234">
        <f t="shared" si="55"/>
        <v>1</v>
      </c>
    </row>
    <row r="293" spans="1:27">
      <c r="A293" s="235">
        <v>927</v>
      </c>
      <c r="B293" s="236" t="s">
        <v>187</v>
      </c>
      <c r="C293" s="237">
        <v>60</v>
      </c>
      <c r="D293" s="238">
        <v>25.887106037100622</v>
      </c>
      <c r="E293" s="239">
        <v>2011</v>
      </c>
      <c r="F293" s="237">
        <v>0</v>
      </c>
      <c r="G293" s="238">
        <v>0</v>
      </c>
      <c r="H293" s="240">
        <v>0</v>
      </c>
      <c r="I293" s="237">
        <v>60</v>
      </c>
      <c r="J293" s="238">
        <v>25.887106037100622</v>
      </c>
      <c r="K293" s="240">
        <v>2011</v>
      </c>
      <c r="M293" s="209">
        <f t="shared" si="43"/>
        <v>21.084</v>
      </c>
      <c r="N293" s="209">
        <f t="shared" si="44"/>
        <v>0</v>
      </c>
      <c r="O293" s="209">
        <f t="shared" si="45"/>
        <v>21.084</v>
      </c>
      <c r="P293" s="209">
        <f t="shared" si="46"/>
        <v>21.084</v>
      </c>
      <c r="Q293" s="209"/>
      <c r="R293" s="209" t="str">
        <f t="shared" si="47"/>
        <v/>
      </c>
      <c r="S293" s="209">
        <f t="shared" si="48"/>
        <v>21.084</v>
      </c>
      <c r="T293" s="209" t="str">
        <f t="shared" si="49"/>
        <v/>
      </c>
      <c r="U293" s="209">
        <f t="shared" si="50"/>
        <v>4.8031060371006227</v>
      </c>
      <c r="V293" s="209" t="str">
        <f t="shared" si="51"/>
        <v/>
      </c>
      <c r="W293" s="209" t="str">
        <f t="shared" si="52"/>
        <v/>
      </c>
      <c r="X293" s="233">
        <f t="shared" si="53"/>
        <v>0</v>
      </c>
      <c r="Y293" s="234">
        <f t="shared" si="54"/>
        <v>0</v>
      </c>
      <c r="Z293" s="234">
        <f t="shared" si="55"/>
        <v>0</v>
      </c>
    </row>
    <row r="294" spans="1:27">
      <c r="A294" s="235">
        <v>1074</v>
      </c>
      <c r="B294" s="236" t="s">
        <v>187</v>
      </c>
      <c r="C294" s="237">
        <v>67</v>
      </c>
      <c r="D294" s="238">
        <v>43.13883453102715</v>
      </c>
      <c r="E294" s="239">
        <v>2011</v>
      </c>
      <c r="F294" s="237">
        <v>0</v>
      </c>
      <c r="G294" s="238">
        <v>0</v>
      </c>
      <c r="H294" s="240">
        <v>0</v>
      </c>
      <c r="I294" s="237">
        <v>67</v>
      </c>
      <c r="J294" s="238">
        <v>43.13883453102715</v>
      </c>
      <c r="K294" s="240">
        <v>2011</v>
      </c>
      <c r="M294" s="209">
        <f t="shared" si="43"/>
        <v>22.4</v>
      </c>
      <c r="N294" s="209">
        <f t="shared" si="44"/>
        <v>0</v>
      </c>
      <c r="O294" s="209">
        <f t="shared" si="45"/>
        <v>22.4</v>
      </c>
      <c r="P294" s="209">
        <f t="shared" si="46"/>
        <v>22.4</v>
      </c>
      <c r="Q294" s="209"/>
      <c r="R294" s="209" t="str">
        <f t="shared" si="47"/>
        <v/>
      </c>
      <c r="S294" s="209">
        <f t="shared" si="48"/>
        <v>22.4</v>
      </c>
      <c r="T294" s="209" t="str">
        <f t="shared" si="49"/>
        <v/>
      </c>
      <c r="U294" s="209">
        <f t="shared" si="50"/>
        <v>20.738834531027152</v>
      </c>
      <c r="V294" s="209" t="str">
        <f t="shared" si="51"/>
        <v/>
      </c>
      <c r="W294" s="209" t="str">
        <f t="shared" si="52"/>
        <v/>
      </c>
      <c r="X294" s="233">
        <f t="shared" si="53"/>
        <v>0</v>
      </c>
      <c r="Y294" s="234">
        <f t="shared" si="54"/>
        <v>0</v>
      </c>
      <c r="Z294" s="234">
        <f t="shared" si="55"/>
        <v>0</v>
      </c>
    </row>
    <row r="295" spans="1:27">
      <c r="A295" s="235" t="s">
        <v>213</v>
      </c>
      <c r="B295" s="236" t="s">
        <v>187</v>
      </c>
      <c r="C295" s="237">
        <v>81.575999999999993</v>
      </c>
      <c r="D295" s="238">
        <v>14.026199251012313</v>
      </c>
      <c r="E295" s="239">
        <v>1988</v>
      </c>
      <c r="F295" s="237">
        <v>0</v>
      </c>
      <c r="G295" s="238">
        <v>0</v>
      </c>
      <c r="H295" s="240">
        <v>0</v>
      </c>
      <c r="I295" s="237">
        <v>81.575999999999993</v>
      </c>
      <c r="J295" s="238">
        <v>14.026199251012313</v>
      </c>
      <c r="K295" s="240">
        <v>1988</v>
      </c>
      <c r="M295" s="209">
        <f t="shared" si="43"/>
        <v>25.140288000000002</v>
      </c>
      <c r="N295" s="209">
        <f t="shared" si="44"/>
        <v>0</v>
      </c>
      <c r="O295" s="209">
        <f t="shared" si="45"/>
        <v>25.140288000000002</v>
      </c>
      <c r="P295" s="209">
        <f t="shared" si="46"/>
        <v>25.140288000000002</v>
      </c>
      <c r="Q295" s="209"/>
      <c r="R295" s="209" t="str">
        <f t="shared" si="47"/>
        <v/>
      </c>
      <c r="S295" s="209">
        <f t="shared" si="48"/>
        <v>14.026199251012313</v>
      </c>
      <c r="T295" s="209" t="str">
        <f t="shared" si="49"/>
        <v/>
      </c>
      <c r="U295" s="209">
        <f t="shared" si="50"/>
        <v>0</v>
      </c>
      <c r="V295" s="209">
        <f t="shared" si="51"/>
        <v>11.014088748987689</v>
      </c>
      <c r="W295" s="209">
        <f t="shared" si="52"/>
        <v>0.1</v>
      </c>
      <c r="X295" s="233">
        <f t="shared" si="53"/>
        <v>1</v>
      </c>
      <c r="Y295" s="234">
        <f t="shared" si="54"/>
        <v>1</v>
      </c>
      <c r="Z295" s="234">
        <f t="shared" si="55"/>
        <v>1</v>
      </c>
    </row>
    <row r="296" spans="1:27">
      <c r="A296" s="235" t="s">
        <v>214</v>
      </c>
      <c r="B296" s="236" t="s">
        <v>187</v>
      </c>
      <c r="C296" s="237">
        <v>95.2</v>
      </c>
      <c r="D296" s="238">
        <v>14.219904176944949</v>
      </c>
      <c r="E296" s="239">
        <v>1999</v>
      </c>
      <c r="F296" s="237">
        <v>0</v>
      </c>
      <c r="G296" s="238">
        <v>0</v>
      </c>
      <c r="H296" s="240">
        <v>0</v>
      </c>
      <c r="I296" s="237">
        <v>95.2</v>
      </c>
      <c r="J296" s="238">
        <v>14.219904176944949</v>
      </c>
      <c r="K296" s="240">
        <v>1999</v>
      </c>
      <c r="M296" s="209">
        <f t="shared" si="43"/>
        <v>27.701599999999999</v>
      </c>
      <c r="N296" s="209">
        <f t="shared" si="44"/>
        <v>0</v>
      </c>
      <c r="O296" s="209">
        <f t="shared" si="45"/>
        <v>27.701599999999999</v>
      </c>
      <c r="P296" s="209">
        <f t="shared" si="46"/>
        <v>27.701599999999999</v>
      </c>
      <c r="Q296" s="209"/>
      <c r="R296" s="209" t="str">
        <f t="shared" si="47"/>
        <v/>
      </c>
      <c r="S296" s="209">
        <f t="shared" si="48"/>
        <v>14.219904176944949</v>
      </c>
      <c r="T296" s="209" t="str">
        <f t="shared" si="49"/>
        <v/>
      </c>
      <c r="U296" s="209">
        <f t="shared" si="50"/>
        <v>0</v>
      </c>
      <c r="V296" s="209">
        <f t="shared" si="51"/>
        <v>13.38169582305505</v>
      </c>
      <c r="W296" s="209">
        <f t="shared" si="52"/>
        <v>0.1</v>
      </c>
      <c r="X296" s="233">
        <f t="shared" si="53"/>
        <v>1</v>
      </c>
      <c r="Y296" s="234">
        <f t="shared" si="54"/>
        <v>1</v>
      </c>
      <c r="Z296" s="234">
        <f t="shared" si="55"/>
        <v>1</v>
      </c>
    </row>
    <row r="297" spans="1:27">
      <c r="A297" s="235">
        <v>559</v>
      </c>
      <c r="B297" s="236" t="s">
        <v>187</v>
      </c>
      <c r="C297" s="237">
        <v>115</v>
      </c>
      <c r="D297" s="238">
        <v>56.859498956472109</v>
      </c>
      <c r="E297" s="239">
        <v>2011</v>
      </c>
      <c r="F297" s="237">
        <v>0</v>
      </c>
      <c r="G297" s="238">
        <v>0</v>
      </c>
      <c r="H297" s="240">
        <v>0</v>
      </c>
      <c r="I297" s="237">
        <v>115</v>
      </c>
      <c r="J297" s="238">
        <v>56.859498956472109</v>
      </c>
      <c r="K297" s="240">
        <v>2011</v>
      </c>
      <c r="M297" s="209">
        <f t="shared" si="43"/>
        <v>31.423999999999999</v>
      </c>
      <c r="N297" s="209">
        <f t="shared" si="44"/>
        <v>0</v>
      </c>
      <c r="O297" s="209">
        <f t="shared" si="45"/>
        <v>31.423999999999999</v>
      </c>
      <c r="P297" s="209">
        <f t="shared" si="46"/>
        <v>31.423999999999999</v>
      </c>
      <c r="Q297" s="209"/>
      <c r="R297" s="209" t="str">
        <f t="shared" si="47"/>
        <v/>
      </c>
      <c r="S297" s="209">
        <f t="shared" si="48"/>
        <v>31.423999999999999</v>
      </c>
      <c r="T297" s="209" t="str">
        <f t="shared" si="49"/>
        <v/>
      </c>
      <c r="U297" s="209">
        <f t="shared" si="50"/>
        <v>25.435498956472109</v>
      </c>
      <c r="V297" s="209" t="str">
        <f t="shared" si="51"/>
        <v/>
      </c>
      <c r="W297" s="209" t="str">
        <f t="shared" si="52"/>
        <v/>
      </c>
      <c r="X297" s="233">
        <f t="shared" si="53"/>
        <v>0</v>
      </c>
      <c r="Y297" s="234">
        <f t="shared" si="54"/>
        <v>0</v>
      </c>
      <c r="Z297" s="234">
        <f t="shared" si="55"/>
        <v>0</v>
      </c>
    </row>
    <row r="298" spans="1:27">
      <c r="A298" s="235" t="s">
        <v>215</v>
      </c>
      <c r="B298" s="236" t="s">
        <v>187</v>
      </c>
      <c r="C298" s="237">
        <v>122.77200000000001</v>
      </c>
      <c r="D298" s="238">
        <v>23.447549869052086</v>
      </c>
      <c r="E298" s="239">
        <v>1990</v>
      </c>
      <c r="F298" s="237">
        <v>0</v>
      </c>
      <c r="G298" s="238">
        <v>0</v>
      </c>
      <c r="H298" s="240">
        <v>0</v>
      </c>
      <c r="I298" s="237">
        <v>122.77200000000001</v>
      </c>
      <c r="J298" s="238">
        <v>23.447549869052086</v>
      </c>
      <c r="K298" s="240">
        <v>1990</v>
      </c>
      <c r="M298" s="209">
        <f t="shared" si="43"/>
        <v>32.885136000000003</v>
      </c>
      <c r="N298" s="209">
        <f t="shared" si="44"/>
        <v>0</v>
      </c>
      <c r="O298" s="209">
        <f t="shared" si="45"/>
        <v>32.885136000000003</v>
      </c>
      <c r="P298" s="209">
        <f t="shared" si="46"/>
        <v>32.885136000000003</v>
      </c>
      <c r="Q298" s="209"/>
      <c r="R298" s="209" t="str">
        <f t="shared" si="47"/>
        <v/>
      </c>
      <c r="S298" s="209">
        <f t="shared" si="48"/>
        <v>23.447549869052086</v>
      </c>
      <c r="T298" s="209" t="str">
        <f t="shared" si="49"/>
        <v/>
      </c>
      <c r="U298" s="209">
        <f t="shared" si="50"/>
        <v>0</v>
      </c>
      <c r="V298" s="209">
        <f t="shared" si="51"/>
        <v>9.3375861309479156</v>
      </c>
      <c r="W298" s="209">
        <f t="shared" si="52"/>
        <v>0.1</v>
      </c>
      <c r="X298" s="233">
        <f t="shared" si="53"/>
        <v>1</v>
      </c>
      <c r="Y298" s="234">
        <f t="shared" si="54"/>
        <v>1</v>
      </c>
      <c r="Z298" s="234">
        <f t="shared" si="55"/>
        <v>1</v>
      </c>
    </row>
    <row r="299" spans="1:27">
      <c r="W299" s="242" t="s">
        <v>186</v>
      </c>
      <c r="X299" s="243" t="s">
        <v>187</v>
      </c>
    </row>
    <row r="300" spans="1:27" s="208" customFormat="1">
      <c r="A300" s="206"/>
      <c r="B300" s="207"/>
      <c r="D300" s="209"/>
      <c r="E300" s="241"/>
      <c r="G300" s="209"/>
      <c r="H300" s="210"/>
      <c r="J300" s="209"/>
      <c r="K300" s="210"/>
      <c r="R300" s="211"/>
      <c r="S300" s="211"/>
      <c r="T300" s="211"/>
      <c r="U300" s="211"/>
      <c r="V300" s="244"/>
      <c r="W300" s="207">
        <f>SUMIF(B14:B298,"UG",X14:X298)</f>
        <v>74</v>
      </c>
      <c r="X300" s="243">
        <f>SUMIF(B14:B298,"GF",X14:X298)</f>
        <v>43</v>
      </c>
      <c r="Y300" s="245">
        <f>SUM(Y14:Y298)</f>
        <v>117</v>
      </c>
      <c r="Z300" s="245">
        <f>SUM(Z14:Z298)</f>
        <v>12</v>
      </c>
      <c r="AA300" s="207" t="b">
        <v>1</v>
      </c>
    </row>
    <row r="301" spans="1:27" s="208" customFormat="1">
      <c r="A301" s="246" t="s">
        <v>13</v>
      </c>
      <c r="B301" s="247"/>
      <c r="C301" s="248">
        <f>SUM(C14:C298)</f>
        <v>6697.1106000000018</v>
      </c>
      <c r="D301" s="249"/>
      <c r="E301" s="250"/>
      <c r="F301" s="248">
        <f>SUM(F14:F298)</f>
        <v>1386.1886</v>
      </c>
      <c r="G301" s="249"/>
      <c r="H301" s="251"/>
      <c r="I301" s="248">
        <f>SUM(I14:I298)</f>
        <v>8083.2992000000013</v>
      </c>
      <c r="J301" s="249"/>
      <c r="K301" s="251"/>
      <c r="R301" s="209">
        <f>SUM(R14:R298)</f>
        <v>321.78005375462629</v>
      </c>
      <c r="S301" s="209">
        <f>SUM(S14:S298)</f>
        <v>1099.2577365692307</v>
      </c>
      <c r="T301" s="209">
        <f>SUM(T14:T298)</f>
        <v>360.24844794156462</v>
      </c>
      <c r="U301" s="209">
        <f>SUM(U14:U298)</f>
        <v>596.61958938090675</v>
      </c>
      <c r="V301" s="209">
        <f>SUM(V14:W298)</f>
        <v>257.7582500761427</v>
      </c>
      <c r="W301" s="243">
        <f>COUNTIF(B14:B298,"UG")</f>
        <v>175</v>
      </c>
      <c r="X301" s="243">
        <f>COUNTIF(B14:B298,"GF")</f>
        <v>110</v>
      </c>
      <c r="Y301" s="207">
        <f>SUM(W301:X301)</f>
        <v>285</v>
      </c>
      <c r="Z301" s="207">
        <f>Y301</f>
        <v>285</v>
      </c>
      <c r="AA301" s="243" t="s">
        <v>13</v>
      </c>
    </row>
    <row r="302" spans="1:27">
      <c r="A302" s="246" t="s">
        <v>188</v>
      </c>
      <c r="B302" s="247"/>
      <c r="C302" s="252">
        <f>C301/I301</f>
        <v>0.82851202637655685</v>
      </c>
      <c r="D302" s="249"/>
      <c r="E302" s="250"/>
      <c r="F302" s="252">
        <f>F301/I301</f>
        <v>0.17148797362344323</v>
      </c>
      <c r="G302" s="249"/>
      <c r="H302" s="251"/>
      <c r="I302" s="252">
        <f>I301/I301</f>
        <v>1</v>
      </c>
      <c r="J302" s="249"/>
      <c r="K302" s="251"/>
      <c r="R302" s="253">
        <f>R301/SUM(R301,T301)</f>
        <v>0.47179854354233863</v>
      </c>
      <c r="S302" s="253">
        <f>S301/SUM(S301,U301)</f>
        <v>0.64819413512316237</v>
      </c>
      <c r="T302" s="253">
        <f>T301/SUM(R301,T301)</f>
        <v>0.52820145645766137</v>
      </c>
      <c r="U302" s="253">
        <f>U301/SUM(S301,U301)</f>
        <v>0.35180586487683763</v>
      </c>
      <c r="W302" s="254">
        <f>W300/W301</f>
        <v>0.42285714285714288</v>
      </c>
      <c r="X302" s="254">
        <f>X300/X301</f>
        <v>0.39090909090909093</v>
      </c>
      <c r="Y302" s="254">
        <f>Y300/Y301</f>
        <v>0.41052631578947368</v>
      </c>
      <c r="Z302" s="254">
        <f>Z300/Z301</f>
        <v>4.2105263157894736E-2</v>
      </c>
      <c r="AA302" s="255" t="s">
        <v>189</v>
      </c>
    </row>
    <row r="303" spans="1:27">
      <c r="R303" s="256" t="s">
        <v>190</v>
      </c>
      <c r="S303" s="253">
        <f>SUM(R301:S301)/SUM(R301:U301)</f>
        <v>0.59760053312557482</v>
      </c>
      <c r="T303" s="256" t="s">
        <v>190</v>
      </c>
      <c r="U303" s="253">
        <f>SUM(T301:U301)/SUM(R301:U301)</f>
        <v>0.40239946687442518</v>
      </c>
      <c r="V303" s="253">
        <f>V301/SUM(R301:U301)</f>
        <v>0.10839716488321745</v>
      </c>
      <c r="W303" s="255" t="s">
        <v>190</v>
      </c>
      <c r="X303" s="257">
        <f>SUM(W300:X300)/SUM(W301:X301)</f>
        <v>0.41052631578947368</v>
      </c>
      <c r="Y303" s="208"/>
      <c r="Z303" s="258">
        <f>SUMIF(Z14:Z81,"=1",V14:W81)</f>
        <v>0</v>
      </c>
    </row>
    <row r="304" spans="1:27">
      <c r="A304" s="212" t="s">
        <v>191</v>
      </c>
      <c r="B304" s="211"/>
      <c r="Z304" s="257">
        <f>Z303/SUM(R301:U301)</f>
        <v>0</v>
      </c>
    </row>
    <row r="305" spans="1:1">
      <c r="A305" s="212" t="s">
        <v>192</v>
      </c>
    </row>
  </sheetData>
  <conditionalFormatting sqref="A14:K14">
    <cfRule type="expression" dxfId="15" priority="3" stopIfTrue="1">
      <formula>$B14="UG"</formula>
    </cfRule>
    <cfRule type="expression" dxfId="14" priority="4" stopIfTrue="1">
      <formula>$B14="GF"</formula>
    </cfRule>
  </conditionalFormatting>
  <conditionalFormatting sqref="A15:K298">
    <cfRule type="expression" dxfId="13" priority="1" stopIfTrue="1">
      <formula>$B15="UG"</formula>
    </cfRule>
    <cfRule type="expression" dxfId="12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/>
  </sheetViews>
  <sheetFormatPr defaultColWidth="9" defaultRowHeight="13.8"/>
  <cols>
    <col min="1" max="1" width="4.875" style="5" customWidth="1"/>
    <col min="2" max="2" width="1.875" style="5" customWidth="1"/>
    <col min="3" max="3" width="2.875" style="5" customWidth="1"/>
    <col min="4" max="4" width="30.875" style="5" customWidth="1"/>
    <col min="5" max="5" width="1.875" style="5" customWidth="1"/>
    <col min="6" max="6" width="12.875" style="5" customWidth="1"/>
    <col min="7" max="8" width="1.875" style="5" customWidth="1"/>
    <col min="9" max="9" width="10.875" style="5" customWidth="1"/>
    <col min="10" max="11" width="1.875" style="5" customWidth="1"/>
    <col min="12" max="12" width="11.875" style="13" customWidth="1"/>
    <col min="13" max="13" width="1.875" style="13" customWidth="1"/>
    <col min="14" max="14" width="11.875" style="13" customWidth="1"/>
    <col min="15" max="15" width="5.125" style="13" customWidth="1"/>
    <col min="16" max="16" width="11.875" style="13" customWidth="1"/>
    <col min="17" max="17" width="1.875" style="13" customWidth="1"/>
    <col min="18" max="18" width="11.875" style="13" customWidth="1"/>
    <col min="19" max="20" width="1.875" style="5" customWidth="1"/>
    <col min="21" max="21" width="12.37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6" t="s">
        <v>234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September 13, 2017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 ht="13.2">
      <c r="A4" s="9" t="str">
        <f>TableGroup2</f>
        <v>Appendix V — Option 2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 ht="13.2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71" t="s">
        <v>16</v>
      </c>
      <c r="J10" s="271"/>
      <c r="K10" s="271"/>
      <c r="L10" s="27">
        <v>2.5545</v>
      </c>
      <c r="M10" s="28" t="s">
        <v>17</v>
      </c>
      <c r="N10" s="28" t="s">
        <v>18</v>
      </c>
      <c r="O10" s="29">
        <v>0.56169999999999998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3.2078670985492472</v>
      </c>
      <c r="J12" s="43">
        <f t="shared" ref="J12:R12" si="0">$L$10*(J11^$O$10)</f>
        <v>0</v>
      </c>
      <c r="K12" s="43">
        <f t="shared" si="0"/>
        <v>0</v>
      </c>
      <c r="L12" s="43">
        <f>$L$10*(L11^$O$10)</f>
        <v>7.921871959551642</v>
      </c>
      <c r="M12" s="43">
        <f t="shared" si="0"/>
        <v>0</v>
      </c>
      <c r="N12" s="43">
        <f t="shared" si="0"/>
        <v>12.544376094038544</v>
      </c>
      <c r="O12" s="43"/>
      <c r="P12" s="43">
        <f t="shared" si="0"/>
        <v>20.285373298271097</v>
      </c>
      <c r="Q12" s="43">
        <f t="shared" si="0"/>
        <v>0</v>
      </c>
      <c r="R12" s="43">
        <f t="shared" si="0"/>
        <v>38.08979450592679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2.0289999999999999</v>
      </c>
      <c r="J16" s="64"/>
      <c r="K16" s="65"/>
      <c r="L16" s="63">
        <f>ROUND((L12-I12)/(L11-I11),3)</f>
        <v>0.78600000000000003</v>
      </c>
      <c r="M16" s="64"/>
      <c r="N16" s="63">
        <f>ROUND((N12-L12)/(N11-L11),3)</f>
        <v>0.48699999999999999</v>
      </c>
      <c r="O16" s="64"/>
      <c r="P16" s="63">
        <f>ROUND((P12-N12)/(P11-N11),3)</f>
        <v>0.33700000000000002</v>
      </c>
      <c r="Q16" s="66"/>
      <c r="R16" s="63">
        <f>ROUND((R12-P12)/(R11-P11),3)</f>
        <v>0.215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10771.885842770631</v>
      </c>
      <c r="J18" s="64"/>
      <c r="K18" s="65"/>
      <c r="L18" s="71">
        <f>L16*L17</f>
        <v>28687.715458332608</v>
      </c>
      <c r="M18" s="64"/>
      <c r="N18" s="71">
        <f>N16*N17</f>
        <v>16814.209894127114</v>
      </c>
      <c r="O18" s="64"/>
      <c r="P18" s="71">
        <f>P16*P17</f>
        <v>14512.458885449301</v>
      </c>
      <c r="Q18" s="66"/>
      <c r="R18" s="71">
        <f>R16*R17</f>
        <v>9222.6941939543576</v>
      </c>
      <c r="S18" s="61"/>
      <c r="T18" s="62"/>
      <c r="U18" s="71">
        <f>SUM(I18,L18,N18,P18,R18)</f>
        <v>80008.964274634025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0.13463348689024013</v>
      </c>
      <c r="J19" s="76"/>
      <c r="K19" s="76"/>
      <c r="L19" s="76">
        <f t="shared" ref="L19:R19" si="1">L18/$U$18</f>
        <v>0.35855626576868133</v>
      </c>
      <c r="M19" s="76"/>
      <c r="N19" s="76">
        <f>N18/$U$18</f>
        <v>0.21015407519102053</v>
      </c>
      <c r="O19" s="76"/>
      <c r="P19" s="76">
        <f t="shared" si="1"/>
        <v>0.18138541121010759</v>
      </c>
      <c r="Q19" s="76"/>
      <c r="R19" s="76">
        <f t="shared" si="1"/>
        <v>0.11527076093995024</v>
      </c>
      <c r="S19" s="74"/>
      <c r="T19" s="75"/>
      <c r="U19" s="76">
        <f>SUM(I19:R19)</f>
        <v>0.99999999999999989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/>
  </sheetViews>
  <sheetFormatPr defaultRowHeight="13.8"/>
  <cols>
    <col min="1" max="1" width="4.875" customWidth="1"/>
    <col min="2" max="2" width="1.875" customWidth="1"/>
    <col min="3" max="3" width="2.875" customWidth="1"/>
    <col min="4" max="4" width="27.625" customWidth="1"/>
    <col min="5" max="5" width="1.875" customWidth="1"/>
    <col min="6" max="6" width="9.375" customWidth="1"/>
    <col min="7" max="8" width="1.875" customWidth="1"/>
    <col min="9" max="9" width="10.375" customWidth="1"/>
    <col min="10" max="10" width="9.375" customWidth="1"/>
    <col min="11" max="11" width="10.875" customWidth="1"/>
    <col min="12" max="13" width="1.875" customWidth="1"/>
    <col min="14" max="15" width="12.875" customWidth="1"/>
    <col min="16" max="17" width="1.875" customWidth="1"/>
    <col min="18" max="18" width="13.125" customWidth="1"/>
    <col min="19" max="19" width="11.37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6" t="s">
        <v>233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September 13, 2017</v>
      </c>
    </row>
    <row r="4" spans="1:23">
      <c r="A4" s="9" t="str">
        <f>TableGroup2</f>
        <v>Appendix V — Option 2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899999999999999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65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65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899999999999999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899999999999999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65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>
        <f>('V-7 DTS Costs'!$X$16-'V-7 DTS Costs'!$O$16)*'Option 2 V-6'!$I$19</f>
        <v>52.864368325768318</v>
      </c>
      <c r="J19" s="106">
        <f>SUM('V-7 DTS Costs'!$U$18:$U$21)</f>
        <v>3.469405975618121</v>
      </c>
      <c r="K19" s="106">
        <f>SUM(I19:J19)</f>
        <v>56.333774301386441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>
        <f>ROUND(I19*1000000/$N19,0)</f>
        <v>9958</v>
      </c>
      <c r="S19" s="109">
        <f>ROUND(J19*1000000/$N19,0)</f>
        <v>653</v>
      </c>
      <c r="T19" s="109">
        <f>ROUND(K19*1000000/N19,0)</f>
        <v>10611</v>
      </c>
      <c r="U19" s="102" t="s">
        <v>71</v>
      </c>
      <c r="V19" s="115">
        <f>MROUND(0.79*T19,1)</f>
        <v>8383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>
        <f>('V-7 DTS Costs'!$X$16-'V-7 DTS Costs'!$O$16)*'Option 2 V-6'!$L$19</f>
        <v>140.78852844805672</v>
      </c>
      <c r="J20" s="69">
        <f>SUM('V-7 DTS Costs'!$L$18:$L$21)*I20/SUM(I$16,I$20:I$23)</f>
        <v>9.753027205451513</v>
      </c>
      <c r="K20" s="69">
        <f>SUM(I20:J20)</f>
        <v>150.54155565350823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>
        <f t="shared" ref="R20:S23" si="1">ROUND(I20*1000000/$N20,0)</f>
        <v>3857</v>
      </c>
      <c r="S20" s="109">
        <f t="shared" si="1"/>
        <v>267</v>
      </c>
      <c r="T20" s="109">
        <f>ROUND(K20*1000000/N20,0)</f>
        <v>4125</v>
      </c>
      <c r="U20" s="118" t="s">
        <v>61</v>
      </c>
      <c r="V20" s="115">
        <f>MROUND(0.79*T20,1)</f>
        <v>3259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>
        <f>('V-7 DTS Costs'!$X$16-'V-7 DTS Costs'!$O$16)*'Option 2 V-6'!$N$19</f>
        <v>82.51782444821076</v>
      </c>
      <c r="J21" s="69">
        <f>SUM('V-7 DTS Costs'!$L$18:$L$21)*I21/SUM(I$16,I$20:I$23)</f>
        <v>5.7163647894437535</v>
      </c>
      <c r="K21" s="69">
        <f>SUM(I21:J21)</f>
        <v>88.234189237654519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>
        <f t="shared" si="1"/>
        <v>2390</v>
      </c>
      <c r="S21" s="109">
        <f t="shared" si="1"/>
        <v>166</v>
      </c>
      <c r="T21" s="109">
        <f>ROUND(K21*1000000/N21,0)</f>
        <v>2556</v>
      </c>
      <c r="U21" s="118" t="s">
        <v>61</v>
      </c>
      <c r="V21" s="115">
        <f>MROUND(0.79*T21,1)</f>
        <v>2019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>
        <f>('V-7 DTS Costs'!$X$16-'V-7 DTS Costs'!$O$16)*'Option 2 V-6'!$P$19</f>
        <v>71.221695349459068</v>
      </c>
      <c r="J22" s="69">
        <f>SUM('V-7 DTS Costs'!$L$18:$L$21)*I22/SUM(I$16,I$20:I$23)</f>
        <v>4.9338333173780793</v>
      </c>
      <c r="K22" s="69">
        <f>SUM(I22:J22)</f>
        <v>76.155528666837142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>
        <f t="shared" si="1"/>
        <v>1654</v>
      </c>
      <c r="S22" s="109">
        <f t="shared" si="1"/>
        <v>115</v>
      </c>
      <c r="T22" s="109">
        <f>ROUND(K22*1000000/N22,0)</f>
        <v>1768</v>
      </c>
      <c r="U22" s="118" t="s">
        <v>61</v>
      </c>
      <c r="V22" s="115">
        <f>MROUND(0.79*T22,1)</f>
        <v>1397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>
        <f>('V-7 DTS Costs'!$X$16-'V-7 DTS Costs'!$O$16)*'Option 2 V-6'!$R$19</f>
        <v>45.261517801206594</v>
      </c>
      <c r="J23" s="69">
        <f>SUM('V-7 DTS Costs'!$L$18:$L$21)*I23/SUM(I$16,I$20:I$23)</f>
        <v>3.1354601070218724</v>
      </c>
      <c r="K23" s="69">
        <f>SUM(I23:J23)</f>
        <v>48.396977908228465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>
        <f t="shared" si="1"/>
        <v>1055</v>
      </c>
      <c r="S23" s="109">
        <f t="shared" si="1"/>
        <v>73</v>
      </c>
      <c r="T23" s="109">
        <f>ROUND(K23*1000000/N23,0)</f>
        <v>1128</v>
      </c>
      <c r="U23" s="118" t="s">
        <v>61</v>
      </c>
      <c r="V23" s="115">
        <f>T23</f>
        <v>1128</v>
      </c>
      <c r="W23" s="116"/>
      <c r="X23" s="39"/>
      <c r="Y23" s="39"/>
    </row>
    <row r="24" spans="1:25" ht="18.899999999999999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899999999999999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899999999999999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899999999999999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899999999999999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899999999999999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899999999999999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899999999999999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topLeftCell="B4" workbookViewId="0">
      <selection activeCell="P45" sqref="P45"/>
    </sheetView>
  </sheetViews>
  <sheetFormatPr defaultColWidth="12.875" defaultRowHeight="13.8"/>
  <cols>
    <col min="1" max="16384" width="12.875" style="189"/>
  </cols>
  <sheetData>
    <row r="1" spans="1:25" s="187" customFormat="1" ht="13.2">
      <c r="A1" s="186" t="str">
        <f>Applicant</f>
        <v>Alberta Electric System Operator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N1" s="186" t="str">
        <f>Applicant</f>
        <v>Alberta Electric System Operator</v>
      </c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s="187" customFormat="1" ht="13.2">
      <c r="A2" s="186" t="str">
        <f>Application</f>
        <v>2018 ISO Tariff Application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N2" s="186" t="str">
        <f>Application</f>
        <v>2018 ISO Tariff Application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87" customFormat="1" ht="13.2">
      <c r="A3" s="186" t="str">
        <f>TableGroup2</f>
        <v>Appendix V — Option 2 Analysis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N3" s="186" t="str">
        <f>ApplicationSection</f>
        <v>Appendix V — Options for POD Cost Function Workbook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87" customFormat="1" ht="13.2">
      <c r="A4" s="186" t="s">
        <v>144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N4" s="186" t="s">
        <v>145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5" spans="1:25" s="187" customFormat="1" ht="13.2">
      <c r="A5" s="186" t="str">
        <f>TableDate</f>
        <v>September 13, 2017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N5" s="186" t="str">
        <f>TableDate</f>
        <v>September 13, 2017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</row>
    <row r="37" spans="1:22">
      <c r="A37" s="188" t="s">
        <v>146</v>
      </c>
    </row>
    <row r="38" spans="1:22">
      <c r="A38" s="188"/>
    </row>
    <row r="39" spans="1:22">
      <c r="I39" s="272" t="s">
        <v>147</v>
      </c>
      <c r="J39" s="272"/>
      <c r="K39" s="272" t="s">
        <v>148</v>
      </c>
      <c r="L39" s="272"/>
    </row>
    <row r="40" spans="1:22" ht="27.6">
      <c r="A40" s="190" t="s">
        <v>149</v>
      </c>
      <c r="B40" s="190" t="s">
        <v>150</v>
      </c>
      <c r="C40" s="190" t="s">
        <v>151</v>
      </c>
      <c r="D40" s="190" t="s">
        <v>152</v>
      </c>
      <c r="E40" s="190" t="s">
        <v>153</v>
      </c>
      <c r="F40" s="190" t="s">
        <v>154</v>
      </c>
      <c r="G40" s="191" t="s">
        <v>155</v>
      </c>
      <c r="I40" s="191" t="s">
        <v>156</v>
      </c>
      <c r="J40" s="191" t="s">
        <v>157</v>
      </c>
      <c r="K40" s="192" t="s">
        <v>150</v>
      </c>
      <c r="L40" s="192" t="s">
        <v>149</v>
      </c>
      <c r="O40" s="193" t="s">
        <v>158</v>
      </c>
      <c r="Q40" s="190" t="s">
        <v>151</v>
      </c>
      <c r="R40" s="190" t="s">
        <v>152</v>
      </c>
      <c r="S40" s="190" t="s">
        <v>150</v>
      </c>
      <c r="T40" s="190" t="s">
        <v>153</v>
      </c>
      <c r="U40" s="190" t="s">
        <v>154</v>
      </c>
      <c r="V40" s="194" t="s">
        <v>155</v>
      </c>
    </row>
    <row r="41" spans="1:22">
      <c r="A41" s="195">
        <f t="shared" ref="A41:A104" si="0">S42</f>
        <v>0</v>
      </c>
      <c r="B41" s="195">
        <f t="shared" ref="B41:B104" si="1">S42</f>
        <v>0</v>
      </c>
      <c r="C41" s="196">
        <f t="shared" ref="C41:D104" si="2">Q42</f>
        <v>0</v>
      </c>
      <c r="D41" s="195">
        <f t="shared" si="2"/>
        <v>0</v>
      </c>
      <c r="E41" s="195">
        <f t="shared" ref="E41:G104" si="3">T42</f>
        <v>1</v>
      </c>
      <c r="F41" s="195">
        <f t="shared" si="3"/>
        <v>0</v>
      </c>
      <c r="G41" s="195">
        <f t="shared" si="3"/>
        <v>0</v>
      </c>
      <c r="I41" s="195">
        <v>0.55000000000000004</v>
      </c>
      <c r="J41" s="195">
        <v>0.65</v>
      </c>
      <c r="K41" s="195">
        <f>I41</f>
        <v>0.55000000000000004</v>
      </c>
      <c r="L41" s="195">
        <v>0</v>
      </c>
      <c r="O41" s="197">
        <v>0.85</v>
      </c>
      <c r="Q41" s="198"/>
      <c r="R41" s="199">
        <f>'Option 2 Investment Proposed'!X303</f>
        <v>0.41052631578947368</v>
      </c>
      <c r="S41" s="199">
        <f>'Option 2 Investment Proposed'!S303</f>
        <v>0.59695132827395636</v>
      </c>
      <c r="T41" s="199">
        <f>'Option 2 Investment Proposed'!U303</f>
        <v>0.40304867172604381</v>
      </c>
      <c r="U41" s="199">
        <f>'Option 2 Investment Proposed'!V303</f>
        <v>0.10696812460731908</v>
      </c>
      <c r="V41" s="199">
        <f>'Option 2 Investment Proposed'!Z302</f>
        <v>4.2105263157894736E-2</v>
      </c>
    </row>
    <row r="42" spans="1:22">
      <c r="A42" s="195">
        <f t="shared" si="0"/>
        <v>8.1092754707980056E-3</v>
      </c>
      <c r="B42" s="195">
        <f t="shared" si="1"/>
        <v>8.1092754707980056E-3</v>
      </c>
      <c r="C42" s="196">
        <f t="shared" si="2"/>
        <v>0.01</v>
      </c>
      <c r="D42" s="195">
        <f t="shared" si="2"/>
        <v>0</v>
      </c>
      <c r="E42" s="195">
        <f t="shared" si="3"/>
        <v>0.99189072452920202</v>
      </c>
      <c r="F42" s="195">
        <f t="shared" si="3"/>
        <v>0</v>
      </c>
      <c r="G42" s="195">
        <f t="shared" si="3"/>
        <v>0</v>
      </c>
      <c r="K42" s="195">
        <f>K41</f>
        <v>0.55000000000000004</v>
      </c>
      <c r="L42" s="195">
        <v>1</v>
      </c>
      <c r="O42" s="200"/>
      <c r="Q42" s="196">
        <v>0</v>
      </c>
      <c r="R42" s="201">
        <f t="dataTable" ref="R42:V742" dt2D="0" dtr="0" r1="O41"/>
        <v>0</v>
      </c>
      <c r="S42" s="201">
        <v>0</v>
      </c>
      <c r="T42" s="201">
        <v>1</v>
      </c>
      <c r="U42" s="201">
        <v>0</v>
      </c>
      <c r="V42" s="201">
        <v>0</v>
      </c>
    </row>
    <row r="43" spans="1:22">
      <c r="A43" s="195">
        <f t="shared" si="0"/>
        <v>1.6859228373934849E-2</v>
      </c>
      <c r="B43" s="195">
        <f t="shared" si="1"/>
        <v>1.6859228373934849E-2</v>
      </c>
      <c r="C43" s="196">
        <f t="shared" si="2"/>
        <v>0.02</v>
      </c>
      <c r="D43" s="195">
        <f t="shared" si="2"/>
        <v>0</v>
      </c>
      <c r="E43" s="195">
        <f t="shared" si="3"/>
        <v>0.98314077162606517</v>
      </c>
      <c r="F43" s="195">
        <f t="shared" si="3"/>
        <v>0</v>
      </c>
      <c r="G43" s="195">
        <f t="shared" si="3"/>
        <v>0</v>
      </c>
      <c r="K43" s="195">
        <f>J41</f>
        <v>0.65</v>
      </c>
      <c r="L43" s="195">
        <v>1</v>
      </c>
      <c r="O43" s="200"/>
      <c r="Q43" s="196">
        <f>Q42+0.01</f>
        <v>0.01</v>
      </c>
      <c r="R43" s="201">
        <v>0</v>
      </c>
      <c r="S43" s="201">
        <v>8.1092754707980056E-3</v>
      </c>
      <c r="T43" s="201">
        <v>0.99189072452920202</v>
      </c>
      <c r="U43" s="201">
        <v>0</v>
      </c>
      <c r="V43" s="201">
        <v>0</v>
      </c>
    </row>
    <row r="44" spans="1:22">
      <c r="A44" s="195">
        <f t="shared" si="0"/>
        <v>2.4968503844732839E-2</v>
      </c>
      <c r="B44" s="195">
        <f t="shared" si="1"/>
        <v>2.4968503844732839E-2</v>
      </c>
      <c r="C44" s="196">
        <f t="shared" si="2"/>
        <v>0.03</v>
      </c>
      <c r="D44" s="195">
        <f t="shared" si="2"/>
        <v>0</v>
      </c>
      <c r="E44" s="195">
        <f t="shared" si="3"/>
        <v>0.97503149615526707</v>
      </c>
      <c r="F44" s="195">
        <f t="shared" si="3"/>
        <v>0</v>
      </c>
      <c r="G44" s="195">
        <f t="shared" si="3"/>
        <v>0</v>
      </c>
      <c r="K44" s="195">
        <f>K43</f>
        <v>0.65</v>
      </c>
      <c r="L44" s="195">
        <v>0</v>
      </c>
      <c r="O44" s="200"/>
      <c r="Q44" s="196">
        <f t="shared" ref="Q44:Q107" si="4">Q43+0.01</f>
        <v>0.02</v>
      </c>
      <c r="R44" s="201">
        <v>0</v>
      </c>
      <c r="S44" s="201">
        <v>1.6859228373934849E-2</v>
      </c>
      <c r="T44" s="201">
        <v>0.98314077162606517</v>
      </c>
      <c r="U44" s="201">
        <v>0</v>
      </c>
      <c r="V44" s="201">
        <v>0</v>
      </c>
    </row>
    <row r="45" spans="1:22">
      <c r="A45" s="195">
        <f t="shared" si="0"/>
        <v>3.2607458671627579E-2</v>
      </c>
      <c r="B45" s="195">
        <f t="shared" si="1"/>
        <v>3.2607458671627579E-2</v>
      </c>
      <c r="C45" s="196">
        <f t="shared" si="2"/>
        <v>0.04</v>
      </c>
      <c r="D45" s="195">
        <f t="shared" si="2"/>
        <v>0</v>
      </c>
      <c r="E45" s="195">
        <f t="shared" si="3"/>
        <v>0.96739254132837249</v>
      </c>
      <c r="F45" s="195">
        <f t="shared" si="3"/>
        <v>0</v>
      </c>
      <c r="G45" s="195">
        <f t="shared" si="3"/>
        <v>0</v>
      </c>
      <c r="O45" s="202"/>
      <c r="Q45" s="196">
        <f t="shared" si="4"/>
        <v>0.03</v>
      </c>
      <c r="R45" s="201">
        <v>0</v>
      </c>
      <c r="S45" s="201">
        <v>2.4968503844732839E-2</v>
      </c>
      <c r="T45" s="201">
        <v>0.97503149615526707</v>
      </c>
      <c r="U45" s="201">
        <v>0</v>
      </c>
      <c r="V45" s="201">
        <v>0</v>
      </c>
    </row>
    <row r="46" spans="1:22">
      <c r="A46" s="195">
        <f t="shared" si="0"/>
        <v>4.1311152383705994E-2</v>
      </c>
      <c r="B46" s="195">
        <f t="shared" si="1"/>
        <v>4.1311152383705994E-2</v>
      </c>
      <c r="C46" s="196">
        <f t="shared" si="2"/>
        <v>0.05</v>
      </c>
      <c r="D46" s="195">
        <f t="shared" si="2"/>
        <v>0</v>
      </c>
      <c r="E46" s="195">
        <f t="shared" si="3"/>
        <v>0.95868884761629403</v>
      </c>
      <c r="F46" s="195">
        <f t="shared" si="3"/>
        <v>0</v>
      </c>
      <c r="G46" s="195">
        <f t="shared" si="3"/>
        <v>0</v>
      </c>
      <c r="I46" s="272" t="s">
        <v>159</v>
      </c>
      <c r="J46" s="272"/>
      <c r="K46" s="272" t="s">
        <v>148</v>
      </c>
      <c r="L46" s="272"/>
      <c r="O46" s="200"/>
      <c r="Q46" s="196">
        <f t="shared" si="4"/>
        <v>0.04</v>
      </c>
      <c r="R46" s="201">
        <v>0</v>
      </c>
      <c r="S46" s="201">
        <v>3.2607458671627579E-2</v>
      </c>
      <c r="T46" s="201">
        <v>0.96739254132837249</v>
      </c>
      <c r="U46" s="201">
        <v>0</v>
      </c>
      <c r="V46" s="201">
        <v>0</v>
      </c>
    </row>
    <row r="47" spans="1:22">
      <c r="A47" s="195">
        <f t="shared" si="0"/>
        <v>4.9466687045562417E-2</v>
      </c>
      <c r="B47" s="195">
        <f t="shared" si="1"/>
        <v>4.9466687045562417E-2</v>
      </c>
      <c r="C47" s="196">
        <f t="shared" si="2"/>
        <v>6.0000000000000005E-2</v>
      </c>
      <c r="D47" s="195">
        <f t="shared" si="2"/>
        <v>0</v>
      </c>
      <c r="E47" s="195">
        <f t="shared" si="3"/>
        <v>0.95053331295443755</v>
      </c>
      <c r="F47" s="195">
        <f t="shared" si="3"/>
        <v>0</v>
      </c>
      <c r="G47" s="195">
        <f t="shared" si="3"/>
        <v>0</v>
      </c>
      <c r="I47" s="195">
        <v>0.6</v>
      </c>
      <c r="K47" s="195">
        <f>I47</f>
        <v>0.6</v>
      </c>
      <c r="L47" s="195">
        <v>0</v>
      </c>
      <c r="O47" s="200"/>
      <c r="Q47" s="196">
        <f t="shared" si="4"/>
        <v>0.05</v>
      </c>
      <c r="R47" s="201">
        <v>0</v>
      </c>
      <c r="S47" s="201">
        <v>4.1311152383705994E-2</v>
      </c>
      <c r="T47" s="201">
        <v>0.95868884761629403</v>
      </c>
      <c r="U47" s="201">
        <v>0</v>
      </c>
      <c r="V47" s="201">
        <v>0</v>
      </c>
    </row>
    <row r="48" spans="1:22">
      <c r="A48" s="195">
        <f t="shared" si="0"/>
        <v>5.8168682420714421E-2</v>
      </c>
      <c r="B48" s="195">
        <f t="shared" si="1"/>
        <v>5.8168682420714421E-2</v>
      </c>
      <c r="C48" s="196">
        <f t="shared" si="2"/>
        <v>7.0000000000000007E-2</v>
      </c>
      <c r="D48" s="195">
        <f t="shared" si="2"/>
        <v>3.5087719298245615E-3</v>
      </c>
      <c r="E48" s="195">
        <f t="shared" si="3"/>
        <v>0.94183131757928562</v>
      </c>
      <c r="F48" s="195">
        <f t="shared" si="3"/>
        <v>1.6983369264038442E-6</v>
      </c>
      <c r="G48" s="195">
        <f t="shared" si="3"/>
        <v>0</v>
      </c>
      <c r="K48" s="195">
        <f>K47</f>
        <v>0.6</v>
      </c>
      <c r="L48" s="195">
        <v>0.95</v>
      </c>
      <c r="O48" s="203"/>
      <c r="Q48" s="196">
        <f t="shared" si="4"/>
        <v>6.0000000000000005E-2</v>
      </c>
      <c r="R48" s="201">
        <v>0</v>
      </c>
      <c r="S48" s="201">
        <v>4.9466687045562417E-2</v>
      </c>
      <c r="T48" s="201">
        <v>0.95053331295443755</v>
      </c>
      <c r="U48" s="201">
        <v>0</v>
      </c>
      <c r="V48" s="201">
        <v>0</v>
      </c>
    </row>
    <row r="49" spans="1:22">
      <c r="A49" s="195">
        <f t="shared" si="0"/>
        <v>6.6248756237446846E-2</v>
      </c>
      <c r="B49" s="195">
        <f t="shared" si="1"/>
        <v>6.6248756237446846E-2</v>
      </c>
      <c r="C49" s="196">
        <f t="shared" si="2"/>
        <v>0.08</v>
      </c>
      <c r="D49" s="195">
        <f t="shared" si="2"/>
        <v>1.0526315789473684E-2</v>
      </c>
      <c r="E49" s="195">
        <f t="shared" si="3"/>
        <v>0.93375124376255314</v>
      </c>
      <c r="F49" s="195">
        <f t="shared" si="3"/>
        <v>3.0899990991988221E-5</v>
      </c>
      <c r="G49" s="195">
        <f t="shared" si="3"/>
        <v>0</v>
      </c>
      <c r="K49" s="195">
        <f>K48</f>
        <v>0.6</v>
      </c>
      <c r="L49" s="195">
        <v>1</v>
      </c>
      <c r="Q49" s="196">
        <f t="shared" si="4"/>
        <v>7.0000000000000007E-2</v>
      </c>
      <c r="R49" s="201">
        <v>3.5087719298245615E-3</v>
      </c>
      <c r="S49" s="201">
        <v>5.8168682420714421E-2</v>
      </c>
      <c r="T49" s="201">
        <v>0.94183131757928562</v>
      </c>
      <c r="U49" s="201">
        <v>1.6983369264038442E-6</v>
      </c>
      <c r="V49" s="201">
        <v>0</v>
      </c>
    </row>
    <row r="50" spans="1:22">
      <c r="A50" s="195">
        <f t="shared" si="0"/>
        <v>7.4355673724230811E-2</v>
      </c>
      <c r="B50" s="195">
        <f t="shared" si="1"/>
        <v>7.4355673724230811E-2</v>
      </c>
      <c r="C50" s="196">
        <f t="shared" si="2"/>
        <v>0.09</v>
      </c>
      <c r="D50" s="195">
        <f t="shared" si="2"/>
        <v>1.4035087719298246E-2</v>
      </c>
      <c r="E50" s="195">
        <f t="shared" si="3"/>
        <v>0.92564432627576898</v>
      </c>
      <c r="F50" s="195">
        <f t="shared" si="3"/>
        <v>7.9517166064433842E-5</v>
      </c>
      <c r="G50" s="195">
        <f t="shared" si="3"/>
        <v>0</v>
      </c>
      <c r="Q50" s="196">
        <f t="shared" si="4"/>
        <v>0.08</v>
      </c>
      <c r="R50" s="201">
        <v>1.0526315789473684E-2</v>
      </c>
      <c r="S50" s="201">
        <v>6.6248756237446846E-2</v>
      </c>
      <c r="T50" s="201">
        <v>0.93375124376255314</v>
      </c>
      <c r="U50" s="201">
        <v>3.0899990991988221E-5</v>
      </c>
      <c r="V50" s="201">
        <v>0</v>
      </c>
    </row>
    <row r="51" spans="1:22">
      <c r="A51" s="195">
        <f t="shared" si="0"/>
        <v>8.328066678041357E-2</v>
      </c>
      <c r="B51" s="195">
        <f t="shared" si="1"/>
        <v>8.328066678041357E-2</v>
      </c>
      <c r="C51" s="196">
        <f t="shared" si="2"/>
        <v>9.9999999999999992E-2</v>
      </c>
      <c r="D51" s="195">
        <f t="shared" si="2"/>
        <v>1.4035087719298246E-2</v>
      </c>
      <c r="E51" s="195">
        <f t="shared" si="3"/>
        <v>0.91671933321958632</v>
      </c>
      <c r="F51" s="195">
        <f t="shared" si="3"/>
        <v>1.4380188172590528E-4</v>
      </c>
      <c r="G51" s="195">
        <f t="shared" si="3"/>
        <v>0</v>
      </c>
      <c r="Q51" s="196">
        <f t="shared" si="4"/>
        <v>0.09</v>
      </c>
      <c r="R51" s="201">
        <v>1.4035087719298246E-2</v>
      </c>
      <c r="S51" s="201">
        <v>7.4355673724230811E-2</v>
      </c>
      <c r="T51" s="201">
        <v>0.92564432627576898</v>
      </c>
      <c r="U51" s="201">
        <v>7.9517166064433842E-5</v>
      </c>
      <c r="V51" s="201">
        <v>0</v>
      </c>
    </row>
    <row r="52" spans="1:22">
      <c r="A52" s="195">
        <f t="shared" si="0"/>
        <v>9.0987158262106765E-2</v>
      </c>
      <c r="B52" s="195">
        <f t="shared" si="1"/>
        <v>9.0987158262106765E-2</v>
      </c>
      <c r="C52" s="196">
        <f t="shared" si="2"/>
        <v>0.10999999999999999</v>
      </c>
      <c r="D52" s="195">
        <f t="shared" si="2"/>
        <v>1.7543859649122806E-2</v>
      </c>
      <c r="E52" s="195">
        <f t="shared" si="3"/>
        <v>0.90901284173789332</v>
      </c>
      <c r="F52" s="195">
        <f t="shared" si="3"/>
        <v>1.9653744152689921E-4</v>
      </c>
      <c r="G52" s="195">
        <f t="shared" si="3"/>
        <v>0</v>
      </c>
      <c r="Q52" s="196">
        <f t="shared" si="4"/>
        <v>9.9999999999999992E-2</v>
      </c>
      <c r="R52" s="201">
        <v>1.4035087719298246E-2</v>
      </c>
      <c r="S52" s="201">
        <v>8.328066678041357E-2</v>
      </c>
      <c r="T52" s="201">
        <v>0.91671933321958632</v>
      </c>
      <c r="U52" s="201">
        <v>1.4380188172590528E-4</v>
      </c>
      <c r="V52" s="201">
        <v>0</v>
      </c>
    </row>
    <row r="53" spans="1:22">
      <c r="A53" s="195">
        <f t="shared" si="0"/>
        <v>9.8661399263510377E-2</v>
      </c>
      <c r="B53" s="195">
        <f t="shared" si="1"/>
        <v>9.8661399263510377E-2</v>
      </c>
      <c r="C53" s="196">
        <f t="shared" si="2"/>
        <v>0.11999999999999998</v>
      </c>
      <c r="D53" s="195">
        <f t="shared" si="2"/>
        <v>1.7543859649122806E-2</v>
      </c>
      <c r="E53" s="195">
        <f t="shared" si="3"/>
        <v>0.90133860073648953</v>
      </c>
      <c r="F53" s="195">
        <f t="shared" si="3"/>
        <v>2.7197482761445274E-4</v>
      </c>
      <c r="G53" s="195">
        <f t="shared" si="3"/>
        <v>0</v>
      </c>
      <c r="Q53" s="196">
        <f t="shared" si="4"/>
        <v>0.10999999999999999</v>
      </c>
      <c r="R53" s="201">
        <v>1.7543859649122806E-2</v>
      </c>
      <c r="S53" s="201">
        <v>9.0987158262106765E-2</v>
      </c>
      <c r="T53" s="201">
        <v>0.90901284173789332</v>
      </c>
      <c r="U53" s="201">
        <v>1.9653744152689921E-4</v>
      </c>
      <c r="V53" s="201">
        <v>0</v>
      </c>
    </row>
    <row r="54" spans="1:22">
      <c r="A54" s="195">
        <f t="shared" si="0"/>
        <v>0.10725347596327688</v>
      </c>
      <c r="B54" s="195">
        <f t="shared" si="1"/>
        <v>0.10725347596327688</v>
      </c>
      <c r="C54" s="196">
        <f t="shared" si="2"/>
        <v>0.12999999999999998</v>
      </c>
      <c r="D54" s="195">
        <f t="shared" si="2"/>
        <v>2.456140350877193E-2</v>
      </c>
      <c r="E54" s="195">
        <f t="shared" si="3"/>
        <v>0.89274652403672317</v>
      </c>
      <c r="F54" s="195">
        <f t="shared" si="3"/>
        <v>3.8359183992634106E-4</v>
      </c>
      <c r="G54" s="195">
        <f t="shared" si="3"/>
        <v>0</v>
      </c>
      <c r="Q54" s="196">
        <f t="shared" si="4"/>
        <v>0.11999999999999998</v>
      </c>
      <c r="R54" s="201">
        <v>1.7543859649122806E-2</v>
      </c>
      <c r="S54" s="201">
        <v>9.8661399263510377E-2</v>
      </c>
      <c r="T54" s="201">
        <v>0.90133860073648953</v>
      </c>
      <c r="U54" s="201">
        <v>2.7197482761445274E-4</v>
      </c>
      <c r="V54" s="201">
        <v>0</v>
      </c>
    </row>
    <row r="55" spans="1:22">
      <c r="A55" s="195">
        <f t="shared" si="0"/>
        <v>0.11526108803042395</v>
      </c>
      <c r="B55" s="195">
        <f t="shared" si="1"/>
        <v>0.11526108803042395</v>
      </c>
      <c r="C55" s="196">
        <f t="shared" si="2"/>
        <v>0.13999999999999999</v>
      </c>
      <c r="D55" s="195">
        <f t="shared" si="2"/>
        <v>2.456140350877193E-2</v>
      </c>
      <c r="E55" s="195">
        <f t="shared" si="3"/>
        <v>0.88473891196957599</v>
      </c>
      <c r="F55" s="195">
        <f t="shared" si="3"/>
        <v>4.852552435773101E-4</v>
      </c>
      <c r="G55" s="195">
        <f t="shared" si="3"/>
        <v>0</v>
      </c>
      <c r="Q55" s="196">
        <f t="shared" si="4"/>
        <v>0.12999999999999998</v>
      </c>
      <c r="R55" s="201">
        <v>2.456140350877193E-2</v>
      </c>
      <c r="S55" s="201">
        <v>0.10725347596327688</v>
      </c>
      <c r="T55" s="201">
        <v>0.89274652403672317</v>
      </c>
      <c r="U55" s="201">
        <v>3.8359183992634106E-4</v>
      </c>
      <c r="V55" s="201">
        <v>0</v>
      </c>
    </row>
    <row r="56" spans="1:22">
      <c r="A56" s="195">
        <f t="shared" si="0"/>
        <v>0.12326870009757096</v>
      </c>
      <c r="B56" s="195">
        <f t="shared" si="1"/>
        <v>0.12326870009757096</v>
      </c>
      <c r="C56" s="196">
        <f t="shared" si="2"/>
        <v>0.15</v>
      </c>
      <c r="D56" s="195">
        <f t="shared" si="2"/>
        <v>2.456140350877193E-2</v>
      </c>
      <c r="E56" s="195">
        <f t="shared" si="3"/>
        <v>0.87673129990242893</v>
      </c>
      <c r="F56" s="195">
        <f t="shared" si="3"/>
        <v>5.8691864722827929E-4</v>
      </c>
      <c r="G56" s="195">
        <f t="shared" si="3"/>
        <v>0</v>
      </c>
      <c r="Q56" s="196">
        <f t="shared" si="4"/>
        <v>0.13999999999999999</v>
      </c>
      <c r="R56" s="201">
        <v>2.456140350877193E-2</v>
      </c>
      <c r="S56" s="201">
        <v>0.11526108803042395</v>
      </c>
      <c r="T56" s="201">
        <v>0.88473891196957599</v>
      </c>
      <c r="U56" s="201">
        <v>4.852552435773101E-4</v>
      </c>
      <c r="V56" s="201">
        <v>0</v>
      </c>
    </row>
    <row r="57" spans="1:22">
      <c r="A57" s="195">
        <f t="shared" si="0"/>
        <v>0.1319005646404644</v>
      </c>
      <c r="B57" s="195">
        <f t="shared" si="1"/>
        <v>0.1319005646404644</v>
      </c>
      <c r="C57" s="196">
        <f t="shared" si="2"/>
        <v>0.16</v>
      </c>
      <c r="D57" s="195">
        <f t="shared" si="2"/>
        <v>2.456140350877193E-2</v>
      </c>
      <c r="E57" s="195">
        <f t="shared" si="3"/>
        <v>0.86809943535953571</v>
      </c>
      <c r="F57" s="195">
        <f t="shared" si="3"/>
        <v>7.0500700747168745E-4</v>
      </c>
      <c r="G57" s="195">
        <f t="shared" si="3"/>
        <v>0</v>
      </c>
      <c r="Q57" s="196">
        <f t="shared" si="4"/>
        <v>0.15</v>
      </c>
      <c r="R57" s="201">
        <v>2.456140350877193E-2</v>
      </c>
      <c r="S57" s="201">
        <v>0.12326870009757096</v>
      </c>
      <c r="T57" s="201">
        <v>0.87673129990242893</v>
      </c>
      <c r="U57" s="201">
        <v>5.8691864722827929E-4</v>
      </c>
      <c r="V57" s="201">
        <v>0</v>
      </c>
    </row>
    <row r="58" spans="1:22">
      <c r="A58" s="195">
        <f t="shared" si="0"/>
        <v>0.14017583322815158</v>
      </c>
      <c r="B58" s="195">
        <f t="shared" si="1"/>
        <v>0.14017583322815158</v>
      </c>
      <c r="C58" s="196">
        <f t="shared" si="2"/>
        <v>0.17</v>
      </c>
      <c r="D58" s="195">
        <f t="shared" si="2"/>
        <v>2.456140350877193E-2</v>
      </c>
      <c r="E58" s="195">
        <f t="shared" si="3"/>
        <v>0.85982416677184847</v>
      </c>
      <c r="F58" s="195">
        <f t="shared" si="3"/>
        <v>8.2459795034829305E-4</v>
      </c>
      <c r="G58" s="195">
        <f t="shared" si="3"/>
        <v>0</v>
      </c>
      <c r="Q58" s="196">
        <f t="shared" si="4"/>
        <v>0.16</v>
      </c>
      <c r="R58" s="201">
        <v>2.456140350877193E-2</v>
      </c>
      <c r="S58" s="201">
        <v>0.1319005646404644</v>
      </c>
      <c r="T58" s="201">
        <v>0.86809943535953571</v>
      </c>
      <c r="U58" s="201">
        <v>7.0500700747168745E-4</v>
      </c>
      <c r="V58" s="201">
        <v>0</v>
      </c>
    </row>
    <row r="59" spans="1:22">
      <c r="A59" s="195">
        <f t="shared" si="0"/>
        <v>0.14841088808624955</v>
      </c>
      <c r="B59" s="195">
        <f t="shared" si="1"/>
        <v>0.14841088808624955</v>
      </c>
      <c r="C59" s="196">
        <f t="shared" si="2"/>
        <v>0.18000000000000002</v>
      </c>
      <c r="D59" s="195">
        <f t="shared" si="2"/>
        <v>2.8070175438596492E-2</v>
      </c>
      <c r="E59" s="195">
        <f t="shared" si="3"/>
        <v>0.85158911191375042</v>
      </c>
      <c r="F59" s="195">
        <f t="shared" si="3"/>
        <v>9.4318837502496103E-4</v>
      </c>
      <c r="G59" s="195">
        <f t="shared" si="3"/>
        <v>0</v>
      </c>
      <c r="Q59" s="196">
        <f t="shared" si="4"/>
        <v>0.17</v>
      </c>
      <c r="R59" s="201">
        <v>2.456140350877193E-2</v>
      </c>
      <c r="S59" s="201">
        <v>0.14017583322815158</v>
      </c>
      <c r="T59" s="201">
        <v>0.85982416677184847</v>
      </c>
      <c r="U59" s="201">
        <v>8.2459795034829305E-4</v>
      </c>
      <c r="V59" s="201">
        <v>0</v>
      </c>
    </row>
    <row r="60" spans="1:22">
      <c r="A60" s="195">
        <f t="shared" si="0"/>
        <v>0.1560592291380494</v>
      </c>
      <c r="B60" s="195">
        <f t="shared" si="1"/>
        <v>0.1560592291380494</v>
      </c>
      <c r="C60" s="196">
        <f t="shared" si="2"/>
        <v>0.19000000000000003</v>
      </c>
      <c r="D60" s="195">
        <f t="shared" si="2"/>
        <v>3.1578947368421054E-2</v>
      </c>
      <c r="E60" s="195">
        <f t="shared" si="3"/>
        <v>0.84394077086195063</v>
      </c>
      <c r="F60" s="195">
        <f t="shared" si="3"/>
        <v>1.0445257107162356E-3</v>
      </c>
      <c r="G60" s="195">
        <f t="shared" si="3"/>
        <v>0</v>
      </c>
      <c r="Q60" s="196">
        <f t="shared" si="4"/>
        <v>0.18000000000000002</v>
      </c>
      <c r="R60" s="201">
        <v>2.8070175438596492E-2</v>
      </c>
      <c r="S60" s="201">
        <v>0.14841088808624955</v>
      </c>
      <c r="T60" s="201">
        <v>0.85158911191375042</v>
      </c>
      <c r="U60" s="201">
        <v>9.4318837502496103E-4</v>
      </c>
      <c r="V60" s="201">
        <v>0</v>
      </c>
    </row>
    <row r="61" spans="1:22">
      <c r="A61" s="195">
        <f t="shared" si="0"/>
        <v>0.16406330868515204</v>
      </c>
      <c r="B61" s="195">
        <f t="shared" si="1"/>
        <v>0.16406330868515204</v>
      </c>
      <c r="C61" s="196">
        <f t="shared" si="2"/>
        <v>0.20000000000000004</v>
      </c>
      <c r="D61" s="195">
        <f t="shared" si="2"/>
        <v>3.1578947368421054E-2</v>
      </c>
      <c r="E61" s="195">
        <f t="shared" si="3"/>
        <v>0.83593669131484782</v>
      </c>
      <c r="F61" s="195">
        <f t="shared" si="3"/>
        <v>1.149721634411666E-3</v>
      </c>
      <c r="G61" s="195">
        <f t="shared" si="3"/>
        <v>0</v>
      </c>
      <c r="Q61" s="196">
        <f t="shared" si="4"/>
        <v>0.19000000000000003</v>
      </c>
      <c r="R61" s="201">
        <v>3.1578947368421054E-2</v>
      </c>
      <c r="S61" s="201">
        <v>0.1560592291380494</v>
      </c>
      <c r="T61" s="201">
        <v>0.84394077086195063</v>
      </c>
      <c r="U61" s="201">
        <v>1.0445257107162356E-3</v>
      </c>
      <c r="V61" s="201">
        <v>0</v>
      </c>
    </row>
    <row r="62" spans="1:22">
      <c r="A62" s="195">
        <f t="shared" si="0"/>
        <v>0.17261057433135152</v>
      </c>
      <c r="B62" s="195">
        <f t="shared" si="1"/>
        <v>0.17261057433135152</v>
      </c>
      <c r="C62" s="196">
        <f t="shared" si="2"/>
        <v>0.21000000000000005</v>
      </c>
      <c r="D62" s="195">
        <f t="shared" si="2"/>
        <v>3.8596491228070177E-2</v>
      </c>
      <c r="E62" s="195">
        <f t="shared" si="3"/>
        <v>0.82738942566864859</v>
      </c>
      <c r="F62" s="195">
        <f t="shared" si="3"/>
        <v>1.3061497002906071E-3</v>
      </c>
      <c r="G62" s="195">
        <f t="shared" si="3"/>
        <v>0</v>
      </c>
      <c r="Q62" s="196">
        <f t="shared" si="4"/>
        <v>0.20000000000000004</v>
      </c>
      <c r="R62" s="201">
        <v>3.1578947368421054E-2</v>
      </c>
      <c r="S62" s="201">
        <v>0.16406330868515204</v>
      </c>
      <c r="T62" s="201">
        <v>0.83593669131484782</v>
      </c>
      <c r="U62" s="201">
        <v>1.149721634411666E-3</v>
      </c>
      <c r="V62" s="201">
        <v>0</v>
      </c>
    </row>
    <row r="63" spans="1:22">
      <c r="A63" s="195">
        <f t="shared" si="0"/>
        <v>0.18057609053463541</v>
      </c>
      <c r="B63" s="195">
        <f t="shared" si="1"/>
        <v>0.18057609053463541</v>
      </c>
      <c r="C63" s="196">
        <f t="shared" si="2"/>
        <v>0.22000000000000006</v>
      </c>
      <c r="D63" s="195">
        <f t="shared" si="2"/>
        <v>3.8596491228070177E-2</v>
      </c>
      <c r="E63" s="195">
        <f t="shared" si="3"/>
        <v>0.81942390946536459</v>
      </c>
      <c r="F63" s="195">
        <f t="shared" si="3"/>
        <v>1.4499089678047296E-3</v>
      </c>
      <c r="G63" s="195">
        <f t="shared" si="3"/>
        <v>0</v>
      </c>
      <c r="Q63" s="196">
        <f t="shared" si="4"/>
        <v>0.21000000000000005</v>
      </c>
      <c r="R63" s="201">
        <v>3.8596491228070177E-2</v>
      </c>
      <c r="S63" s="201">
        <v>0.17261057433135152</v>
      </c>
      <c r="T63" s="201">
        <v>0.82738942566864859</v>
      </c>
      <c r="U63" s="201">
        <v>1.3061497002906071E-3</v>
      </c>
      <c r="V63" s="201">
        <v>0</v>
      </c>
    </row>
    <row r="64" spans="1:22">
      <c r="A64" s="195">
        <f t="shared" si="0"/>
        <v>0.18857492666078385</v>
      </c>
      <c r="B64" s="195">
        <f t="shared" si="1"/>
        <v>0.18857492666078385</v>
      </c>
      <c r="C64" s="196">
        <f t="shared" si="2"/>
        <v>0.23000000000000007</v>
      </c>
      <c r="D64" s="195">
        <f t="shared" si="2"/>
        <v>4.912280701754386E-2</v>
      </c>
      <c r="E64" s="195">
        <f t="shared" si="3"/>
        <v>0.8114250733392161</v>
      </c>
      <c r="F64" s="195">
        <f t="shared" si="3"/>
        <v>1.6066075035126482E-3</v>
      </c>
      <c r="G64" s="195">
        <f t="shared" si="3"/>
        <v>0</v>
      </c>
      <c r="Q64" s="196">
        <f t="shared" si="4"/>
        <v>0.22000000000000006</v>
      </c>
      <c r="R64" s="201">
        <v>3.8596491228070177E-2</v>
      </c>
      <c r="S64" s="201">
        <v>0.18057609053463541</v>
      </c>
      <c r="T64" s="201">
        <v>0.81942390946536459</v>
      </c>
      <c r="U64" s="201">
        <v>1.4499089678047296E-3</v>
      </c>
      <c r="V64" s="201">
        <v>0</v>
      </c>
    </row>
    <row r="65" spans="1:22">
      <c r="A65" s="195">
        <f t="shared" si="0"/>
        <v>0.19728270408967308</v>
      </c>
      <c r="B65" s="195">
        <f t="shared" si="1"/>
        <v>0.19728270408967308</v>
      </c>
      <c r="C65" s="196">
        <f t="shared" si="2"/>
        <v>0.24000000000000007</v>
      </c>
      <c r="D65" s="195">
        <f t="shared" si="2"/>
        <v>5.9649122807017542E-2</v>
      </c>
      <c r="E65" s="195">
        <f t="shared" si="3"/>
        <v>0.80271729591032692</v>
      </c>
      <c r="F65" s="195">
        <f t="shared" si="3"/>
        <v>1.8881078464676108E-3</v>
      </c>
      <c r="G65" s="195">
        <f t="shared" si="3"/>
        <v>0</v>
      </c>
      <c r="Q65" s="196">
        <f t="shared" si="4"/>
        <v>0.23000000000000007</v>
      </c>
      <c r="R65" s="201">
        <v>4.912280701754386E-2</v>
      </c>
      <c r="S65" s="201">
        <v>0.18857492666078385</v>
      </c>
      <c r="T65" s="201">
        <v>0.8114250733392161</v>
      </c>
      <c r="U65" s="201">
        <v>1.6066075035126482E-3</v>
      </c>
      <c r="V65" s="201">
        <v>0</v>
      </c>
    </row>
    <row r="66" spans="1:22">
      <c r="A66" s="195">
        <f t="shared" si="0"/>
        <v>0.20481738527554891</v>
      </c>
      <c r="B66" s="195">
        <f t="shared" si="1"/>
        <v>0.20481738527554891</v>
      </c>
      <c r="C66" s="196">
        <f t="shared" si="2"/>
        <v>0.25000000000000006</v>
      </c>
      <c r="D66" s="195">
        <f t="shared" si="2"/>
        <v>6.3157894736842107E-2</v>
      </c>
      <c r="E66" s="195">
        <f t="shared" si="3"/>
        <v>0.79518261472445118</v>
      </c>
      <c r="F66" s="195">
        <f t="shared" si="3"/>
        <v>2.1126537020860555E-3</v>
      </c>
      <c r="G66" s="195">
        <f t="shared" si="3"/>
        <v>0</v>
      </c>
      <c r="Q66" s="196">
        <f t="shared" si="4"/>
        <v>0.24000000000000007</v>
      </c>
      <c r="R66" s="201">
        <v>5.9649122807017542E-2</v>
      </c>
      <c r="S66" s="201">
        <v>0.19728270408967308</v>
      </c>
      <c r="T66" s="201">
        <v>0.80271729591032692</v>
      </c>
      <c r="U66" s="201">
        <v>1.8881078464676108E-3</v>
      </c>
      <c r="V66" s="201">
        <v>0</v>
      </c>
    </row>
    <row r="67" spans="1:22">
      <c r="A67" s="195">
        <f t="shared" si="0"/>
        <v>0.2133040926350423</v>
      </c>
      <c r="B67" s="195">
        <f t="shared" si="1"/>
        <v>0.2133040926350423</v>
      </c>
      <c r="C67" s="196">
        <f t="shared" si="2"/>
        <v>0.26000000000000006</v>
      </c>
      <c r="D67" s="195">
        <f t="shared" si="2"/>
        <v>6.6666666666666666E-2</v>
      </c>
      <c r="E67" s="195">
        <f t="shared" si="3"/>
        <v>0.78669590736495765</v>
      </c>
      <c r="F67" s="195">
        <f t="shared" si="3"/>
        <v>2.3758992457294562E-3</v>
      </c>
      <c r="G67" s="195">
        <f t="shared" si="3"/>
        <v>0</v>
      </c>
      <c r="Q67" s="196">
        <f t="shared" si="4"/>
        <v>0.25000000000000006</v>
      </c>
      <c r="R67" s="201">
        <v>6.3157894736842107E-2</v>
      </c>
      <c r="S67" s="201">
        <v>0.20481738527554891</v>
      </c>
      <c r="T67" s="201">
        <v>0.79518261472445118</v>
      </c>
      <c r="U67" s="201">
        <v>2.1126537020860555E-3</v>
      </c>
      <c r="V67" s="201">
        <v>0</v>
      </c>
    </row>
    <row r="68" spans="1:22">
      <c r="A68" s="195">
        <f t="shared" si="0"/>
        <v>0.22078267407979282</v>
      </c>
      <c r="B68" s="195">
        <f t="shared" si="1"/>
        <v>0.22078267407979282</v>
      </c>
      <c r="C68" s="196">
        <f t="shared" si="2"/>
        <v>0.27000000000000007</v>
      </c>
      <c r="D68" s="195">
        <f t="shared" si="2"/>
        <v>6.6666666666666666E-2</v>
      </c>
      <c r="E68" s="195">
        <f t="shared" si="3"/>
        <v>0.77921732592020709</v>
      </c>
      <c r="F68" s="195">
        <f t="shared" si="3"/>
        <v>2.6007369974116543E-3</v>
      </c>
      <c r="G68" s="195">
        <f t="shared" si="3"/>
        <v>0</v>
      </c>
      <c r="Q68" s="196">
        <f t="shared" si="4"/>
        <v>0.26000000000000006</v>
      </c>
      <c r="R68" s="201">
        <v>6.6666666666666666E-2</v>
      </c>
      <c r="S68" s="201">
        <v>0.2133040926350423</v>
      </c>
      <c r="T68" s="201">
        <v>0.78669590736495765</v>
      </c>
      <c r="U68" s="201">
        <v>2.3758992457294562E-3</v>
      </c>
      <c r="V68" s="201">
        <v>0</v>
      </c>
    </row>
    <row r="69" spans="1:22">
      <c r="A69" s="195">
        <f t="shared" si="0"/>
        <v>0.22865486026242579</v>
      </c>
      <c r="B69" s="195">
        <f t="shared" si="1"/>
        <v>0.22865486026242579</v>
      </c>
      <c r="C69" s="196">
        <f t="shared" si="2"/>
        <v>0.28000000000000008</v>
      </c>
      <c r="D69" s="195">
        <f t="shared" si="2"/>
        <v>6.6666666666666666E-2</v>
      </c>
      <c r="E69" s="195">
        <f t="shared" si="3"/>
        <v>0.77134513973757424</v>
      </c>
      <c r="F69" s="195">
        <f t="shared" si="3"/>
        <v>2.837826285576623E-3</v>
      </c>
      <c r="G69" s="195">
        <f t="shared" si="3"/>
        <v>0</v>
      </c>
      <c r="Q69" s="196">
        <f t="shared" si="4"/>
        <v>0.27000000000000007</v>
      </c>
      <c r="R69" s="201">
        <v>6.6666666666666666E-2</v>
      </c>
      <c r="S69" s="201">
        <v>0.22078267407979282</v>
      </c>
      <c r="T69" s="201">
        <v>0.77921732592020709</v>
      </c>
      <c r="U69" s="201">
        <v>2.6007369974116543E-3</v>
      </c>
      <c r="V69" s="201">
        <v>0</v>
      </c>
    </row>
    <row r="70" spans="1:22">
      <c r="A70" s="195">
        <f t="shared" si="0"/>
        <v>0.23713463720126235</v>
      </c>
      <c r="B70" s="195">
        <f t="shared" si="1"/>
        <v>0.23713463720126235</v>
      </c>
      <c r="C70" s="196">
        <f t="shared" si="2"/>
        <v>0.29000000000000009</v>
      </c>
      <c r="D70" s="195">
        <f t="shared" si="2"/>
        <v>6.6666666666666666E-2</v>
      </c>
      <c r="E70" s="195">
        <f t="shared" si="3"/>
        <v>0.76286536279873762</v>
      </c>
      <c r="F70" s="195">
        <f t="shared" si="3"/>
        <v>3.1080022498770729E-3</v>
      </c>
      <c r="G70" s="195">
        <f t="shared" si="3"/>
        <v>0</v>
      </c>
      <c r="Q70" s="196">
        <f t="shared" si="4"/>
        <v>0.28000000000000008</v>
      </c>
      <c r="R70" s="201">
        <v>6.6666666666666666E-2</v>
      </c>
      <c r="S70" s="201">
        <v>0.22865486026242579</v>
      </c>
      <c r="T70" s="201">
        <v>0.77134513973757424</v>
      </c>
      <c r="U70" s="201">
        <v>2.837826285576623E-3</v>
      </c>
      <c r="V70" s="201">
        <v>0</v>
      </c>
    </row>
    <row r="71" spans="1:22">
      <c r="A71" s="195">
        <f t="shared" si="0"/>
        <v>0.2452604794365506</v>
      </c>
      <c r="B71" s="195">
        <f t="shared" si="1"/>
        <v>0.2452604794365506</v>
      </c>
      <c r="C71" s="196">
        <f t="shared" si="2"/>
        <v>0.3000000000000001</v>
      </c>
      <c r="D71" s="195">
        <f t="shared" si="2"/>
        <v>7.0175438596491224E-2</v>
      </c>
      <c r="E71" s="195">
        <f t="shared" si="3"/>
        <v>0.75473952056344951</v>
      </c>
      <c r="F71" s="195">
        <f t="shared" si="3"/>
        <v>3.3770195451525587E-3</v>
      </c>
      <c r="G71" s="195">
        <f t="shared" si="3"/>
        <v>0</v>
      </c>
      <c r="Q71" s="196">
        <f t="shared" si="4"/>
        <v>0.29000000000000009</v>
      </c>
      <c r="R71" s="201">
        <v>6.6666666666666666E-2</v>
      </c>
      <c r="S71" s="201">
        <v>0.23713463720126235</v>
      </c>
      <c r="T71" s="201">
        <v>0.76286536279873762</v>
      </c>
      <c r="U71" s="201">
        <v>3.1080022498770729E-3</v>
      </c>
      <c r="V71" s="201">
        <v>0</v>
      </c>
    </row>
    <row r="72" spans="1:22">
      <c r="A72" s="195">
        <f t="shared" si="0"/>
        <v>0.25312473545356673</v>
      </c>
      <c r="B72" s="195">
        <f t="shared" si="1"/>
        <v>0.25312473545356673</v>
      </c>
      <c r="C72" s="196">
        <f t="shared" si="2"/>
        <v>0.31000000000000011</v>
      </c>
      <c r="D72" s="195">
        <f t="shared" si="2"/>
        <v>7.3684210526315783E-2</v>
      </c>
      <c r="E72" s="195">
        <f t="shared" si="3"/>
        <v>0.74687526454643305</v>
      </c>
      <c r="F72" s="195">
        <f t="shared" si="3"/>
        <v>3.6220389989343464E-3</v>
      </c>
      <c r="G72" s="195">
        <f t="shared" si="3"/>
        <v>0</v>
      </c>
      <c r="Q72" s="196">
        <f t="shared" si="4"/>
        <v>0.3000000000000001</v>
      </c>
      <c r="R72" s="201">
        <v>7.0175438596491224E-2</v>
      </c>
      <c r="S72" s="201">
        <v>0.2452604794365506</v>
      </c>
      <c r="T72" s="201">
        <v>0.75473952056344951</v>
      </c>
      <c r="U72" s="201">
        <v>3.3770195451525587E-3</v>
      </c>
      <c r="V72" s="201">
        <v>0</v>
      </c>
    </row>
    <row r="73" spans="1:22">
      <c r="A73" s="195">
        <f t="shared" si="0"/>
        <v>0.26115910331524878</v>
      </c>
      <c r="B73" s="195">
        <f t="shared" si="1"/>
        <v>0.26115910331524878</v>
      </c>
      <c r="C73" s="196">
        <f t="shared" si="2"/>
        <v>0.32000000000000012</v>
      </c>
      <c r="D73" s="195">
        <f t="shared" si="2"/>
        <v>8.4210526315789472E-2</v>
      </c>
      <c r="E73" s="195">
        <f t="shared" si="3"/>
        <v>0.73884089668475128</v>
      </c>
      <c r="F73" s="195">
        <f t="shared" si="3"/>
        <v>3.941316420026938E-3</v>
      </c>
      <c r="G73" s="195">
        <f t="shared" si="3"/>
        <v>0</v>
      </c>
      <c r="Q73" s="196">
        <f t="shared" si="4"/>
        <v>0.31000000000000011</v>
      </c>
      <c r="R73" s="201">
        <v>7.3684210526315783E-2</v>
      </c>
      <c r="S73" s="201">
        <v>0.25312473545356673</v>
      </c>
      <c r="T73" s="201">
        <v>0.74687526454643305</v>
      </c>
      <c r="U73" s="201">
        <v>3.6220389989343464E-3</v>
      </c>
      <c r="V73" s="201">
        <v>0</v>
      </c>
    </row>
    <row r="74" spans="1:22">
      <c r="A74" s="195">
        <f t="shared" si="0"/>
        <v>0.26893933863036318</v>
      </c>
      <c r="B74" s="195">
        <f t="shared" si="1"/>
        <v>0.26893933863036318</v>
      </c>
      <c r="C74" s="196">
        <f t="shared" si="2"/>
        <v>0.33000000000000013</v>
      </c>
      <c r="D74" s="195">
        <f t="shared" si="2"/>
        <v>9.4736842105263161E-2</v>
      </c>
      <c r="E74" s="195">
        <f t="shared" si="3"/>
        <v>0.73106066136963677</v>
      </c>
      <c r="F74" s="195">
        <f t="shared" si="3"/>
        <v>4.3166157667688578E-3</v>
      </c>
      <c r="G74" s="195">
        <f t="shared" si="3"/>
        <v>0</v>
      </c>
      <c r="Q74" s="196">
        <f t="shared" si="4"/>
        <v>0.32000000000000012</v>
      </c>
      <c r="R74" s="201">
        <v>8.4210526315789472E-2</v>
      </c>
      <c r="S74" s="201">
        <v>0.26115910331524878</v>
      </c>
      <c r="T74" s="201">
        <v>0.73884089668475128</v>
      </c>
      <c r="U74" s="201">
        <v>3.941316420026938E-3</v>
      </c>
      <c r="V74" s="201">
        <v>0</v>
      </c>
    </row>
    <row r="75" spans="1:22">
      <c r="A75" s="195">
        <f t="shared" si="0"/>
        <v>0.27617409973651891</v>
      </c>
      <c r="B75" s="195">
        <f t="shared" si="1"/>
        <v>0.27617409973651891</v>
      </c>
      <c r="C75" s="196">
        <f t="shared" si="2"/>
        <v>0.34000000000000014</v>
      </c>
      <c r="D75" s="195">
        <f t="shared" si="2"/>
        <v>0.10175438596491228</v>
      </c>
      <c r="E75" s="195">
        <f t="shared" si="3"/>
        <v>0.72382590026348104</v>
      </c>
      <c r="F75" s="195">
        <f t="shared" si="3"/>
        <v>4.7852738570459971E-3</v>
      </c>
      <c r="G75" s="195">
        <f t="shared" si="3"/>
        <v>0</v>
      </c>
      <c r="Q75" s="196">
        <f t="shared" si="4"/>
        <v>0.33000000000000013</v>
      </c>
      <c r="R75" s="201">
        <v>9.4736842105263161E-2</v>
      </c>
      <c r="S75" s="201">
        <v>0.26893933863036318</v>
      </c>
      <c r="T75" s="201">
        <v>0.73106066136963677</v>
      </c>
      <c r="U75" s="201">
        <v>4.3166157667688578E-3</v>
      </c>
      <c r="V75" s="201">
        <v>0</v>
      </c>
    </row>
    <row r="76" spans="1:22">
      <c r="A76" s="195">
        <f t="shared" si="0"/>
        <v>0.28431372022735979</v>
      </c>
      <c r="B76" s="195">
        <f t="shared" si="1"/>
        <v>0.28431372022735979</v>
      </c>
      <c r="C76" s="196">
        <f t="shared" si="2"/>
        <v>0.35000000000000014</v>
      </c>
      <c r="D76" s="195">
        <f t="shared" si="2"/>
        <v>0.10175438596491228</v>
      </c>
      <c r="E76" s="195">
        <f t="shared" si="3"/>
        <v>0.71568627977264032</v>
      </c>
      <c r="F76" s="195">
        <f t="shared" si="3"/>
        <v>5.3493470782835463E-3</v>
      </c>
      <c r="G76" s="195">
        <f t="shared" si="3"/>
        <v>0</v>
      </c>
      <c r="Q76" s="196">
        <f t="shared" si="4"/>
        <v>0.34000000000000014</v>
      </c>
      <c r="R76" s="201">
        <v>0.10175438596491228</v>
      </c>
      <c r="S76" s="201">
        <v>0.27617409973651891</v>
      </c>
      <c r="T76" s="201">
        <v>0.72382590026348104</v>
      </c>
      <c r="U76" s="201">
        <v>4.7852738570459971E-3</v>
      </c>
      <c r="V76" s="201">
        <v>0</v>
      </c>
    </row>
    <row r="77" spans="1:22">
      <c r="A77" s="195">
        <f t="shared" si="0"/>
        <v>0.29195600243581349</v>
      </c>
      <c r="B77" s="195">
        <f t="shared" si="1"/>
        <v>0.29195600243581349</v>
      </c>
      <c r="C77" s="196">
        <f t="shared" si="2"/>
        <v>0.36000000000000015</v>
      </c>
      <c r="D77" s="195">
        <f t="shared" si="2"/>
        <v>0.10175438596491228</v>
      </c>
      <c r="E77" s="195">
        <f t="shared" si="3"/>
        <v>0.70804399756418668</v>
      </c>
      <c r="F77" s="195">
        <f t="shared" si="3"/>
        <v>5.8625995316862207E-3</v>
      </c>
      <c r="G77" s="195">
        <f t="shared" si="3"/>
        <v>0</v>
      </c>
      <c r="Q77" s="196">
        <f t="shared" si="4"/>
        <v>0.35000000000000014</v>
      </c>
      <c r="R77" s="201">
        <v>0.10175438596491228</v>
      </c>
      <c r="S77" s="201">
        <v>0.28431372022735979</v>
      </c>
      <c r="T77" s="201">
        <v>0.71568627977264032</v>
      </c>
      <c r="U77" s="201">
        <v>5.3493470782835463E-3</v>
      </c>
      <c r="V77" s="201">
        <v>0</v>
      </c>
    </row>
    <row r="78" spans="1:22">
      <c r="A78" s="195">
        <f t="shared" si="0"/>
        <v>0.3003407554265301</v>
      </c>
      <c r="B78" s="195">
        <f t="shared" si="1"/>
        <v>0.3003407554265301</v>
      </c>
      <c r="C78" s="196">
        <f t="shared" si="2"/>
        <v>0.37000000000000016</v>
      </c>
      <c r="D78" s="195">
        <f t="shared" si="2"/>
        <v>0.10175438596491228</v>
      </c>
      <c r="E78" s="195">
        <f t="shared" si="3"/>
        <v>0.69965924457346995</v>
      </c>
      <c r="F78" s="195">
        <f t="shared" si="3"/>
        <v>6.4671243128138437E-3</v>
      </c>
      <c r="G78" s="195">
        <f t="shared" si="3"/>
        <v>0</v>
      </c>
      <c r="Q78" s="196">
        <f t="shared" si="4"/>
        <v>0.36000000000000015</v>
      </c>
      <c r="R78" s="201">
        <v>0.10175438596491228</v>
      </c>
      <c r="S78" s="201">
        <v>0.29195600243581349</v>
      </c>
      <c r="T78" s="201">
        <v>0.70804399756418668</v>
      </c>
      <c r="U78" s="201">
        <v>5.8625995316862207E-3</v>
      </c>
      <c r="V78" s="201">
        <v>0</v>
      </c>
    </row>
    <row r="79" spans="1:22">
      <c r="A79" s="195">
        <f t="shared" si="0"/>
        <v>0.30790765390152292</v>
      </c>
      <c r="B79" s="195">
        <f t="shared" si="1"/>
        <v>0.30790765390152292</v>
      </c>
      <c r="C79" s="196">
        <f t="shared" si="2"/>
        <v>0.38000000000000017</v>
      </c>
      <c r="D79" s="195">
        <f t="shared" si="2"/>
        <v>0.11578947368421053</v>
      </c>
      <c r="E79" s="195">
        <f t="shared" si="3"/>
        <v>0.69209234609847714</v>
      </c>
      <c r="F79" s="195">
        <f t="shared" si="3"/>
        <v>7.0095013086190006E-3</v>
      </c>
      <c r="G79" s="195">
        <f t="shared" si="3"/>
        <v>0</v>
      </c>
      <c r="Q79" s="196">
        <f t="shared" si="4"/>
        <v>0.37000000000000016</v>
      </c>
      <c r="R79" s="201">
        <v>0.10175438596491228</v>
      </c>
      <c r="S79" s="201">
        <v>0.3003407554265301</v>
      </c>
      <c r="T79" s="201">
        <v>0.69965924457346995</v>
      </c>
      <c r="U79" s="201">
        <v>6.4671243128138437E-3</v>
      </c>
      <c r="V79" s="201">
        <v>0</v>
      </c>
    </row>
    <row r="80" spans="1:22">
      <c r="A80" s="195">
        <f t="shared" si="0"/>
        <v>0.31509276750530268</v>
      </c>
      <c r="B80" s="195">
        <f t="shared" si="1"/>
        <v>0.31509276750530268</v>
      </c>
      <c r="C80" s="196">
        <f t="shared" si="2"/>
        <v>0.39000000000000018</v>
      </c>
      <c r="D80" s="195">
        <f t="shared" si="2"/>
        <v>0.12982456140350876</v>
      </c>
      <c r="E80" s="195">
        <f t="shared" si="3"/>
        <v>0.68490723249469743</v>
      </c>
      <c r="F80" s="195">
        <f t="shared" si="3"/>
        <v>7.5836147463335677E-3</v>
      </c>
      <c r="G80" s="195">
        <f t="shared" si="3"/>
        <v>0</v>
      </c>
      <c r="Q80" s="196">
        <f t="shared" si="4"/>
        <v>0.38000000000000017</v>
      </c>
      <c r="R80" s="201">
        <v>0.11578947368421053</v>
      </c>
      <c r="S80" s="201">
        <v>0.30790765390152292</v>
      </c>
      <c r="T80" s="201">
        <v>0.69209234609847714</v>
      </c>
      <c r="U80" s="201">
        <v>7.0095013086190006E-3</v>
      </c>
      <c r="V80" s="201">
        <v>0</v>
      </c>
    </row>
    <row r="81" spans="1:22">
      <c r="A81" s="195">
        <f t="shared" si="0"/>
        <v>0.32317585842359392</v>
      </c>
      <c r="B81" s="195">
        <f t="shared" si="1"/>
        <v>0.32317585842359392</v>
      </c>
      <c r="C81" s="196">
        <f t="shared" si="2"/>
        <v>0.40000000000000019</v>
      </c>
      <c r="D81" s="195">
        <f t="shared" si="2"/>
        <v>0.12982456140350876</v>
      </c>
      <c r="E81" s="195">
        <f t="shared" si="3"/>
        <v>0.67682414157640602</v>
      </c>
      <c r="F81" s="195">
        <f t="shared" si="3"/>
        <v>8.2504767311791048E-3</v>
      </c>
      <c r="G81" s="195">
        <f t="shared" si="3"/>
        <v>0</v>
      </c>
      <c r="Q81" s="196">
        <f t="shared" si="4"/>
        <v>0.39000000000000018</v>
      </c>
      <c r="R81" s="201">
        <v>0.12982456140350876</v>
      </c>
      <c r="S81" s="201">
        <v>0.31509276750530268</v>
      </c>
      <c r="T81" s="201">
        <v>0.68490723249469743</v>
      </c>
      <c r="U81" s="201">
        <v>7.5836147463335677E-3</v>
      </c>
      <c r="V81" s="201">
        <v>0</v>
      </c>
    </row>
    <row r="82" spans="1:22">
      <c r="A82" s="195">
        <f t="shared" si="0"/>
        <v>0.33031026349664583</v>
      </c>
      <c r="B82" s="195">
        <f t="shared" si="1"/>
        <v>0.33031026349664583</v>
      </c>
      <c r="C82" s="196">
        <f t="shared" si="2"/>
        <v>0.4100000000000002</v>
      </c>
      <c r="D82" s="195">
        <f t="shared" si="2"/>
        <v>0.12982456140350876</v>
      </c>
      <c r="E82" s="195">
        <f t="shared" si="3"/>
        <v>0.66968973650335406</v>
      </c>
      <c r="F82" s="195">
        <f t="shared" si="3"/>
        <v>8.8194908545597903E-3</v>
      </c>
      <c r="G82" s="195">
        <f t="shared" si="3"/>
        <v>0</v>
      </c>
      <c r="Q82" s="196">
        <f t="shared" si="4"/>
        <v>0.40000000000000019</v>
      </c>
      <c r="R82" s="201">
        <v>0.12982456140350876</v>
      </c>
      <c r="S82" s="201">
        <v>0.32317585842359392</v>
      </c>
      <c r="T82" s="201">
        <v>0.67682414157640602</v>
      </c>
      <c r="U82" s="201">
        <v>8.2504767311791048E-3</v>
      </c>
      <c r="V82" s="201">
        <v>0</v>
      </c>
    </row>
    <row r="83" spans="1:22">
      <c r="A83" s="195">
        <f t="shared" si="0"/>
        <v>0.33778491271753264</v>
      </c>
      <c r="B83" s="195">
        <f t="shared" si="1"/>
        <v>0.33778491271753264</v>
      </c>
      <c r="C83" s="196">
        <f t="shared" si="2"/>
        <v>0.42000000000000021</v>
      </c>
      <c r="D83" s="195">
        <f t="shared" si="2"/>
        <v>0.14035087719298245</v>
      </c>
      <c r="E83" s="195">
        <f t="shared" si="3"/>
        <v>0.66221508728246736</v>
      </c>
      <c r="F83" s="195">
        <f t="shared" si="3"/>
        <v>9.454117104471086E-3</v>
      </c>
      <c r="G83" s="195">
        <f t="shared" si="3"/>
        <v>0</v>
      </c>
      <c r="Q83" s="196">
        <f t="shared" si="4"/>
        <v>0.4100000000000002</v>
      </c>
      <c r="R83" s="201">
        <v>0.12982456140350876</v>
      </c>
      <c r="S83" s="201">
        <v>0.33031026349664583</v>
      </c>
      <c r="T83" s="201">
        <v>0.66968973650335406</v>
      </c>
      <c r="U83" s="201">
        <v>8.8194908545597903E-3</v>
      </c>
      <c r="V83" s="201">
        <v>0</v>
      </c>
    </row>
    <row r="84" spans="1:22">
      <c r="A84" s="195">
        <f t="shared" si="0"/>
        <v>0.34573453691951944</v>
      </c>
      <c r="B84" s="195">
        <f t="shared" si="1"/>
        <v>0.34573453691951944</v>
      </c>
      <c r="C84" s="196">
        <f t="shared" si="2"/>
        <v>0.43000000000000022</v>
      </c>
      <c r="D84" s="195">
        <f t="shared" si="2"/>
        <v>0.14385964912280702</v>
      </c>
      <c r="E84" s="195">
        <f t="shared" si="3"/>
        <v>0.65426546308048061</v>
      </c>
      <c r="F84" s="195">
        <f t="shared" si="3"/>
        <v>1.0254445805621187E-2</v>
      </c>
      <c r="G84" s="195">
        <f t="shared" si="3"/>
        <v>0</v>
      </c>
      <c r="Q84" s="196">
        <f t="shared" si="4"/>
        <v>0.42000000000000021</v>
      </c>
      <c r="R84" s="201">
        <v>0.14035087719298245</v>
      </c>
      <c r="S84" s="201">
        <v>0.33778491271753264</v>
      </c>
      <c r="T84" s="201">
        <v>0.66221508728246736</v>
      </c>
      <c r="U84" s="201">
        <v>9.454117104471086E-3</v>
      </c>
      <c r="V84" s="201">
        <v>0</v>
      </c>
    </row>
    <row r="85" spans="1:22">
      <c r="A85" s="195">
        <f t="shared" si="0"/>
        <v>0.35335397776925792</v>
      </c>
      <c r="B85" s="195">
        <f t="shared" si="1"/>
        <v>0.35335397776925792</v>
      </c>
      <c r="C85" s="196">
        <f t="shared" si="2"/>
        <v>0.44000000000000022</v>
      </c>
      <c r="D85" s="195">
        <f t="shared" si="2"/>
        <v>0.14385964912280702</v>
      </c>
      <c r="E85" s="195">
        <f t="shared" si="3"/>
        <v>0.64664602223074219</v>
      </c>
      <c r="F85" s="195">
        <f t="shared" si="3"/>
        <v>1.1029864486446361E-2</v>
      </c>
      <c r="G85" s="195">
        <f t="shared" si="3"/>
        <v>0</v>
      </c>
      <c r="Q85" s="196">
        <f t="shared" si="4"/>
        <v>0.43000000000000022</v>
      </c>
      <c r="R85" s="201">
        <v>0.14385964912280702</v>
      </c>
      <c r="S85" s="201">
        <v>0.34573453691951944</v>
      </c>
      <c r="T85" s="201">
        <v>0.65426546308048061</v>
      </c>
      <c r="U85" s="201">
        <v>1.0254445805621187E-2</v>
      </c>
      <c r="V85" s="201">
        <v>0</v>
      </c>
    </row>
    <row r="86" spans="1:22">
      <c r="A86" s="195">
        <f t="shared" si="0"/>
        <v>0.36056648979984057</v>
      </c>
      <c r="B86" s="195">
        <f t="shared" si="1"/>
        <v>0.36056648979984057</v>
      </c>
      <c r="C86" s="196">
        <f t="shared" si="2"/>
        <v>0.45000000000000023</v>
      </c>
      <c r="D86" s="195">
        <f t="shared" si="2"/>
        <v>0.15789473684210525</v>
      </c>
      <c r="E86" s="195">
        <f t="shared" si="3"/>
        <v>0.63943351020015948</v>
      </c>
      <c r="F86" s="195">
        <f t="shared" si="3"/>
        <v>1.192662792666168E-2</v>
      </c>
      <c r="G86" s="195">
        <f t="shared" si="3"/>
        <v>0</v>
      </c>
      <c r="Q86" s="196">
        <f t="shared" si="4"/>
        <v>0.44000000000000022</v>
      </c>
      <c r="R86" s="201">
        <v>0.14385964912280702</v>
      </c>
      <c r="S86" s="201">
        <v>0.35335397776925792</v>
      </c>
      <c r="T86" s="201">
        <v>0.64664602223074219</v>
      </c>
      <c r="U86" s="201">
        <v>1.1029864486446361E-2</v>
      </c>
      <c r="V86" s="201">
        <v>0</v>
      </c>
    </row>
    <row r="87" spans="1:22">
      <c r="A87" s="195">
        <f t="shared" si="0"/>
        <v>0.36789452791880278</v>
      </c>
      <c r="B87" s="195">
        <f t="shared" si="1"/>
        <v>0.36789452791880278</v>
      </c>
      <c r="C87" s="196">
        <f t="shared" si="2"/>
        <v>0.46000000000000024</v>
      </c>
      <c r="D87" s="195">
        <f t="shared" si="2"/>
        <v>0.16140350877192983</v>
      </c>
      <c r="E87" s="195">
        <f t="shared" si="3"/>
        <v>0.63210547208119716</v>
      </c>
      <c r="F87" s="195">
        <f t="shared" si="3"/>
        <v>1.2998494281532737E-2</v>
      </c>
      <c r="G87" s="195">
        <f t="shared" si="3"/>
        <v>0</v>
      </c>
      <c r="Q87" s="196">
        <f t="shared" si="4"/>
        <v>0.45000000000000023</v>
      </c>
      <c r="R87" s="201">
        <v>0.15789473684210525</v>
      </c>
      <c r="S87" s="201">
        <v>0.36056648979984057</v>
      </c>
      <c r="T87" s="201">
        <v>0.63943351020015948</v>
      </c>
      <c r="U87" s="201">
        <v>1.192662792666168E-2</v>
      </c>
      <c r="V87" s="201">
        <v>0</v>
      </c>
    </row>
    <row r="88" spans="1:22">
      <c r="A88" s="195">
        <f t="shared" si="0"/>
        <v>0.37498533880589352</v>
      </c>
      <c r="B88" s="195">
        <f t="shared" si="1"/>
        <v>0.37498533880589352</v>
      </c>
      <c r="C88" s="196">
        <f t="shared" si="2"/>
        <v>0.47000000000000025</v>
      </c>
      <c r="D88" s="195">
        <f t="shared" si="2"/>
        <v>0.16842105263157894</v>
      </c>
      <c r="E88" s="195">
        <f t="shared" si="3"/>
        <v>0.62501466119410654</v>
      </c>
      <c r="F88" s="195">
        <f t="shared" si="3"/>
        <v>1.4016958865239947E-2</v>
      </c>
      <c r="G88" s="195">
        <f t="shared" si="3"/>
        <v>0</v>
      </c>
      <c r="Q88" s="196">
        <f t="shared" si="4"/>
        <v>0.46000000000000024</v>
      </c>
      <c r="R88" s="201">
        <v>0.16140350877192983</v>
      </c>
      <c r="S88" s="201">
        <v>0.36789452791880278</v>
      </c>
      <c r="T88" s="201">
        <v>0.63210547208119716</v>
      </c>
      <c r="U88" s="201">
        <v>1.2998494281532737E-2</v>
      </c>
      <c r="V88" s="201">
        <v>0</v>
      </c>
    </row>
    <row r="89" spans="1:22">
      <c r="A89" s="195">
        <f t="shared" si="0"/>
        <v>0.38250617087845368</v>
      </c>
      <c r="B89" s="195">
        <f t="shared" si="1"/>
        <v>0.38250617087845368</v>
      </c>
      <c r="C89" s="196">
        <f t="shared" si="2"/>
        <v>0.48000000000000026</v>
      </c>
      <c r="D89" s="195">
        <f t="shared" si="2"/>
        <v>0.17894736842105263</v>
      </c>
      <c r="E89" s="195">
        <f t="shared" si="3"/>
        <v>0.61749382912154627</v>
      </c>
      <c r="F89" s="195">
        <f t="shared" si="3"/>
        <v>1.5199820504758177E-2</v>
      </c>
      <c r="G89" s="195">
        <f t="shared" si="3"/>
        <v>0</v>
      </c>
      <c r="Q89" s="196">
        <f t="shared" si="4"/>
        <v>0.47000000000000025</v>
      </c>
      <c r="R89" s="201">
        <v>0.16842105263157894</v>
      </c>
      <c r="S89" s="201">
        <v>0.37498533880589352</v>
      </c>
      <c r="T89" s="201">
        <v>0.62501466119410654</v>
      </c>
      <c r="U89" s="201">
        <v>1.4016958865239947E-2</v>
      </c>
      <c r="V89" s="201">
        <v>0</v>
      </c>
    </row>
    <row r="90" spans="1:22">
      <c r="A90" s="195">
        <f t="shared" si="0"/>
        <v>0.38903374805141677</v>
      </c>
      <c r="B90" s="195">
        <f t="shared" si="1"/>
        <v>0.38903374805141677</v>
      </c>
      <c r="C90" s="196">
        <f t="shared" si="2"/>
        <v>0.49000000000000027</v>
      </c>
      <c r="D90" s="195">
        <f t="shared" si="2"/>
        <v>0.17894736842105263</v>
      </c>
      <c r="E90" s="195">
        <f t="shared" si="3"/>
        <v>0.61096625194858323</v>
      </c>
      <c r="F90" s="195">
        <f t="shared" si="3"/>
        <v>1.6375662528227863E-2</v>
      </c>
      <c r="G90" s="195">
        <f t="shared" si="3"/>
        <v>0</v>
      </c>
      <c r="Q90" s="196">
        <f t="shared" si="4"/>
        <v>0.48000000000000026</v>
      </c>
      <c r="R90" s="201">
        <v>0.17894736842105263</v>
      </c>
      <c r="S90" s="201">
        <v>0.38250617087845368</v>
      </c>
      <c r="T90" s="201">
        <v>0.61749382912154627</v>
      </c>
      <c r="U90" s="201">
        <v>1.5199820504758177E-2</v>
      </c>
      <c r="V90" s="201">
        <v>0</v>
      </c>
    </row>
    <row r="91" spans="1:22">
      <c r="A91" s="195">
        <f t="shared" si="0"/>
        <v>0.39606077571614778</v>
      </c>
      <c r="B91" s="195">
        <f t="shared" si="1"/>
        <v>0.39606077571614778</v>
      </c>
      <c r="C91" s="196">
        <f t="shared" si="2"/>
        <v>0.50000000000000022</v>
      </c>
      <c r="D91" s="195">
        <f t="shared" si="2"/>
        <v>0.18596491228070175</v>
      </c>
      <c r="E91" s="195">
        <f t="shared" si="3"/>
        <v>0.60393922428385216</v>
      </c>
      <c r="F91" s="195">
        <f t="shared" si="3"/>
        <v>1.7789753585118997E-2</v>
      </c>
      <c r="G91" s="195">
        <f t="shared" si="3"/>
        <v>0</v>
      </c>
      <c r="Q91" s="196">
        <f t="shared" si="4"/>
        <v>0.49000000000000027</v>
      </c>
      <c r="R91" s="201">
        <v>0.17894736842105263</v>
      </c>
      <c r="S91" s="201">
        <v>0.38903374805141677</v>
      </c>
      <c r="T91" s="201">
        <v>0.61096625194858323</v>
      </c>
      <c r="U91" s="201">
        <v>1.6375662528227863E-2</v>
      </c>
      <c r="V91" s="201">
        <v>0</v>
      </c>
    </row>
    <row r="92" spans="1:22">
      <c r="A92" s="195">
        <f t="shared" si="0"/>
        <v>0.40325288863588515</v>
      </c>
      <c r="B92" s="195">
        <f t="shared" si="1"/>
        <v>0.40325288863588515</v>
      </c>
      <c r="C92" s="196">
        <f t="shared" si="2"/>
        <v>0.51000000000000023</v>
      </c>
      <c r="D92" s="195">
        <f t="shared" si="2"/>
        <v>0.19649122807017544</v>
      </c>
      <c r="E92" s="195">
        <f t="shared" si="3"/>
        <v>0.59674711136411496</v>
      </c>
      <c r="F92" s="195">
        <f t="shared" si="3"/>
        <v>1.930133437746007E-2</v>
      </c>
      <c r="G92" s="195">
        <f t="shared" si="3"/>
        <v>0</v>
      </c>
      <c r="Q92" s="196">
        <f t="shared" si="4"/>
        <v>0.50000000000000022</v>
      </c>
      <c r="R92" s="201">
        <v>0.18596491228070175</v>
      </c>
      <c r="S92" s="201">
        <v>0.39606077571614778</v>
      </c>
      <c r="T92" s="201">
        <v>0.60393922428385216</v>
      </c>
      <c r="U92" s="201">
        <v>1.7789753585118997E-2</v>
      </c>
      <c r="V92" s="201">
        <v>0</v>
      </c>
    </row>
    <row r="93" spans="1:22">
      <c r="A93" s="195">
        <f t="shared" si="0"/>
        <v>0.40995608458904503</v>
      </c>
      <c r="B93" s="195">
        <f t="shared" si="1"/>
        <v>0.40995608458904503</v>
      </c>
      <c r="C93" s="196">
        <f t="shared" si="2"/>
        <v>0.52000000000000024</v>
      </c>
      <c r="D93" s="195">
        <f t="shared" si="2"/>
        <v>0.2</v>
      </c>
      <c r="E93" s="195">
        <f t="shared" si="3"/>
        <v>0.59004391541095502</v>
      </c>
      <c r="F93" s="195">
        <f t="shared" si="3"/>
        <v>2.0707413895098302E-2</v>
      </c>
      <c r="G93" s="195">
        <f t="shared" si="3"/>
        <v>0</v>
      </c>
      <c r="Q93" s="196">
        <f t="shared" si="4"/>
        <v>0.51000000000000023</v>
      </c>
      <c r="R93" s="201">
        <v>0.19649122807017544</v>
      </c>
      <c r="S93" s="201">
        <v>0.40325288863588515</v>
      </c>
      <c r="T93" s="201">
        <v>0.59674711136411496</v>
      </c>
      <c r="U93" s="201">
        <v>1.930133437746007E-2</v>
      </c>
      <c r="V93" s="201">
        <v>0</v>
      </c>
    </row>
    <row r="94" spans="1:22">
      <c r="A94" s="195">
        <f t="shared" si="0"/>
        <v>0.41637052870937435</v>
      </c>
      <c r="B94" s="195">
        <f t="shared" si="1"/>
        <v>0.41637052870937435</v>
      </c>
      <c r="C94" s="196">
        <f t="shared" si="2"/>
        <v>0.53000000000000025</v>
      </c>
      <c r="D94" s="195">
        <f t="shared" si="2"/>
        <v>0.21403508771929824</v>
      </c>
      <c r="E94" s="195">
        <f t="shared" si="3"/>
        <v>0.58362947129062559</v>
      </c>
      <c r="F94" s="195">
        <f t="shared" si="3"/>
        <v>2.209845600732141E-2</v>
      </c>
      <c r="G94" s="195">
        <f t="shared" si="3"/>
        <v>0</v>
      </c>
      <c r="Q94" s="196">
        <f t="shared" si="4"/>
        <v>0.52000000000000024</v>
      </c>
      <c r="R94" s="201">
        <v>0.2</v>
      </c>
      <c r="S94" s="201">
        <v>0.40995608458904503</v>
      </c>
      <c r="T94" s="201">
        <v>0.59004391541095502</v>
      </c>
      <c r="U94" s="201">
        <v>2.0707413895098302E-2</v>
      </c>
      <c r="V94" s="201">
        <v>0</v>
      </c>
    </row>
    <row r="95" spans="1:22">
      <c r="A95" s="195">
        <f t="shared" si="0"/>
        <v>0.42337726732481046</v>
      </c>
      <c r="B95" s="195">
        <f t="shared" si="1"/>
        <v>0.42337726732481046</v>
      </c>
      <c r="C95" s="196">
        <f t="shared" si="2"/>
        <v>0.54000000000000026</v>
      </c>
      <c r="D95" s="195">
        <f t="shared" si="2"/>
        <v>0.21754385964912282</v>
      </c>
      <c r="E95" s="195">
        <f t="shared" si="3"/>
        <v>0.5766227326751896</v>
      </c>
      <c r="F95" s="195">
        <f t="shared" si="3"/>
        <v>2.3795411103963826E-2</v>
      </c>
      <c r="G95" s="195">
        <f t="shared" si="3"/>
        <v>0</v>
      </c>
      <c r="Q95" s="196">
        <f t="shared" si="4"/>
        <v>0.53000000000000025</v>
      </c>
      <c r="R95" s="201">
        <v>0.21403508771929824</v>
      </c>
      <c r="S95" s="201">
        <v>0.41637052870937435</v>
      </c>
      <c r="T95" s="201">
        <v>0.58362947129062559</v>
      </c>
      <c r="U95" s="201">
        <v>2.209845600732141E-2</v>
      </c>
      <c r="V95" s="201">
        <v>0</v>
      </c>
    </row>
    <row r="96" spans="1:22">
      <c r="A96" s="195">
        <f t="shared" si="0"/>
        <v>0.42983507472488636</v>
      </c>
      <c r="B96" s="195">
        <f t="shared" si="1"/>
        <v>0.42983507472488636</v>
      </c>
      <c r="C96" s="196">
        <f t="shared" si="2"/>
        <v>0.55000000000000027</v>
      </c>
      <c r="D96" s="195">
        <f t="shared" si="2"/>
        <v>0.22105263157894736</v>
      </c>
      <c r="E96" s="195">
        <f t="shared" si="3"/>
        <v>0.57016492527511375</v>
      </c>
      <c r="F96" s="195">
        <f t="shared" si="3"/>
        <v>2.5446879174685917E-2</v>
      </c>
      <c r="G96" s="195">
        <f t="shared" si="3"/>
        <v>0</v>
      </c>
      <c r="Q96" s="196">
        <f t="shared" si="4"/>
        <v>0.54000000000000026</v>
      </c>
      <c r="R96" s="201">
        <v>0.21754385964912282</v>
      </c>
      <c r="S96" s="201">
        <v>0.42337726732481046</v>
      </c>
      <c r="T96" s="201">
        <v>0.5766227326751896</v>
      </c>
      <c r="U96" s="201">
        <v>2.3795411103963826E-2</v>
      </c>
      <c r="V96" s="201">
        <v>0</v>
      </c>
    </row>
    <row r="97" spans="1:22">
      <c r="A97" s="195">
        <f t="shared" si="0"/>
        <v>0.435930592558186</v>
      </c>
      <c r="B97" s="195">
        <f t="shared" si="1"/>
        <v>0.435930592558186</v>
      </c>
      <c r="C97" s="196">
        <f t="shared" si="2"/>
        <v>0.56000000000000028</v>
      </c>
      <c r="D97" s="195">
        <f t="shared" si="2"/>
        <v>0.22456140350877193</v>
      </c>
      <c r="E97" s="195">
        <f t="shared" si="3"/>
        <v>0.56406940744181411</v>
      </c>
      <c r="F97" s="195">
        <f t="shared" si="3"/>
        <v>2.7054780537819099E-2</v>
      </c>
      <c r="G97" s="195">
        <f t="shared" si="3"/>
        <v>0</v>
      </c>
      <c r="Q97" s="196">
        <f t="shared" si="4"/>
        <v>0.55000000000000027</v>
      </c>
      <c r="R97" s="201">
        <v>0.22105263157894736</v>
      </c>
      <c r="S97" s="201">
        <v>0.42983507472488636</v>
      </c>
      <c r="T97" s="201">
        <v>0.57016492527511375</v>
      </c>
      <c r="U97" s="201">
        <v>2.5446879174685917E-2</v>
      </c>
      <c r="V97" s="201">
        <v>0</v>
      </c>
    </row>
    <row r="98" spans="1:22">
      <c r="A98" s="195">
        <f t="shared" si="0"/>
        <v>0.44291118776697619</v>
      </c>
      <c r="B98" s="195">
        <f t="shared" si="1"/>
        <v>0.44291118776697619</v>
      </c>
      <c r="C98" s="196">
        <f t="shared" si="2"/>
        <v>0.57000000000000028</v>
      </c>
      <c r="D98" s="195">
        <f t="shared" si="2"/>
        <v>0.23508771929824562</v>
      </c>
      <c r="E98" s="195">
        <f t="shared" si="3"/>
        <v>0.55708881223302364</v>
      </c>
      <c r="F98" s="195">
        <f t="shared" si="3"/>
        <v>2.910972229193132E-2</v>
      </c>
      <c r="G98" s="195">
        <f t="shared" si="3"/>
        <v>3.5087719298245615E-3</v>
      </c>
      <c r="Q98" s="196">
        <f t="shared" si="4"/>
        <v>0.56000000000000028</v>
      </c>
      <c r="R98" s="201">
        <v>0.22456140350877193</v>
      </c>
      <c r="S98" s="201">
        <v>0.435930592558186</v>
      </c>
      <c r="T98" s="201">
        <v>0.56406940744181411</v>
      </c>
      <c r="U98" s="201">
        <v>2.7054780537819099E-2</v>
      </c>
      <c r="V98" s="201">
        <v>0</v>
      </c>
    </row>
    <row r="99" spans="1:22">
      <c r="A99" s="195">
        <f t="shared" si="0"/>
        <v>0.44917614600751521</v>
      </c>
      <c r="B99" s="195">
        <f t="shared" si="1"/>
        <v>0.44917614600751521</v>
      </c>
      <c r="C99" s="196">
        <f t="shared" si="2"/>
        <v>0.58000000000000029</v>
      </c>
      <c r="D99" s="195">
        <f t="shared" si="2"/>
        <v>0.24210526315789474</v>
      </c>
      <c r="E99" s="195">
        <f t="shared" si="3"/>
        <v>0.5508238539924849</v>
      </c>
      <c r="F99" s="195">
        <f t="shared" si="3"/>
        <v>3.0954039522190491E-2</v>
      </c>
      <c r="G99" s="195">
        <f t="shared" si="3"/>
        <v>3.5087719298245615E-3</v>
      </c>
      <c r="Q99" s="196">
        <f t="shared" si="4"/>
        <v>0.57000000000000028</v>
      </c>
      <c r="R99" s="201">
        <v>0.23508771929824562</v>
      </c>
      <c r="S99" s="201">
        <v>0.44291118776697619</v>
      </c>
      <c r="T99" s="201">
        <v>0.55708881223302364</v>
      </c>
      <c r="U99" s="201">
        <v>2.910972229193132E-2</v>
      </c>
      <c r="V99" s="201">
        <v>3.5087719298245615E-3</v>
      </c>
    </row>
    <row r="100" spans="1:22">
      <c r="A100" s="195">
        <f t="shared" si="0"/>
        <v>0.45587064851845432</v>
      </c>
      <c r="B100" s="195">
        <f t="shared" si="1"/>
        <v>0.45587064851845432</v>
      </c>
      <c r="C100" s="196">
        <f t="shared" si="2"/>
        <v>0.5900000000000003</v>
      </c>
      <c r="D100" s="195">
        <f t="shared" si="2"/>
        <v>0.24561403508771928</v>
      </c>
      <c r="E100" s="195">
        <f t="shared" si="3"/>
        <v>0.54412935148154562</v>
      </c>
      <c r="F100" s="195">
        <f t="shared" si="3"/>
        <v>3.2963230723329719E-2</v>
      </c>
      <c r="G100" s="195">
        <f t="shared" si="3"/>
        <v>3.5087719298245615E-3</v>
      </c>
      <c r="Q100" s="196">
        <f t="shared" si="4"/>
        <v>0.58000000000000029</v>
      </c>
      <c r="R100" s="201">
        <v>0.24210526315789474</v>
      </c>
      <c r="S100" s="201">
        <v>0.44917614600751521</v>
      </c>
      <c r="T100" s="201">
        <v>0.5508238539924849</v>
      </c>
      <c r="U100" s="201">
        <v>3.0954039522190491E-2</v>
      </c>
      <c r="V100" s="201">
        <v>3.5087719298245615E-3</v>
      </c>
    </row>
    <row r="101" spans="1:22">
      <c r="A101" s="195">
        <f t="shared" si="0"/>
        <v>0.46186413901892354</v>
      </c>
      <c r="B101" s="195">
        <f t="shared" si="1"/>
        <v>0.46186413901892354</v>
      </c>
      <c r="C101" s="196">
        <f t="shared" si="2"/>
        <v>0.60000000000000031</v>
      </c>
      <c r="D101" s="195">
        <f t="shared" si="2"/>
        <v>0.25263157894736843</v>
      </c>
      <c r="E101" s="195">
        <f t="shared" si="3"/>
        <v>0.53813586098107657</v>
      </c>
      <c r="F101" s="195">
        <f t="shared" si="3"/>
        <v>3.4775226455413102E-2</v>
      </c>
      <c r="G101" s="195">
        <f t="shared" si="3"/>
        <v>7.0175438596491229E-3</v>
      </c>
      <c r="Q101" s="196">
        <f t="shared" si="4"/>
        <v>0.5900000000000003</v>
      </c>
      <c r="R101" s="201">
        <v>0.24561403508771928</v>
      </c>
      <c r="S101" s="201">
        <v>0.45587064851845432</v>
      </c>
      <c r="T101" s="201">
        <v>0.54412935148154562</v>
      </c>
      <c r="U101" s="201">
        <v>3.2963230723329719E-2</v>
      </c>
      <c r="V101" s="201">
        <v>3.5087719298245615E-3</v>
      </c>
    </row>
    <row r="102" spans="1:22">
      <c r="A102" s="195">
        <f t="shared" si="0"/>
        <v>0.46804048649862373</v>
      </c>
      <c r="B102" s="195">
        <f t="shared" si="1"/>
        <v>0.46804048649862373</v>
      </c>
      <c r="C102" s="196">
        <f t="shared" si="2"/>
        <v>0.61000000000000032</v>
      </c>
      <c r="D102" s="195">
        <f t="shared" si="2"/>
        <v>0.25964912280701752</v>
      </c>
      <c r="E102" s="195">
        <f t="shared" si="3"/>
        <v>0.53195951350137616</v>
      </c>
      <c r="F102" s="195">
        <f t="shared" si="3"/>
        <v>3.6708154446511043E-2</v>
      </c>
      <c r="G102" s="195">
        <f t="shared" si="3"/>
        <v>7.0175438596491229E-3</v>
      </c>
      <c r="Q102" s="196">
        <f t="shared" si="4"/>
        <v>0.60000000000000031</v>
      </c>
      <c r="R102" s="201">
        <v>0.25263157894736843</v>
      </c>
      <c r="S102" s="201">
        <v>0.46186413901892354</v>
      </c>
      <c r="T102" s="201">
        <v>0.53813586098107657</v>
      </c>
      <c r="U102" s="201">
        <v>3.4775226455413102E-2</v>
      </c>
      <c r="V102" s="201">
        <v>7.0175438596491229E-3</v>
      </c>
    </row>
    <row r="103" spans="1:22">
      <c r="A103" s="195">
        <f t="shared" si="0"/>
        <v>0.4745301208449853</v>
      </c>
      <c r="B103" s="195">
        <f t="shared" si="1"/>
        <v>0.4745301208449853</v>
      </c>
      <c r="C103" s="196">
        <f t="shared" si="2"/>
        <v>0.62000000000000033</v>
      </c>
      <c r="D103" s="195">
        <f t="shared" si="2"/>
        <v>0.27017543859649124</v>
      </c>
      <c r="E103" s="195">
        <f t="shared" si="3"/>
        <v>0.52546987915501475</v>
      </c>
      <c r="F103" s="195">
        <f t="shared" si="3"/>
        <v>3.8922213812227761E-2</v>
      </c>
      <c r="G103" s="195">
        <f t="shared" si="3"/>
        <v>7.0175438596491229E-3</v>
      </c>
      <c r="Q103" s="196">
        <f t="shared" si="4"/>
        <v>0.61000000000000032</v>
      </c>
      <c r="R103" s="201">
        <v>0.25964912280701752</v>
      </c>
      <c r="S103" s="201">
        <v>0.46804048649862373</v>
      </c>
      <c r="T103" s="201">
        <v>0.53195951350137616</v>
      </c>
      <c r="U103" s="201">
        <v>3.6708154446511043E-2</v>
      </c>
      <c r="V103" s="201">
        <v>7.0175438596491229E-3</v>
      </c>
    </row>
    <row r="104" spans="1:22">
      <c r="A104" s="195">
        <f t="shared" si="0"/>
        <v>0.4804114614303503</v>
      </c>
      <c r="B104" s="195">
        <f t="shared" si="1"/>
        <v>0.4804114614303503</v>
      </c>
      <c r="C104" s="196">
        <f t="shared" si="2"/>
        <v>0.63000000000000034</v>
      </c>
      <c r="D104" s="195">
        <f t="shared" si="2"/>
        <v>0.28421052631578947</v>
      </c>
      <c r="E104" s="195">
        <f t="shared" si="3"/>
        <v>0.5195885385696497</v>
      </c>
      <c r="F104" s="195">
        <f t="shared" si="3"/>
        <v>4.1196407888719311E-2</v>
      </c>
      <c r="G104" s="195">
        <f t="shared" si="3"/>
        <v>1.0526315789473684E-2</v>
      </c>
      <c r="Q104" s="196">
        <f t="shared" si="4"/>
        <v>0.62000000000000033</v>
      </c>
      <c r="R104" s="201">
        <v>0.27017543859649124</v>
      </c>
      <c r="S104" s="201">
        <v>0.4745301208449853</v>
      </c>
      <c r="T104" s="201">
        <v>0.52546987915501475</v>
      </c>
      <c r="U104" s="201">
        <v>3.8922213812227761E-2</v>
      </c>
      <c r="V104" s="201">
        <v>7.0175438596491229E-3</v>
      </c>
    </row>
    <row r="105" spans="1:22">
      <c r="A105" s="195">
        <f t="shared" ref="A105:A168" si="5">S106</f>
        <v>0.48604241261717968</v>
      </c>
      <c r="B105" s="195">
        <f t="shared" ref="B105:B168" si="6">S106</f>
        <v>0.48604241261717968</v>
      </c>
      <c r="C105" s="196">
        <f t="shared" ref="C105:D168" si="7">Q106</f>
        <v>0.64000000000000035</v>
      </c>
      <c r="D105" s="195">
        <f t="shared" si="7"/>
        <v>0.29122807017543861</v>
      </c>
      <c r="E105" s="195">
        <f t="shared" ref="E105:G168" si="8">T106</f>
        <v>0.51395758738282038</v>
      </c>
      <c r="F105" s="195">
        <f t="shared" si="8"/>
        <v>4.3554459958088335E-2</v>
      </c>
      <c r="G105" s="195">
        <f t="shared" si="8"/>
        <v>1.0526315789473684E-2</v>
      </c>
      <c r="Q105" s="196">
        <f t="shared" si="4"/>
        <v>0.63000000000000034</v>
      </c>
      <c r="R105" s="201">
        <v>0.28421052631578947</v>
      </c>
      <c r="S105" s="201">
        <v>0.4804114614303503</v>
      </c>
      <c r="T105" s="201">
        <v>0.5195885385696497</v>
      </c>
      <c r="U105" s="201">
        <v>4.1196407888719311E-2</v>
      </c>
      <c r="V105" s="201">
        <v>1.0526315789473684E-2</v>
      </c>
    </row>
    <row r="106" spans="1:22">
      <c r="A106" s="195">
        <f t="shared" si="5"/>
        <v>0.49214587185156439</v>
      </c>
      <c r="B106" s="195">
        <f t="shared" si="6"/>
        <v>0.49214587185156439</v>
      </c>
      <c r="C106" s="196">
        <f t="shared" si="7"/>
        <v>0.65000000000000036</v>
      </c>
      <c r="D106" s="195">
        <f t="shared" si="7"/>
        <v>0.2982456140350877</v>
      </c>
      <c r="E106" s="195">
        <f t="shared" si="8"/>
        <v>0.50785412814843567</v>
      </c>
      <c r="F106" s="195">
        <f t="shared" si="8"/>
        <v>4.6154694435781907E-2</v>
      </c>
      <c r="G106" s="195">
        <f t="shared" si="8"/>
        <v>1.0526315789473684E-2</v>
      </c>
      <c r="Q106" s="196">
        <f t="shared" si="4"/>
        <v>0.64000000000000035</v>
      </c>
      <c r="R106" s="201">
        <v>0.29122807017543861</v>
      </c>
      <c r="S106" s="201">
        <v>0.48604241261717968</v>
      </c>
      <c r="T106" s="201">
        <v>0.51395758738282038</v>
      </c>
      <c r="U106" s="201">
        <v>4.3554459958088335E-2</v>
      </c>
      <c r="V106" s="201">
        <v>1.0526315789473684E-2</v>
      </c>
    </row>
    <row r="107" spans="1:22">
      <c r="A107" s="195">
        <f t="shared" si="5"/>
        <v>0.49778497727426829</v>
      </c>
      <c r="B107" s="195">
        <f t="shared" si="6"/>
        <v>0.49778497727426829</v>
      </c>
      <c r="C107" s="196">
        <f t="shared" si="7"/>
        <v>0.66000000000000036</v>
      </c>
      <c r="D107" s="195">
        <f t="shared" si="7"/>
        <v>0.30526315789473685</v>
      </c>
      <c r="E107" s="195">
        <f t="shared" si="8"/>
        <v>0.50221502272573171</v>
      </c>
      <c r="F107" s="195">
        <f t="shared" si="8"/>
        <v>4.8624864483876103E-2</v>
      </c>
      <c r="G107" s="195">
        <f t="shared" si="8"/>
        <v>1.4035087719298246E-2</v>
      </c>
      <c r="Q107" s="196">
        <f t="shared" si="4"/>
        <v>0.65000000000000036</v>
      </c>
      <c r="R107" s="201">
        <v>0.2982456140350877</v>
      </c>
      <c r="S107" s="201">
        <v>0.49214587185156439</v>
      </c>
      <c r="T107" s="201">
        <v>0.50785412814843567</v>
      </c>
      <c r="U107" s="201">
        <v>4.6154694435781907E-2</v>
      </c>
      <c r="V107" s="201">
        <v>1.0526315789473684E-2</v>
      </c>
    </row>
    <row r="108" spans="1:22">
      <c r="A108" s="195">
        <f t="shared" si="5"/>
        <v>0.50312637708102415</v>
      </c>
      <c r="B108" s="195">
        <f t="shared" si="6"/>
        <v>0.50312637708102415</v>
      </c>
      <c r="C108" s="196">
        <f t="shared" si="7"/>
        <v>0.67000000000000037</v>
      </c>
      <c r="D108" s="195">
        <f t="shared" si="7"/>
        <v>0.31228070175438599</v>
      </c>
      <c r="E108" s="195">
        <f t="shared" si="8"/>
        <v>0.49687362291897591</v>
      </c>
      <c r="F108" s="195">
        <f t="shared" si="8"/>
        <v>5.1088950909672824E-2</v>
      </c>
      <c r="G108" s="195">
        <f t="shared" si="8"/>
        <v>1.4035087719298246E-2</v>
      </c>
      <c r="Q108" s="196">
        <f t="shared" ref="Q108:Q171" si="9">Q107+0.01</f>
        <v>0.66000000000000036</v>
      </c>
      <c r="R108" s="201">
        <v>0.30526315789473685</v>
      </c>
      <c r="S108" s="201">
        <v>0.49778497727426829</v>
      </c>
      <c r="T108" s="201">
        <v>0.50221502272573171</v>
      </c>
      <c r="U108" s="201">
        <v>4.8624864483876103E-2</v>
      </c>
      <c r="V108" s="201">
        <v>1.4035087719298246E-2</v>
      </c>
    </row>
    <row r="109" spans="1:22">
      <c r="A109" s="195">
        <f t="shared" si="5"/>
        <v>0.5090286596455893</v>
      </c>
      <c r="B109" s="195">
        <f t="shared" si="6"/>
        <v>0.5090286596455893</v>
      </c>
      <c r="C109" s="196">
        <f t="shared" si="7"/>
        <v>0.68000000000000038</v>
      </c>
      <c r="D109" s="195">
        <f t="shared" si="7"/>
        <v>0.32280701754385965</v>
      </c>
      <c r="E109" s="195">
        <f t="shared" si="8"/>
        <v>0.4909713403544107</v>
      </c>
      <c r="F109" s="195">
        <f t="shared" si="8"/>
        <v>5.3890362057186184E-2</v>
      </c>
      <c r="G109" s="195">
        <f t="shared" si="8"/>
        <v>1.4035087719298246E-2</v>
      </c>
      <c r="Q109" s="196">
        <f t="shared" si="9"/>
        <v>0.67000000000000037</v>
      </c>
      <c r="R109" s="201">
        <v>0.31228070175438599</v>
      </c>
      <c r="S109" s="201">
        <v>0.50312637708102415</v>
      </c>
      <c r="T109" s="201">
        <v>0.49687362291897591</v>
      </c>
      <c r="U109" s="201">
        <v>5.1088950909672824E-2</v>
      </c>
      <c r="V109" s="201">
        <v>1.4035087719298246E-2</v>
      </c>
    </row>
    <row r="110" spans="1:22">
      <c r="A110" s="195">
        <f t="shared" si="5"/>
        <v>0.51453361524467489</v>
      </c>
      <c r="B110" s="195">
        <f t="shared" si="6"/>
        <v>0.51453361524467489</v>
      </c>
      <c r="C110" s="196">
        <f t="shared" si="7"/>
        <v>0.69000000000000039</v>
      </c>
      <c r="D110" s="195">
        <f t="shared" si="7"/>
        <v>0.32280701754385965</v>
      </c>
      <c r="E110" s="195">
        <f t="shared" si="8"/>
        <v>0.48546638475532511</v>
      </c>
      <c r="F110" s="195">
        <f t="shared" si="8"/>
        <v>5.6494681928898539E-2</v>
      </c>
      <c r="G110" s="195">
        <f t="shared" si="8"/>
        <v>1.4035087719298246E-2</v>
      </c>
      <c r="Q110" s="196">
        <f t="shared" si="9"/>
        <v>0.68000000000000038</v>
      </c>
      <c r="R110" s="201">
        <v>0.32280701754385965</v>
      </c>
      <c r="S110" s="201">
        <v>0.5090286596455893</v>
      </c>
      <c r="T110" s="201">
        <v>0.4909713403544107</v>
      </c>
      <c r="U110" s="201">
        <v>5.3890362057186184E-2</v>
      </c>
      <c r="V110" s="201">
        <v>1.4035087719298246E-2</v>
      </c>
    </row>
    <row r="111" spans="1:22">
      <c r="A111" s="195">
        <f t="shared" si="5"/>
        <v>0.52058528664920378</v>
      </c>
      <c r="B111" s="195">
        <f t="shared" si="6"/>
        <v>0.52058528664920378</v>
      </c>
      <c r="C111" s="196">
        <f t="shared" si="7"/>
        <v>0.7000000000000004</v>
      </c>
      <c r="D111" s="195">
        <f t="shared" si="7"/>
        <v>0.32631578947368423</v>
      </c>
      <c r="E111" s="195">
        <f t="shared" si="8"/>
        <v>0.47941471335079622</v>
      </c>
      <c r="F111" s="195">
        <f t="shared" si="8"/>
        <v>5.9478547487272257E-2</v>
      </c>
      <c r="G111" s="195">
        <f t="shared" si="8"/>
        <v>1.4035087719298246E-2</v>
      </c>
      <c r="Q111" s="196">
        <f t="shared" si="9"/>
        <v>0.69000000000000039</v>
      </c>
      <c r="R111" s="201">
        <v>0.32280701754385965</v>
      </c>
      <c r="S111" s="201">
        <v>0.51453361524467489</v>
      </c>
      <c r="T111" s="201">
        <v>0.48546638475532511</v>
      </c>
      <c r="U111" s="201">
        <v>5.6494681928898539E-2</v>
      </c>
      <c r="V111" s="201">
        <v>1.4035087719298246E-2</v>
      </c>
    </row>
    <row r="112" spans="1:22">
      <c r="A112" s="195">
        <f t="shared" si="5"/>
        <v>0.52574369056815029</v>
      </c>
      <c r="B112" s="195">
        <f t="shared" si="6"/>
        <v>0.52574369056815029</v>
      </c>
      <c r="C112" s="196">
        <f t="shared" si="7"/>
        <v>0.71000000000000041</v>
      </c>
      <c r="D112" s="195">
        <f t="shared" si="7"/>
        <v>0.34035087719298246</v>
      </c>
      <c r="E112" s="195">
        <f t="shared" si="8"/>
        <v>0.47425630943184971</v>
      </c>
      <c r="F112" s="195">
        <f t="shared" si="8"/>
        <v>6.2023562764758566E-2</v>
      </c>
      <c r="G112" s="195">
        <f t="shared" si="8"/>
        <v>1.4035087719298246E-2</v>
      </c>
      <c r="Q112" s="196">
        <f t="shared" si="9"/>
        <v>0.7000000000000004</v>
      </c>
      <c r="R112" s="201">
        <v>0.32631578947368423</v>
      </c>
      <c r="S112" s="201">
        <v>0.52058528664920378</v>
      </c>
      <c r="T112" s="201">
        <v>0.47941471335079622</v>
      </c>
      <c r="U112" s="201">
        <v>5.9478547487272257E-2</v>
      </c>
      <c r="V112" s="201">
        <v>1.4035087719298246E-2</v>
      </c>
    </row>
    <row r="113" spans="1:22">
      <c r="A113" s="195">
        <f t="shared" si="5"/>
        <v>0.53105626211330137</v>
      </c>
      <c r="B113" s="195">
        <f t="shared" si="6"/>
        <v>0.53105626211330137</v>
      </c>
      <c r="C113" s="196">
        <f t="shared" si="7"/>
        <v>0.72000000000000042</v>
      </c>
      <c r="D113" s="195">
        <f t="shared" si="7"/>
        <v>0.3473684210526316</v>
      </c>
      <c r="E113" s="195">
        <f t="shared" si="8"/>
        <v>0.46894373788669869</v>
      </c>
      <c r="F113" s="195">
        <f t="shared" si="8"/>
        <v>6.4820266690405498E-2</v>
      </c>
      <c r="G113" s="195">
        <f t="shared" si="8"/>
        <v>1.7543859649122806E-2</v>
      </c>
      <c r="Q113" s="196">
        <f t="shared" si="9"/>
        <v>0.71000000000000041</v>
      </c>
      <c r="R113" s="201">
        <v>0.34035087719298246</v>
      </c>
      <c r="S113" s="201">
        <v>0.52574369056815029</v>
      </c>
      <c r="T113" s="201">
        <v>0.47425630943184971</v>
      </c>
      <c r="U113" s="201">
        <v>6.2023562764758566E-2</v>
      </c>
      <c r="V113" s="201">
        <v>1.4035087719298246E-2</v>
      </c>
    </row>
    <row r="114" spans="1:22">
      <c r="A114" s="195">
        <f t="shared" si="5"/>
        <v>0.53669533824663695</v>
      </c>
      <c r="B114" s="195">
        <f t="shared" si="6"/>
        <v>0.53669533824663695</v>
      </c>
      <c r="C114" s="196">
        <f t="shared" si="7"/>
        <v>0.73000000000000043</v>
      </c>
      <c r="D114" s="195">
        <f t="shared" si="7"/>
        <v>0.3473684210526316</v>
      </c>
      <c r="E114" s="195">
        <f t="shared" si="8"/>
        <v>0.4633046617533631</v>
      </c>
      <c r="F114" s="195">
        <f t="shared" si="8"/>
        <v>6.7884884269148335E-2</v>
      </c>
      <c r="G114" s="195">
        <f t="shared" si="8"/>
        <v>1.7543859649122806E-2</v>
      </c>
      <c r="Q114" s="196">
        <f t="shared" si="9"/>
        <v>0.72000000000000042</v>
      </c>
      <c r="R114" s="201">
        <v>0.3473684210526316</v>
      </c>
      <c r="S114" s="201">
        <v>0.53105626211330137</v>
      </c>
      <c r="T114" s="201">
        <v>0.46894373788669869</v>
      </c>
      <c r="U114" s="201">
        <v>6.4820266690405498E-2</v>
      </c>
      <c r="V114" s="201">
        <v>1.7543859649122806E-2</v>
      </c>
    </row>
    <row r="115" spans="1:22">
      <c r="A115" s="195">
        <f t="shared" si="5"/>
        <v>0.54170768843561745</v>
      </c>
      <c r="B115" s="195">
        <f t="shared" si="6"/>
        <v>0.54170768843561745</v>
      </c>
      <c r="C115" s="196">
        <f t="shared" si="7"/>
        <v>0.74000000000000044</v>
      </c>
      <c r="D115" s="195">
        <f t="shared" si="7"/>
        <v>0.35789473684210527</v>
      </c>
      <c r="E115" s="195">
        <f t="shared" si="8"/>
        <v>0.45829231156438249</v>
      </c>
      <c r="F115" s="195">
        <f t="shared" si="8"/>
        <v>7.0678020312720344E-2</v>
      </c>
      <c r="G115" s="195">
        <f t="shared" si="8"/>
        <v>2.1052631578947368E-2</v>
      </c>
      <c r="Q115" s="196">
        <f t="shared" si="9"/>
        <v>0.73000000000000043</v>
      </c>
      <c r="R115" s="201">
        <v>0.3473684210526316</v>
      </c>
      <c r="S115" s="201">
        <v>0.53669533824663695</v>
      </c>
      <c r="T115" s="201">
        <v>0.4633046617533631</v>
      </c>
      <c r="U115" s="201">
        <v>6.7884884269148335E-2</v>
      </c>
      <c r="V115" s="201">
        <v>1.7543859649122806E-2</v>
      </c>
    </row>
    <row r="116" spans="1:22">
      <c r="A116" s="195">
        <f t="shared" si="5"/>
        <v>0.54682514618284561</v>
      </c>
      <c r="B116" s="195">
        <f t="shared" si="6"/>
        <v>0.54682514618284561</v>
      </c>
      <c r="C116" s="196">
        <f t="shared" si="7"/>
        <v>0.75000000000000044</v>
      </c>
      <c r="D116" s="195">
        <f t="shared" si="7"/>
        <v>0.36491228070175441</v>
      </c>
      <c r="E116" s="195">
        <f t="shared" si="8"/>
        <v>0.45317485381715439</v>
      </c>
      <c r="F116" s="195">
        <f t="shared" si="8"/>
        <v>7.3669838036290305E-2</v>
      </c>
      <c r="G116" s="195">
        <f t="shared" si="8"/>
        <v>2.456140350877193E-2</v>
      </c>
      <c r="Q116" s="196">
        <f t="shared" si="9"/>
        <v>0.74000000000000044</v>
      </c>
      <c r="R116" s="201">
        <v>0.35789473684210527</v>
      </c>
      <c r="S116" s="201">
        <v>0.54170768843561745</v>
      </c>
      <c r="T116" s="201">
        <v>0.45829231156438249</v>
      </c>
      <c r="U116" s="201">
        <v>7.0678020312720344E-2</v>
      </c>
      <c r="V116" s="201">
        <v>2.1052631578947368E-2</v>
      </c>
    </row>
    <row r="117" spans="1:22">
      <c r="A117" s="195">
        <f t="shared" si="5"/>
        <v>0.55224191239251308</v>
      </c>
      <c r="B117" s="195">
        <f t="shared" si="6"/>
        <v>0.55224191239251308</v>
      </c>
      <c r="C117" s="196">
        <f t="shared" si="7"/>
        <v>0.76000000000000045</v>
      </c>
      <c r="D117" s="195">
        <f t="shared" si="7"/>
        <v>0.36842105263157893</v>
      </c>
      <c r="E117" s="195">
        <f t="shared" si="8"/>
        <v>0.44775808760748703</v>
      </c>
      <c r="F117" s="195">
        <f t="shared" si="8"/>
        <v>7.6956765538701219E-2</v>
      </c>
      <c r="G117" s="195">
        <f t="shared" si="8"/>
        <v>2.8070175438596492E-2</v>
      </c>
      <c r="Q117" s="196">
        <f t="shared" si="9"/>
        <v>0.75000000000000044</v>
      </c>
      <c r="R117" s="201">
        <v>0.36491228070175441</v>
      </c>
      <c r="S117" s="201">
        <v>0.54682514618284561</v>
      </c>
      <c r="T117" s="201">
        <v>0.45317485381715439</v>
      </c>
      <c r="U117" s="201">
        <v>7.3669838036290305E-2</v>
      </c>
      <c r="V117" s="201">
        <v>2.456140350877193E-2</v>
      </c>
    </row>
    <row r="118" spans="1:22">
      <c r="A118" s="195">
        <f t="shared" si="5"/>
        <v>0.55744112925854084</v>
      </c>
      <c r="B118" s="195">
        <f t="shared" si="6"/>
        <v>0.55744112925854084</v>
      </c>
      <c r="C118" s="196">
        <f t="shared" si="7"/>
        <v>0.77000000000000046</v>
      </c>
      <c r="D118" s="195">
        <f t="shared" si="7"/>
        <v>0.3719298245614035</v>
      </c>
      <c r="E118" s="195">
        <f t="shared" si="8"/>
        <v>0.44255887074145916</v>
      </c>
      <c r="F118" s="195">
        <f t="shared" si="8"/>
        <v>8.0198667394295695E-2</v>
      </c>
      <c r="G118" s="195">
        <f t="shared" si="8"/>
        <v>3.1578947368421054E-2</v>
      </c>
      <c r="Q118" s="196">
        <f t="shared" si="9"/>
        <v>0.76000000000000045</v>
      </c>
      <c r="R118" s="201">
        <v>0.36842105263157893</v>
      </c>
      <c r="S118" s="201">
        <v>0.55224191239251308</v>
      </c>
      <c r="T118" s="201">
        <v>0.44775808760748703</v>
      </c>
      <c r="U118" s="201">
        <v>7.6956765538701219E-2</v>
      </c>
      <c r="V118" s="201">
        <v>2.8070175438596492E-2</v>
      </c>
    </row>
    <row r="119" spans="1:22">
      <c r="A119" s="195">
        <f t="shared" si="5"/>
        <v>0.5628284642163347</v>
      </c>
      <c r="B119" s="195">
        <f t="shared" si="6"/>
        <v>0.5628284642163347</v>
      </c>
      <c r="C119" s="196">
        <f t="shared" si="7"/>
        <v>0.78000000000000047</v>
      </c>
      <c r="D119" s="195">
        <f t="shared" si="7"/>
        <v>0.37894736842105264</v>
      </c>
      <c r="E119" s="195">
        <f t="shared" si="8"/>
        <v>0.43717153578366519</v>
      </c>
      <c r="F119" s="195">
        <f t="shared" si="8"/>
        <v>8.351502614858014E-2</v>
      </c>
      <c r="G119" s="195">
        <f t="shared" si="8"/>
        <v>3.1578947368421054E-2</v>
      </c>
      <c r="Q119" s="196">
        <f t="shared" si="9"/>
        <v>0.77000000000000046</v>
      </c>
      <c r="R119" s="201">
        <v>0.3719298245614035</v>
      </c>
      <c r="S119" s="201">
        <v>0.55744112925854084</v>
      </c>
      <c r="T119" s="201">
        <v>0.44255887074145916</v>
      </c>
      <c r="U119" s="201">
        <v>8.0198667394295695E-2</v>
      </c>
      <c r="V119" s="201">
        <v>3.1578947368421054E-2</v>
      </c>
    </row>
    <row r="120" spans="1:22">
      <c r="A120" s="195">
        <f t="shared" si="5"/>
        <v>0.56750456897841395</v>
      </c>
      <c r="B120" s="195">
        <f t="shared" si="6"/>
        <v>0.56750456897841395</v>
      </c>
      <c r="C120" s="196">
        <f t="shared" si="7"/>
        <v>0.79000000000000048</v>
      </c>
      <c r="D120" s="195">
        <f t="shared" si="7"/>
        <v>0.38245614035087722</v>
      </c>
      <c r="E120" s="195">
        <f t="shared" si="8"/>
        <v>0.432495431021586</v>
      </c>
      <c r="F120" s="195">
        <f t="shared" si="8"/>
        <v>8.6542340582933724E-2</v>
      </c>
      <c r="G120" s="195">
        <f t="shared" si="8"/>
        <v>3.1578947368421054E-2</v>
      </c>
      <c r="Q120" s="196">
        <f t="shared" si="9"/>
        <v>0.78000000000000047</v>
      </c>
      <c r="R120" s="201">
        <v>0.37894736842105264</v>
      </c>
      <c r="S120" s="201">
        <v>0.5628284642163347</v>
      </c>
      <c r="T120" s="201">
        <v>0.43717153578366519</v>
      </c>
      <c r="U120" s="201">
        <v>8.351502614858014E-2</v>
      </c>
      <c r="V120" s="201">
        <v>3.1578947368421054E-2</v>
      </c>
    </row>
    <row r="121" spans="1:22">
      <c r="A121" s="195">
        <f t="shared" si="5"/>
        <v>0.57242512474109275</v>
      </c>
      <c r="B121" s="195">
        <f t="shared" si="6"/>
        <v>0.57242512474109275</v>
      </c>
      <c r="C121" s="196">
        <f t="shared" si="7"/>
        <v>0.80000000000000049</v>
      </c>
      <c r="D121" s="195">
        <f t="shared" si="7"/>
        <v>0.38596491228070173</v>
      </c>
      <c r="E121" s="195">
        <f t="shared" si="8"/>
        <v>0.42757487525890725</v>
      </c>
      <c r="F121" s="195">
        <f t="shared" si="8"/>
        <v>8.9731060291052905E-2</v>
      </c>
      <c r="G121" s="195">
        <f t="shared" si="8"/>
        <v>3.1578947368421054E-2</v>
      </c>
      <c r="Q121" s="196">
        <f t="shared" si="9"/>
        <v>0.79000000000000048</v>
      </c>
      <c r="R121" s="201">
        <v>0.38245614035087722</v>
      </c>
      <c r="S121" s="201">
        <v>0.56750456897841395</v>
      </c>
      <c r="T121" s="201">
        <v>0.432495431021586</v>
      </c>
      <c r="U121" s="201">
        <v>8.6542340582933724E-2</v>
      </c>
      <c r="V121" s="201">
        <v>3.1578947368421054E-2</v>
      </c>
    </row>
    <row r="122" spans="1:22">
      <c r="A122" s="195">
        <f t="shared" si="5"/>
        <v>0.57747871679687846</v>
      </c>
      <c r="B122" s="195">
        <f t="shared" si="6"/>
        <v>0.57747871679687846</v>
      </c>
      <c r="C122" s="196">
        <f t="shared" si="7"/>
        <v>0.8100000000000005</v>
      </c>
      <c r="D122" s="195">
        <f t="shared" si="7"/>
        <v>0.38596491228070173</v>
      </c>
      <c r="E122" s="195">
        <f t="shared" si="8"/>
        <v>0.42252128320312143</v>
      </c>
      <c r="F122" s="195">
        <f t="shared" si="8"/>
        <v>9.3077372709100228E-2</v>
      </c>
      <c r="G122" s="195">
        <f t="shared" si="8"/>
        <v>3.8596491228070177E-2</v>
      </c>
      <c r="Q122" s="196">
        <f t="shared" si="9"/>
        <v>0.80000000000000049</v>
      </c>
      <c r="R122" s="201">
        <v>0.38596491228070173</v>
      </c>
      <c r="S122" s="201">
        <v>0.57242512474109275</v>
      </c>
      <c r="T122" s="201">
        <v>0.42757487525890725</v>
      </c>
      <c r="U122" s="201">
        <v>8.9731060291052905E-2</v>
      </c>
      <c r="V122" s="201">
        <v>3.1578947368421054E-2</v>
      </c>
    </row>
    <row r="123" spans="1:22">
      <c r="A123" s="195">
        <f t="shared" si="5"/>
        <v>0.58237675765904984</v>
      </c>
      <c r="B123" s="195">
        <f t="shared" si="6"/>
        <v>0.58237675765904984</v>
      </c>
      <c r="C123" s="196">
        <f t="shared" si="7"/>
        <v>0.82000000000000051</v>
      </c>
      <c r="D123" s="195">
        <f t="shared" si="7"/>
        <v>0.38947368421052631</v>
      </c>
      <c r="E123" s="195">
        <f t="shared" si="8"/>
        <v>0.41762324234095016</v>
      </c>
      <c r="F123" s="195">
        <f t="shared" si="8"/>
        <v>9.6288607317726788E-2</v>
      </c>
      <c r="G123" s="195">
        <f t="shared" si="8"/>
        <v>4.2105263157894736E-2</v>
      </c>
      <c r="Q123" s="196">
        <f t="shared" si="9"/>
        <v>0.8100000000000005</v>
      </c>
      <c r="R123" s="201">
        <v>0.38596491228070173</v>
      </c>
      <c r="S123" s="201">
        <v>0.57747871679687846</v>
      </c>
      <c r="T123" s="201">
        <v>0.42252128320312143</v>
      </c>
      <c r="U123" s="201">
        <v>9.3077372709100228E-2</v>
      </c>
      <c r="V123" s="201">
        <v>3.8596491228070177E-2</v>
      </c>
    </row>
    <row r="124" spans="1:22">
      <c r="A124" s="195">
        <f t="shared" si="5"/>
        <v>0.58710923913077528</v>
      </c>
      <c r="B124" s="195">
        <f t="shared" si="6"/>
        <v>0.58710923913077528</v>
      </c>
      <c r="C124" s="196">
        <f t="shared" si="7"/>
        <v>0.83000000000000052</v>
      </c>
      <c r="D124" s="195">
        <f t="shared" si="7"/>
        <v>0.4</v>
      </c>
      <c r="E124" s="195">
        <f t="shared" si="8"/>
        <v>0.41289076086922466</v>
      </c>
      <c r="F124" s="195">
        <f t="shared" si="8"/>
        <v>9.9665401316799393E-2</v>
      </c>
      <c r="G124" s="195">
        <f t="shared" si="8"/>
        <v>4.2105263157894736E-2</v>
      </c>
      <c r="Q124" s="196">
        <f t="shared" si="9"/>
        <v>0.82000000000000051</v>
      </c>
      <c r="R124" s="201">
        <v>0.38947368421052631</v>
      </c>
      <c r="S124" s="201">
        <v>0.58237675765904984</v>
      </c>
      <c r="T124" s="201">
        <v>0.41762324234095016</v>
      </c>
      <c r="U124" s="201">
        <v>9.6288607317726788E-2</v>
      </c>
      <c r="V124" s="201">
        <v>4.2105263157894736E-2</v>
      </c>
    </row>
    <row r="125" spans="1:22">
      <c r="A125" s="195">
        <f t="shared" si="5"/>
        <v>0.59227708223206077</v>
      </c>
      <c r="B125" s="195">
        <f t="shared" si="6"/>
        <v>0.59227708223206077</v>
      </c>
      <c r="C125" s="196">
        <f t="shared" si="7"/>
        <v>0.84000000000000052</v>
      </c>
      <c r="D125" s="195">
        <f t="shared" si="7"/>
        <v>0.40350877192982454</v>
      </c>
      <c r="E125" s="195">
        <f t="shared" si="8"/>
        <v>0.40772291776793906</v>
      </c>
      <c r="F125" s="195">
        <f t="shared" si="8"/>
        <v>0.10353309517841638</v>
      </c>
      <c r="G125" s="195">
        <f t="shared" si="8"/>
        <v>4.2105263157894736E-2</v>
      </c>
      <c r="Q125" s="196">
        <f t="shared" si="9"/>
        <v>0.83000000000000052</v>
      </c>
      <c r="R125" s="201">
        <v>0.4</v>
      </c>
      <c r="S125" s="201">
        <v>0.58710923913077528</v>
      </c>
      <c r="T125" s="201">
        <v>0.41289076086922466</v>
      </c>
      <c r="U125" s="201">
        <v>9.9665401316799393E-2</v>
      </c>
      <c r="V125" s="201">
        <v>4.2105263157894736E-2</v>
      </c>
    </row>
    <row r="126" spans="1:22">
      <c r="A126" s="195">
        <f t="shared" si="5"/>
        <v>0.59695132827395636</v>
      </c>
      <c r="B126" s="195">
        <f t="shared" si="6"/>
        <v>0.59695132827395636</v>
      </c>
      <c r="C126" s="196">
        <f t="shared" si="7"/>
        <v>0.85000000000000053</v>
      </c>
      <c r="D126" s="195">
        <f t="shared" si="7"/>
        <v>0.41052631578947368</v>
      </c>
      <c r="E126" s="195">
        <f t="shared" si="8"/>
        <v>0.40304867172604381</v>
      </c>
      <c r="F126" s="195">
        <f t="shared" si="8"/>
        <v>0.10696812460731908</v>
      </c>
      <c r="G126" s="195">
        <f t="shared" si="8"/>
        <v>4.2105263157894736E-2</v>
      </c>
      <c r="Q126" s="196">
        <f t="shared" si="9"/>
        <v>0.84000000000000052</v>
      </c>
      <c r="R126" s="201">
        <v>0.40350877192982454</v>
      </c>
      <c r="S126" s="201">
        <v>0.59227708223206077</v>
      </c>
      <c r="T126" s="201">
        <v>0.40772291776793906</v>
      </c>
      <c r="U126" s="201">
        <v>0.10353309517841638</v>
      </c>
      <c r="V126" s="201">
        <v>4.2105263157894736E-2</v>
      </c>
    </row>
    <row r="127" spans="1:22">
      <c r="A127" s="195">
        <f t="shared" si="5"/>
        <v>0.60131551168665887</v>
      </c>
      <c r="B127" s="195">
        <f t="shared" si="6"/>
        <v>0.60131551168665887</v>
      </c>
      <c r="C127" s="196">
        <f t="shared" si="7"/>
        <v>0.86000000000000054</v>
      </c>
      <c r="D127" s="195">
        <f t="shared" si="7"/>
        <v>0.41403508771929826</v>
      </c>
      <c r="E127" s="195">
        <f t="shared" si="8"/>
        <v>0.39868448831334097</v>
      </c>
      <c r="F127" s="195">
        <f t="shared" si="8"/>
        <v>0.1103073603910491</v>
      </c>
      <c r="G127" s="195">
        <f t="shared" si="8"/>
        <v>4.5614035087719301E-2</v>
      </c>
      <c r="Q127" s="196">
        <f t="shared" si="9"/>
        <v>0.85000000000000053</v>
      </c>
      <c r="R127" s="201">
        <v>0.41052631578947368</v>
      </c>
      <c r="S127" s="201">
        <v>0.59695132827395636</v>
      </c>
      <c r="T127" s="201">
        <v>0.40304867172604381</v>
      </c>
      <c r="U127" s="201">
        <v>0.10696812460731908</v>
      </c>
      <c r="V127" s="201">
        <v>4.2105263157894736E-2</v>
      </c>
    </row>
    <row r="128" spans="1:22">
      <c r="A128" s="195">
        <f t="shared" si="5"/>
        <v>0.60622543835265963</v>
      </c>
      <c r="B128" s="195">
        <f t="shared" si="6"/>
        <v>0.60622543835265963</v>
      </c>
      <c r="C128" s="196">
        <f t="shared" si="7"/>
        <v>0.87000000000000055</v>
      </c>
      <c r="D128" s="195">
        <f t="shared" si="7"/>
        <v>0.41754385964912283</v>
      </c>
      <c r="E128" s="195">
        <f t="shared" si="8"/>
        <v>0.39377456164734043</v>
      </c>
      <c r="F128" s="195">
        <f t="shared" si="8"/>
        <v>0.11414738662818524</v>
      </c>
      <c r="G128" s="195">
        <f t="shared" si="8"/>
        <v>4.912280701754386E-2</v>
      </c>
      <c r="Q128" s="196">
        <f t="shared" si="9"/>
        <v>0.86000000000000054</v>
      </c>
      <c r="R128" s="201">
        <v>0.41403508771929826</v>
      </c>
      <c r="S128" s="201">
        <v>0.60131551168665887</v>
      </c>
      <c r="T128" s="201">
        <v>0.39868448831334097</v>
      </c>
      <c r="U128" s="201">
        <v>0.1103073603910491</v>
      </c>
      <c r="V128" s="201">
        <v>4.5614035087719301E-2</v>
      </c>
    </row>
    <row r="129" spans="1:22">
      <c r="A129" s="195">
        <f t="shared" si="5"/>
        <v>0.61054645700021015</v>
      </c>
      <c r="B129" s="195">
        <f t="shared" si="6"/>
        <v>0.61054645700021015</v>
      </c>
      <c r="C129" s="196">
        <f t="shared" si="7"/>
        <v>0.88000000000000056</v>
      </c>
      <c r="D129" s="195">
        <f t="shared" si="7"/>
        <v>0.42105263157894735</v>
      </c>
      <c r="E129" s="195">
        <f t="shared" si="8"/>
        <v>0.38945354299978996</v>
      </c>
      <c r="F129" s="195">
        <f t="shared" si="8"/>
        <v>0.11758559502212901</v>
      </c>
      <c r="G129" s="195">
        <f t="shared" si="8"/>
        <v>4.912280701754386E-2</v>
      </c>
      <c r="Q129" s="196">
        <f t="shared" si="9"/>
        <v>0.87000000000000055</v>
      </c>
      <c r="R129" s="201">
        <v>0.41754385964912283</v>
      </c>
      <c r="S129" s="201">
        <v>0.60622543835265963</v>
      </c>
      <c r="T129" s="201">
        <v>0.39377456164734043</v>
      </c>
      <c r="U129" s="201">
        <v>0.11414738662818524</v>
      </c>
      <c r="V129" s="201">
        <v>4.912280701754386E-2</v>
      </c>
    </row>
    <row r="130" spans="1:22">
      <c r="A130" s="195">
        <f t="shared" si="5"/>
        <v>0.61532564768381492</v>
      </c>
      <c r="B130" s="195">
        <f t="shared" si="6"/>
        <v>0.61532564768381492</v>
      </c>
      <c r="C130" s="196">
        <f t="shared" si="7"/>
        <v>0.89000000000000057</v>
      </c>
      <c r="D130" s="195">
        <f t="shared" si="7"/>
        <v>0.42456140350877192</v>
      </c>
      <c r="E130" s="195">
        <f t="shared" si="8"/>
        <v>0.38467435231618502</v>
      </c>
      <c r="F130" s="195">
        <f t="shared" si="8"/>
        <v>0.12151009805060246</v>
      </c>
      <c r="G130" s="195">
        <f t="shared" si="8"/>
        <v>5.2631578947368418E-2</v>
      </c>
      <c r="Q130" s="196">
        <f t="shared" si="9"/>
        <v>0.88000000000000056</v>
      </c>
      <c r="R130" s="201">
        <v>0.42105263157894735</v>
      </c>
      <c r="S130" s="201">
        <v>0.61054645700021015</v>
      </c>
      <c r="T130" s="201">
        <v>0.38945354299978996</v>
      </c>
      <c r="U130" s="201">
        <v>0.11758559502212901</v>
      </c>
      <c r="V130" s="201">
        <v>4.912280701754386E-2</v>
      </c>
    </row>
    <row r="131" spans="1:22">
      <c r="A131" s="195">
        <f t="shared" si="5"/>
        <v>0.61984914348478648</v>
      </c>
      <c r="B131" s="195">
        <f t="shared" si="6"/>
        <v>0.61984914348478648</v>
      </c>
      <c r="C131" s="196">
        <f t="shared" si="7"/>
        <v>0.90000000000000058</v>
      </c>
      <c r="D131" s="195">
        <f t="shared" si="7"/>
        <v>0.43157894736842106</v>
      </c>
      <c r="E131" s="195">
        <f t="shared" si="8"/>
        <v>0.38015085651521358</v>
      </c>
      <c r="F131" s="195">
        <f t="shared" si="8"/>
        <v>0.12538146178019485</v>
      </c>
      <c r="G131" s="195">
        <f t="shared" si="8"/>
        <v>5.6140350877192984E-2</v>
      </c>
      <c r="Q131" s="196">
        <f t="shared" si="9"/>
        <v>0.89000000000000057</v>
      </c>
      <c r="R131" s="201">
        <v>0.42456140350877192</v>
      </c>
      <c r="S131" s="201">
        <v>0.61532564768381492</v>
      </c>
      <c r="T131" s="201">
        <v>0.38467435231618502</v>
      </c>
      <c r="U131" s="201">
        <v>0.12151009805060246</v>
      </c>
      <c r="V131" s="201">
        <v>5.2631578947368418E-2</v>
      </c>
    </row>
    <row r="132" spans="1:22">
      <c r="A132" s="195">
        <f t="shared" si="5"/>
        <v>0.62425486913927075</v>
      </c>
      <c r="B132" s="195">
        <f t="shared" si="6"/>
        <v>0.62425486913927075</v>
      </c>
      <c r="C132" s="196">
        <f t="shared" si="7"/>
        <v>0.91000000000000059</v>
      </c>
      <c r="D132" s="195">
        <f t="shared" si="7"/>
        <v>0.43508771929824563</v>
      </c>
      <c r="E132" s="195">
        <f t="shared" si="8"/>
        <v>0.3757451308607293</v>
      </c>
      <c r="F132" s="195">
        <f t="shared" si="8"/>
        <v>0.12913127078756703</v>
      </c>
      <c r="G132" s="195">
        <f t="shared" si="8"/>
        <v>5.9649122807017542E-2</v>
      </c>
      <c r="Q132" s="196">
        <f t="shared" si="9"/>
        <v>0.90000000000000058</v>
      </c>
      <c r="R132" s="201">
        <v>0.43157894736842106</v>
      </c>
      <c r="S132" s="201">
        <v>0.61984914348478648</v>
      </c>
      <c r="T132" s="201">
        <v>0.38015085651521358</v>
      </c>
      <c r="U132" s="201">
        <v>0.12538146178019485</v>
      </c>
      <c r="V132" s="201">
        <v>5.6140350877192984E-2</v>
      </c>
    </row>
    <row r="133" spans="1:22">
      <c r="A133" s="195">
        <f t="shared" si="5"/>
        <v>0.62889889726780457</v>
      </c>
      <c r="B133" s="195">
        <f t="shared" si="6"/>
        <v>0.62889889726780457</v>
      </c>
      <c r="C133" s="196">
        <f t="shared" si="7"/>
        <v>0.9200000000000006</v>
      </c>
      <c r="D133" s="195">
        <f t="shared" si="7"/>
        <v>0.44210526315789472</v>
      </c>
      <c r="E133" s="195">
        <f t="shared" si="8"/>
        <v>0.37110110273219543</v>
      </c>
      <c r="F133" s="195">
        <f t="shared" si="8"/>
        <v>0.13319093637111168</v>
      </c>
      <c r="G133" s="195">
        <f t="shared" si="8"/>
        <v>5.9649122807017542E-2</v>
      </c>
      <c r="Q133" s="196">
        <f t="shared" si="9"/>
        <v>0.91000000000000059</v>
      </c>
      <c r="R133" s="201">
        <v>0.43508771929824563</v>
      </c>
      <c r="S133" s="201">
        <v>0.62425486913927075</v>
      </c>
      <c r="T133" s="201">
        <v>0.3757451308607293</v>
      </c>
      <c r="U133" s="201">
        <v>0.12913127078756703</v>
      </c>
      <c r="V133" s="201">
        <v>5.9649122807017542E-2</v>
      </c>
    </row>
    <row r="134" spans="1:22">
      <c r="A134" s="195">
        <f t="shared" si="5"/>
        <v>0.63315321844970418</v>
      </c>
      <c r="B134" s="195">
        <f t="shared" si="6"/>
        <v>0.63315321844970418</v>
      </c>
      <c r="C134" s="196">
        <f t="shared" si="7"/>
        <v>0.9300000000000006</v>
      </c>
      <c r="D134" s="195">
        <f t="shared" si="7"/>
        <v>0.45263157894736844</v>
      </c>
      <c r="E134" s="195">
        <f t="shared" si="8"/>
        <v>0.36684678155029599</v>
      </c>
      <c r="F134" s="195">
        <f t="shared" si="8"/>
        <v>0.13704589066001016</v>
      </c>
      <c r="G134" s="195">
        <f t="shared" si="8"/>
        <v>5.9649122807017542E-2</v>
      </c>
      <c r="Q134" s="196">
        <f t="shared" si="9"/>
        <v>0.9200000000000006</v>
      </c>
      <c r="R134" s="201">
        <v>0.44210526315789472</v>
      </c>
      <c r="S134" s="201">
        <v>0.62889889726780457</v>
      </c>
      <c r="T134" s="201">
        <v>0.37110110273219543</v>
      </c>
      <c r="U134" s="201">
        <v>0.13319093637111168</v>
      </c>
      <c r="V134" s="201">
        <v>5.9649122807017542E-2</v>
      </c>
    </row>
    <row r="135" spans="1:22">
      <c r="A135" s="195">
        <f t="shared" si="5"/>
        <v>0.63704090350138332</v>
      </c>
      <c r="B135" s="195">
        <f t="shared" si="6"/>
        <v>0.63704090350138332</v>
      </c>
      <c r="C135" s="196">
        <f t="shared" si="7"/>
        <v>0.94000000000000061</v>
      </c>
      <c r="D135" s="195">
        <f t="shared" si="7"/>
        <v>0.46666666666666667</v>
      </c>
      <c r="E135" s="195">
        <f t="shared" si="8"/>
        <v>0.36295909649861663</v>
      </c>
      <c r="F135" s="195">
        <f t="shared" si="8"/>
        <v>0.14090788399582202</v>
      </c>
      <c r="G135" s="195">
        <f t="shared" si="8"/>
        <v>6.3157894736842107E-2</v>
      </c>
      <c r="Q135" s="196">
        <f t="shared" si="9"/>
        <v>0.9300000000000006</v>
      </c>
      <c r="R135" s="201">
        <v>0.45263157894736844</v>
      </c>
      <c r="S135" s="201">
        <v>0.63315321844970418</v>
      </c>
      <c r="T135" s="201">
        <v>0.36684678155029599</v>
      </c>
      <c r="U135" s="201">
        <v>0.13704589066001016</v>
      </c>
      <c r="V135" s="201">
        <v>5.9649122807017542E-2</v>
      </c>
    </row>
    <row r="136" spans="1:22">
      <c r="A136" s="195">
        <f t="shared" si="5"/>
        <v>0.64105714718755336</v>
      </c>
      <c r="B136" s="195">
        <f t="shared" si="6"/>
        <v>0.64105714718755336</v>
      </c>
      <c r="C136" s="196">
        <f t="shared" si="7"/>
        <v>0.95000000000000062</v>
      </c>
      <c r="D136" s="195">
        <f t="shared" si="7"/>
        <v>0.47719298245614034</v>
      </c>
      <c r="E136" s="195">
        <f t="shared" si="8"/>
        <v>0.35894285281244659</v>
      </c>
      <c r="F136" s="195">
        <f t="shared" si="8"/>
        <v>0.1452452855924265</v>
      </c>
      <c r="G136" s="195">
        <f t="shared" si="8"/>
        <v>7.0175438596491224E-2</v>
      </c>
      <c r="Q136" s="196">
        <f t="shared" si="9"/>
        <v>0.94000000000000061</v>
      </c>
      <c r="R136" s="201">
        <v>0.46666666666666667</v>
      </c>
      <c r="S136" s="201">
        <v>0.63704090350138332</v>
      </c>
      <c r="T136" s="201">
        <v>0.36295909649861663</v>
      </c>
      <c r="U136" s="201">
        <v>0.14090788399582202</v>
      </c>
      <c r="V136" s="201">
        <v>6.3157894736842107E-2</v>
      </c>
    </row>
    <row r="137" spans="1:22">
      <c r="A137" s="195">
        <f t="shared" si="5"/>
        <v>0.64491452870929311</v>
      </c>
      <c r="B137" s="195">
        <f t="shared" si="6"/>
        <v>0.64491452870929311</v>
      </c>
      <c r="C137" s="196">
        <f t="shared" si="7"/>
        <v>0.96000000000000063</v>
      </c>
      <c r="D137" s="195">
        <f t="shared" si="7"/>
        <v>0.47719298245614034</v>
      </c>
      <c r="E137" s="195">
        <f t="shared" si="8"/>
        <v>0.35508547129070689</v>
      </c>
      <c r="F137" s="195">
        <f t="shared" si="8"/>
        <v>0.14949717954148486</v>
      </c>
      <c r="G137" s="195">
        <f t="shared" si="8"/>
        <v>7.3684210526315783E-2</v>
      </c>
      <c r="Q137" s="196">
        <f t="shared" si="9"/>
        <v>0.95000000000000062</v>
      </c>
      <c r="R137" s="201">
        <v>0.47719298245614034</v>
      </c>
      <c r="S137" s="201">
        <v>0.64105714718755336</v>
      </c>
      <c r="T137" s="201">
        <v>0.35894285281244659</v>
      </c>
      <c r="U137" s="201">
        <v>0.1452452855924265</v>
      </c>
      <c r="V137" s="201">
        <v>7.0175438596491224E-2</v>
      </c>
    </row>
    <row r="138" spans="1:22">
      <c r="A138" s="195">
        <f t="shared" si="5"/>
        <v>0.6488814940492692</v>
      </c>
      <c r="B138" s="195">
        <f t="shared" si="6"/>
        <v>0.6488814940492692</v>
      </c>
      <c r="C138" s="196">
        <f t="shared" si="7"/>
        <v>0.97000000000000064</v>
      </c>
      <c r="D138" s="195">
        <f t="shared" si="7"/>
        <v>0.47719298245614034</v>
      </c>
      <c r="E138" s="195">
        <f t="shared" si="8"/>
        <v>0.35111850595073085</v>
      </c>
      <c r="F138" s="195">
        <f t="shared" si="8"/>
        <v>0.15392507373207268</v>
      </c>
      <c r="G138" s="195">
        <f t="shared" si="8"/>
        <v>7.3684210526315783E-2</v>
      </c>
      <c r="Q138" s="196">
        <f t="shared" si="9"/>
        <v>0.96000000000000063</v>
      </c>
      <c r="R138" s="201">
        <v>0.47719298245614034</v>
      </c>
      <c r="S138" s="201">
        <v>0.64491452870929311</v>
      </c>
      <c r="T138" s="201">
        <v>0.35508547129070689</v>
      </c>
      <c r="U138" s="201">
        <v>0.14949717954148486</v>
      </c>
      <c r="V138" s="201">
        <v>7.3684210526315783E-2</v>
      </c>
    </row>
    <row r="139" spans="1:22">
      <c r="A139" s="195">
        <f t="shared" si="5"/>
        <v>0.65297885741554007</v>
      </c>
      <c r="B139" s="195">
        <f t="shared" si="6"/>
        <v>0.65297885741554007</v>
      </c>
      <c r="C139" s="196">
        <f t="shared" si="7"/>
        <v>0.98000000000000065</v>
      </c>
      <c r="D139" s="195">
        <f t="shared" si="7"/>
        <v>0.48421052631578948</v>
      </c>
      <c r="E139" s="195">
        <f t="shared" si="8"/>
        <v>0.34702114258445993</v>
      </c>
      <c r="F139" s="195">
        <f t="shared" si="8"/>
        <v>0.15857766326893843</v>
      </c>
      <c r="G139" s="195">
        <f t="shared" si="8"/>
        <v>7.7192982456140355E-2</v>
      </c>
      <c r="Q139" s="196">
        <f t="shared" si="9"/>
        <v>0.97000000000000064</v>
      </c>
      <c r="R139" s="201">
        <v>0.47719298245614034</v>
      </c>
      <c r="S139" s="201">
        <v>0.6488814940492692</v>
      </c>
      <c r="T139" s="201">
        <v>0.35111850595073085</v>
      </c>
      <c r="U139" s="201">
        <v>0.15392507373207268</v>
      </c>
      <c r="V139" s="201">
        <v>7.3684210526315783E-2</v>
      </c>
    </row>
    <row r="140" spans="1:22">
      <c r="A140" s="195">
        <f t="shared" si="5"/>
        <v>0.65677175988731473</v>
      </c>
      <c r="B140" s="195">
        <f t="shared" si="6"/>
        <v>0.65677175988731473</v>
      </c>
      <c r="C140" s="196">
        <f t="shared" si="7"/>
        <v>0.99000000000000066</v>
      </c>
      <c r="D140" s="195">
        <f t="shared" si="7"/>
        <v>0.49473684210526314</v>
      </c>
      <c r="E140" s="195">
        <f t="shared" si="8"/>
        <v>0.34322824011268538</v>
      </c>
      <c r="F140" s="195">
        <f t="shared" si="8"/>
        <v>0.16289403626796206</v>
      </c>
      <c r="G140" s="195">
        <f t="shared" si="8"/>
        <v>8.0701754385964913E-2</v>
      </c>
      <c r="Q140" s="196">
        <f t="shared" si="9"/>
        <v>0.98000000000000065</v>
      </c>
      <c r="R140" s="201">
        <v>0.48421052631578948</v>
      </c>
      <c r="S140" s="201">
        <v>0.65297885741554007</v>
      </c>
      <c r="T140" s="201">
        <v>0.34702114258445993</v>
      </c>
      <c r="U140" s="201">
        <v>0.15857766326893843</v>
      </c>
      <c r="V140" s="201">
        <v>7.7192982456140355E-2</v>
      </c>
    </row>
    <row r="141" spans="1:22">
      <c r="A141" s="195">
        <f t="shared" si="5"/>
        <v>0.66063892412315328</v>
      </c>
      <c r="B141" s="195">
        <f t="shared" si="6"/>
        <v>0.66063892412315328</v>
      </c>
      <c r="C141" s="196">
        <f t="shared" si="7"/>
        <v>1.0000000000000007</v>
      </c>
      <c r="D141" s="195">
        <f t="shared" si="7"/>
        <v>0.49824561403508771</v>
      </c>
      <c r="E141" s="195">
        <f t="shared" si="8"/>
        <v>0.33936107587684672</v>
      </c>
      <c r="F141" s="195">
        <f t="shared" si="8"/>
        <v>0.16773056574420184</v>
      </c>
      <c r="G141" s="195">
        <f t="shared" si="8"/>
        <v>8.0701754385964913E-2</v>
      </c>
      <c r="Q141" s="196">
        <f t="shared" si="9"/>
        <v>0.99000000000000066</v>
      </c>
      <c r="R141" s="201">
        <v>0.49473684210526314</v>
      </c>
      <c r="S141" s="201">
        <v>0.65677175988731473</v>
      </c>
      <c r="T141" s="201">
        <v>0.34322824011268538</v>
      </c>
      <c r="U141" s="201">
        <v>0.16289403626796206</v>
      </c>
      <c r="V141" s="201">
        <v>8.0701754385964913E-2</v>
      </c>
    </row>
    <row r="142" spans="1:22">
      <c r="A142" s="195">
        <f t="shared" si="5"/>
        <v>0.66403942315300413</v>
      </c>
      <c r="B142" s="195">
        <f t="shared" si="6"/>
        <v>0.66403942315300413</v>
      </c>
      <c r="C142" s="196">
        <f t="shared" si="7"/>
        <v>1.0100000000000007</v>
      </c>
      <c r="D142" s="195">
        <f t="shared" si="7"/>
        <v>0.50175438596491229</v>
      </c>
      <c r="E142" s="195">
        <f t="shared" si="8"/>
        <v>0.33596057684699582</v>
      </c>
      <c r="F142" s="204">
        <f t="shared" si="8"/>
        <v>0.17207974510184204</v>
      </c>
      <c r="G142" s="204">
        <f t="shared" si="8"/>
        <v>8.0701754385964913E-2</v>
      </c>
      <c r="Q142" s="196">
        <f t="shared" si="9"/>
        <v>1.0000000000000007</v>
      </c>
      <c r="R142" s="201">
        <v>0.49824561403508771</v>
      </c>
      <c r="S142" s="201">
        <v>0.66063892412315328</v>
      </c>
      <c r="T142" s="201">
        <v>0.33936107587684672</v>
      </c>
      <c r="U142" s="201">
        <v>0.16773056574420184</v>
      </c>
      <c r="V142" s="201">
        <v>8.0701754385964913E-2</v>
      </c>
    </row>
    <row r="143" spans="1:22">
      <c r="A143" s="195">
        <f t="shared" si="5"/>
        <v>0.66742369258303691</v>
      </c>
      <c r="B143" s="195">
        <f t="shared" si="6"/>
        <v>0.66742369258303691</v>
      </c>
      <c r="C143" s="196">
        <f t="shared" si="7"/>
        <v>1.0200000000000007</v>
      </c>
      <c r="D143" s="195">
        <f t="shared" si="7"/>
        <v>0.50175438596491229</v>
      </c>
      <c r="E143" s="195">
        <f t="shared" si="8"/>
        <v>0.33257630741696304</v>
      </c>
      <c r="F143" s="204">
        <f t="shared" si="8"/>
        <v>0.17645470271330357</v>
      </c>
      <c r="G143" s="204">
        <f t="shared" si="8"/>
        <v>8.0701754385964913E-2</v>
      </c>
      <c r="Q143" s="196">
        <f t="shared" si="9"/>
        <v>1.0100000000000007</v>
      </c>
      <c r="R143" s="201">
        <v>0.50175438596491229</v>
      </c>
      <c r="S143" s="201">
        <v>0.66403942315300413</v>
      </c>
      <c r="T143" s="201">
        <v>0.33596057684699582</v>
      </c>
      <c r="U143" s="201">
        <v>0.17207974510184204</v>
      </c>
      <c r="V143" s="201">
        <v>8.0701754385964913E-2</v>
      </c>
    </row>
    <row r="144" spans="1:22">
      <c r="A144" s="195">
        <f t="shared" si="5"/>
        <v>0.6711905934606901</v>
      </c>
      <c r="B144" s="195">
        <f t="shared" si="6"/>
        <v>0.6711905934606901</v>
      </c>
      <c r="C144" s="196">
        <f t="shared" si="7"/>
        <v>1.0300000000000007</v>
      </c>
      <c r="D144" s="195">
        <f t="shared" si="7"/>
        <v>0.50526315789473686</v>
      </c>
      <c r="E144" s="195">
        <f t="shared" si="8"/>
        <v>0.32880940653930979</v>
      </c>
      <c r="F144" s="204">
        <f t="shared" si="8"/>
        <v>0.18139149554772865</v>
      </c>
      <c r="G144" s="204">
        <f t="shared" si="8"/>
        <v>8.771929824561403E-2</v>
      </c>
      <c r="Q144" s="196">
        <f t="shared" si="9"/>
        <v>1.0200000000000007</v>
      </c>
      <c r="R144" s="201">
        <v>0.50175438596491229</v>
      </c>
      <c r="S144" s="201">
        <v>0.66742369258303691</v>
      </c>
      <c r="T144" s="201">
        <v>0.33257630741696304</v>
      </c>
      <c r="U144" s="201">
        <v>0.17645470271330357</v>
      </c>
      <c r="V144" s="201">
        <v>8.0701754385964913E-2</v>
      </c>
    </row>
    <row r="145" spans="1:22">
      <c r="A145" s="195">
        <f t="shared" si="5"/>
        <v>0.67475809561490141</v>
      </c>
      <c r="B145" s="195">
        <f t="shared" si="6"/>
        <v>0.67475809561490141</v>
      </c>
      <c r="C145" s="196">
        <f t="shared" si="7"/>
        <v>1.0400000000000007</v>
      </c>
      <c r="D145" s="195">
        <f t="shared" si="7"/>
        <v>0.50877192982456143</v>
      </c>
      <c r="E145" s="195">
        <f t="shared" si="8"/>
        <v>0.32524190438509876</v>
      </c>
      <c r="F145" s="204">
        <f t="shared" si="8"/>
        <v>0.18626511211513988</v>
      </c>
      <c r="G145" s="204">
        <f t="shared" si="8"/>
        <v>9.4736842105263161E-2</v>
      </c>
      <c r="Q145" s="196">
        <f t="shared" si="9"/>
        <v>1.0300000000000007</v>
      </c>
      <c r="R145" s="201">
        <v>0.50526315789473686</v>
      </c>
      <c r="S145" s="201">
        <v>0.6711905934606901</v>
      </c>
      <c r="T145" s="201">
        <v>0.32880940653930979</v>
      </c>
      <c r="U145" s="201">
        <v>0.18139149554772865</v>
      </c>
      <c r="V145" s="201">
        <v>8.771929824561403E-2</v>
      </c>
    </row>
    <row r="146" spans="1:22">
      <c r="A146" s="195">
        <f t="shared" si="5"/>
        <v>0.67814434582554906</v>
      </c>
      <c r="B146" s="195">
        <f t="shared" si="6"/>
        <v>0.67814434582554906</v>
      </c>
      <c r="C146" s="196">
        <f t="shared" si="7"/>
        <v>1.0500000000000007</v>
      </c>
      <c r="D146" s="195">
        <f t="shared" si="7"/>
        <v>0.512280701754386</v>
      </c>
      <c r="E146" s="195">
        <f t="shared" si="8"/>
        <v>0.32185565417445106</v>
      </c>
      <c r="F146" s="204">
        <f t="shared" si="8"/>
        <v>0.19098813737529027</v>
      </c>
      <c r="G146" s="204">
        <f t="shared" si="8"/>
        <v>9.8245614035087719E-2</v>
      </c>
      <c r="Q146" s="196">
        <f t="shared" si="9"/>
        <v>1.0400000000000007</v>
      </c>
      <c r="R146" s="201">
        <v>0.50877192982456143</v>
      </c>
      <c r="S146" s="201">
        <v>0.67475809561490141</v>
      </c>
      <c r="T146" s="201">
        <v>0.32524190438509876</v>
      </c>
      <c r="U146" s="201">
        <v>0.18626511211513988</v>
      </c>
      <c r="V146" s="201">
        <v>9.4736842105263161E-2</v>
      </c>
    </row>
    <row r="147" spans="1:22">
      <c r="A147" s="195">
        <f t="shared" si="5"/>
        <v>0.68165075224592664</v>
      </c>
      <c r="B147" s="195">
        <f t="shared" si="6"/>
        <v>0.68165075224592664</v>
      </c>
      <c r="C147" s="196">
        <f t="shared" si="7"/>
        <v>1.0600000000000007</v>
      </c>
      <c r="D147" s="195">
        <f t="shared" si="7"/>
        <v>0.51929824561403504</v>
      </c>
      <c r="E147" s="195">
        <f t="shared" si="8"/>
        <v>0.31834924775407331</v>
      </c>
      <c r="F147" s="195">
        <f t="shared" si="8"/>
        <v>0.19618542466699099</v>
      </c>
      <c r="G147" s="195">
        <f t="shared" si="8"/>
        <v>9.8245614035087719E-2</v>
      </c>
      <c r="Q147" s="196">
        <f t="shared" si="9"/>
        <v>1.0500000000000007</v>
      </c>
      <c r="R147" s="201">
        <v>0.512280701754386</v>
      </c>
      <c r="S147" s="201">
        <v>0.67814434582554906</v>
      </c>
      <c r="T147" s="201">
        <v>0.32185565417445106</v>
      </c>
      <c r="U147" s="201">
        <v>0.19098813737529027</v>
      </c>
      <c r="V147" s="201">
        <v>9.8245614035087719E-2</v>
      </c>
    </row>
    <row r="148" spans="1:22">
      <c r="A148" s="195">
        <f t="shared" si="5"/>
        <v>0.68488672984879773</v>
      </c>
      <c r="B148" s="195">
        <f t="shared" si="6"/>
        <v>0.68488672984879773</v>
      </c>
      <c r="C148" s="196">
        <f t="shared" si="7"/>
        <v>1.0700000000000007</v>
      </c>
      <c r="D148" s="195">
        <f t="shared" si="7"/>
        <v>0.51929824561403504</v>
      </c>
      <c r="E148" s="195">
        <f t="shared" si="8"/>
        <v>0.31511327015120222</v>
      </c>
      <c r="F148" s="195">
        <f t="shared" si="8"/>
        <v>0.20105872253491799</v>
      </c>
      <c r="G148" s="195">
        <f t="shared" si="8"/>
        <v>9.8245614035087719E-2</v>
      </c>
      <c r="Q148" s="196">
        <f t="shared" si="9"/>
        <v>1.0600000000000007</v>
      </c>
      <c r="R148" s="201">
        <v>0.51929824561403504</v>
      </c>
      <c r="S148" s="201">
        <v>0.68165075224592664</v>
      </c>
      <c r="T148" s="201">
        <v>0.31834924775407331</v>
      </c>
      <c r="U148" s="201">
        <v>0.19618542466699099</v>
      </c>
      <c r="V148" s="201">
        <v>9.8245614035087719E-2</v>
      </c>
    </row>
    <row r="149" spans="1:22">
      <c r="A149" s="195">
        <f t="shared" si="5"/>
        <v>0.68814289328049416</v>
      </c>
      <c r="B149" s="195">
        <f t="shared" si="6"/>
        <v>0.68814289328049416</v>
      </c>
      <c r="C149" s="196">
        <f t="shared" si="7"/>
        <v>1.0800000000000007</v>
      </c>
      <c r="D149" s="195">
        <f t="shared" si="7"/>
        <v>0.51929824561403504</v>
      </c>
      <c r="E149" s="195">
        <f t="shared" si="8"/>
        <v>0.31185710671950584</v>
      </c>
      <c r="F149" s="195">
        <f t="shared" si="8"/>
        <v>0.20595809376507787</v>
      </c>
      <c r="G149" s="195">
        <f t="shared" si="8"/>
        <v>9.8245614035087719E-2</v>
      </c>
      <c r="Q149" s="196">
        <f t="shared" si="9"/>
        <v>1.0700000000000007</v>
      </c>
      <c r="R149" s="201">
        <v>0.51929824561403504</v>
      </c>
      <c r="S149" s="201">
        <v>0.68488672984879773</v>
      </c>
      <c r="T149" s="201">
        <v>0.31511327015120222</v>
      </c>
      <c r="U149" s="201">
        <v>0.20105872253491799</v>
      </c>
      <c r="V149" s="201">
        <v>9.8245614035087719E-2</v>
      </c>
    </row>
    <row r="150" spans="1:22">
      <c r="A150" s="195">
        <f t="shared" si="5"/>
        <v>0.69125230158292228</v>
      </c>
      <c r="B150" s="195">
        <f t="shared" si="6"/>
        <v>0.69125230158292228</v>
      </c>
      <c r="C150" s="196">
        <f t="shared" si="7"/>
        <v>1.0900000000000007</v>
      </c>
      <c r="D150" s="195">
        <f t="shared" si="7"/>
        <v>0.52631578947368418</v>
      </c>
      <c r="E150" s="195">
        <f t="shared" si="8"/>
        <v>0.30874769841707783</v>
      </c>
      <c r="F150" s="195">
        <f t="shared" si="8"/>
        <v>0.21079647447105915</v>
      </c>
      <c r="G150" s="195">
        <f t="shared" si="8"/>
        <v>9.8245614035087719E-2</v>
      </c>
      <c r="Q150" s="196">
        <f t="shared" si="9"/>
        <v>1.0800000000000007</v>
      </c>
      <c r="R150" s="201">
        <v>0.51929824561403504</v>
      </c>
      <c r="S150" s="201">
        <v>0.68814289328049416</v>
      </c>
      <c r="T150" s="201">
        <v>0.31185710671950584</v>
      </c>
      <c r="U150" s="201">
        <v>0.20595809376507787</v>
      </c>
      <c r="V150" s="201">
        <v>9.8245614035087719E-2</v>
      </c>
    </row>
    <row r="151" spans="1:22">
      <c r="A151" s="195">
        <f t="shared" si="5"/>
        <v>0.69450627434362122</v>
      </c>
      <c r="B151" s="195">
        <f t="shared" si="6"/>
        <v>0.69450627434362122</v>
      </c>
      <c r="C151" s="196">
        <f t="shared" si="7"/>
        <v>1.1000000000000008</v>
      </c>
      <c r="D151" s="195">
        <f t="shared" si="7"/>
        <v>0.52982456140350875</v>
      </c>
      <c r="E151" s="195">
        <f t="shared" si="8"/>
        <v>0.30549372565637867</v>
      </c>
      <c r="F151" s="195">
        <f t="shared" si="8"/>
        <v>0.21593736124092414</v>
      </c>
      <c r="G151" s="195">
        <f t="shared" si="8"/>
        <v>9.8245614035087719E-2</v>
      </c>
      <c r="Q151" s="196">
        <f t="shared" si="9"/>
        <v>1.0900000000000007</v>
      </c>
      <c r="R151" s="201">
        <v>0.52631578947368418</v>
      </c>
      <c r="S151" s="201">
        <v>0.69125230158292228</v>
      </c>
      <c r="T151" s="201">
        <v>0.30874769841707783</v>
      </c>
      <c r="U151" s="201">
        <v>0.21079647447105915</v>
      </c>
      <c r="V151" s="201">
        <v>9.8245614035087719E-2</v>
      </c>
    </row>
    <row r="152" spans="1:22">
      <c r="A152" s="195">
        <f t="shared" si="5"/>
        <v>0.69789783283022833</v>
      </c>
      <c r="B152" s="195">
        <f t="shared" si="6"/>
        <v>0.69789783283022833</v>
      </c>
      <c r="C152" s="196">
        <f t="shared" si="7"/>
        <v>1.1100000000000008</v>
      </c>
      <c r="D152" s="195">
        <f t="shared" si="7"/>
        <v>0.53333333333333333</v>
      </c>
      <c r="E152" s="195">
        <f t="shared" si="8"/>
        <v>0.30210216716977162</v>
      </c>
      <c r="F152" s="195">
        <f t="shared" si="8"/>
        <v>0.22129575565745382</v>
      </c>
      <c r="G152" s="195">
        <f t="shared" si="8"/>
        <v>0.10175438596491228</v>
      </c>
      <c r="Q152" s="196">
        <f t="shared" si="9"/>
        <v>1.1000000000000008</v>
      </c>
      <c r="R152" s="201">
        <v>0.52982456140350875</v>
      </c>
      <c r="S152" s="201">
        <v>0.69450627434362122</v>
      </c>
      <c r="T152" s="201">
        <v>0.30549372565637867</v>
      </c>
      <c r="U152" s="201">
        <v>0.21593736124092414</v>
      </c>
      <c r="V152" s="201">
        <v>9.8245614035087719E-2</v>
      </c>
    </row>
    <row r="153" spans="1:22">
      <c r="A153" s="195">
        <f t="shared" si="5"/>
        <v>0.701024197177196</v>
      </c>
      <c r="B153" s="195">
        <f t="shared" si="6"/>
        <v>0.701024197177196</v>
      </c>
      <c r="C153" s="196">
        <f t="shared" si="7"/>
        <v>1.1200000000000008</v>
      </c>
      <c r="D153" s="195">
        <f t="shared" si="7"/>
        <v>0.53333333333333333</v>
      </c>
      <c r="E153" s="195">
        <f t="shared" si="8"/>
        <v>0.298975802822804</v>
      </c>
      <c r="F153" s="195">
        <f t="shared" si="8"/>
        <v>0.22627866678128425</v>
      </c>
      <c r="G153" s="195">
        <f t="shared" si="8"/>
        <v>0.10877192982456141</v>
      </c>
      <c r="Q153" s="196">
        <f t="shared" si="9"/>
        <v>1.1100000000000008</v>
      </c>
      <c r="R153" s="201">
        <v>0.53333333333333333</v>
      </c>
      <c r="S153" s="201">
        <v>0.69789783283022833</v>
      </c>
      <c r="T153" s="201">
        <v>0.30210216716977162</v>
      </c>
      <c r="U153" s="201">
        <v>0.22129575565745382</v>
      </c>
      <c r="V153" s="201">
        <v>0.10175438596491228</v>
      </c>
    </row>
    <row r="154" spans="1:22">
      <c r="A154" s="195">
        <f t="shared" si="5"/>
        <v>0.70415056152416367</v>
      </c>
      <c r="B154" s="195">
        <f t="shared" si="6"/>
        <v>0.70415056152416367</v>
      </c>
      <c r="C154" s="196">
        <f t="shared" si="7"/>
        <v>1.1300000000000008</v>
      </c>
      <c r="D154" s="195">
        <f t="shared" si="7"/>
        <v>0.53333333333333333</v>
      </c>
      <c r="E154" s="195">
        <f t="shared" si="8"/>
        <v>0.29584943847583645</v>
      </c>
      <c r="F154" s="195">
        <f t="shared" si="8"/>
        <v>0.2312615779051147</v>
      </c>
      <c r="G154" s="195">
        <f t="shared" si="8"/>
        <v>0.11228070175438597</v>
      </c>
      <c r="Q154" s="196">
        <f t="shared" si="9"/>
        <v>1.1200000000000008</v>
      </c>
      <c r="R154" s="201">
        <v>0.53333333333333333</v>
      </c>
      <c r="S154" s="201">
        <v>0.701024197177196</v>
      </c>
      <c r="T154" s="201">
        <v>0.298975802822804</v>
      </c>
      <c r="U154" s="201">
        <v>0.22627866678128425</v>
      </c>
      <c r="V154" s="201">
        <v>0.10877192982456141</v>
      </c>
    </row>
    <row r="155" spans="1:22">
      <c r="A155" s="195">
        <f t="shared" si="5"/>
        <v>0.70747672289081454</v>
      </c>
      <c r="B155" s="195">
        <f t="shared" si="6"/>
        <v>0.70747672289081454</v>
      </c>
      <c r="C155" s="196">
        <f t="shared" si="7"/>
        <v>1.1400000000000008</v>
      </c>
      <c r="D155" s="195">
        <f t="shared" si="7"/>
        <v>0.54035087719298247</v>
      </c>
      <c r="E155" s="195">
        <f t="shared" si="8"/>
        <v>0.29252327710918535</v>
      </c>
      <c r="F155" s="195">
        <f t="shared" si="8"/>
        <v>0.23663911025054207</v>
      </c>
      <c r="G155" s="195">
        <f t="shared" si="8"/>
        <v>0.12631578947368421</v>
      </c>
      <c r="Q155" s="196">
        <f t="shared" si="9"/>
        <v>1.1300000000000008</v>
      </c>
      <c r="R155" s="201">
        <v>0.53333333333333333</v>
      </c>
      <c r="S155" s="201">
        <v>0.70415056152416367</v>
      </c>
      <c r="T155" s="201">
        <v>0.29584943847583645</v>
      </c>
      <c r="U155" s="201">
        <v>0.2312615779051147</v>
      </c>
      <c r="V155" s="201">
        <v>0.11228070175438597</v>
      </c>
    </row>
    <row r="156" spans="1:22">
      <c r="A156" s="195">
        <f t="shared" si="5"/>
        <v>0.71057281533150762</v>
      </c>
      <c r="B156" s="195">
        <f t="shared" si="6"/>
        <v>0.71057281533150762</v>
      </c>
      <c r="C156" s="196">
        <f t="shared" si="7"/>
        <v>1.1500000000000008</v>
      </c>
      <c r="D156" s="195">
        <f t="shared" si="7"/>
        <v>0.55087719298245619</v>
      </c>
      <c r="E156" s="195">
        <f t="shared" si="8"/>
        <v>0.28942718466849238</v>
      </c>
      <c r="F156" s="195">
        <f t="shared" si="8"/>
        <v>0.24169855247170541</v>
      </c>
      <c r="G156" s="195">
        <f t="shared" si="8"/>
        <v>0.12631578947368421</v>
      </c>
      <c r="Q156" s="196">
        <f t="shared" si="9"/>
        <v>1.1400000000000008</v>
      </c>
      <c r="R156" s="201">
        <v>0.54035087719298247</v>
      </c>
      <c r="S156" s="201">
        <v>0.70747672289081454</v>
      </c>
      <c r="T156" s="201">
        <v>0.29252327710918535</v>
      </c>
      <c r="U156" s="201">
        <v>0.23663911025054207</v>
      </c>
      <c r="V156" s="201">
        <v>0.12631578947368421</v>
      </c>
    </row>
    <row r="157" spans="1:22">
      <c r="A157" s="195">
        <f t="shared" si="5"/>
        <v>0.71327600428529625</v>
      </c>
      <c r="B157" s="195">
        <f t="shared" si="6"/>
        <v>0.71327600428529625</v>
      </c>
      <c r="C157" s="196">
        <f t="shared" si="7"/>
        <v>1.1600000000000008</v>
      </c>
      <c r="D157" s="195">
        <f t="shared" si="7"/>
        <v>0.55438596491228065</v>
      </c>
      <c r="E157" s="195">
        <f t="shared" si="8"/>
        <v>0.28672399571470375</v>
      </c>
      <c r="F157" s="195">
        <f t="shared" si="8"/>
        <v>0.24634873428504575</v>
      </c>
      <c r="G157" s="195">
        <f t="shared" si="8"/>
        <v>0.12631578947368421</v>
      </c>
      <c r="Q157" s="196">
        <f t="shared" si="9"/>
        <v>1.1500000000000008</v>
      </c>
      <c r="R157" s="201">
        <v>0.55087719298245619</v>
      </c>
      <c r="S157" s="201">
        <v>0.71057281533150762</v>
      </c>
      <c r="T157" s="201">
        <v>0.28942718466849238</v>
      </c>
      <c r="U157" s="201">
        <v>0.24169855247170541</v>
      </c>
      <c r="V157" s="201">
        <v>0.12631578947368421</v>
      </c>
    </row>
    <row r="158" spans="1:22">
      <c r="A158" s="195">
        <f t="shared" si="5"/>
        <v>0.71653739616893986</v>
      </c>
      <c r="B158" s="195">
        <f t="shared" si="6"/>
        <v>0.71653739616893986</v>
      </c>
      <c r="C158" s="196">
        <f t="shared" si="7"/>
        <v>1.1700000000000008</v>
      </c>
      <c r="D158" s="195">
        <f t="shared" si="7"/>
        <v>0.55789473684210522</v>
      </c>
      <c r="E158" s="195">
        <f t="shared" si="8"/>
        <v>0.28346260383106026</v>
      </c>
      <c r="F158" s="195">
        <f t="shared" si="8"/>
        <v>0.25207662017324639</v>
      </c>
      <c r="G158" s="195">
        <f t="shared" si="8"/>
        <v>0.12631578947368421</v>
      </c>
      <c r="Q158" s="196">
        <f t="shared" si="9"/>
        <v>1.1600000000000008</v>
      </c>
      <c r="R158" s="201">
        <v>0.55438596491228065</v>
      </c>
      <c r="S158" s="201">
        <v>0.71327600428529625</v>
      </c>
      <c r="T158" s="201">
        <v>0.28672399571470375</v>
      </c>
      <c r="U158" s="201">
        <v>0.24634873428504575</v>
      </c>
      <c r="V158" s="201">
        <v>0.12631578947368421</v>
      </c>
    </row>
    <row r="159" spans="1:22">
      <c r="A159" s="195">
        <f t="shared" si="5"/>
        <v>0.71947938035906722</v>
      </c>
      <c r="B159" s="195">
        <f t="shared" si="6"/>
        <v>0.71947938035906722</v>
      </c>
      <c r="C159" s="196">
        <f t="shared" si="7"/>
        <v>1.1800000000000008</v>
      </c>
      <c r="D159" s="195">
        <f t="shared" si="7"/>
        <v>0.56140350877192979</v>
      </c>
      <c r="E159" s="195">
        <f t="shared" si="8"/>
        <v>0.28052061964093267</v>
      </c>
      <c r="F159" s="195">
        <f t="shared" si="8"/>
        <v>0.25729017064497534</v>
      </c>
      <c r="G159" s="195">
        <f t="shared" si="8"/>
        <v>0.12982456140350876</v>
      </c>
      <c r="Q159" s="196">
        <f t="shared" si="9"/>
        <v>1.1700000000000008</v>
      </c>
      <c r="R159" s="201">
        <v>0.55789473684210522</v>
      </c>
      <c r="S159" s="201">
        <v>0.71653739616893986</v>
      </c>
      <c r="T159" s="201">
        <v>0.28346260383106026</v>
      </c>
      <c r="U159" s="201">
        <v>0.25207662017324639</v>
      </c>
      <c r="V159" s="201">
        <v>0.12631578947368421</v>
      </c>
    </row>
    <row r="160" spans="1:22">
      <c r="A160" s="195">
        <f t="shared" si="5"/>
        <v>0.72252515940820738</v>
      </c>
      <c r="B160" s="195">
        <f t="shared" si="6"/>
        <v>0.72252515940820738</v>
      </c>
      <c r="C160" s="196">
        <f t="shared" si="7"/>
        <v>1.1900000000000008</v>
      </c>
      <c r="D160" s="195">
        <f t="shared" si="7"/>
        <v>0.56842105263157894</v>
      </c>
      <c r="E160" s="195">
        <f t="shared" si="8"/>
        <v>0.27747484059179267</v>
      </c>
      <c r="F160" s="195">
        <f t="shared" si="8"/>
        <v>0.26294808530791375</v>
      </c>
      <c r="G160" s="195">
        <f t="shared" si="8"/>
        <v>0.1368421052631579</v>
      </c>
      <c r="Q160" s="196">
        <f t="shared" si="9"/>
        <v>1.1800000000000008</v>
      </c>
      <c r="R160" s="201">
        <v>0.56140350877192979</v>
      </c>
      <c r="S160" s="201">
        <v>0.71947938035906722</v>
      </c>
      <c r="T160" s="201">
        <v>0.28052061964093267</v>
      </c>
      <c r="U160" s="201">
        <v>0.25729017064497534</v>
      </c>
      <c r="V160" s="201">
        <v>0.12982456140350876</v>
      </c>
    </row>
    <row r="161" spans="1:22">
      <c r="A161" s="195">
        <f t="shared" si="5"/>
        <v>0.72536474620827984</v>
      </c>
      <c r="B161" s="195">
        <f t="shared" si="6"/>
        <v>0.72536474620827984</v>
      </c>
      <c r="C161" s="196">
        <f t="shared" si="7"/>
        <v>1.2000000000000008</v>
      </c>
      <c r="D161" s="195">
        <f t="shared" si="7"/>
        <v>0.56842105263157894</v>
      </c>
      <c r="E161" s="195">
        <f t="shared" si="8"/>
        <v>0.27463525379172016</v>
      </c>
      <c r="F161" s="195">
        <f t="shared" si="8"/>
        <v>0.26821777397863933</v>
      </c>
      <c r="G161" s="195">
        <f t="shared" si="8"/>
        <v>0.1368421052631579</v>
      </c>
      <c r="Q161" s="196">
        <f t="shared" si="9"/>
        <v>1.1900000000000008</v>
      </c>
      <c r="R161" s="201">
        <v>0.56842105263157894</v>
      </c>
      <c r="S161" s="201">
        <v>0.72252515940820738</v>
      </c>
      <c r="T161" s="201">
        <v>0.27747484059179267</v>
      </c>
      <c r="U161" s="201">
        <v>0.26294808530791375</v>
      </c>
      <c r="V161" s="201">
        <v>0.1368421052631579</v>
      </c>
    </row>
    <row r="162" spans="1:22">
      <c r="A162" s="195">
        <f t="shared" si="5"/>
        <v>0.72811172151403891</v>
      </c>
      <c r="B162" s="195">
        <f t="shared" si="6"/>
        <v>0.72811172151403891</v>
      </c>
      <c r="C162" s="196">
        <f t="shared" si="7"/>
        <v>1.2100000000000009</v>
      </c>
      <c r="D162" s="195">
        <f t="shared" si="7"/>
        <v>0.58245614035087723</v>
      </c>
      <c r="E162" s="195">
        <f t="shared" si="8"/>
        <v>0.27188827848596125</v>
      </c>
      <c r="F162" s="204">
        <f t="shared" si="8"/>
        <v>0.27362633333473685</v>
      </c>
      <c r="G162" s="204">
        <f t="shared" si="8"/>
        <v>0.14035087719298245</v>
      </c>
      <c r="Q162" s="196">
        <f t="shared" si="9"/>
        <v>1.2000000000000008</v>
      </c>
      <c r="R162" s="201">
        <v>0.56842105263157894</v>
      </c>
      <c r="S162" s="201">
        <v>0.72536474620827984</v>
      </c>
      <c r="T162" s="201">
        <v>0.27463525379172016</v>
      </c>
      <c r="U162" s="201">
        <v>0.26821777397863933</v>
      </c>
      <c r="V162" s="201">
        <v>0.1368421052631579</v>
      </c>
    </row>
    <row r="163" spans="1:22">
      <c r="A163" s="195">
        <f t="shared" si="5"/>
        <v>0.73092211961482789</v>
      </c>
      <c r="B163" s="195">
        <f t="shared" si="6"/>
        <v>0.73092211961482789</v>
      </c>
      <c r="C163" s="196">
        <f t="shared" si="7"/>
        <v>1.2200000000000009</v>
      </c>
      <c r="D163" s="195">
        <f t="shared" si="7"/>
        <v>0.5859649122807018</v>
      </c>
      <c r="E163" s="195">
        <f t="shared" si="8"/>
        <v>0.26907788038517222</v>
      </c>
      <c r="F163" s="204">
        <f t="shared" si="8"/>
        <v>0.27951962894602628</v>
      </c>
      <c r="G163" s="204">
        <f t="shared" si="8"/>
        <v>0.15087719298245614</v>
      </c>
      <c r="Q163" s="196">
        <f t="shared" si="9"/>
        <v>1.2100000000000009</v>
      </c>
      <c r="R163" s="201">
        <v>0.58245614035087723</v>
      </c>
      <c r="S163" s="201">
        <v>0.72811172151403891</v>
      </c>
      <c r="T163" s="201">
        <v>0.27188827848596125</v>
      </c>
      <c r="U163" s="201">
        <v>0.27362633333473685</v>
      </c>
      <c r="V163" s="201">
        <v>0.14035087719298245</v>
      </c>
    </row>
    <row r="164" spans="1:22">
      <c r="A164" s="195">
        <f t="shared" si="5"/>
        <v>0.73329800176050219</v>
      </c>
      <c r="B164" s="195">
        <f t="shared" si="6"/>
        <v>0.73329800176050219</v>
      </c>
      <c r="C164" s="196">
        <f t="shared" si="7"/>
        <v>1.2300000000000009</v>
      </c>
      <c r="D164" s="195">
        <f t="shared" si="7"/>
        <v>0.5859649122807018</v>
      </c>
      <c r="E164" s="195">
        <f t="shared" si="8"/>
        <v>0.26670199823949786</v>
      </c>
      <c r="F164" s="204">
        <f t="shared" si="8"/>
        <v>0.28449711756748081</v>
      </c>
      <c r="G164" s="204">
        <f t="shared" si="8"/>
        <v>0.15087719298245614</v>
      </c>
      <c r="Q164" s="196">
        <f t="shared" si="9"/>
        <v>1.2200000000000009</v>
      </c>
      <c r="R164" s="201">
        <v>0.5859649122807018</v>
      </c>
      <c r="S164" s="201">
        <v>0.73092211961482789</v>
      </c>
      <c r="T164" s="201">
        <v>0.26907788038517222</v>
      </c>
      <c r="U164" s="201">
        <v>0.27951962894602628</v>
      </c>
      <c r="V164" s="201">
        <v>0.15087719298245614</v>
      </c>
    </row>
    <row r="165" spans="1:22">
      <c r="A165" s="195">
        <f t="shared" si="5"/>
        <v>0.73600117441152446</v>
      </c>
      <c r="B165" s="195">
        <f t="shared" si="6"/>
        <v>0.73600117441152446</v>
      </c>
      <c r="C165" s="196">
        <f t="shared" si="7"/>
        <v>1.2400000000000009</v>
      </c>
      <c r="D165" s="195">
        <f t="shared" si="7"/>
        <v>0.5859649122807018</v>
      </c>
      <c r="E165" s="195">
        <f t="shared" si="8"/>
        <v>0.26399882558847554</v>
      </c>
      <c r="F165" s="204">
        <f t="shared" si="8"/>
        <v>0.29018880444702233</v>
      </c>
      <c r="G165" s="204">
        <f t="shared" si="8"/>
        <v>0.15438596491228071</v>
      </c>
      <c r="Q165" s="196">
        <f t="shared" si="9"/>
        <v>1.2300000000000009</v>
      </c>
      <c r="R165" s="201">
        <v>0.5859649122807018</v>
      </c>
      <c r="S165" s="201">
        <v>0.73329800176050219</v>
      </c>
      <c r="T165" s="201">
        <v>0.26670199823949786</v>
      </c>
      <c r="U165" s="201">
        <v>0.28449711756748081</v>
      </c>
      <c r="V165" s="201">
        <v>0.15087719298245614</v>
      </c>
    </row>
    <row r="166" spans="1:22">
      <c r="A166" s="195">
        <f t="shared" si="5"/>
        <v>0.73882010606225124</v>
      </c>
      <c r="B166" s="195">
        <f t="shared" si="6"/>
        <v>0.73882010606225124</v>
      </c>
      <c r="C166" s="196">
        <f t="shared" si="7"/>
        <v>1.2500000000000009</v>
      </c>
      <c r="D166" s="195">
        <f t="shared" si="7"/>
        <v>0.5859649122807018</v>
      </c>
      <c r="E166" s="195">
        <f t="shared" si="8"/>
        <v>0.26117989393774871</v>
      </c>
      <c r="F166" s="195">
        <f t="shared" si="8"/>
        <v>0.2961198256994324</v>
      </c>
      <c r="G166" s="195">
        <f t="shared" si="8"/>
        <v>0.1649122807017544</v>
      </c>
      <c r="Q166" s="196">
        <f t="shared" si="9"/>
        <v>1.2400000000000009</v>
      </c>
      <c r="R166" s="201">
        <v>0.5859649122807018</v>
      </c>
      <c r="S166" s="201">
        <v>0.73600117441152446</v>
      </c>
      <c r="T166" s="201">
        <v>0.26399882558847554</v>
      </c>
      <c r="U166" s="201">
        <v>0.29018880444702233</v>
      </c>
      <c r="V166" s="201">
        <v>0.15438596491228071</v>
      </c>
    </row>
    <row r="167" spans="1:22">
      <c r="A167" s="195">
        <f t="shared" si="5"/>
        <v>0.74143681229107128</v>
      </c>
      <c r="B167" s="195">
        <f t="shared" si="6"/>
        <v>0.74143681229107128</v>
      </c>
      <c r="C167" s="196">
        <f t="shared" si="7"/>
        <v>1.2600000000000009</v>
      </c>
      <c r="D167" s="195">
        <f t="shared" si="7"/>
        <v>0.59298245614035083</v>
      </c>
      <c r="E167" s="195">
        <f t="shared" si="8"/>
        <v>0.25856318770892872</v>
      </c>
      <c r="F167" s="195">
        <f t="shared" si="8"/>
        <v>0.30161239494141007</v>
      </c>
      <c r="G167" s="195">
        <f t="shared" si="8"/>
        <v>0.17543859649122806</v>
      </c>
      <c r="Q167" s="196">
        <f t="shared" si="9"/>
        <v>1.2500000000000009</v>
      </c>
      <c r="R167" s="201">
        <v>0.5859649122807018</v>
      </c>
      <c r="S167" s="201">
        <v>0.73882010606225124</v>
      </c>
      <c r="T167" s="201">
        <v>0.26117989393774871</v>
      </c>
      <c r="U167" s="201">
        <v>0.2961198256994324</v>
      </c>
      <c r="V167" s="201">
        <v>0.1649122807017544</v>
      </c>
    </row>
    <row r="168" spans="1:22">
      <c r="A168" s="195">
        <f t="shared" si="5"/>
        <v>0.74403001422880477</v>
      </c>
      <c r="B168" s="195">
        <f t="shared" si="6"/>
        <v>0.74403001422880477</v>
      </c>
      <c r="C168" s="196">
        <f t="shared" si="7"/>
        <v>1.2700000000000009</v>
      </c>
      <c r="D168" s="195">
        <f t="shared" si="7"/>
        <v>0.59298245614035083</v>
      </c>
      <c r="E168" s="195">
        <f t="shared" si="8"/>
        <v>0.25596998577119512</v>
      </c>
      <c r="F168" s="195">
        <f t="shared" si="8"/>
        <v>0.30712846847447467</v>
      </c>
      <c r="G168" s="195">
        <f t="shared" si="8"/>
        <v>0.17543859649122806</v>
      </c>
      <c r="Q168" s="196">
        <f t="shared" si="9"/>
        <v>1.2600000000000009</v>
      </c>
      <c r="R168" s="201">
        <v>0.59298245614035083</v>
      </c>
      <c r="S168" s="201">
        <v>0.74143681229107128</v>
      </c>
      <c r="T168" s="201">
        <v>0.25856318770892872</v>
      </c>
      <c r="U168" s="201">
        <v>0.30161239494141007</v>
      </c>
      <c r="V168" s="201">
        <v>0.17543859649122806</v>
      </c>
    </row>
    <row r="169" spans="1:22">
      <c r="A169" s="195">
        <f t="shared" ref="A169:A232" si="10">S170</f>
        <v>0.74677576404249058</v>
      </c>
      <c r="B169" s="195">
        <f t="shared" ref="B169:B232" si="11">S170</f>
        <v>0.74677576404249058</v>
      </c>
      <c r="C169" s="196">
        <f t="shared" ref="C169:D232" si="12">Q170</f>
        <v>1.2800000000000009</v>
      </c>
      <c r="D169" s="195">
        <f t="shared" si="12"/>
        <v>0.6</v>
      </c>
      <c r="E169" s="195">
        <f t="shared" ref="E169:G232" si="13">T170</f>
        <v>0.25322423595750959</v>
      </c>
      <c r="F169" s="195">
        <f t="shared" si="13"/>
        <v>0.31313267156392605</v>
      </c>
      <c r="G169" s="195">
        <f t="shared" si="13"/>
        <v>0.17894736842105263</v>
      </c>
      <c r="Q169" s="196">
        <f t="shared" si="9"/>
        <v>1.2700000000000009</v>
      </c>
      <c r="R169" s="201">
        <v>0.59298245614035083</v>
      </c>
      <c r="S169" s="201">
        <v>0.74403001422880477</v>
      </c>
      <c r="T169" s="201">
        <v>0.25596998577119512</v>
      </c>
      <c r="U169" s="201">
        <v>0.30712846847447467</v>
      </c>
      <c r="V169" s="201">
        <v>0.17543859649122806</v>
      </c>
    </row>
    <row r="170" spans="1:22">
      <c r="A170" s="195">
        <f t="shared" si="10"/>
        <v>0.74921731599480501</v>
      </c>
      <c r="B170" s="195">
        <f t="shared" si="11"/>
        <v>0.74921731599480501</v>
      </c>
      <c r="C170" s="196">
        <f t="shared" si="12"/>
        <v>1.2900000000000009</v>
      </c>
      <c r="D170" s="195">
        <f t="shared" si="12"/>
        <v>0.60350877192982455</v>
      </c>
      <c r="E170" s="195">
        <f t="shared" si="13"/>
        <v>0.25078268400519499</v>
      </c>
      <c r="F170" s="195">
        <f t="shared" si="13"/>
        <v>0.31880039508240937</v>
      </c>
      <c r="G170" s="195">
        <f t="shared" si="13"/>
        <v>0.18596491228070175</v>
      </c>
      <c r="Q170" s="196">
        <f t="shared" si="9"/>
        <v>1.2800000000000009</v>
      </c>
      <c r="R170" s="201">
        <v>0.6</v>
      </c>
      <c r="S170" s="201">
        <v>0.74677576404249058</v>
      </c>
      <c r="T170" s="201">
        <v>0.25322423595750959</v>
      </c>
      <c r="U170" s="201">
        <v>0.31313267156392605</v>
      </c>
      <c r="V170" s="201">
        <v>0.17894736842105263</v>
      </c>
    </row>
    <row r="171" spans="1:22">
      <c r="A171" s="195">
        <f t="shared" si="10"/>
        <v>0.75171986111943534</v>
      </c>
      <c r="B171" s="195">
        <f t="shared" si="11"/>
        <v>0.75171986111943534</v>
      </c>
      <c r="C171" s="196">
        <f t="shared" si="12"/>
        <v>1.3000000000000009</v>
      </c>
      <c r="D171" s="195">
        <f t="shared" si="12"/>
        <v>0.61754385964912284</v>
      </c>
      <c r="E171" s="195">
        <f t="shared" si="13"/>
        <v>0.24828013888056463</v>
      </c>
      <c r="F171" s="195">
        <f t="shared" si="13"/>
        <v>0.32493707930031962</v>
      </c>
      <c r="G171" s="195">
        <f t="shared" si="13"/>
        <v>0.18596491228070175</v>
      </c>
      <c r="Q171" s="196">
        <f t="shared" si="9"/>
        <v>1.2900000000000009</v>
      </c>
      <c r="R171" s="201">
        <v>0.60350877192982455</v>
      </c>
      <c r="S171" s="201">
        <v>0.74921731599480501</v>
      </c>
      <c r="T171" s="201">
        <v>0.25078268400519499</v>
      </c>
      <c r="U171" s="201">
        <v>0.31880039508240937</v>
      </c>
      <c r="V171" s="201">
        <v>0.18596491228070175</v>
      </c>
    </row>
    <row r="172" spans="1:22">
      <c r="A172" s="195">
        <f t="shared" si="10"/>
        <v>0.75387400866407139</v>
      </c>
      <c r="B172" s="195">
        <f t="shared" si="11"/>
        <v>0.75387400866407139</v>
      </c>
      <c r="C172" s="196">
        <f t="shared" si="12"/>
        <v>1.3100000000000009</v>
      </c>
      <c r="D172" s="195">
        <f t="shared" si="12"/>
        <v>0.61754385964912284</v>
      </c>
      <c r="E172" s="195">
        <f t="shared" si="13"/>
        <v>0.24612599133592863</v>
      </c>
      <c r="F172" s="195">
        <f t="shared" si="13"/>
        <v>0.33048635095211615</v>
      </c>
      <c r="G172" s="195">
        <f t="shared" si="13"/>
        <v>0.19298245614035087</v>
      </c>
      <c r="Q172" s="196">
        <f t="shared" ref="Q172:Q235" si="14">Q171+0.01</f>
        <v>1.3000000000000009</v>
      </c>
      <c r="R172" s="201">
        <v>0.61754385964912284</v>
      </c>
      <c r="S172" s="201">
        <v>0.75171986111943534</v>
      </c>
      <c r="T172" s="201">
        <v>0.24828013888056463</v>
      </c>
      <c r="U172" s="201">
        <v>0.32493707930031962</v>
      </c>
      <c r="V172" s="201">
        <v>0.18596491228070175</v>
      </c>
    </row>
    <row r="173" spans="1:22">
      <c r="A173" s="195">
        <f t="shared" si="10"/>
        <v>0.75610792455650555</v>
      </c>
      <c r="B173" s="195">
        <f t="shared" si="11"/>
        <v>0.75610792455650555</v>
      </c>
      <c r="C173" s="196">
        <f t="shared" si="12"/>
        <v>1.320000000000001</v>
      </c>
      <c r="D173" s="195">
        <f t="shared" si="12"/>
        <v>0.62807017543859645</v>
      </c>
      <c r="E173" s="195">
        <f t="shared" si="13"/>
        <v>0.24389207544349445</v>
      </c>
      <c r="F173" s="195">
        <f t="shared" si="13"/>
        <v>0.33640796972153852</v>
      </c>
      <c r="G173" s="195">
        <f t="shared" si="13"/>
        <v>0.20350877192982456</v>
      </c>
      <c r="Q173" s="196">
        <f t="shared" si="14"/>
        <v>1.3100000000000009</v>
      </c>
      <c r="R173" s="201">
        <v>0.61754385964912284</v>
      </c>
      <c r="S173" s="201">
        <v>0.75387400866407139</v>
      </c>
      <c r="T173" s="201">
        <v>0.24612599133592863</v>
      </c>
      <c r="U173" s="201">
        <v>0.33048635095211615</v>
      </c>
      <c r="V173" s="201">
        <v>0.19298245614035087</v>
      </c>
    </row>
    <row r="174" spans="1:22">
      <c r="A174" s="195">
        <f t="shared" si="10"/>
        <v>0.75844915856807715</v>
      </c>
      <c r="B174" s="195">
        <f t="shared" si="11"/>
        <v>0.75844915856807715</v>
      </c>
      <c r="C174" s="196">
        <f t="shared" si="12"/>
        <v>1.330000000000001</v>
      </c>
      <c r="D174" s="195">
        <f t="shared" si="12"/>
        <v>0.62807017543859645</v>
      </c>
      <c r="E174" s="195">
        <f t="shared" si="13"/>
        <v>0.24155084143192285</v>
      </c>
      <c r="F174" s="195">
        <f t="shared" si="13"/>
        <v>0.34277042942204533</v>
      </c>
      <c r="G174" s="195">
        <f t="shared" si="13"/>
        <v>0.21052631578947367</v>
      </c>
      <c r="Q174" s="196">
        <f t="shared" si="14"/>
        <v>1.320000000000001</v>
      </c>
      <c r="R174" s="201">
        <v>0.62807017543859645</v>
      </c>
      <c r="S174" s="201">
        <v>0.75610792455650555</v>
      </c>
      <c r="T174" s="201">
        <v>0.24389207544349445</v>
      </c>
      <c r="U174" s="201">
        <v>0.33640796972153852</v>
      </c>
      <c r="V174" s="201">
        <v>0.20350877192982456</v>
      </c>
    </row>
    <row r="175" spans="1:22">
      <c r="A175" s="195">
        <f t="shared" si="10"/>
        <v>0.76063460843686681</v>
      </c>
      <c r="B175" s="195">
        <f t="shared" si="11"/>
        <v>0.76063460843686681</v>
      </c>
      <c r="C175" s="196">
        <f t="shared" si="12"/>
        <v>1.340000000000001</v>
      </c>
      <c r="D175" s="195">
        <f t="shared" si="12"/>
        <v>0.63157894736842102</v>
      </c>
      <c r="E175" s="195">
        <f t="shared" si="13"/>
        <v>0.23936539156313325</v>
      </c>
      <c r="F175" s="195">
        <f t="shared" si="13"/>
        <v>0.34869425502405393</v>
      </c>
      <c r="G175" s="195">
        <f t="shared" si="13"/>
        <v>0.21754385964912282</v>
      </c>
      <c r="Q175" s="196">
        <f t="shared" si="14"/>
        <v>1.330000000000001</v>
      </c>
      <c r="R175" s="201">
        <v>0.62807017543859645</v>
      </c>
      <c r="S175" s="201">
        <v>0.75844915856807715</v>
      </c>
      <c r="T175" s="201">
        <v>0.24155084143192285</v>
      </c>
      <c r="U175" s="201">
        <v>0.34277042942204533</v>
      </c>
      <c r="V175" s="201">
        <v>0.21052631578947367</v>
      </c>
    </row>
    <row r="176" spans="1:22">
      <c r="A176" s="195">
        <f t="shared" si="10"/>
        <v>0.76279710366279851</v>
      </c>
      <c r="B176" s="195">
        <f t="shared" si="11"/>
        <v>0.76279710366279851</v>
      </c>
      <c r="C176" s="196">
        <f t="shared" si="12"/>
        <v>1.350000000000001</v>
      </c>
      <c r="D176" s="195">
        <f t="shared" si="12"/>
        <v>0.63157894736842102</v>
      </c>
      <c r="E176" s="195">
        <f t="shared" si="13"/>
        <v>0.2372028963372016</v>
      </c>
      <c r="F176" s="195">
        <f t="shared" si="13"/>
        <v>0.35468729445997865</v>
      </c>
      <c r="G176" s="195">
        <f t="shared" si="13"/>
        <v>0.22105263157894736</v>
      </c>
      <c r="Q176" s="196">
        <f t="shared" si="14"/>
        <v>1.340000000000001</v>
      </c>
      <c r="R176" s="201">
        <v>0.63157894736842102</v>
      </c>
      <c r="S176" s="201">
        <v>0.76063460843686681</v>
      </c>
      <c r="T176" s="201">
        <v>0.23936539156313325</v>
      </c>
      <c r="U176" s="201">
        <v>0.34869425502405393</v>
      </c>
      <c r="V176" s="201">
        <v>0.21754385964912282</v>
      </c>
    </row>
    <row r="177" spans="1:22">
      <c r="A177" s="195">
        <f t="shared" si="10"/>
        <v>0.76508320512939043</v>
      </c>
      <c r="B177" s="195">
        <f t="shared" si="11"/>
        <v>0.76508320512939043</v>
      </c>
      <c r="C177" s="196">
        <f t="shared" si="12"/>
        <v>1.360000000000001</v>
      </c>
      <c r="D177" s="195">
        <f t="shared" si="12"/>
        <v>0.63157894736842102</v>
      </c>
      <c r="E177" s="195">
        <f t="shared" si="13"/>
        <v>0.23491679487060957</v>
      </c>
      <c r="F177" s="195">
        <f t="shared" si="13"/>
        <v>0.36110488670546514</v>
      </c>
      <c r="G177" s="195">
        <f t="shared" si="13"/>
        <v>0.23157894736842105</v>
      </c>
      <c r="Q177" s="196">
        <f t="shared" si="14"/>
        <v>1.350000000000001</v>
      </c>
      <c r="R177" s="201">
        <v>0.63157894736842102</v>
      </c>
      <c r="S177" s="201">
        <v>0.76279710366279851</v>
      </c>
      <c r="T177" s="201">
        <v>0.2372028963372016</v>
      </c>
      <c r="U177" s="201">
        <v>0.35468729445997865</v>
      </c>
      <c r="V177" s="201">
        <v>0.22105263157894736</v>
      </c>
    </row>
    <row r="178" spans="1:22">
      <c r="A178" s="195">
        <f t="shared" si="10"/>
        <v>0.76721189497957265</v>
      </c>
      <c r="B178" s="195">
        <f t="shared" si="11"/>
        <v>0.76721189497957265</v>
      </c>
      <c r="C178" s="196">
        <f t="shared" si="12"/>
        <v>1.370000000000001</v>
      </c>
      <c r="D178" s="195">
        <f t="shared" si="12"/>
        <v>0.63157894736842102</v>
      </c>
      <c r="E178" s="195">
        <f t="shared" si="13"/>
        <v>0.23278810502042735</v>
      </c>
      <c r="F178" s="195">
        <f t="shared" si="13"/>
        <v>0.36702100795654274</v>
      </c>
      <c r="G178" s="195">
        <f t="shared" si="13"/>
        <v>0.23157894736842105</v>
      </c>
      <c r="Q178" s="196">
        <f t="shared" si="14"/>
        <v>1.360000000000001</v>
      </c>
      <c r="R178" s="201">
        <v>0.63157894736842102</v>
      </c>
      <c r="S178" s="201">
        <v>0.76508320512939043</v>
      </c>
      <c r="T178" s="201">
        <v>0.23491679487060957</v>
      </c>
      <c r="U178" s="201">
        <v>0.36110488670546514</v>
      </c>
      <c r="V178" s="201">
        <v>0.23157894736842105</v>
      </c>
    </row>
    <row r="179" spans="1:22">
      <c r="A179" s="195">
        <f t="shared" si="10"/>
        <v>0.76923945744539002</v>
      </c>
      <c r="B179" s="195">
        <f t="shared" si="11"/>
        <v>0.76923945744539002</v>
      </c>
      <c r="C179" s="196">
        <f t="shared" si="12"/>
        <v>1.380000000000001</v>
      </c>
      <c r="D179" s="195">
        <f t="shared" si="12"/>
        <v>0.63859649122807016</v>
      </c>
      <c r="E179" s="195">
        <f t="shared" si="13"/>
        <v>0.23076054255460993</v>
      </c>
      <c r="F179" s="195">
        <f t="shared" si="13"/>
        <v>0.3727431238782164</v>
      </c>
      <c r="G179" s="195">
        <f t="shared" si="13"/>
        <v>0.23157894736842105</v>
      </c>
      <c r="Q179" s="196">
        <f t="shared" si="14"/>
        <v>1.370000000000001</v>
      </c>
      <c r="R179" s="201">
        <v>0.63157894736842102</v>
      </c>
      <c r="S179" s="201">
        <v>0.76721189497957265</v>
      </c>
      <c r="T179" s="201">
        <v>0.23278810502042735</v>
      </c>
      <c r="U179" s="201">
        <v>0.36702100795654274</v>
      </c>
      <c r="V179" s="201">
        <v>0.23157894736842105</v>
      </c>
    </row>
    <row r="180" spans="1:22">
      <c r="A180" s="195">
        <f t="shared" si="10"/>
        <v>0.77144334371332823</v>
      </c>
      <c r="B180" s="195">
        <f t="shared" si="11"/>
        <v>0.77144334371332823</v>
      </c>
      <c r="C180" s="196">
        <f t="shared" si="12"/>
        <v>1.390000000000001</v>
      </c>
      <c r="D180" s="195">
        <f t="shared" si="12"/>
        <v>0.63859649122807016</v>
      </c>
      <c r="E180" s="195">
        <f t="shared" si="13"/>
        <v>0.22855665628667171</v>
      </c>
      <c r="F180" s="195">
        <f t="shared" si="13"/>
        <v>0.37924293132235659</v>
      </c>
      <c r="G180" s="195">
        <f t="shared" si="13"/>
        <v>0.23157894736842105</v>
      </c>
      <c r="Q180" s="196">
        <f t="shared" si="14"/>
        <v>1.380000000000001</v>
      </c>
      <c r="R180" s="201">
        <v>0.63859649122807016</v>
      </c>
      <c r="S180" s="201">
        <v>0.76923945744539002</v>
      </c>
      <c r="T180" s="201">
        <v>0.23076054255460993</v>
      </c>
      <c r="U180" s="201">
        <v>0.3727431238782164</v>
      </c>
      <c r="V180" s="201">
        <v>0.23157894736842105</v>
      </c>
    </row>
    <row r="181" spans="1:22">
      <c r="A181" s="195">
        <f t="shared" si="10"/>
        <v>0.77347981794472631</v>
      </c>
      <c r="B181" s="195">
        <f t="shared" si="11"/>
        <v>0.77347981794472631</v>
      </c>
      <c r="C181" s="196">
        <f t="shared" si="12"/>
        <v>1.400000000000001</v>
      </c>
      <c r="D181" s="195">
        <f t="shared" si="12"/>
        <v>0.64210526315789473</v>
      </c>
      <c r="E181" s="195">
        <f t="shared" si="13"/>
        <v>0.22652018205527355</v>
      </c>
      <c r="F181" s="195">
        <f t="shared" si="13"/>
        <v>0.3853157325617565</v>
      </c>
      <c r="G181" s="195">
        <f t="shared" si="13"/>
        <v>0.23508771929824562</v>
      </c>
      <c r="Q181" s="196">
        <f t="shared" si="14"/>
        <v>1.390000000000001</v>
      </c>
      <c r="R181" s="201">
        <v>0.63859649122807016</v>
      </c>
      <c r="S181" s="201">
        <v>0.77144334371332823</v>
      </c>
      <c r="T181" s="201">
        <v>0.22855665628667171</v>
      </c>
      <c r="U181" s="201">
        <v>0.37924293132235659</v>
      </c>
      <c r="V181" s="201">
        <v>0.23157894736842105</v>
      </c>
    </row>
    <row r="182" spans="1:22">
      <c r="A182" s="195">
        <f t="shared" si="10"/>
        <v>0.77562426709205889</v>
      </c>
      <c r="B182" s="195">
        <f t="shared" si="11"/>
        <v>0.77562426709205889</v>
      </c>
      <c r="C182" s="196">
        <f t="shared" si="12"/>
        <v>1.410000000000001</v>
      </c>
      <c r="D182" s="195">
        <f t="shared" si="12"/>
        <v>0.64561403508771931</v>
      </c>
      <c r="E182" s="195">
        <f t="shared" si="13"/>
        <v>0.22437573290794122</v>
      </c>
      <c r="F182" s="195">
        <f t="shared" si="13"/>
        <v>0.39187497712650277</v>
      </c>
      <c r="G182" s="195">
        <f t="shared" si="13"/>
        <v>0.23859649122807017</v>
      </c>
      <c r="Q182" s="196">
        <f t="shared" si="14"/>
        <v>1.400000000000001</v>
      </c>
      <c r="R182" s="201">
        <v>0.64210526315789473</v>
      </c>
      <c r="S182" s="201">
        <v>0.77347981794472631</v>
      </c>
      <c r="T182" s="201">
        <v>0.22652018205527355</v>
      </c>
      <c r="U182" s="201">
        <v>0.3853157325617565</v>
      </c>
      <c r="V182" s="201">
        <v>0.23508771929824562</v>
      </c>
    </row>
    <row r="183" spans="1:22">
      <c r="A183" s="195">
        <f t="shared" si="10"/>
        <v>0.77763119349953713</v>
      </c>
      <c r="B183" s="195">
        <f t="shared" si="11"/>
        <v>0.77763119349953713</v>
      </c>
      <c r="C183" s="196">
        <f t="shared" si="12"/>
        <v>1.420000000000001</v>
      </c>
      <c r="D183" s="195">
        <f t="shared" si="12"/>
        <v>0.64561403508771931</v>
      </c>
      <c r="E183" s="195">
        <f t="shared" si="13"/>
        <v>0.22236880650046298</v>
      </c>
      <c r="F183" s="195">
        <f t="shared" si="13"/>
        <v>0.39802358538088095</v>
      </c>
      <c r="G183" s="195">
        <f t="shared" si="13"/>
        <v>0.24912280701754386</v>
      </c>
      <c r="Q183" s="196">
        <f t="shared" si="14"/>
        <v>1.410000000000001</v>
      </c>
      <c r="R183" s="201">
        <v>0.64561403508771931</v>
      </c>
      <c r="S183" s="201">
        <v>0.77562426709205889</v>
      </c>
      <c r="T183" s="201">
        <v>0.22437573290794122</v>
      </c>
      <c r="U183" s="201">
        <v>0.39187497712650277</v>
      </c>
      <c r="V183" s="201">
        <v>0.23859649122807017</v>
      </c>
    </row>
    <row r="184" spans="1:22">
      <c r="A184" s="195">
        <f t="shared" si="10"/>
        <v>0.77961680329026672</v>
      </c>
      <c r="B184" s="195">
        <f t="shared" si="11"/>
        <v>0.77961680329026672</v>
      </c>
      <c r="C184" s="196">
        <f t="shared" si="12"/>
        <v>1.430000000000001</v>
      </c>
      <c r="D184" s="195">
        <f t="shared" si="12"/>
        <v>0.65263157894736845</v>
      </c>
      <c r="E184" s="195">
        <f t="shared" si="13"/>
        <v>0.22038319670973319</v>
      </c>
      <c r="F184" s="195">
        <f t="shared" si="13"/>
        <v>0.4041472510609489</v>
      </c>
      <c r="G184" s="195">
        <f t="shared" si="13"/>
        <v>0.25964912280701752</v>
      </c>
      <c r="Q184" s="196">
        <f t="shared" si="14"/>
        <v>1.420000000000001</v>
      </c>
      <c r="R184" s="201">
        <v>0.64561403508771931</v>
      </c>
      <c r="S184" s="201">
        <v>0.77763119349953713</v>
      </c>
      <c r="T184" s="201">
        <v>0.22236880650046298</v>
      </c>
      <c r="U184" s="201">
        <v>0.39802358538088095</v>
      </c>
      <c r="V184" s="201">
        <v>0.24912280701754386</v>
      </c>
    </row>
    <row r="185" spans="1:22">
      <c r="A185" s="195">
        <f t="shared" si="10"/>
        <v>0.78168816145165854</v>
      </c>
      <c r="B185" s="195">
        <f t="shared" si="11"/>
        <v>0.78168816145165854</v>
      </c>
      <c r="C185" s="196">
        <f t="shared" si="12"/>
        <v>1.4400000000000011</v>
      </c>
      <c r="D185" s="195">
        <f t="shared" si="12"/>
        <v>0.65614035087719302</v>
      </c>
      <c r="E185" s="195">
        <f t="shared" si="13"/>
        <v>0.21831183854834155</v>
      </c>
      <c r="F185" s="195">
        <f t="shared" si="13"/>
        <v>0.41071512224209777</v>
      </c>
      <c r="G185" s="195">
        <f t="shared" si="13"/>
        <v>0.25964912280701752</v>
      </c>
      <c r="Q185" s="196">
        <f t="shared" si="14"/>
        <v>1.430000000000001</v>
      </c>
      <c r="R185" s="201">
        <v>0.65263157894736845</v>
      </c>
      <c r="S185" s="201">
        <v>0.77961680329026672</v>
      </c>
      <c r="T185" s="201">
        <v>0.22038319670973319</v>
      </c>
      <c r="U185" s="201">
        <v>0.4041472510609489</v>
      </c>
      <c r="V185" s="201">
        <v>0.25964912280701752</v>
      </c>
    </row>
    <row r="186" spans="1:22">
      <c r="A186" s="195">
        <f t="shared" si="10"/>
        <v>0.78356946962690588</v>
      </c>
      <c r="B186" s="195">
        <f t="shared" si="11"/>
        <v>0.78356946962690588</v>
      </c>
      <c r="C186" s="196">
        <f t="shared" si="12"/>
        <v>1.4500000000000011</v>
      </c>
      <c r="D186" s="195">
        <f t="shared" si="12"/>
        <v>0.6596491228070176</v>
      </c>
      <c r="E186" s="195">
        <f t="shared" si="13"/>
        <v>0.21643053037309415</v>
      </c>
      <c r="F186" s="195">
        <f t="shared" si="13"/>
        <v>0.41698934872870685</v>
      </c>
      <c r="G186" s="195">
        <f t="shared" si="13"/>
        <v>0.26315789473684209</v>
      </c>
      <c r="Q186" s="196">
        <f t="shared" si="14"/>
        <v>1.4400000000000011</v>
      </c>
      <c r="R186" s="201">
        <v>0.65614035087719302</v>
      </c>
      <c r="S186" s="201">
        <v>0.78168816145165854</v>
      </c>
      <c r="T186" s="201">
        <v>0.21831183854834155</v>
      </c>
      <c r="U186" s="201">
        <v>0.41071512224209777</v>
      </c>
      <c r="V186" s="201">
        <v>0.25964912280701752</v>
      </c>
    </row>
    <row r="187" spans="1:22">
      <c r="A187" s="195">
        <f t="shared" si="10"/>
        <v>0.78533659175224213</v>
      </c>
      <c r="B187" s="195">
        <f t="shared" si="11"/>
        <v>0.78533659175224213</v>
      </c>
      <c r="C187" s="196">
        <f t="shared" si="12"/>
        <v>1.4600000000000011</v>
      </c>
      <c r="D187" s="195">
        <f t="shared" si="12"/>
        <v>0.6596491228070176</v>
      </c>
      <c r="E187" s="195">
        <f t="shared" si="13"/>
        <v>0.21466340824775793</v>
      </c>
      <c r="F187" s="195">
        <f t="shared" si="13"/>
        <v>0.42292564579980335</v>
      </c>
      <c r="G187" s="195">
        <f t="shared" si="13"/>
        <v>0.26315789473684209</v>
      </c>
      <c r="Q187" s="196">
        <f t="shared" si="14"/>
        <v>1.4500000000000011</v>
      </c>
      <c r="R187" s="201">
        <v>0.6596491228070176</v>
      </c>
      <c r="S187" s="201">
        <v>0.78356946962690588</v>
      </c>
      <c r="T187" s="201">
        <v>0.21643053037309415</v>
      </c>
      <c r="U187" s="201">
        <v>0.41698934872870685</v>
      </c>
      <c r="V187" s="201">
        <v>0.26315789473684209</v>
      </c>
    </row>
    <row r="188" spans="1:22">
      <c r="A188" s="195">
        <f t="shared" si="10"/>
        <v>0.78725368715158894</v>
      </c>
      <c r="B188" s="195">
        <f t="shared" si="11"/>
        <v>0.78725368715158894</v>
      </c>
      <c r="C188" s="196">
        <f t="shared" si="12"/>
        <v>1.4700000000000011</v>
      </c>
      <c r="D188" s="195">
        <f t="shared" si="12"/>
        <v>0.66666666666666663</v>
      </c>
      <c r="E188" s="195">
        <f t="shared" si="13"/>
        <v>0.21274631284841108</v>
      </c>
      <c r="F188" s="195">
        <f t="shared" si="13"/>
        <v>0.42971224411253517</v>
      </c>
      <c r="G188" s="195">
        <f t="shared" si="13"/>
        <v>0.26666666666666666</v>
      </c>
      <c r="Q188" s="196">
        <f t="shared" si="14"/>
        <v>1.4600000000000011</v>
      </c>
      <c r="R188" s="201">
        <v>0.6596491228070176</v>
      </c>
      <c r="S188" s="201">
        <v>0.78533659175224213</v>
      </c>
      <c r="T188" s="201">
        <v>0.21466340824775793</v>
      </c>
      <c r="U188" s="201">
        <v>0.42292564579980335</v>
      </c>
      <c r="V188" s="201">
        <v>0.26315789473684209</v>
      </c>
    </row>
    <row r="189" spans="1:22">
      <c r="A189" s="195">
        <f t="shared" si="10"/>
        <v>0.7889992482885112</v>
      </c>
      <c r="B189" s="195">
        <f t="shared" si="11"/>
        <v>0.7889992482885112</v>
      </c>
      <c r="C189" s="196">
        <f t="shared" si="12"/>
        <v>1.4800000000000011</v>
      </c>
      <c r="D189" s="195">
        <f t="shared" si="12"/>
        <v>0.66666666666666663</v>
      </c>
      <c r="E189" s="195">
        <f t="shared" si="13"/>
        <v>0.21100075171148899</v>
      </c>
      <c r="F189" s="195">
        <f t="shared" si="13"/>
        <v>0.43607595844641095</v>
      </c>
      <c r="G189" s="195">
        <f t="shared" si="13"/>
        <v>0.27017543859649124</v>
      </c>
      <c r="Q189" s="196">
        <f t="shared" si="14"/>
        <v>1.4700000000000011</v>
      </c>
      <c r="R189" s="201">
        <v>0.66666666666666663</v>
      </c>
      <c r="S189" s="201">
        <v>0.78725368715158894</v>
      </c>
      <c r="T189" s="201">
        <v>0.21274631284841108</v>
      </c>
      <c r="U189" s="201">
        <v>0.42971224411253517</v>
      </c>
      <c r="V189" s="201">
        <v>0.26666666666666666</v>
      </c>
    </row>
    <row r="190" spans="1:22">
      <c r="A190" s="195">
        <f t="shared" si="10"/>
        <v>0.79075490233984591</v>
      </c>
      <c r="B190" s="195">
        <f t="shared" si="11"/>
        <v>0.79075490233984591</v>
      </c>
      <c r="C190" s="196">
        <f t="shared" si="12"/>
        <v>1.4900000000000011</v>
      </c>
      <c r="D190" s="195">
        <f t="shared" si="12"/>
        <v>0.66666666666666663</v>
      </c>
      <c r="E190" s="195">
        <f t="shared" si="13"/>
        <v>0.20924509766015412</v>
      </c>
      <c r="F190" s="195">
        <f t="shared" si="13"/>
        <v>0.4424758390569325</v>
      </c>
      <c r="G190" s="195">
        <f t="shared" si="13"/>
        <v>0.27368421052631581</v>
      </c>
      <c r="Q190" s="196">
        <f t="shared" si="14"/>
        <v>1.4800000000000011</v>
      </c>
      <c r="R190" s="201">
        <v>0.66666666666666663</v>
      </c>
      <c r="S190" s="201">
        <v>0.7889992482885112</v>
      </c>
      <c r="T190" s="201">
        <v>0.21100075171148899</v>
      </c>
      <c r="U190" s="201">
        <v>0.43607595844641095</v>
      </c>
      <c r="V190" s="201">
        <v>0.27017543859649124</v>
      </c>
    </row>
    <row r="191" spans="1:22">
      <c r="A191" s="195">
        <f t="shared" si="10"/>
        <v>0.79270064381800176</v>
      </c>
      <c r="B191" s="195">
        <f t="shared" si="11"/>
        <v>0.79270064381800176</v>
      </c>
      <c r="C191" s="196">
        <f t="shared" si="12"/>
        <v>1.5000000000000011</v>
      </c>
      <c r="D191" s="195">
        <f t="shared" si="12"/>
        <v>0.66666666666666663</v>
      </c>
      <c r="E191" s="195">
        <f t="shared" si="13"/>
        <v>0.20729935618199824</v>
      </c>
      <c r="F191" s="195">
        <f t="shared" si="13"/>
        <v>0.44951937535062103</v>
      </c>
      <c r="G191" s="195">
        <f t="shared" si="13"/>
        <v>0.2807017543859649</v>
      </c>
      <c r="Q191" s="196">
        <f t="shared" si="14"/>
        <v>1.4900000000000011</v>
      </c>
      <c r="R191" s="201">
        <v>0.66666666666666663</v>
      </c>
      <c r="S191" s="201">
        <v>0.79075490233984591</v>
      </c>
      <c r="T191" s="201">
        <v>0.20924509766015412</v>
      </c>
      <c r="U191" s="201">
        <v>0.4424758390569325</v>
      </c>
      <c r="V191" s="201">
        <v>0.27368421052631581</v>
      </c>
    </row>
    <row r="192" spans="1:22">
      <c r="A192" s="195">
        <f t="shared" si="10"/>
        <v>0.79437242575056666</v>
      </c>
      <c r="B192" s="195">
        <f t="shared" si="11"/>
        <v>0.79437242575056666</v>
      </c>
      <c r="C192" s="196">
        <f t="shared" si="12"/>
        <v>1.5100000000000011</v>
      </c>
      <c r="D192" s="195">
        <f t="shared" si="12"/>
        <v>0.66666666666666663</v>
      </c>
      <c r="E192" s="195">
        <f t="shared" si="13"/>
        <v>0.20562757424943337</v>
      </c>
      <c r="F192" s="195">
        <f t="shared" si="13"/>
        <v>0.45560682045955014</v>
      </c>
      <c r="G192" s="195">
        <f t="shared" si="13"/>
        <v>0.28771929824561404</v>
      </c>
      <c r="Q192" s="196">
        <f t="shared" si="14"/>
        <v>1.5000000000000011</v>
      </c>
      <c r="R192" s="201">
        <v>0.66666666666666663</v>
      </c>
      <c r="S192" s="201">
        <v>0.79270064381800176</v>
      </c>
      <c r="T192" s="201">
        <v>0.20729935618199824</v>
      </c>
      <c r="U192" s="201">
        <v>0.44951937535062103</v>
      </c>
      <c r="V192" s="201">
        <v>0.2807017543859649</v>
      </c>
    </row>
    <row r="193" spans="1:22">
      <c r="A193" s="195">
        <f t="shared" si="10"/>
        <v>0.79625070450663549</v>
      </c>
      <c r="B193" s="195">
        <f t="shared" si="11"/>
        <v>0.79625070450663549</v>
      </c>
      <c r="C193" s="196">
        <f t="shared" si="12"/>
        <v>1.5200000000000011</v>
      </c>
      <c r="D193" s="195">
        <f t="shared" si="12"/>
        <v>0.66666666666666663</v>
      </c>
      <c r="E193" s="195">
        <f t="shared" si="13"/>
        <v>0.20374929549336462</v>
      </c>
      <c r="F193" s="195">
        <f t="shared" si="13"/>
        <v>0.46247849460661816</v>
      </c>
      <c r="G193" s="195">
        <f t="shared" si="13"/>
        <v>0.2982456140350877</v>
      </c>
      <c r="Q193" s="196">
        <f t="shared" si="14"/>
        <v>1.5100000000000011</v>
      </c>
      <c r="R193" s="201">
        <v>0.66666666666666663</v>
      </c>
      <c r="S193" s="201">
        <v>0.79437242575056666</v>
      </c>
      <c r="T193" s="201">
        <v>0.20562757424943337</v>
      </c>
      <c r="U193" s="201">
        <v>0.45560682045955014</v>
      </c>
      <c r="V193" s="201">
        <v>0.28771929824561404</v>
      </c>
    </row>
    <row r="194" spans="1:22">
      <c r="A194" s="195">
        <f t="shared" si="10"/>
        <v>0.79787055939162566</v>
      </c>
      <c r="B194" s="195">
        <f t="shared" si="11"/>
        <v>0.79787055939162566</v>
      </c>
      <c r="C194" s="196">
        <f t="shared" si="12"/>
        <v>1.5300000000000011</v>
      </c>
      <c r="D194" s="195">
        <f t="shared" si="12"/>
        <v>0.6701754385964912</v>
      </c>
      <c r="E194" s="195">
        <f t="shared" si="13"/>
        <v>0.20212944060837446</v>
      </c>
      <c r="F194" s="204">
        <f t="shared" si="13"/>
        <v>0.46856205891806063</v>
      </c>
      <c r="G194" s="204">
        <f t="shared" si="13"/>
        <v>0.30877192982456142</v>
      </c>
      <c r="Q194" s="196">
        <f t="shared" si="14"/>
        <v>1.5200000000000011</v>
      </c>
      <c r="R194" s="201">
        <v>0.66666666666666663</v>
      </c>
      <c r="S194" s="201">
        <v>0.79625070450663549</v>
      </c>
      <c r="T194" s="201">
        <v>0.20374929549336462</v>
      </c>
      <c r="U194" s="201">
        <v>0.46247849460661816</v>
      </c>
      <c r="V194" s="201">
        <v>0.2982456140350877</v>
      </c>
    </row>
    <row r="195" spans="1:22">
      <c r="A195" s="195">
        <f t="shared" si="10"/>
        <v>0.79956658671982639</v>
      </c>
      <c r="B195" s="195">
        <f t="shared" si="11"/>
        <v>0.79956658671982639</v>
      </c>
      <c r="C195" s="196">
        <f t="shared" si="12"/>
        <v>1.5400000000000011</v>
      </c>
      <c r="D195" s="195">
        <f t="shared" si="12"/>
        <v>0.67368421052631577</v>
      </c>
      <c r="E195" s="195">
        <f t="shared" si="13"/>
        <v>0.20043341328017372</v>
      </c>
      <c r="F195" s="204">
        <f t="shared" si="13"/>
        <v>0.47497530706065788</v>
      </c>
      <c r="G195" s="204">
        <f t="shared" si="13"/>
        <v>0.30877192982456142</v>
      </c>
      <c r="Q195" s="196">
        <f t="shared" si="14"/>
        <v>1.5300000000000011</v>
      </c>
      <c r="R195" s="201">
        <v>0.6701754385964912</v>
      </c>
      <c r="S195" s="201">
        <v>0.79787055939162566</v>
      </c>
      <c r="T195" s="201">
        <v>0.20212944060837446</v>
      </c>
      <c r="U195" s="201">
        <v>0.46856205891806063</v>
      </c>
      <c r="V195" s="201">
        <v>0.30877192982456142</v>
      </c>
    </row>
    <row r="196" spans="1:22">
      <c r="A196" s="195">
        <f t="shared" si="10"/>
        <v>0.8013880003139412</v>
      </c>
      <c r="B196" s="195">
        <f t="shared" si="11"/>
        <v>0.8013880003139412</v>
      </c>
      <c r="C196" s="196">
        <f t="shared" si="12"/>
        <v>1.5500000000000012</v>
      </c>
      <c r="D196" s="195">
        <f t="shared" si="12"/>
        <v>0.67368421052631577</v>
      </c>
      <c r="E196" s="195">
        <f t="shared" si="13"/>
        <v>0.1986119996860588</v>
      </c>
      <c r="F196" s="195">
        <f t="shared" si="13"/>
        <v>0.48190384636967987</v>
      </c>
      <c r="G196" s="195">
        <f t="shared" si="13"/>
        <v>0.32280701754385965</v>
      </c>
      <c r="Q196" s="196">
        <f t="shared" si="14"/>
        <v>1.5400000000000011</v>
      </c>
      <c r="R196" s="201">
        <v>0.67368421052631577</v>
      </c>
      <c r="S196" s="201">
        <v>0.79956658671982639</v>
      </c>
      <c r="T196" s="201">
        <v>0.20043341328017372</v>
      </c>
      <c r="U196" s="201">
        <v>0.47497530706065788</v>
      </c>
      <c r="V196" s="201">
        <v>0.30877192982456142</v>
      </c>
    </row>
    <row r="197" spans="1:22">
      <c r="A197" s="195">
        <f t="shared" si="10"/>
        <v>0.80307711682701011</v>
      </c>
      <c r="B197" s="195">
        <f t="shared" si="11"/>
        <v>0.80307711682701011</v>
      </c>
      <c r="C197" s="196">
        <f t="shared" si="12"/>
        <v>1.5600000000000012</v>
      </c>
      <c r="D197" s="195">
        <f t="shared" si="12"/>
        <v>0.67368421052631577</v>
      </c>
      <c r="E197" s="195">
        <f t="shared" si="13"/>
        <v>0.19692288317298995</v>
      </c>
      <c r="F197" s="195">
        <f t="shared" si="13"/>
        <v>0.48832400532740899</v>
      </c>
      <c r="G197" s="195">
        <f t="shared" si="13"/>
        <v>0.32631578947368423</v>
      </c>
      <c r="Q197" s="196">
        <f t="shared" si="14"/>
        <v>1.5500000000000012</v>
      </c>
      <c r="R197" s="201">
        <v>0.67368421052631577</v>
      </c>
      <c r="S197" s="201">
        <v>0.8013880003139412</v>
      </c>
      <c r="T197" s="201">
        <v>0.1986119996860588</v>
      </c>
      <c r="U197" s="201">
        <v>0.48190384636967987</v>
      </c>
      <c r="V197" s="201">
        <v>0.32280701754385965</v>
      </c>
    </row>
    <row r="198" spans="1:22">
      <c r="A198" s="195">
        <f t="shared" si="10"/>
        <v>0.80459456143839503</v>
      </c>
      <c r="B198" s="195">
        <f t="shared" si="11"/>
        <v>0.80459456143839503</v>
      </c>
      <c r="C198" s="196">
        <f t="shared" si="12"/>
        <v>1.5700000000000012</v>
      </c>
      <c r="D198" s="195">
        <f t="shared" si="12"/>
        <v>0.68070175438596492</v>
      </c>
      <c r="E198" s="195">
        <f t="shared" si="13"/>
        <v>0.195405438561605</v>
      </c>
      <c r="F198" s="195">
        <f t="shared" si="13"/>
        <v>0.49485137181728422</v>
      </c>
      <c r="G198" s="195">
        <f t="shared" si="13"/>
        <v>0.3298245614035088</v>
      </c>
      <c r="Q198" s="196">
        <f t="shared" si="14"/>
        <v>1.5600000000000012</v>
      </c>
      <c r="R198" s="201">
        <v>0.67368421052631577</v>
      </c>
      <c r="S198" s="201">
        <v>0.80307711682701011</v>
      </c>
      <c r="T198" s="201">
        <v>0.19692288317298995</v>
      </c>
      <c r="U198" s="201">
        <v>0.48832400532740899</v>
      </c>
      <c r="V198" s="201">
        <v>0.32631578947368423</v>
      </c>
    </row>
    <row r="199" spans="1:22">
      <c r="A199" s="195">
        <f t="shared" si="10"/>
        <v>0.80619292162398815</v>
      </c>
      <c r="B199" s="195">
        <f t="shared" si="11"/>
        <v>0.80619292162398815</v>
      </c>
      <c r="C199" s="196">
        <f t="shared" si="12"/>
        <v>1.5800000000000012</v>
      </c>
      <c r="D199" s="195">
        <f t="shared" si="12"/>
        <v>0.68070175438596492</v>
      </c>
      <c r="E199" s="195">
        <f t="shared" si="13"/>
        <v>0.1938070783760118</v>
      </c>
      <c r="F199" s="195">
        <f t="shared" si="13"/>
        <v>0.50195670534376913</v>
      </c>
      <c r="G199" s="195">
        <f t="shared" si="13"/>
        <v>0.33333333333333331</v>
      </c>
      <c r="Q199" s="196">
        <f t="shared" si="14"/>
        <v>1.5700000000000012</v>
      </c>
      <c r="R199" s="201">
        <v>0.68070175438596492</v>
      </c>
      <c r="S199" s="201">
        <v>0.80459456143839503</v>
      </c>
      <c r="T199" s="201">
        <v>0.195405438561605</v>
      </c>
      <c r="U199" s="201">
        <v>0.49485137181728422</v>
      </c>
      <c r="V199" s="201">
        <v>0.3298245614035088</v>
      </c>
    </row>
    <row r="200" spans="1:22">
      <c r="A200" s="195">
        <f t="shared" si="10"/>
        <v>0.8076882541803323</v>
      </c>
      <c r="B200" s="195">
        <f t="shared" si="11"/>
        <v>0.8076882541803323</v>
      </c>
      <c r="C200" s="196">
        <f t="shared" si="12"/>
        <v>1.5900000000000012</v>
      </c>
      <c r="D200" s="195">
        <f t="shared" si="12"/>
        <v>0.68070175438596492</v>
      </c>
      <c r="E200" s="195">
        <f t="shared" si="13"/>
        <v>0.1923117458196677</v>
      </c>
      <c r="F200" s="195">
        <f t="shared" si="13"/>
        <v>0.50861690744928123</v>
      </c>
      <c r="G200" s="195">
        <f t="shared" si="13"/>
        <v>0.33333333333333331</v>
      </c>
      <c r="Q200" s="196">
        <f t="shared" si="14"/>
        <v>1.5800000000000012</v>
      </c>
      <c r="R200" s="201">
        <v>0.68070175438596492</v>
      </c>
      <c r="S200" s="201">
        <v>0.80619292162398815</v>
      </c>
      <c r="T200" s="201">
        <v>0.1938070783760118</v>
      </c>
      <c r="U200" s="201">
        <v>0.50195670534376913</v>
      </c>
      <c r="V200" s="201">
        <v>0.33333333333333331</v>
      </c>
    </row>
    <row r="201" spans="1:22">
      <c r="A201" s="195">
        <f t="shared" si="10"/>
        <v>0.80928262658338057</v>
      </c>
      <c r="B201" s="195">
        <f t="shared" si="11"/>
        <v>0.80928262658338057</v>
      </c>
      <c r="C201" s="196">
        <f t="shared" si="12"/>
        <v>1.6000000000000012</v>
      </c>
      <c r="D201" s="195">
        <f t="shared" si="12"/>
        <v>0.68421052631578949</v>
      </c>
      <c r="E201" s="195">
        <f t="shared" si="13"/>
        <v>0.19071737341661954</v>
      </c>
      <c r="F201" s="195">
        <f t="shared" si="13"/>
        <v>0.51572622875831164</v>
      </c>
      <c r="G201" s="195">
        <f t="shared" si="13"/>
        <v>0.33333333333333331</v>
      </c>
      <c r="Q201" s="196">
        <f t="shared" si="14"/>
        <v>1.5900000000000012</v>
      </c>
      <c r="R201" s="201">
        <v>0.68070175438596492</v>
      </c>
      <c r="S201" s="201">
        <v>0.8076882541803323</v>
      </c>
      <c r="T201" s="201">
        <v>0.1923117458196677</v>
      </c>
      <c r="U201" s="201">
        <v>0.50861690744928123</v>
      </c>
      <c r="V201" s="201">
        <v>0.33333333333333331</v>
      </c>
    </row>
    <row r="202" spans="1:22">
      <c r="A202" s="195">
        <f t="shared" si="10"/>
        <v>0.8106700128968517</v>
      </c>
      <c r="B202" s="195">
        <f t="shared" si="11"/>
        <v>0.8106700128968517</v>
      </c>
      <c r="C202" s="196">
        <f t="shared" si="12"/>
        <v>1.6100000000000012</v>
      </c>
      <c r="D202" s="195">
        <f t="shared" si="12"/>
        <v>0.68421052631578949</v>
      </c>
      <c r="E202" s="195">
        <f t="shared" si="13"/>
        <v>0.18932998710314833</v>
      </c>
      <c r="F202" s="195">
        <f t="shared" si="13"/>
        <v>0.52204226164127299</v>
      </c>
      <c r="G202" s="195">
        <f t="shared" si="13"/>
        <v>0.33684210526315789</v>
      </c>
      <c r="Q202" s="196">
        <f t="shared" si="14"/>
        <v>1.6000000000000012</v>
      </c>
      <c r="R202" s="201">
        <v>0.68421052631578949</v>
      </c>
      <c r="S202" s="201">
        <v>0.80928262658338057</v>
      </c>
      <c r="T202" s="201">
        <v>0.19071737341661954</v>
      </c>
      <c r="U202" s="201">
        <v>0.51572622875831164</v>
      </c>
      <c r="V202" s="201">
        <v>0.33333333333333331</v>
      </c>
    </row>
    <row r="203" spans="1:22">
      <c r="A203" s="195">
        <f t="shared" si="10"/>
        <v>0.81213935619858313</v>
      </c>
      <c r="B203" s="195">
        <f t="shared" si="11"/>
        <v>0.81213935619858313</v>
      </c>
      <c r="C203" s="196">
        <f t="shared" si="12"/>
        <v>1.6200000000000012</v>
      </c>
      <c r="D203" s="195">
        <f t="shared" si="12"/>
        <v>0.68421052631578949</v>
      </c>
      <c r="E203" s="195">
        <f t="shared" si="13"/>
        <v>0.1878606438014169</v>
      </c>
      <c r="F203" s="195">
        <f t="shared" si="13"/>
        <v>0.52872845300139815</v>
      </c>
      <c r="G203" s="195">
        <f t="shared" si="13"/>
        <v>0.33684210526315789</v>
      </c>
      <c r="Q203" s="196">
        <f t="shared" si="14"/>
        <v>1.6100000000000012</v>
      </c>
      <c r="R203" s="201">
        <v>0.68421052631578949</v>
      </c>
      <c r="S203" s="201">
        <v>0.8106700128968517</v>
      </c>
      <c r="T203" s="201">
        <v>0.18932998710314833</v>
      </c>
      <c r="U203" s="201">
        <v>0.52204226164127299</v>
      </c>
      <c r="V203" s="201">
        <v>0.33684210526315789</v>
      </c>
    </row>
    <row r="204" spans="1:22">
      <c r="A204" s="195">
        <f t="shared" si="10"/>
        <v>0.81371214766766387</v>
      </c>
      <c r="B204" s="195">
        <f t="shared" si="11"/>
        <v>0.81371214766766387</v>
      </c>
      <c r="C204" s="196">
        <f t="shared" si="12"/>
        <v>1.6300000000000012</v>
      </c>
      <c r="D204" s="195">
        <f t="shared" si="12"/>
        <v>0.68421052631578949</v>
      </c>
      <c r="E204" s="195">
        <f t="shared" si="13"/>
        <v>0.18628785233233594</v>
      </c>
      <c r="F204" s="195">
        <f t="shared" si="13"/>
        <v>0.53585935524439576</v>
      </c>
      <c r="G204" s="195">
        <f t="shared" si="13"/>
        <v>0.33684210526315789</v>
      </c>
      <c r="Q204" s="196">
        <f t="shared" si="14"/>
        <v>1.6200000000000012</v>
      </c>
      <c r="R204" s="201">
        <v>0.68421052631578949</v>
      </c>
      <c r="S204" s="201">
        <v>0.81213935619858313</v>
      </c>
      <c r="T204" s="201">
        <v>0.1878606438014169</v>
      </c>
      <c r="U204" s="201">
        <v>0.52872845300139815</v>
      </c>
      <c r="V204" s="201">
        <v>0.33684210526315789</v>
      </c>
    </row>
    <row r="205" spans="1:22">
      <c r="A205" s="195">
        <f t="shared" si="10"/>
        <v>0.81515692313356236</v>
      </c>
      <c r="B205" s="195">
        <f t="shared" si="11"/>
        <v>0.81515692313356236</v>
      </c>
      <c r="C205" s="196">
        <f t="shared" si="12"/>
        <v>1.6400000000000012</v>
      </c>
      <c r="D205" s="195">
        <f t="shared" si="12"/>
        <v>0.68421052631578949</v>
      </c>
      <c r="E205" s="195">
        <f t="shared" si="13"/>
        <v>0.18484307686643769</v>
      </c>
      <c r="F205" s="195">
        <f t="shared" si="13"/>
        <v>0.54245939087975703</v>
      </c>
      <c r="G205" s="195">
        <f t="shared" si="13"/>
        <v>0.33684210526315789</v>
      </c>
      <c r="Q205" s="196">
        <f t="shared" si="14"/>
        <v>1.6300000000000012</v>
      </c>
      <c r="R205" s="201">
        <v>0.68421052631578949</v>
      </c>
      <c r="S205" s="201">
        <v>0.81371214766766387</v>
      </c>
      <c r="T205" s="201">
        <v>0.18628785233233594</v>
      </c>
      <c r="U205" s="201">
        <v>0.53585935524439576</v>
      </c>
      <c r="V205" s="201">
        <v>0.33684210526315789</v>
      </c>
    </row>
    <row r="206" spans="1:22">
      <c r="A206" s="195">
        <f t="shared" si="10"/>
        <v>0.81661785567328293</v>
      </c>
      <c r="B206" s="195">
        <f t="shared" si="11"/>
        <v>0.81661785567328293</v>
      </c>
      <c r="C206" s="196">
        <f t="shared" si="12"/>
        <v>1.6500000000000012</v>
      </c>
      <c r="D206" s="195">
        <f t="shared" si="12"/>
        <v>0.68421052631578949</v>
      </c>
      <c r="E206" s="195">
        <f t="shared" si="13"/>
        <v>0.18338214432671696</v>
      </c>
      <c r="F206" s="204">
        <f t="shared" si="13"/>
        <v>0.54910773381083444</v>
      </c>
      <c r="G206" s="204">
        <f t="shared" si="13"/>
        <v>0.34035087719298246</v>
      </c>
      <c r="Q206" s="196">
        <f t="shared" si="14"/>
        <v>1.6400000000000012</v>
      </c>
      <c r="R206" s="201">
        <v>0.68421052631578949</v>
      </c>
      <c r="S206" s="201">
        <v>0.81515692313356236</v>
      </c>
      <c r="T206" s="201">
        <v>0.18484307686643769</v>
      </c>
      <c r="U206" s="201">
        <v>0.54245939087975703</v>
      </c>
      <c r="V206" s="201">
        <v>0.33684210526315789</v>
      </c>
    </row>
    <row r="207" spans="1:22">
      <c r="A207" s="195">
        <f t="shared" si="10"/>
        <v>0.81812234938783734</v>
      </c>
      <c r="B207" s="195">
        <f t="shared" si="11"/>
        <v>0.81812234938783734</v>
      </c>
      <c r="C207" s="196">
        <f t="shared" si="12"/>
        <v>1.6600000000000013</v>
      </c>
      <c r="D207" s="195">
        <f t="shared" si="12"/>
        <v>0.69122807017543864</v>
      </c>
      <c r="E207" s="195">
        <f t="shared" si="13"/>
        <v>0.18187765061216252</v>
      </c>
      <c r="F207" s="204">
        <f t="shared" si="13"/>
        <v>0.55635319299941666</v>
      </c>
      <c r="G207" s="204">
        <f t="shared" si="13"/>
        <v>0.34385964912280703</v>
      </c>
      <c r="Q207" s="196">
        <f t="shared" si="14"/>
        <v>1.6500000000000012</v>
      </c>
      <c r="R207" s="201">
        <v>0.68421052631578949</v>
      </c>
      <c r="S207" s="201">
        <v>0.81661785567328293</v>
      </c>
      <c r="T207" s="201">
        <v>0.18338214432671696</v>
      </c>
      <c r="U207" s="201">
        <v>0.54910773381083444</v>
      </c>
      <c r="V207" s="201">
        <v>0.34035087719298246</v>
      </c>
    </row>
    <row r="208" spans="1:22">
      <c r="A208" s="195">
        <f t="shared" si="10"/>
        <v>0.81946607795894011</v>
      </c>
      <c r="B208" s="195">
        <f t="shared" si="11"/>
        <v>0.81946607795894011</v>
      </c>
      <c r="C208" s="196">
        <f t="shared" si="12"/>
        <v>1.6700000000000013</v>
      </c>
      <c r="D208" s="195">
        <f t="shared" si="12"/>
        <v>0.69122807017543864</v>
      </c>
      <c r="E208" s="195">
        <f t="shared" si="13"/>
        <v>0.18053392204105981</v>
      </c>
      <c r="F208" s="195">
        <f t="shared" si="13"/>
        <v>0.56311873989911199</v>
      </c>
      <c r="G208" s="195">
        <f t="shared" si="13"/>
        <v>0.34385964912280703</v>
      </c>
      <c r="Q208" s="196">
        <f t="shared" si="14"/>
        <v>1.6600000000000013</v>
      </c>
      <c r="R208" s="201">
        <v>0.69122807017543864</v>
      </c>
      <c r="S208" s="201">
        <v>0.81812234938783734</v>
      </c>
      <c r="T208" s="201">
        <v>0.18187765061216252</v>
      </c>
      <c r="U208" s="201">
        <v>0.55635319299941666</v>
      </c>
      <c r="V208" s="201">
        <v>0.34385964912280703</v>
      </c>
    </row>
    <row r="209" spans="1:22">
      <c r="A209" s="195">
        <f t="shared" si="10"/>
        <v>0.82074088622289942</v>
      </c>
      <c r="B209" s="195">
        <f t="shared" si="11"/>
        <v>0.82074088622289942</v>
      </c>
      <c r="C209" s="196">
        <f t="shared" si="12"/>
        <v>1.6800000000000013</v>
      </c>
      <c r="D209" s="195">
        <f t="shared" si="12"/>
        <v>0.69122807017543864</v>
      </c>
      <c r="E209" s="195">
        <f t="shared" si="13"/>
        <v>0.17925911377710071</v>
      </c>
      <c r="F209" s="195">
        <f t="shared" si="13"/>
        <v>0.56954735083158592</v>
      </c>
      <c r="G209" s="195">
        <f t="shared" si="13"/>
        <v>0.35087719298245612</v>
      </c>
      <c r="Q209" s="196">
        <f t="shared" si="14"/>
        <v>1.6700000000000013</v>
      </c>
      <c r="R209" s="201">
        <v>0.69122807017543864</v>
      </c>
      <c r="S209" s="201">
        <v>0.81946607795894011</v>
      </c>
      <c r="T209" s="201">
        <v>0.18053392204105981</v>
      </c>
      <c r="U209" s="201">
        <v>0.56311873989911199</v>
      </c>
      <c r="V209" s="201">
        <v>0.34385964912280703</v>
      </c>
    </row>
    <row r="210" spans="1:22">
      <c r="A210" s="195">
        <f t="shared" si="10"/>
        <v>0.82219188985806646</v>
      </c>
      <c r="B210" s="195">
        <f t="shared" si="11"/>
        <v>0.82219188985806646</v>
      </c>
      <c r="C210" s="196">
        <f t="shared" si="12"/>
        <v>1.6900000000000013</v>
      </c>
      <c r="D210" s="195">
        <f t="shared" si="12"/>
        <v>0.69122807017543864</v>
      </c>
      <c r="E210" s="195">
        <f t="shared" si="13"/>
        <v>0.1778081101419336</v>
      </c>
      <c r="F210" s="195">
        <f t="shared" si="13"/>
        <v>0.57684630009955529</v>
      </c>
      <c r="G210" s="195">
        <f t="shared" si="13"/>
        <v>0.35438596491228069</v>
      </c>
      <c r="Q210" s="196">
        <f t="shared" si="14"/>
        <v>1.6800000000000013</v>
      </c>
      <c r="R210" s="201">
        <v>0.69122807017543864</v>
      </c>
      <c r="S210" s="201">
        <v>0.82074088622289942</v>
      </c>
      <c r="T210" s="201">
        <v>0.17925911377710071</v>
      </c>
      <c r="U210" s="201">
        <v>0.56954735083158592</v>
      </c>
      <c r="V210" s="201">
        <v>0.35087719298245612</v>
      </c>
    </row>
    <row r="211" spans="1:22">
      <c r="A211" s="195">
        <f t="shared" si="10"/>
        <v>0.82353811387724174</v>
      </c>
      <c r="B211" s="195">
        <f t="shared" si="11"/>
        <v>0.82353811387724174</v>
      </c>
      <c r="C211" s="196">
        <f t="shared" si="12"/>
        <v>1.7000000000000013</v>
      </c>
      <c r="D211" s="195">
        <f t="shared" si="12"/>
        <v>0.69473684210526321</v>
      </c>
      <c r="E211" s="195">
        <f t="shared" si="13"/>
        <v>0.1764618861227584</v>
      </c>
      <c r="F211" s="195">
        <f t="shared" si="13"/>
        <v>0.5838949356109443</v>
      </c>
      <c r="G211" s="195">
        <f t="shared" si="13"/>
        <v>0.35789473684210527</v>
      </c>
      <c r="Q211" s="196">
        <f t="shared" si="14"/>
        <v>1.6900000000000013</v>
      </c>
      <c r="R211" s="201">
        <v>0.69122807017543864</v>
      </c>
      <c r="S211" s="201">
        <v>0.82219188985806646</v>
      </c>
      <c r="T211" s="201">
        <v>0.1778081101419336</v>
      </c>
      <c r="U211" s="201">
        <v>0.57684630009955529</v>
      </c>
      <c r="V211" s="201">
        <v>0.35438596491228069</v>
      </c>
    </row>
    <row r="212" spans="1:22">
      <c r="A212" s="195">
        <f t="shared" si="10"/>
        <v>0.82484478312627885</v>
      </c>
      <c r="B212" s="195">
        <f t="shared" si="11"/>
        <v>0.82484478312627885</v>
      </c>
      <c r="C212" s="196">
        <f t="shared" si="12"/>
        <v>1.7100000000000013</v>
      </c>
      <c r="D212" s="195">
        <f t="shared" si="12"/>
        <v>0.70175438596491224</v>
      </c>
      <c r="E212" s="195">
        <f t="shared" si="13"/>
        <v>0.17515521687372118</v>
      </c>
      <c r="F212" s="195">
        <f t="shared" si="13"/>
        <v>0.59094191164468113</v>
      </c>
      <c r="G212" s="195">
        <f t="shared" si="13"/>
        <v>0.35789473684210527</v>
      </c>
      <c r="Q212" s="196">
        <f t="shared" si="14"/>
        <v>1.7000000000000013</v>
      </c>
      <c r="R212" s="201">
        <v>0.69473684210526321</v>
      </c>
      <c r="S212" s="201">
        <v>0.82353811387724174</v>
      </c>
      <c r="T212" s="201">
        <v>0.1764618861227584</v>
      </c>
      <c r="U212" s="201">
        <v>0.5838949356109443</v>
      </c>
      <c r="V212" s="201">
        <v>0.35789473684210527</v>
      </c>
    </row>
    <row r="213" spans="1:22">
      <c r="A213" s="195">
        <f t="shared" si="10"/>
        <v>0.82608709140981651</v>
      </c>
      <c r="B213" s="195">
        <f t="shared" si="11"/>
        <v>0.82608709140981651</v>
      </c>
      <c r="C213" s="196">
        <f t="shared" si="12"/>
        <v>1.7200000000000013</v>
      </c>
      <c r="D213" s="195">
        <f t="shared" si="12"/>
        <v>0.70877192982456139</v>
      </c>
      <c r="E213" s="195">
        <f t="shared" si="13"/>
        <v>0.17391290859018346</v>
      </c>
      <c r="F213" s="195">
        <f t="shared" si="13"/>
        <v>0.59785513802300028</v>
      </c>
      <c r="G213" s="195">
        <f t="shared" si="13"/>
        <v>0.36140350877192984</v>
      </c>
      <c r="Q213" s="196">
        <f t="shared" si="14"/>
        <v>1.7100000000000013</v>
      </c>
      <c r="R213" s="201">
        <v>0.70175438596491224</v>
      </c>
      <c r="S213" s="201">
        <v>0.82484478312627885</v>
      </c>
      <c r="T213" s="201">
        <v>0.17515521687372118</v>
      </c>
      <c r="U213" s="201">
        <v>0.59094191164468113</v>
      </c>
      <c r="V213" s="201">
        <v>0.35789473684210527</v>
      </c>
    </row>
    <row r="214" spans="1:22">
      <c r="A214" s="195">
        <f t="shared" si="10"/>
        <v>0.82731672799424516</v>
      </c>
      <c r="B214" s="195">
        <f t="shared" si="11"/>
        <v>0.82731672799424516</v>
      </c>
      <c r="C214" s="196">
        <f t="shared" si="12"/>
        <v>1.7300000000000013</v>
      </c>
      <c r="D214" s="195">
        <f t="shared" si="12"/>
        <v>0.70877192982456139</v>
      </c>
      <c r="E214" s="195">
        <f t="shared" si="13"/>
        <v>0.17268327200575487</v>
      </c>
      <c r="F214" s="195">
        <f t="shared" si="13"/>
        <v>0.6047347769093695</v>
      </c>
      <c r="G214" s="195">
        <f t="shared" si="13"/>
        <v>0.3719298245614035</v>
      </c>
      <c r="Q214" s="196">
        <f t="shared" si="14"/>
        <v>1.7200000000000013</v>
      </c>
      <c r="R214" s="201">
        <v>0.70877192982456139</v>
      </c>
      <c r="S214" s="201">
        <v>0.82608709140981651</v>
      </c>
      <c r="T214" s="201">
        <v>0.17391290859018346</v>
      </c>
      <c r="U214" s="201">
        <v>0.59785513802300028</v>
      </c>
      <c r="V214" s="201">
        <v>0.36140350877192984</v>
      </c>
    </row>
    <row r="215" spans="1:22">
      <c r="A215" s="195">
        <f t="shared" si="10"/>
        <v>0.82863770124872815</v>
      </c>
      <c r="B215" s="195">
        <f t="shared" si="11"/>
        <v>0.82863770124872815</v>
      </c>
      <c r="C215" s="196">
        <f t="shared" si="12"/>
        <v>1.7400000000000013</v>
      </c>
      <c r="D215" s="195">
        <f t="shared" si="12"/>
        <v>0.70877192982456139</v>
      </c>
      <c r="E215" s="195">
        <f t="shared" si="13"/>
        <v>0.17136229875127187</v>
      </c>
      <c r="F215" s="195">
        <f t="shared" si="13"/>
        <v>0.61211749736696486</v>
      </c>
      <c r="G215" s="195">
        <f t="shared" si="13"/>
        <v>0.3719298245614035</v>
      </c>
      <c r="Q215" s="196">
        <f t="shared" si="14"/>
        <v>1.7300000000000013</v>
      </c>
      <c r="R215" s="201">
        <v>0.70877192982456139</v>
      </c>
      <c r="S215" s="201">
        <v>0.82731672799424516</v>
      </c>
      <c r="T215" s="201">
        <v>0.17268327200575487</v>
      </c>
      <c r="U215" s="201">
        <v>0.6047347769093695</v>
      </c>
      <c r="V215" s="201">
        <v>0.3719298245614035</v>
      </c>
    </row>
    <row r="216" spans="1:22">
      <c r="A216" s="195">
        <f t="shared" si="10"/>
        <v>0.8298673378331568</v>
      </c>
      <c r="B216" s="195">
        <f t="shared" si="11"/>
        <v>0.8298673378331568</v>
      </c>
      <c r="C216" s="196">
        <f t="shared" si="12"/>
        <v>1.7500000000000013</v>
      </c>
      <c r="D216" s="195">
        <f t="shared" si="12"/>
        <v>0.70877192982456139</v>
      </c>
      <c r="E216" s="195">
        <f t="shared" si="13"/>
        <v>0.17013266216684317</v>
      </c>
      <c r="F216" s="195">
        <f t="shared" si="13"/>
        <v>0.61899713625333386</v>
      </c>
      <c r="G216" s="195">
        <f t="shared" si="13"/>
        <v>0.37894736842105264</v>
      </c>
      <c r="Q216" s="196">
        <f t="shared" si="14"/>
        <v>1.7400000000000013</v>
      </c>
      <c r="R216" s="201">
        <v>0.70877192982456139</v>
      </c>
      <c r="S216" s="201">
        <v>0.82863770124872815</v>
      </c>
      <c r="T216" s="201">
        <v>0.17136229875127187</v>
      </c>
      <c r="U216" s="201">
        <v>0.61211749736696486</v>
      </c>
      <c r="V216" s="201">
        <v>0.3719298245614035</v>
      </c>
    </row>
    <row r="217" spans="1:22">
      <c r="A217" s="195">
        <f t="shared" si="10"/>
        <v>0.8310069680004184</v>
      </c>
      <c r="B217" s="195">
        <f t="shared" si="11"/>
        <v>0.8310069680004184</v>
      </c>
      <c r="C217" s="196">
        <f t="shared" si="12"/>
        <v>1.7600000000000013</v>
      </c>
      <c r="D217" s="195">
        <f t="shared" si="12"/>
        <v>0.71228070175438596</v>
      </c>
      <c r="E217" s="195">
        <f t="shared" si="13"/>
        <v>0.16899303199958171</v>
      </c>
      <c r="F217" s="195">
        <f t="shared" si="13"/>
        <v>0.62560718447356378</v>
      </c>
      <c r="G217" s="195">
        <f t="shared" si="13"/>
        <v>0.37894736842105264</v>
      </c>
      <c r="Q217" s="196">
        <f t="shared" si="14"/>
        <v>1.7500000000000013</v>
      </c>
      <c r="R217" s="201">
        <v>0.70877192982456139</v>
      </c>
      <c r="S217" s="201">
        <v>0.8298673378331568</v>
      </c>
      <c r="T217" s="201">
        <v>0.17013266216684317</v>
      </c>
      <c r="U217" s="201">
        <v>0.61899713625333386</v>
      </c>
      <c r="V217" s="201">
        <v>0.37894736842105264</v>
      </c>
    </row>
    <row r="218" spans="1:22">
      <c r="A218" s="195">
        <f t="shared" si="10"/>
        <v>0.83231991738794309</v>
      </c>
      <c r="B218" s="195">
        <f t="shared" si="11"/>
        <v>0.83231991738794309</v>
      </c>
      <c r="C218" s="196">
        <f t="shared" si="12"/>
        <v>1.7700000000000014</v>
      </c>
      <c r="D218" s="195">
        <f t="shared" si="12"/>
        <v>0.71228070175438596</v>
      </c>
      <c r="E218" s="195">
        <f t="shared" si="13"/>
        <v>0.16768008261205675</v>
      </c>
      <c r="F218" s="195">
        <f t="shared" si="13"/>
        <v>0.63328351285788298</v>
      </c>
      <c r="G218" s="195">
        <f t="shared" si="13"/>
        <v>0.38245614035087722</v>
      </c>
      <c r="Q218" s="196">
        <f t="shared" si="14"/>
        <v>1.7600000000000013</v>
      </c>
      <c r="R218" s="201">
        <v>0.71228070175438596</v>
      </c>
      <c r="S218" s="201">
        <v>0.8310069680004184</v>
      </c>
      <c r="T218" s="201">
        <v>0.16899303199958171</v>
      </c>
      <c r="U218" s="201">
        <v>0.62560718447356378</v>
      </c>
      <c r="V218" s="201">
        <v>0.37894736842105264</v>
      </c>
    </row>
    <row r="219" spans="1:22">
      <c r="A219" s="195">
        <f t="shared" si="10"/>
        <v>0.83346097182687595</v>
      </c>
      <c r="B219" s="195">
        <f t="shared" si="11"/>
        <v>0.83346097182687595</v>
      </c>
      <c r="C219" s="196">
        <f t="shared" si="12"/>
        <v>1.7800000000000014</v>
      </c>
      <c r="D219" s="195">
        <f t="shared" si="12"/>
        <v>0.71228070175438596</v>
      </c>
      <c r="E219" s="195">
        <f t="shared" si="13"/>
        <v>0.16653902817312405</v>
      </c>
      <c r="F219" s="195">
        <f t="shared" si="13"/>
        <v>0.63990168546044413</v>
      </c>
      <c r="G219" s="195">
        <f t="shared" si="13"/>
        <v>0.38245614035087722</v>
      </c>
      <c r="Q219" s="196">
        <f t="shared" si="14"/>
        <v>1.7700000000000014</v>
      </c>
      <c r="R219" s="201">
        <v>0.71228070175438596</v>
      </c>
      <c r="S219" s="201">
        <v>0.83231991738794309</v>
      </c>
      <c r="T219" s="201">
        <v>0.16768008261205675</v>
      </c>
      <c r="U219" s="201">
        <v>0.63328351285788298</v>
      </c>
      <c r="V219" s="201">
        <v>0.38245614035087722</v>
      </c>
    </row>
    <row r="220" spans="1:22">
      <c r="A220" s="195">
        <f t="shared" si="10"/>
        <v>0.83465843724661393</v>
      </c>
      <c r="B220" s="195">
        <f t="shared" si="11"/>
        <v>0.83465843724661393</v>
      </c>
      <c r="C220" s="196">
        <f t="shared" si="12"/>
        <v>1.7900000000000014</v>
      </c>
      <c r="D220" s="195">
        <f t="shared" si="12"/>
        <v>0.71228070175438596</v>
      </c>
      <c r="E220" s="195">
        <f t="shared" si="13"/>
        <v>0.16534156275338602</v>
      </c>
      <c r="F220" s="195">
        <f t="shared" si="13"/>
        <v>0.64685975470256241</v>
      </c>
      <c r="G220" s="195">
        <f t="shared" si="13"/>
        <v>0.38245614035087722</v>
      </c>
      <c r="Q220" s="196">
        <f t="shared" si="14"/>
        <v>1.7800000000000014</v>
      </c>
      <c r="R220" s="201">
        <v>0.71228070175438596</v>
      </c>
      <c r="S220" s="201">
        <v>0.83346097182687595</v>
      </c>
      <c r="T220" s="201">
        <v>0.16653902817312405</v>
      </c>
      <c r="U220" s="201">
        <v>0.63990168546044413</v>
      </c>
      <c r="V220" s="201">
        <v>0.38245614035087722</v>
      </c>
    </row>
    <row r="221" spans="1:22">
      <c r="A221" s="195">
        <f t="shared" si="10"/>
        <v>0.83594051072679787</v>
      </c>
      <c r="B221" s="195">
        <f t="shared" si="11"/>
        <v>0.83594051072679787</v>
      </c>
      <c r="C221" s="196">
        <f t="shared" si="12"/>
        <v>1.8000000000000014</v>
      </c>
      <c r="D221" s="195">
        <f t="shared" si="12"/>
        <v>0.71228070175438596</v>
      </c>
      <c r="E221" s="195">
        <f t="shared" si="13"/>
        <v>0.16405948927320219</v>
      </c>
      <c r="F221" s="195">
        <f t="shared" si="13"/>
        <v>0.65428137493445748</v>
      </c>
      <c r="G221" s="195">
        <f t="shared" si="13"/>
        <v>0.38596491228070173</v>
      </c>
      <c r="Q221" s="196">
        <f t="shared" si="14"/>
        <v>1.7900000000000014</v>
      </c>
      <c r="R221" s="201">
        <v>0.71228070175438596</v>
      </c>
      <c r="S221" s="201">
        <v>0.83465843724661393</v>
      </c>
      <c r="T221" s="201">
        <v>0.16534156275338602</v>
      </c>
      <c r="U221" s="201">
        <v>0.64685975470256241</v>
      </c>
      <c r="V221" s="201">
        <v>0.38245614035087722</v>
      </c>
    </row>
    <row r="222" spans="1:22">
      <c r="A222" s="195">
        <f t="shared" si="10"/>
        <v>0.83713124753692736</v>
      </c>
      <c r="B222" s="195">
        <f t="shared" si="11"/>
        <v>0.83713124753692736</v>
      </c>
      <c r="C222" s="196">
        <f t="shared" si="12"/>
        <v>1.8100000000000014</v>
      </c>
      <c r="D222" s="195">
        <f t="shared" si="12"/>
        <v>0.71228070175438596</v>
      </c>
      <c r="E222" s="195">
        <f t="shared" si="13"/>
        <v>0.16286875246307267</v>
      </c>
      <c r="F222" s="195">
        <f t="shared" si="13"/>
        <v>0.66119991359512564</v>
      </c>
      <c r="G222" s="195">
        <f t="shared" si="13"/>
        <v>0.38947368421052631</v>
      </c>
      <c r="Q222" s="196">
        <f t="shared" si="14"/>
        <v>1.8000000000000014</v>
      </c>
      <c r="R222" s="201">
        <v>0.71228070175438596</v>
      </c>
      <c r="S222" s="201">
        <v>0.83594051072679787</v>
      </c>
      <c r="T222" s="201">
        <v>0.16405948927320219</v>
      </c>
      <c r="U222" s="201">
        <v>0.65428137493445748</v>
      </c>
      <c r="V222" s="201">
        <v>0.38596491228070173</v>
      </c>
    </row>
    <row r="223" spans="1:22">
      <c r="A223" s="195">
        <f t="shared" si="10"/>
        <v>0.83840508341895392</v>
      </c>
      <c r="B223" s="195">
        <f t="shared" si="11"/>
        <v>0.83840508341895392</v>
      </c>
      <c r="C223" s="196">
        <f t="shared" si="12"/>
        <v>1.8200000000000014</v>
      </c>
      <c r="D223" s="195">
        <f t="shared" si="12"/>
        <v>0.71578947368421053</v>
      </c>
      <c r="E223" s="195">
        <f t="shared" si="13"/>
        <v>0.16159491658104608</v>
      </c>
      <c r="F223" s="195">
        <f t="shared" si="13"/>
        <v>0.66862977142517777</v>
      </c>
      <c r="G223" s="195">
        <f t="shared" si="13"/>
        <v>0.39298245614035088</v>
      </c>
      <c r="Q223" s="196">
        <f t="shared" si="14"/>
        <v>1.8100000000000014</v>
      </c>
      <c r="R223" s="201">
        <v>0.71228070175438596</v>
      </c>
      <c r="S223" s="201">
        <v>0.83713124753692736</v>
      </c>
      <c r="T223" s="201">
        <v>0.16286875246307267</v>
      </c>
      <c r="U223" s="201">
        <v>0.66119991359512564</v>
      </c>
      <c r="V223" s="201">
        <v>0.38947368421052631</v>
      </c>
    </row>
    <row r="224" spans="1:22">
      <c r="A224" s="195">
        <f t="shared" si="10"/>
        <v>0.83955621983830886</v>
      </c>
      <c r="B224" s="195">
        <f t="shared" si="11"/>
        <v>0.83955621983830886</v>
      </c>
      <c r="C224" s="196">
        <f t="shared" si="12"/>
        <v>1.8300000000000014</v>
      </c>
      <c r="D224" s="195">
        <f t="shared" si="12"/>
        <v>0.71578947368421053</v>
      </c>
      <c r="E224" s="195">
        <f t="shared" si="13"/>
        <v>0.16044378016169111</v>
      </c>
      <c r="F224" s="195">
        <f t="shared" si="13"/>
        <v>0.67551389745307955</v>
      </c>
      <c r="G224" s="195">
        <f t="shared" si="13"/>
        <v>0.4</v>
      </c>
      <c r="Q224" s="196">
        <f t="shared" si="14"/>
        <v>1.8200000000000014</v>
      </c>
      <c r="R224" s="201">
        <v>0.71578947368421053</v>
      </c>
      <c r="S224" s="201">
        <v>0.83840508341895392</v>
      </c>
      <c r="T224" s="201">
        <v>0.16159491658104608</v>
      </c>
      <c r="U224" s="201">
        <v>0.66862977142517777</v>
      </c>
      <c r="V224" s="201">
        <v>0.39298245614035088</v>
      </c>
    </row>
    <row r="225" spans="1:22">
      <c r="A225" s="195">
        <f t="shared" si="10"/>
        <v>0.84073849246351551</v>
      </c>
      <c r="B225" s="195">
        <f t="shared" si="11"/>
        <v>0.84073849246351551</v>
      </c>
      <c r="C225" s="196">
        <f t="shared" si="12"/>
        <v>1.8400000000000014</v>
      </c>
      <c r="D225" s="195">
        <f t="shared" si="12"/>
        <v>0.7192982456140351</v>
      </c>
      <c r="E225" s="195">
        <f t="shared" si="13"/>
        <v>0.15926150753648444</v>
      </c>
      <c r="F225" s="195">
        <f t="shared" si="13"/>
        <v>0.68244090029867033</v>
      </c>
      <c r="G225" s="195">
        <f t="shared" si="13"/>
        <v>0.41052631578947368</v>
      </c>
      <c r="Q225" s="196">
        <f t="shared" si="14"/>
        <v>1.8300000000000014</v>
      </c>
      <c r="R225" s="201">
        <v>0.71578947368421053</v>
      </c>
      <c r="S225" s="201">
        <v>0.83955621983830886</v>
      </c>
      <c r="T225" s="201">
        <v>0.16044378016169111</v>
      </c>
      <c r="U225" s="201">
        <v>0.67551389745307955</v>
      </c>
      <c r="V225" s="201">
        <v>0.4</v>
      </c>
    </row>
    <row r="226" spans="1:22">
      <c r="A226" s="195">
        <f t="shared" si="10"/>
        <v>0.84194859505317443</v>
      </c>
      <c r="B226" s="195">
        <f t="shared" si="11"/>
        <v>0.84194859505317443</v>
      </c>
      <c r="C226" s="196">
        <f t="shared" si="12"/>
        <v>1.8500000000000014</v>
      </c>
      <c r="D226" s="195">
        <f t="shared" si="12"/>
        <v>0.7192982456140351</v>
      </c>
      <c r="E226" s="195">
        <f t="shared" si="13"/>
        <v>0.15805140494682543</v>
      </c>
      <c r="F226" s="195">
        <f t="shared" si="13"/>
        <v>0.68958444299178623</v>
      </c>
      <c r="G226" s="195">
        <f t="shared" si="13"/>
        <v>0.41754385964912283</v>
      </c>
      <c r="Q226" s="196">
        <f t="shared" si="14"/>
        <v>1.8400000000000014</v>
      </c>
      <c r="R226" s="201">
        <v>0.7192982456140351</v>
      </c>
      <c r="S226" s="201">
        <v>0.84073849246351551</v>
      </c>
      <c r="T226" s="201">
        <v>0.15926150753648444</v>
      </c>
      <c r="U226" s="201">
        <v>0.68244090029867033</v>
      </c>
      <c r="V226" s="201">
        <v>0.41052631578947368</v>
      </c>
    </row>
    <row r="227" spans="1:22">
      <c r="A227" s="195">
        <f t="shared" si="10"/>
        <v>0.84311140368924808</v>
      </c>
      <c r="B227" s="195">
        <f t="shared" si="11"/>
        <v>0.84311140368924808</v>
      </c>
      <c r="C227" s="196">
        <f t="shared" si="12"/>
        <v>1.8600000000000014</v>
      </c>
      <c r="D227" s="195">
        <f t="shared" si="12"/>
        <v>0.72280701754385968</v>
      </c>
      <c r="E227" s="195">
        <f t="shared" si="13"/>
        <v>0.15688859631075186</v>
      </c>
      <c r="F227" s="195">
        <f t="shared" si="13"/>
        <v>0.69657716901756939</v>
      </c>
      <c r="G227" s="195">
        <f t="shared" si="13"/>
        <v>0.42105263157894735</v>
      </c>
      <c r="Q227" s="196">
        <f t="shared" si="14"/>
        <v>1.8500000000000014</v>
      </c>
      <c r="R227" s="201">
        <v>0.7192982456140351</v>
      </c>
      <c r="S227" s="201">
        <v>0.84194859505317443</v>
      </c>
      <c r="T227" s="201">
        <v>0.15805140494682543</v>
      </c>
      <c r="U227" s="201">
        <v>0.68958444299178623</v>
      </c>
      <c r="V227" s="201">
        <v>0.41754385964912283</v>
      </c>
    </row>
    <row r="228" spans="1:22">
      <c r="A228" s="195">
        <f t="shared" si="10"/>
        <v>0.84426420796270996</v>
      </c>
      <c r="B228" s="195">
        <f t="shared" si="11"/>
        <v>0.84426420796270996</v>
      </c>
      <c r="C228" s="196">
        <f t="shared" si="12"/>
        <v>1.8700000000000014</v>
      </c>
      <c r="D228" s="195">
        <f t="shared" si="12"/>
        <v>0.72280701754385968</v>
      </c>
      <c r="E228" s="195">
        <f t="shared" si="13"/>
        <v>0.15573579203729018</v>
      </c>
      <c r="F228" s="195">
        <f t="shared" si="13"/>
        <v>0.70353364021490516</v>
      </c>
      <c r="G228" s="195">
        <f t="shared" si="13"/>
        <v>0.42105263157894735</v>
      </c>
      <c r="Q228" s="196">
        <f t="shared" si="14"/>
        <v>1.8600000000000014</v>
      </c>
      <c r="R228" s="201">
        <v>0.72280701754385968</v>
      </c>
      <c r="S228" s="201">
        <v>0.84311140368924808</v>
      </c>
      <c r="T228" s="201">
        <v>0.15688859631075186</v>
      </c>
      <c r="U228" s="201">
        <v>0.69657716901756939</v>
      </c>
      <c r="V228" s="201">
        <v>0.42105263157894735</v>
      </c>
    </row>
    <row r="229" spans="1:22">
      <c r="A229" s="195">
        <f t="shared" si="10"/>
        <v>0.84550460611713107</v>
      </c>
      <c r="B229" s="195">
        <f t="shared" si="11"/>
        <v>0.84550460611713107</v>
      </c>
      <c r="C229" s="196">
        <f t="shared" si="12"/>
        <v>1.8800000000000014</v>
      </c>
      <c r="D229" s="195">
        <f t="shared" si="12"/>
        <v>0.72280701754385968</v>
      </c>
      <c r="E229" s="195">
        <f t="shared" si="13"/>
        <v>0.15449539388286898</v>
      </c>
      <c r="F229" s="195">
        <f t="shared" si="13"/>
        <v>0.71099693577256284</v>
      </c>
      <c r="G229" s="195">
        <f t="shared" si="13"/>
        <v>0.42456140350877192</v>
      </c>
      <c r="Q229" s="196">
        <f t="shared" si="14"/>
        <v>1.8700000000000014</v>
      </c>
      <c r="R229" s="201">
        <v>0.72280701754385968</v>
      </c>
      <c r="S229" s="201">
        <v>0.84426420796270996</v>
      </c>
      <c r="T229" s="201">
        <v>0.15573579203729018</v>
      </c>
      <c r="U229" s="201">
        <v>0.70353364021490516</v>
      </c>
      <c r="V229" s="201">
        <v>0.42105263157894735</v>
      </c>
    </row>
    <row r="230" spans="1:22">
      <c r="A230" s="195">
        <f t="shared" si="10"/>
        <v>0.8466641390002011</v>
      </c>
      <c r="B230" s="195">
        <f t="shared" si="11"/>
        <v>0.8466641390002011</v>
      </c>
      <c r="C230" s="196">
        <f t="shared" si="12"/>
        <v>1.8900000000000015</v>
      </c>
      <c r="D230" s="195">
        <f t="shared" si="12"/>
        <v>0.72280701754385968</v>
      </c>
      <c r="E230" s="195">
        <f t="shared" si="13"/>
        <v>0.15333586099979887</v>
      </c>
      <c r="F230" s="195">
        <f t="shared" si="13"/>
        <v>0.71799293755134896</v>
      </c>
      <c r="G230" s="195">
        <f t="shared" si="13"/>
        <v>0.42807017543859649</v>
      </c>
      <c r="Q230" s="196">
        <f t="shared" si="14"/>
        <v>1.8800000000000014</v>
      </c>
      <c r="R230" s="201">
        <v>0.72280701754385968</v>
      </c>
      <c r="S230" s="201">
        <v>0.84550460611713107</v>
      </c>
      <c r="T230" s="201">
        <v>0.15449539388286898</v>
      </c>
      <c r="U230" s="201">
        <v>0.71099693577256284</v>
      </c>
      <c r="V230" s="201">
        <v>0.42456140350877192</v>
      </c>
    </row>
    <row r="231" spans="1:22">
      <c r="A231" s="195">
        <f t="shared" si="10"/>
        <v>0.84781558122009959</v>
      </c>
      <c r="B231" s="195">
        <f t="shared" si="11"/>
        <v>0.84781558122009959</v>
      </c>
      <c r="C231" s="196">
        <f t="shared" si="12"/>
        <v>1.9000000000000015</v>
      </c>
      <c r="D231" s="195">
        <f t="shared" si="12"/>
        <v>0.72631578947368425</v>
      </c>
      <c r="E231" s="195">
        <f t="shared" si="13"/>
        <v>0.15218441877990044</v>
      </c>
      <c r="F231" s="195">
        <f t="shared" si="13"/>
        <v>0.7252363548620141</v>
      </c>
      <c r="G231" s="195">
        <f t="shared" si="13"/>
        <v>0.42807017543859649</v>
      </c>
      <c r="Q231" s="196">
        <f t="shared" si="14"/>
        <v>1.8900000000000015</v>
      </c>
      <c r="R231" s="201">
        <v>0.72280701754385968</v>
      </c>
      <c r="S231" s="201">
        <v>0.8466641390002011</v>
      </c>
      <c r="T231" s="201">
        <v>0.15333586099979887</v>
      </c>
      <c r="U231" s="201">
        <v>0.71799293755134896</v>
      </c>
      <c r="V231" s="201">
        <v>0.42807017543859649</v>
      </c>
    </row>
    <row r="232" spans="1:22">
      <c r="A232" s="195">
        <f t="shared" si="10"/>
        <v>0.8489151470521864</v>
      </c>
      <c r="B232" s="195">
        <f t="shared" si="11"/>
        <v>0.8489151470521864</v>
      </c>
      <c r="C232" s="196">
        <f t="shared" si="12"/>
        <v>1.9100000000000015</v>
      </c>
      <c r="D232" s="195">
        <f t="shared" si="12"/>
        <v>0.72631578947368425</v>
      </c>
      <c r="E232" s="195">
        <f t="shared" si="13"/>
        <v>0.15108485294781362</v>
      </c>
      <c r="F232" s="195">
        <f t="shared" si="13"/>
        <v>0.73243462646764068</v>
      </c>
      <c r="G232" s="195">
        <f t="shared" si="13"/>
        <v>0.42807017543859649</v>
      </c>
      <c r="Q232" s="196">
        <f t="shared" si="14"/>
        <v>1.9000000000000015</v>
      </c>
      <c r="R232" s="201">
        <v>0.72631578947368425</v>
      </c>
      <c r="S232" s="201">
        <v>0.84781558122009959</v>
      </c>
      <c r="T232" s="201">
        <v>0.15218441877990044</v>
      </c>
      <c r="U232" s="201">
        <v>0.7252363548620141</v>
      </c>
      <c r="V232" s="201">
        <v>0.42807017543859649</v>
      </c>
    </row>
    <row r="233" spans="1:22">
      <c r="A233" s="195">
        <f t="shared" ref="A233:A296" si="15">S234</f>
        <v>0.84994509532495888</v>
      </c>
      <c r="B233" s="195">
        <f t="shared" ref="B233:B296" si="16">S234</f>
        <v>0.84994509532495888</v>
      </c>
      <c r="C233" s="196">
        <f t="shared" ref="C233:D296" si="17">Q234</f>
        <v>1.9200000000000015</v>
      </c>
      <c r="D233" s="195">
        <f t="shared" si="17"/>
        <v>0.72631578947368425</v>
      </c>
      <c r="E233" s="195">
        <f t="shared" ref="E233:G296" si="18">T234</f>
        <v>0.15005490467504118</v>
      </c>
      <c r="F233" s="195">
        <f t="shared" si="18"/>
        <v>0.73916390523636255</v>
      </c>
      <c r="G233" s="195">
        <f t="shared" si="18"/>
        <v>0.42807017543859649</v>
      </c>
      <c r="Q233" s="196">
        <f t="shared" si="14"/>
        <v>1.9100000000000015</v>
      </c>
      <c r="R233" s="201">
        <v>0.72631578947368425</v>
      </c>
      <c r="S233" s="201">
        <v>0.8489151470521864</v>
      </c>
      <c r="T233" s="201">
        <v>0.15108485294781362</v>
      </c>
      <c r="U233" s="201">
        <v>0.73243462646764068</v>
      </c>
      <c r="V233" s="201">
        <v>0.42807017543859649</v>
      </c>
    </row>
    <row r="234" spans="1:22">
      <c r="A234" s="195">
        <f t="shared" si="15"/>
        <v>0.85110790419983218</v>
      </c>
      <c r="B234" s="195">
        <f t="shared" si="16"/>
        <v>0.85110790419983218</v>
      </c>
      <c r="C234" s="196">
        <f t="shared" si="17"/>
        <v>1.9300000000000015</v>
      </c>
      <c r="D234" s="195">
        <f t="shared" si="17"/>
        <v>0.72631578947368425</v>
      </c>
      <c r="E234" s="195">
        <f t="shared" si="18"/>
        <v>0.14889209580016788</v>
      </c>
      <c r="F234" s="195">
        <f t="shared" si="18"/>
        <v>0.74675104926462577</v>
      </c>
      <c r="G234" s="195">
        <f t="shared" si="18"/>
        <v>0.43157894736842106</v>
      </c>
      <c r="Q234" s="196">
        <f t="shared" si="14"/>
        <v>1.9200000000000015</v>
      </c>
      <c r="R234" s="201">
        <v>0.72631578947368425</v>
      </c>
      <c r="S234" s="201">
        <v>0.84994509532495888</v>
      </c>
      <c r="T234" s="201">
        <v>0.15005490467504118</v>
      </c>
      <c r="U234" s="201">
        <v>0.73916390523636255</v>
      </c>
      <c r="V234" s="201">
        <v>0.42807017543859649</v>
      </c>
    </row>
    <row r="235" spans="1:22">
      <c r="A235" s="195">
        <f t="shared" si="15"/>
        <v>0.85217635689006521</v>
      </c>
      <c r="B235" s="195">
        <f t="shared" si="16"/>
        <v>0.85217635689006521</v>
      </c>
      <c r="C235" s="196">
        <f t="shared" si="17"/>
        <v>1.9400000000000015</v>
      </c>
      <c r="D235" s="195">
        <f t="shared" si="17"/>
        <v>0.72982456140350882</v>
      </c>
      <c r="E235" s="195">
        <f t="shared" si="18"/>
        <v>0.14782364310993495</v>
      </c>
      <c r="F235" s="195">
        <f t="shared" si="18"/>
        <v>0.75379187204519082</v>
      </c>
      <c r="G235" s="195">
        <f t="shared" si="18"/>
        <v>0.43859649122807015</v>
      </c>
      <c r="Q235" s="196">
        <f t="shared" si="14"/>
        <v>1.9300000000000015</v>
      </c>
      <c r="R235" s="201">
        <v>0.72631578947368425</v>
      </c>
      <c r="S235" s="201">
        <v>0.85110790419983218</v>
      </c>
      <c r="T235" s="201">
        <v>0.14889209580016788</v>
      </c>
      <c r="U235" s="201">
        <v>0.74675104926462577</v>
      </c>
      <c r="V235" s="201">
        <v>0.43157894736842106</v>
      </c>
    </row>
    <row r="236" spans="1:22">
      <c r="A236" s="195">
        <f t="shared" si="15"/>
        <v>0.85324246723410224</v>
      </c>
      <c r="B236" s="195">
        <f t="shared" si="16"/>
        <v>0.85324246723410224</v>
      </c>
      <c r="C236" s="196">
        <f t="shared" si="17"/>
        <v>1.9500000000000015</v>
      </c>
      <c r="D236" s="195">
        <f t="shared" si="17"/>
        <v>0.72982456140350882</v>
      </c>
      <c r="E236" s="195">
        <f t="shared" si="18"/>
        <v>0.14675753276589776</v>
      </c>
      <c r="F236" s="195">
        <f t="shared" si="18"/>
        <v>0.76083503717195156</v>
      </c>
      <c r="G236" s="195">
        <f t="shared" si="18"/>
        <v>0.44210526315789472</v>
      </c>
      <c r="Q236" s="196">
        <f t="shared" ref="Q236:Q299" si="19">Q235+0.01</f>
        <v>1.9400000000000015</v>
      </c>
      <c r="R236" s="201">
        <v>0.72982456140350882</v>
      </c>
      <c r="S236" s="201">
        <v>0.85217635689006521</v>
      </c>
      <c r="T236" s="201">
        <v>0.14782364310993495</v>
      </c>
      <c r="U236" s="201">
        <v>0.75379187204519082</v>
      </c>
      <c r="V236" s="201">
        <v>0.43859649122807015</v>
      </c>
    </row>
    <row r="237" spans="1:22">
      <c r="A237" s="195">
        <f t="shared" si="15"/>
        <v>0.85439120122282353</v>
      </c>
      <c r="B237" s="195">
        <f t="shared" si="16"/>
        <v>0.85439120122282353</v>
      </c>
      <c r="C237" s="196">
        <f t="shared" si="17"/>
        <v>1.9600000000000015</v>
      </c>
      <c r="D237" s="195">
        <f t="shared" si="17"/>
        <v>0.73333333333333328</v>
      </c>
      <c r="E237" s="195">
        <f t="shared" si="18"/>
        <v>0.14560879877717645</v>
      </c>
      <c r="F237" s="195">
        <f t="shared" si="18"/>
        <v>0.76843625608636679</v>
      </c>
      <c r="G237" s="195">
        <f t="shared" si="18"/>
        <v>0.44210526315789472</v>
      </c>
      <c r="Q237" s="196">
        <f t="shared" si="19"/>
        <v>1.9500000000000015</v>
      </c>
      <c r="R237" s="201">
        <v>0.72982456140350882</v>
      </c>
      <c r="S237" s="201">
        <v>0.85324246723410224</v>
      </c>
      <c r="T237" s="201">
        <v>0.14675753276589776</v>
      </c>
      <c r="U237" s="201">
        <v>0.76083503717195156</v>
      </c>
      <c r="V237" s="201">
        <v>0.44210526315789472</v>
      </c>
    </row>
    <row r="238" spans="1:22">
      <c r="A238" s="195">
        <f t="shared" si="15"/>
        <v>0.85546399586836852</v>
      </c>
      <c r="B238" s="195">
        <f t="shared" si="16"/>
        <v>0.85546399586836852</v>
      </c>
      <c r="C238" s="196">
        <f t="shared" si="17"/>
        <v>1.9700000000000015</v>
      </c>
      <c r="D238" s="195">
        <f t="shared" si="17"/>
        <v>0.73684210526315785</v>
      </c>
      <c r="E238" s="195">
        <f t="shared" si="18"/>
        <v>0.14453600413163151</v>
      </c>
      <c r="F238" s="195">
        <f t="shared" si="18"/>
        <v>0.77575832097138597</v>
      </c>
      <c r="G238" s="195">
        <f t="shared" si="18"/>
        <v>0.44210526315789472</v>
      </c>
      <c r="Q238" s="196">
        <f t="shared" si="19"/>
        <v>1.9600000000000015</v>
      </c>
      <c r="R238" s="201">
        <v>0.73333333333333328</v>
      </c>
      <c r="S238" s="201">
        <v>0.85439120122282353</v>
      </c>
      <c r="T238" s="201">
        <v>0.14560879877717645</v>
      </c>
      <c r="U238" s="201">
        <v>0.76843625608636679</v>
      </c>
      <c r="V238" s="201">
        <v>0.44210526315789472</v>
      </c>
    </row>
    <row r="239" spans="1:22">
      <c r="A239" s="195">
        <f t="shared" si="15"/>
        <v>0.85638580467118885</v>
      </c>
      <c r="B239" s="195">
        <f t="shared" si="16"/>
        <v>0.85638580467118885</v>
      </c>
      <c r="C239" s="196">
        <f t="shared" si="17"/>
        <v>1.9800000000000015</v>
      </c>
      <c r="D239" s="195">
        <f t="shared" si="17"/>
        <v>0.743859649122807</v>
      </c>
      <c r="E239" s="195">
        <f t="shared" si="18"/>
        <v>0.14361419532881103</v>
      </c>
      <c r="F239" s="195">
        <f t="shared" si="18"/>
        <v>0.78253993136499778</v>
      </c>
      <c r="G239" s="195">
        <f t="shared" si="18"/>
        <v>0.44912280701754387</v>
      </c>
      <c r="Q239" s="196">
        <f t="shared" si="19"/>
        <v>1.9700000000000015</v>
      </c>
      <c r="R239" s="201">
        <v>0.73684210526315785</v>
      </c>
      <c r="S239" s="201">
        <v>0.85546399586836852</v>
      </c>
      <c r="T239" s="201">
        <v>0.14453600413163151</v>
      </c>
      <c r="U239" s="201">
        <v>0.77575832097138597</v>
      </c>
      <c r="V239" s="201">
        <v>0.44210526315789472</v>
      </c>
    </row>
    <row r="240" spans="1:22">
      <c r="A240" s="195">
        <f t="shared" si="15"/>
        <v>0.85735735127310653</v>
      </c>
      <c r="B240" s="195">
        <f t="shared" si="16"/>
        <v>0.85735735127310653</v>
      </c>
      <c r="C240" s="196">
        <f t="shared" si="17"/>
        <v>1.9900000000000015</v>
      </c>
      <c r="D240" s="195">
        <f t="shared" si="17"/>
        <v>0.74736842105263157</v>
      </c>
      <c r="E240" s="195">
        <f t="shared" si="18"/>
        <v>0.14264264872689347</v>
      </c>
      <c r="F240" s="195">
        <f t="shared" si="18"/>
        <v>0.78992203004585526</v>
      </c>
      <c r="G240" s="195">
        <f t="shared" si="18"/>
        <v>0.44912280701754387</v>
      </c>
      <c r="Q240" s="196">
        <f t="shared" si="19"/>
        <v>1.9800000000000015</v>
      </c>
      <c r="R240" s="201">
        <v>0.743859649122807</v>
      </c>
      <c r="S240" s="201">
        <v>0.85638580467118885</v>
      </c>
      <c r="T240" s="201">
        <v>0.14361419532881103</v>
      </c>
      <c r="U240" s="201">
        <v>0.78253993136499778</v>
      </c>
      <c r="V240" s="201">
        <v>0.44912280701754387</v>
      </c>
    </row>
    <row r="241" spans="1:22">
      <c r="A241" s="195">
        <f t="shared" si="15"/>
        <v>0.85828232627921286</v>
      </c>
      <c r="B241" s="195">
        <f t="shared" si="16"/>
        <v>0.85828232627921286</v>
      </c>
      <c r="C241" s="196">
        <f t="shared" si="17"/>
        <v>2.0000000000000013</v>
      </c>
      <c r="D241" s="195">
        <f t="shared" si="17"/>
        <v>0.75087719298245614</v>
      </c>
      <c r="E241" s="195">
        <f t="shared" si="18"/>
        <v>0.14171767372078722</v>
      </c>
      <c r="F241" s="195">
        <f t="shared" si="18"/>
        <v>0.79715258970160552</v>
      </c>
      <c r="G241" s="195">
        <f t="shared" si="18"/>
        <v>0.45263157894736844</v>
      </c>
      <c r="Q241" s="196">
        <f t="shared" si="19"/>
        <v>1.9900000000000015</v>
      </c>
      <c r="R241" s="201">
        <v>0.74736842105263157</v>
      </c>
      <c r="S241" s="201">
        <v>0.85735735127310653</v>
      </c>
      <c r="T241" s="201">
        <v>0.14264264872689347</v>
      </c>
      <c r="U241" s="201">
        <v>0.78992203004585526</v>
      </c>
      <c r="V241" s="201">
        <v>0.44912280701754387</v>
      </c>
    </row>
    <row r="242" spans="1:22">
      <c r="A242" s="195">
        <f t="shared" si="15"/>
        <v>0.85915948966608902</v>
      </c>
      <c r="B242" s="195">
        <f t="shared" si="16"/>
        <v>0.85915948966608902</v>
      </c>
      <c r="C242" s="196">
        <f t="shared" si="17"/>
        <v>2.0100000000000011</v>
      </c>
      <c r="D242" s="195">
        <f t="shared" si="17"/>
        <v>0.75438596491228072</v>
      </c>
      <c r="E242" s="195">
        <f t="shared" si="18"/>
        <v>0.14084051033391098</v>
      </c>
      <c r="F242" s="195">
        <f t="shared" si="18"/>
        <v>0.80438470178552679</v>
      </c>
      <c r="G242" s="195">
        <f t="shared" si="18"/>
        <v>0.45263157894736844</v>
      </c>
      <c r="Q242" s="196">
        <f t="shared" si="19"/>
        <v>2.0000000000000013</v>
      </c>
      <c r="R242" s="201">
        <v>0.75087719298245614</v>
      </c>
      <c r="S242" s="201">
        <v>0.85828232627921286</v>
      </c>
      <c r="T242" s="201">
        <v>0.14171767372078722</v>
      </c>
      <c r="U242" s="201">
        <v>0.79715258970160552</v>
      </c>
      <c r="V242" s="201">
        <v>0.45263157894736844</v>
      </c>
    </row>
    <row r="243" spans="1:22">
      <c r="A243" s="195">
        <f t="shared" si="15"/>
        <v>0.86007224784641445</v>
      </c>
      <c r="B243" s="195">
        <f t="shared" si="16"/>
        <v>0.86007224784641445</v>
      </c>
      <c r="C243" s="196">
        <f t="shared" si="17"/>
        <v>2.0200000000000009</v>
      </c>
      <c r="D243" s="195">
        <f t="shared" si="17"/>
        <v>0.75789473684210529</v>
      </c>
      <c r="E243" s="195">
        <f t="shared" si="18"/>
        <v>0.13992775215358561</v>
      </c>
      <c r="F243" s="195">
        <f t="shared" si="18"/>
        <v>0.81217563731727982</v>
      </c>
      <c r="G243" s="195">
        <f t="shared" si="18"/>
        <v>0.45614035087719296</v>
      </c>
      <c r="Q243" s="196">
        <f t="shared" si="19"/>
        <v>2.0100000000000011</v>
      </c>
      <c r="R243" s="201">
        <v>0.75438596491228072</v>
      </c>
      <c r="S243" s="201">
        <v>0.85915948966608902</v>
      </c>
      <c r="T243" s="201">
        <v>0.14084051033391098</v>
      </c>
      <c r="U243" s="201">
        <v>0.80438470178552679</v>
      </c>
      <c r="V243" s="201">
        <v>0.45263157894736844</v>
      </c>
    </row>
    <row r="244" spans="1:22">
      <c r="A244" s="195">
        <f t="shared" si="15"/>
        <v>0.8609318334805629</v>
      </c>
      <c r="B244" s="195">
        <f t="shared" si="16"/>
        <v>0.8609318334805629</v>
      </c>
      <c r="C244" s="196">
        <f t="shared" si="17"/>
        <v>2.0300000000000007</v>
      </c>
      <c r="D244" s="195">
        <f t="shared" si="17"/>
        <v>0.76140350877192986</v>
      </c>
      <c r="E244" s="195">
        <f t="shared" si="18"/>
        <v>0.13906816651943701</v>
      </c>
      <c r="F244" s="195">
        <f t="shared" si="18"/>
        <v>0.81975717040475315</v>
      </c>
      <c r="G244" s="195">
        <f t="shared" si="18"/>
        <v>0.45964912280701753</v>
      </c>
      <c r="Q244" s="196">
        <f t="shared" si="19"/>
        <v>2.0200000000000009</v>
      </c>
      <c r="R244" s="201">
        <v>0.75789473684210529</v>
      </c>
      <c r="S244" s="201">
        <v>0.86007224784641445</v>
      </c>
      <c r="T244" s="201">
        <v>0.13992775215358561</v>
      </c>
      <c r="U244" s="201">
        <v>0.81217563731727982</v>
      </c>
      <c r="V244" s="201">
        <v>0.45614035087719296</v>
      </c>
    </row>
    <row r="245" spans="1:22">
      <c r="A245" s="195">
        <f t="shared" si="15"/>
        <v>0.86182434779939132</v>
      </c>
      <c r="B245" s="195">
        <f t="shared" si="16"/>
        <v>0.86182434779939132</v>
      </c>
      <c r="C245" s="196">
        <f t="shared" si="17"/>
        <v>2.0400000000000005</v>
      </c>
      <c r="D245" s="195">
        <f t="shared" si="17"/>
        <v>0.76140350877192986</v>
      </c>
      <c r="E245" s="195">
        <f t="shared" si="18"/>
        <v>0.13817565220060854</v>
      </c>
      <c r="F245" s="195">
        <f t="shared" si="18"/>
        <v>0.82756834979800353</v>
      </c>
      <c r="G245" s="195">
        <f t="shared" si="18"/>
        <v>0.45964912280701753</v>
      </c>
      <c r="Q245" s="196">
        <f t="shared" si="19"/>
        <v>2.0300000000000007</v>
      </c>
      <c r="R245" s="201">
        <v>0.76140350877192986</v>
      </c>
      <c r="S245" s="201">
        <v>0.8609318334805629</v>
      </c>
      <c r="T245" s="201">
        <v>0.13906816651943701</v>
      </c>
      <c r="U245" s="201">
        <v>0.81975717040475315</v>
      </c>
      <c r="V245" s="201">
        <v>0.45964912280701753</v>
      </c>
    </row>
    <row r="246" spans="1:22">
      <c r="A246" s="195">
        <f t="shared" si="15"/>
        <v>0.86259824940473828</v>
      </c>
      <c r="B246" s="195">
        <f t="shared" si="16"/>
        <v>0.86259824940473828</v>
      </c>
      <c r="C246" s="196">
        <f t="shared" si="17"/>
        <v>2.0500000000000003</v>
      </c>
      <c r="D246" s="195">
        <f t="shared" si="17"/>
        <v>0.76491228070175443</v>
      </c>
      <c r="E246" s="195">
        <f t="shared" si="18"/>
        <v>0.13740175059526169</v>
      </c>
      <c r="F246" s="195">
        <f t="shared" si="18"/>
        <v>0.83449786738908893</v>
      </c>
      <c r="G246" s="195">
        <f t="shared" si="18"/>
        <v>0.4631578947368421</v>
      </c>
      <c r="Q246" s="196">
        <f t="shared" si="19"/>
        <v>2.0400000000000005</v>
      </c>
      <c r="R246" s="201">
        <v>0.76140350877192986</v>
      </c>
      <c r="S246" s="201">
        <v>0.86182434779939132</v>
      </c>
      <c r="T246" s="201">
        <v>0.13817565220060854</v>
      </c>
      <c r="U246" s="201">
        <v>0.82756834979800353</v>
      </c>
      <c r="V246" s="201">
        <v>0.45964912280701753</v>
      </c>
    </row>
    <row r="247" spans="1:22">
      <c r="A247" s="195">
        <f t="shared" si="15"/>
        <v>0.86333680472496233</v>
      </c>
      <c r="B247" s="195">
        <f t="shared" si="16"/>
        <v>0.86333680472496233</v>
      </c>
      <c r="C247" s="196">
        <f t="shared" si="17"/>
        <v>2.06</v>
      </c>
      <c r="D247" s="195">
        <f t="shared" si="17"/>
        <v>0.76491228070175443</v>
      </c>
      <c r="E247" s="195">
        <f t="shared" si="18"/>
        <v>0.13666319527503759</v>
      </c>
      <c r="F247" s="195">
        <f t="shared" si="18"/>
        <v>0.84151853911035956</v>
      </c>
      <c r="G247" s="195">
        <f t="shared" si="18"/>
        <v>0.46666666666666667</v>
      </c>
      <c r="Q247" s="196">
        <f t="shared" si="19"/>
        <v>2.0500000000000003</v>
      </c>
      <c r="R247" s="201">
        <v>0.76491228070175443</v>
      </c>
      <c r="S247" s="201">
        <v>0.86259824940473828</v>
      </c>
      <c r="T247" s="201">
        <v>0.13740175059526169</v>
      </c>
      <c r="U247" s="201">
        <v>0.83449786738908893</v>
      </c>
      <c r="V247" s="201">
        <v>0.4631578947368421</v>
      </c>
    </row>
    <row r="248" spans="1:22">
      <c r="A248" s="195">
        <f t="shared" si="15"/>
        <v>0.86417485935977201</v>
      </c>
      <c r="B248" s="195">
        <f t="shared" si="16"/>
        <v>0.86417485935977201</v>
      </c>
      <c r="C248" s="196">
        <f t="shared" si="17"/>
        <v>2.0699999999999998</v>
      </c>
      <c r="D248" s="195">
        <f t="shared" si="17"/>
        <v>0.76491228070175443</v>
      </c>
      <c r="E248" s="195">
        <f t="shared" si="18"/>
        <v>0.13582514064022796</v>
      </c>
      <c r="F248" s="195">
        <f t="shared" si="18"/>
        <v>0.8494304373786864</v>
      </c>
      <c r="G248" s="195">
        <f t="shared" si="18"/>
        <v>0.46666666666666667</v>
      </c>
      <c r="Q248" s="196">
        <f t="shared" si="19"/>
        <v>2.06</v>
      </c>
      <c r="R248" s="201">
        <v>0.76491228070175443</v>
      </c>
      <c r="S248" s="201">
        <v>0.86333680472496233</v>
      </c>
      <c r="T248" s="201">
        <v>0.13666319527503759</v>
      </c>
      <c r="U248" s="201">
        <v>0.84151853911035956</v>
      </c>
      <c r="V248" s="201">
        <v>0.46666666666666667</v>
      </c>
    </row>
    <row r="249" spans="1:22">
      <c r="A249" s="195">
        <f t="shared" si="15"/>
        <v>0.86494475317924768</v>
      </c>
      <c r="B249" s="195">
        <f t="shared" si="16"/>
        <v>0.86494475317924768</v>
      </c>
      <c r="C249" s="196">
        <f t="shared" si="17"/>
        <v>2.0799999999999996</v>
      </c>
      <c r="D249" s="195">
        <f t="shared" si="17"/>
        <v>0.76491228070175443</v>
      </c>
      <c r="E249" s="195">
        <f t="shared" si="18"/>
        <v>0.13505524682075229</v>
      </c>
      <c r="F249" s="195">
        <f t="shared" si="18"/>
        <v>0.85676981903000937</v>
      </c>
      <c r="G249" s="195">
        <f t="shared" si="18"/>
        <v>0.47017543859649125</v>
      </c>
      <c r="Q249" s="196">
        <f t="shared" si="19"/>
        <v>2.0699999999999998</v>
      </c>
      <c r="R249" s="201">
        <v>0.76491228070175443</v>
      </c>
      <c r="S249" s="201">
        <v>0.86417485935977201</v>
      </c>
      <c r="T249" s="201">
        <v>0.13582514064022796</v>
      </c>
      <c r="U249" s="201">
        <v>0.8494304373786864</v>
      </c>
      <c r="V249" s="201">
        <v>0.46666666666666667</v>
      </c>
    </row>
    <row r="250" spans="1:22">
      <c r="A250" s="195">
        <f t="shared" si="15"/>
        <v>0.86571464699872325</v>
      </c>
      <c r="B250" s="195">
        <f t="shared" si="16"/>
        <v>0.86571464699872325</v>
      </c>
      <c r="C250" s="196">
        <f t="shared" si="17"/>
        <v>2.0899999999999994</v>
      </c>
      <c r="D250" s="195">
        <f t="shared" si="17"/>
        <v>0.76491228070175443</v>
      </c>
      <c r="E250" s="195">
        <f t="shared" si="18"/>
        <v>0.1342853530012767</v>
      </c>
      <c r="F250" s="195">
        <f t="shared" si="18"/>
        <v>0.86410920068133101</v>
      </c>
      <c r="G250" s="195">
        <f t="shared" si="18"/>
        <v>0.47368421052631576</v>
      </c>
      <c r="Q250" s="196">
        <f t="shared" si="19"/>
        <v>2.0799999999999996</v>
      </c>
      <c r="R250" s="201">
        <v>0.76491228070175443</v>
      </c>
      <c r="S250" s="201">
        <v>0.86494475317924768</v>
      </c>
      <c r="T250" s="201">
        <v>0.13505524682075229</v>
      </c>
      <c r="U250" s="201">
        <v>0.85676981903000937</v>
      </c>
      <c r="V250" s="201">
        <v>0.47017543859649125</v>
      </c>
    </row>
    <row r="251" spans="1:22">
      <c r="A251" s="195">
        <f t="shared" si="15"/>
        <v>0.86657490604524101</v>
      </c>
      <c r="B251" s="195">
        <f t="shared" si="16"/>
        <v>0.86657490604524101</v>
      </c>
      <c r="C251" s="196">
        <f t="shared" si="17"/>
        <v>2.0999999999999992</v>
      </c>
      <c r="D251" s="195">
        <f t="shared" si="17"/>
        <v>0.76491228070175443</v>
      </c>
      <c r="E251" s="195">
        <f t="shared" si="18"/>
        <v>0.13342509395475891</v>
      </c>
      <c r="F251" s="195">
        <f t="shared" si="18"/>
        <v>0.87228447859771596</v>
      </c>
      <c r="G251" s="195">
        <f t="shared" si="18"/>
        <v>0.47368421052631576</v>
      </c>
      <c r="Q251" s="196">
        <f t="shared" si="19"/>
        <v>2.0899999999999994</v>
      </c>
      <c r="R251" s="201">
        <v>0.76491228070175443</v>
      </c>
      <c r="S251" s="201">
        <v>0.86571464699872325</v>
      </c>
      <c r="T251" s="201">
        <v>0.1342853530012767</v>
      </c>
      <c r="U251" s="201">
        <v>0.86410920068133101</v>
      </c>
      <c r="V251" s="201">
        <v>0.47368421052631576</v>
      </c>
    </row>
    <row r="252" spans="1:22">
      <c r="A252" s="195">
        <f t="shared" si="15"/>
        <v>0.86734479986471669</v>
      </c>
      <c r="B252" s="195">
        <f t="shared" si="16"/>
        <v>0.86734479986471669</v>
      </c>
      <c r="C252" s="196">
        <f t="shared" si="17"/>
        <v>2.109999999999999</v>
      </c>
      <c r="D252" s="195">
        <f t="shared" si="17"/>
        <v>0.76491228070175443</v>
      </c>
      <c r="E252" s="195">
        <f t="shared" si="18"/>
        <v>0.13265520013528329</v>
      </c>
      <c r="F252" s="195">
        <f t="shared" si="18"/>
        <v>0.87962386024903827</v>
      </c>
      <c r="G252" s="195">
        <f t="shared" si="18"/>
        <v>0.47719298245614034</v>
      </c>
      <c r="Q252" s="196">
        <f t="shared" si="19"/>
        <v>2.0999999999999992</v>
      </c>
      <c r="R252" s="201">
        <v>0.76491228070175443</v>
      </c>
      <c r="S252" s="201">
        <v>0.86657490604524101</v>
      </c>
      <c r="T252" s="201">
        <v>0.13342509395475891</v>
      </c>
      <c r="U252" s="201">
        <v>0.87228447859771596</v>
      </c>
      <c r="V252" s="201">
        <v>0.47368421052631576</v>
      </c>
    </row>
    <row r="253" spans="1:22">
      <c r="A253" s="195">
        <f t="shared" si="15"/>
        <v>0.86817864911852116</v>
      </c>
      <c r="B253" s="195">
        <f t="shared" si="16"/>
        <v>0.86817864911852116</v>
      </c>
      <c r="C253" s="196">
        <f t="shared" si="17"/>
        <v>2.1199999999999988</v>
      </c>
      <c r="D253" s="195">
        <f t="shared" si="17"/>
        <v>0.76491228070175443</v>
      </c>
      <c r="E253" s="195">
        <f t="shared" si="18"/>
        <v>0.13182135088147887</v>
      </c>
      <c r="F253" s="195">
        <f t="shared" si="18"/>
        <v>0.88749370470731259</v>
      </c>
      <c r="G253" s="195">
        <f t="shared" si="18"/>
        <v>0.48421052631578948</v>
      </c>
      <c r="Q253" s="196">
        <f t="shared" si="19"/>
        <v>2.109999999999999</v>
      </c>
      <c r="R253" s="201">
        <v>0.76491228070175443</v>
      </c>
      <c r="S253" s="201">
        <v>0.86734479986471669</v>
      </c>
      <c r="T253" s="201">
        <v>0.13265520013528329</v>
      </c>
      <c r="U253" s="201">
        <v>0.87962386024903827</v>
      </c>
      <c r="V253" s="201">
        <v>0.47719298245614034</v>
      </c>
    </row>
    <row r="254" spans="1:22">
      <c r="A254" s="195">
        <f t="shared" si="15"/>
        <v>0.86888164920395961</v>
      </c>
      <c r="B254" s="195">
        <f t="shared" si="16"/>
        <v>0.86888164920395961</v>
      </c>
      <c r="C254" s="196">
        <f t="shared" si="17"/>
        <v>2.1299999999999986</v>
      </c>
      <c r="D254" s="195">
        <f t="shared" si="17"/>
        <v>0.76491228070175443</v>
      </c>
      <c r="E254" s="195">
        <f t="shared" si="18"/>
        <v>0.13111835079604042</v>
      </c>
      <c r="F254" s="195">
        <f t="shared" si="18"/>
        <v>0.89419033458006159</v>
      </c>
      <c r="G254" s="195">
        <f t="shared" si="18"/>
        <v>0.48421052631578948</v>
      </c>
      <c r="Q254" s="196">
        <f t="shared" si="19"/>
        <v>2.1199999999999988</v>
      </c>
      <c r="R254" s="201">
        <v>0.76491228070175443</v>
      </c>
      <c r="S254" s="201">
        <v>0.86817864911852116</v>
      </c>
      <c r="T254" s="201">
        <v>0.13182135088147887</v>
      </c>
      <c r="U254" s="201">
        <v>0.88749370470731259</v>
      </c>
      <c r="V254" s="201">
        <v>0.48421052631578948</v>
      </c>
    </row>
    <row r="255" spans="1:22">
      <c r="A255" s="195">
        <f t="shared" si="15"/>
        <v>0.86965154302343506</v>
      </c>
      <c r="B255" s="195">
        <f t="shared" si="16"/>
        <v>0.86965154302343506</v>
      </c>
      <c r="C255" s="196">
        <f t="shared" si="17"/>
        <v>2.1399999999999983</v>
      </c>
      <c r="D255" s="195">
        <f t="shared" si="17"/>
        <v>0.76491228070175443</v>
      </c>
      <c r="E255" s="195">
        <f t="shared" si="18"/>
        <v>0.1303484569765648</v>
      </c>
      <c r="F255" s="195">
        <f t="shared" si="18"/>
        <v>0.90152971623138367</v>
      </c>
      <c r="G255" s="195">
        <f t="shared" si="18"/>
        <v>0.48771929824561405</v>
      </c>
      <c r="Q255" s="196">
        <f t="shared" si="19"/>
        <v>2.1299999999999986</v>
      </c>
      <c r="R255" s="201">
        <v>0.76491228070175443</v>
      </c>
      <c r="S255" s="201">
        <v>0.86888164920395961</v>
      </c>
      <c r="T255" s="201">
        <v>0.13111835079604042</v>
      </c>
      <c r="U255" s="201">
        <v>0.89419033458006159</v>
      </c>
      <c r="V255" s="201">
        <v>0.48421052631578948</v>
      </c>
    </row>
    <row r="256" spans="1:22">
      <c r="A256" s="195">
        <f t="shared" si="15"/>
        <v>0.87047372222164832</v>
      </c>
      <c r="B256" s="195">
        <f t="shared" si="16"/>
        <v>0.87047372222164832</v>
      </c>
      <c r="C256" s="196">
        <f t="shared" si="17"/>
        <v>2.1499999999999981</v>
      </c>
      <c r="D256" s="195">
        <f t="shared" si="17"/>
        <v>0.76842105263157889</v>
      </c>
      <c r="E256" s="195">
        <f t="shared" si="18"/>
        <v>0.12952627777835177</v>
      </c>
      <c r="F256" s="195">
        <f t="shared" si="18"/>
        <v>0.90941123074524921</v>
      </c>
      <c r="G256" s="195">
        <f t="shared" si="18"/>
        <v>0.48771929824561405</v>
      </c>
      <c r="Q256" s="196">
        <f t="shared" si="19"/>
        <v>2.1399999999999983</v>
      </c>
      <c r="R256" s="201">
        <v>0.76491228070175443</v>
      </c>
      <c r="S256" s="201">
        <v>0.86965154302343506</v>
      </c>
      <c r="T256" s="201">
        <v>0.1303484569765648</v>
      </c>
      <c r="U256" s="201">
        <v>0.90152971623138367</v>
      </c>
      <c r="V256" s="201">
        <v>0.48771929824561405</v>
      </c>
    </row>
    <row r="257" spans="1:22">
      <c r="A257" s="195">
        <f t="shared" si="15"/>
        <v>0.87117611967598851</v>
      </c>
      <c r="B257" s="195">
        <f t="shared" si="16"/>
        <v>0.87117611967598851</v>
      </c>
      <c r="C257" s="196">
        <f t="shared" si="17"/>
        <v>2.1599999999999979</v>
      </c>
      <c r="D257" s="195">
        <f t="shared" si="17"/>
        <v>0.76842105263157889</v>
      </c>
      <c r="E257" s="195">
        <f t="shared" si="18"/>
        <v>0.12882388032401135</v>
      </c>
      <c r="F257" s="195">
        <f t="shared" si="18"/>
        <v>0.91681810876170677</v>
      </c>
      <c r="G257" s="195">
        <f t="shared" si="18"/>
        <v>0.48771929824561405</v>
      </c>
      <c r="Q257" s="196">
        <f t="shared" si="19"/>
        <v>2.1499999999999981</v>
      </c>
      <c r="R257" s="201">
        <v>0.76842105263157889</v>
      </c>
      <c r="S257" s="201">
        <v>0.87047372222164832</v>
      </c>
      <c r="T257" s="201">
        <v>0.12952627777835177</v>
      </c>
      <c r="U257" s="201">
        <v>0.90941123074524921</v>
      </c>
      <c r="V257" s="201">
        <v>0.48771929824561405</v>
      </c>
    </row>
    <row r="258" spans="1:22">
      <c r="A258" s="195">
        <f t="shared" si="15"/>
        <v>0.87190227124803854</v>
      </c>
      <c r="B258" s="195">
        <f t="shared" si="16"/>
        <v>0.87190227124803854</v>
      </c>
      <c r="C258" s="196">
        <f t="shared" si="17"/>
        <v>2.1699999999999977</v>
      </c>
      <c r="D258" s="195">
        <f t="shared" si="17"/>
        <v>0.77192982456140347</v>
      </c>
      <c r="E258" s="195">
        <f t="shared" si="18"/>
        <v>0.12809772875196163</v>
      </c>
      <c r="F258" s="195">
        <f t="shared" si="18"/>
        <v>0.92453307591127942</v>
      </c>
      <c r="G258" s="195">
        <f t="shared" si="18"/>
        <v>0.49122807017543857</v>
      </c>
      <c r="Q258" s="196">
        <f t="shared" si="19"/>
        <v>2.1599999999999979</v>
      </c>
      <c r="R258" s="201">
        <v>0.76842105263157889</v>
      </c>
      <c r="S258" s="201">
        <v>0.87117611967598851</v>
      </c>
      <c r="T258" s="201">
        <v>0.12882388032401135</v>
      </c>
      <c r="U258" s="201">
        <v>0.91681810876170677</v>
      </c>
      <c r="V258" s="201">
        <v>0.48771929824561405</v>
      </c>
    </row>
    <row r="259" spans="1:22">
      <c r="A259" s="195">
        <f t="shared" si="15"/>
        <v>0.87266063391279747</v>
      </c>
      <c r="B259" s="195">
        <f t="shared" si="16"/>
        <v>0.87266063391279747</v>
      </c>
      <c r="C259" s="196">
        <f t="shared" si="17"/>
        <v>2.1799999999999975</v>
      </c>
      <c r="D259" s="195">
        <f t="shared" si="17"/>
        <v>0.77192982456140347</v>
      </c>
      <c r="E259" s="195">
        <f t="shared" si="18"/>
        <v>0.12733936608720253</v>
      </c>
      <c r="F259" s="195">
        <f t="shared" si="18"/>
        <v>0.93247840695859829</v>
      </c>
      <c r="G259" s="195">
        <f t="shared" si="18"/>
        <v>0.49824561403508771</v>
      </c>
      <c r="Q259" s="196">
        <f t="shared" si="19"/>
        <v>2.1699999999999977</v>
      </c>
      <c r="R259" s="201">
        <v>0.77192982456140347</v>
      </c>
      <c r="S259" s="201">
        <v>0.87190227124803854</v>
      </c>
      <c r="T259" s="201">
        <v>0.12809772875196163</v>
      </c>
      <c r="U259" s="201">
        <v>0.92453307591127942</v>
      </c>
      <c r="V259" s="201">
        <v>0.49122807017543857</v>
      </c>
    </row>
    <row r="260" spans="1:22">
      <c r="A260" s="195">
        <f t="shared" si="15"/>
        <v>0.87336050813853461</v>
      </c>
      <c r="B260" s="195">
        <f t="shared" si="16"/>
        <v>0.87336050813853461</v>
      </c>
      <c r="C260" s="196">
        <f t="shared" si="17"/>
        <v>2.1899999999999973</v>
      </c>
      <c r="D260" s="195">
        <f t="shared" si="17"/>
        <v>0.77192982456140347</v>
      </c>
      <c r="E260" s="195">
        <f t="shared" si="18"/>
        <v>0.12663949186146528</v>
      </c>
      <c r="F260" s="195">
        <f t="shared" si="18"/>
        <v>0.93988780820365903</v>
      </c>
      <c r="G260" s="195">
        <f t="shared" si="18"/>
        <v>0.49824561403508771</v>
      </c>
      <c r="Q260" s="196">
        <f t="shared" si="19"/>
        <v>2.1799999999999975</v>
      </c>
      <c r="R260" s="201">
        <v>0.77192982456140347</v>
      </c>
      <c r="S260" s="201">
        <v>0.87266063391279747</v>
      </c>
      <c r="T260" s="201">
        <v>0.12733936608720253</v>
      </c>
      <c r="U260" s="201">
        <v>0.93247840695859829</v>
      </c>
      <c r="V260" s="201">
        <v>0.49824561403508771</v>
      </c>
    </row>
    <row r="261" spans="1:22">
      <c r="A261" s="195">
        <f t="shared" si="15"/>
        <v>0.87400021723984322</v>
      </c>
      <c r="B261" s="195">
        <f t="shared" si="16"/>
        <v>0.87400021723984322</v>
      </c>
      <c r="C261" s="196">
        <f t="shared" si="17"/>
        <v>2.1999999999999971</v>
      </c>
      <c r="D261" s="195">
        <f t="shared" si="17"/>
        <v>0.77192982456140347</v>
      </c>
      <c r="E261" s="195">
        <f t="shared" si="18"/>
        <v>0.12599978276015675</v>
      </c>
      <c r="F261" s="195">
        <f t="shared" si="18"/>
        <v>0.94664772906053818</v>
      </c>
      <c r="G261" s="195">
        <f t="shared" si="18"/>
        <v>0.49824561403508771</v>
      </c>
      <c r="Q261" s="196">
        <f t="shared" si="19"/>
        <v>2.1899999999999973</v>
      </c>
      <c r="R261" s="201">
        <v>0.77192982456140347</v>
      </c>
      <c r="S261" s="201">
        <v>0.87336050813853461</v>
      </c>
      <c r="T261" s="201">
        <v>0.12663949186146528</v>
      </c>
      <c r="U261" s="201">
        <v>0.93988780820365903</v>
      </c>
      <c r="V261" s="201">
        <v>0.49824561403508771</v>
      </c>
    </row>
    <row r="262" spans="1:22">
      <c r="A262" s="195">
        <f t="shared" si="15"/>
        <v>0.87475857990460237</v>
      </c>
      <c r="B262" s="195">
        <f t="shared" si="16"/>
        <v>0.87475857990460237</v>
      </c>
      <c r="C262" s="196">
        <f t="shared" si="17"/>
        <v>2.2099999999999969</v>
      </c>
      <c r="D262" s="195">
        <f t="shared" si="17"/>
        <v>0.77192982456140347</v>
      </c>
      <c r="E262" s="195">
        <f t="shared" si="18"/>
        <v>0.12524142009539768</v>
      </c>
      <c r="F262" s="195">
        <f t="shared" si="18"/>
        <v>0.95459306010785705</v>
      </c>
      <c r="G262" s="195">
        <f t="shared" si="18"/>
        <v>0.49824561403508771</v>
      </c>
      <c r="Q262" s="196">
        <f t="shared" si="19"/>
        <v>2.1999999999999971</v>
      </c>
      <c r="R262" s="201">
        <v>0.77192982456140347</v>
      </c>
      <c r="S262" s="201">
        <v>0.87400021723984322</v>
      </c>
      <c r="T262" s="201">
        <v>0.12599978276015675</v>
      </c>
      <c r="U262" s="201">
        <v>0.94664772906053818</v>
      </c>
      <c r="V262" s="201">
        <v>0.49824561403508771</v>
      </c>
    </row>
    <row r="263" spans="1:22">
      <c r="A263" s="195">
        <f t="shared" si="15"/>
        <v>0.87545845413033963</v>
      </c>
      <c r="B263" s="195">
        <f t="shared" si="16"/>
        <v>0.87545845413033963</v>
      </c>
      <c r="C263" s="196">
        <f t="shared" si="17"/>
        <v>2.2199999999999966</v>
      </c>
      <c r="D263" s="195">
        <f t="shared" si="17"/>
        <v>0.77192982456140347</v>
      </c>
      <c r="E263" s="195">
        <f t="shared" si="18"/>
        <v>0.12454154586966044</v>
      </c>
      <c r="F263" s="195">
        <f t="shared" si="18"/>
        <v>0.96200246135291811</v>
      </c>
      <c r="G263" s="195">
        <f t="shared" si="18"/>
        <v>0.49824561403508771</v>
      </c>
      <c r="Q263" s="196">
        <f t="shared" si="19"/>
        <v>2.2099999999999969</v>
      </c>
      <c r="R263" s="201">
        <v>0.77192982456140347</v>
      </c>
      <c r="S263" s="201">
        <v>0.87475857990460237</v>
      </c>
      <c r="T263" s="201">
        <v>0.12524142009539768</v>
      </c>
      <c r="U263" s="201">
        <v>0.95459306010785705</v>
      </c>
      <c r="V263" s="201">
        <v>0.49824561403508771</v>
      </c>
    </row>
    <row r="264" spans="1:22">
      <c r="A264" s="195">
        <f t="shared" si="15"/>
        <v>0.87623902120680675</v>
      </c>
      <c r="B264" s="195">
        <f t="shared" si="16"/>
        <v>0.87623902120680675</v>
      </c>
      <c r="C264" s="196">
        <f t="shared" si="17"/>
        <v>2.2299999999999964</v>
      </c>
      <c r="D264" s="195">
        <f t="shared" si="17"/>
        <v>0.77192982456140347</v>
      </c>
      <c r="E264" s="195">
        <f t="shared" si="18"/>
        <v>0.12376097879319337</v>
      </c>
      <c r="F264" s="195">
        <f t="shared" si="18"/>
        <v>0.97021117204829543</v>
      </c>
      <c r="G264" s="195">
        <f t="shared" si="18"/>
        <v>0.50175438596491229</v>
      </c>
      <c r="Q264" s="196">
        <f t="shared" si="19"/>
        <v>2.2199999999999966</v>
      </c>
      <c r="R264" s="201">
        <v>0.77192982456140347</v>
      </c>
      <c r="S264" s="201">
        <v>0.87545845413033963</v>
      </c>
      <c r="T264" s="201">
        <v>0.12454154586966044</v>
      </c>
      <c r="U264" s="201">
        <v>0.96200246135291811</v>
      </c>
      <c r="V264" s="201">
        <v>0.49824561403508771</v>
      </c>
    </row>
    <row r="265" spans="1:22">
      <c r="A265" s="195">
        <f t="shared" si="15"/>
        <v>0.87694268027544864</v>
      </c>
      <c r="B265" s="195">
        <f t="shared" si="16"/>
        <v>0.87694268027544864</v>
      </c>
      <c r="C265" s="196">
        <f t="shared" si="17"/>
        <v>2.2399999999999962</v>
      </c>
      <c r="D265" s="195">
        <f t="shared" si="17"/>
        <v>0.77192982456140347</v>
      </c>
      <c r="E265" s="195">
        <f t="shared" si="18"/>
        <v>0.12305731972455132</v>
      </c>
      <c r="F265" s="195">
        <f t="shared" si="18"/>
        <v>0.9776630476415098</v>
      </c>
      <c r="G265" s="195">
        <f t="shared" si="18"/>
        <v>0.50175438596491229</v>
      </c>
      <c r="Q265" s="196">
        <f t="shared" si="19"/>
        <v>2.2299999999999964</v>
      </c>
      <c r="R265" s="201">
        <v>0.77192982456140347</v>
      </c>
      <c r="S265" s="201">
        <v>0.87623902120680675</v>
      </c>
      <c r="T265" s="201">
        <v>0.12376097879319337</v>
      </c>
      <c r="U265" s="201">
        <v>0.97021117204829543</v>
      </c>
      <c r="V265" s="201">
        <v>0.50175438596491229</v>
      </c>
    </row>
    <row r="266" spans="1:22">
      <c r="A266" s="195">
        <f t="shared" si="15"/>
        <v>0.87764255450118578</v>
      </c>
      <c r="B266" s="195">
        <f t="shared" si="16"/>
        <v>0.87764255450118578</v>
      </c>
      <c r="C266" s="196">
        <f t="shared" si="17"/>
        <v>2.249999999999996</v>
      </c>
      <c r="D266" s="195">
        <f t="shared" si="17"/>
        <v>0.77192982456140347</v>
      </c>
      <c r="E266" s="195">
        <f t="shared" si="18"/>
        <v>0.1223574454988141</v>
      </c>
      <c r="F266" s="195">
        <f t="shared" si="18"/>
        <v>0.9850724488865702</v>
      </c>
      <c r="G266" s="195">
        <f t="shared" si="18"/>
        <v>0.50526315789473686</v>
      </c>
      <c r="Q266" s="196">
        <f t="shared" si="19"/>
        <v>2.2399999999999962</v>
      </c>
      <c r="R266" s="201">
        <v>0.77192982456140347</v>
      </c>
      <c r="S266" s="201">
        <v>0.87694268027544864</v>
      </c>
      <c r="T266" s="201">
        <v>0.12305731972455132</v>
      </c>
      <c r="U266" s="201">
        <v>0.9776630476415098</v>
      </c>
      <c r="V266" s="201">
        <v>0.50175438596491229</v>
      </c>
    </row>
    <row r="267" spans="1:22">
      <c r="A267" s="195">
        <f t="shared" si="15"/>
        <v>0.87840091716594493</v>
      </c>
      <c r="B267" s="195">
        <f t="shared" si="16"/>
        <v>0.87840091716594493</v>
      </c>
      <c r="C267" s="196">
        <f t="shared" si="17"/>
        <v>2.2599999999999958</v>
      </c>
      <c r="D267" s="195">
        <f t="shared" si="17"/>
        <v>0.77192982456140347</v>
      </c>
      <c r="E267" s="195">
        <f t="shared" si="18"/>
        <v>0.12159908283405504</v>
      </c>
      <c r="F267" s="195">
        <f t="shared" si="18"/>
        <v>0.99301777993388951</v>
      </c>
      <c r="G267" s="195">
        <f t="shared" si="18"/>
        <v>0.50526315789473686</v>
      </c>
      <c r="Q267" s="196">
        <f t="shared" si="19"/>
        <v>2.249999999999996</v>
      </c>
      <c r="R267" s="201">
        <v>0.77192982456140347</v>
      </c>
      <c r="S267" s="201">
        <v>0.87764255450118578</v>
      </c>
      <c r="T267" s="201">
        <v>0.1223574454988141</v>
      </c>
      <c r="U267" s="201">
        <v>0.9850724488865702</v>
      </c>
      <c r="V267" s="201">
        <v>0.50526315789473686</v>
      </c>
    </row>
    <row r="268" spans="1:22">
      <c r="A268" s="195">
        <f t="shared" si="15"/>
        <v>0.87907639177108943</v>
      </c>
      <c r="B268" s="195">
        <f t="shared" si="16"/>
        <v>0.87907639177108943</v>
      </c>
      <c r="C268" s="196">
        <f t="shared" si="17"/>
        <v>2.2699999999999956</v>
      </c>
      <c r="D268" s="195">
        <f t="shared" si="17"/>
        <v>0.77192982456140347</v>
      </c>
      <c r="E268" s="195">
        <f t="shared" si="18"/>
        <v>0.12092360822891064</v>
      </c>
      <c r="F268" s="195">
        <f t="shared" si="18"/>
        <v>1.0001477915612982</v>
      </c>
      <c r="G268" s="195">
        <f t="shared" si="18"/>
        <v>0.50526315789473686</v>
      </c>
      <c r="Q268" s="196">
        <f t="shared" si="19"/>
        <v>2.2599999999999958</v>
      </c>
      <c r="R268" s="201">
        <v>0.77192982456140347</v>
      </c>
      <c r="S268" s="201">
        <v>0.87840091716594493</v>
      </c>
      <c r="T268" s="201">
        <v>0.12159908283405504</v>
      </c>
      <c r="U268" s="201">
        <v>0.99301777993388951</v>
      </c>
      <c r="V268" s="201">
        <v>0.50526315789473686</v>
      </c>
    </row>
    <row r="269" spans="1:22">
      <c r="A269" s="195">
        <f t="shared" si="15"/>
        <v>0.8797405004929908</v>
      </c>
      <c r="B269" s="195">
        <f t="shared" si="16"/>
        <v>0.8797405004929908</v>
      </c>
      <c r="C269" s="196">
        <f t="shared" si="17"/>
        <v>2.2799999999999954</v>
      </c>
      <c r="D269" s="195">
        <f t="shared" si="17"/>
        <v>0.77192982456140347</v>
      </c>
      <c r="E269" s="195">
        <f t="shared" si="18"/>
        <v>0.12025949950700932</v>
      </c>
      <c r="F269" s="195">
        <f t="shared" si="18"/>
        <v>1.0071871020358292</v>
      </c>
      <c r="G269" s="195">
        <f t="shared" si="18"/>
        <v>0.512280701754386</v>
      </c>
      <c r="Q269" s="196">
        <f t="shared" si="19"/>
        <v>2.2699999999999956</v>
      </c>
      <c r="R269" s="201">
        <v>0.77192982456140347</v>
      </c>
      <c r="S269" s="201">
        <v>0.87907639177108943</v>
      </c>
      <c r="T269" s="201">
        <v>0.12092360822891064</v>
      </c>
      <c r="U269" s="201">
        <v>1.0001477915612982</v>
      </c>
      <c r="V269" s="201">
        <v>0.50526315789473686</v>
      </c>
    </row>
    <row r="270" spans="1:22">
      <c r="A270" s="195">
        <f t="shared" si="15"/>
        <v>0.88049718958459089</v>
      </c>
      <c r="B270" s="195">
        <f t="shared" si="16"/>
        <v>0.88049718958459089</v>
      </c>
      <c r="C270" s="196">
        <f t="shared" si="17"/>
        <v>2.2899999999999952</v>
      </c>
      <c r="D270" s="195">
        <f t="shared" si="17"/>
        <v>0.77543859649122804</v>
      </c>
      <c r="E270" s="195">
        <f t="shared" si="18"/>
        <v>0.11950281041540907</v>
      </c>
      <c r="F270" s="195">
        <f t="shared" si="18"/>
        <v>1.0151341066563075</v>
      </c>
      <c r="G270" s="195">
        <f t="shared" si="18"/>
        <v>0.512280701754386</v>
      </c>
      <c r="Q270" s="196">
        <f t="shared" si="19"/>
        <v>2.2799999999999954</v>
      </c>
      <c r="R270" s="201">
        <v>0.77192982456140347</v>
      </c>
      <c r="S270" s="201">
        <v>0.8797405004929908</v>
      </c>
      <c r="T270" s="201">
        <v>0.12025949950700932</v>
      </c>
      <c r="U270" s="201">
        <v>1.0071871020358292</v>
      </c>
      <c r="V270" s="201">
        <v>0.512280701754386</v>
      </c>
    </row>
    <row r="271" spans="1:22">
      <c r="A271" s="195">
        <f t="shared" si="15"/>
        <v>0.8812217914506395</v>
      </c>
      <c r="B271" s="195">
        <f t="shared" si="16"/>
        <v>0.8812217914506395</v>
      </c>
      <c r="C271" s="196">
        <f t="shared" si="17"/>
        <v>2.2999999999999949</v>
      </c>
      <c r="D271" s="195">
        <f t="shared" si="17"/>
        <v>0.77543859649122804</v>
      </c>
      <c r="E271" s="195">
        <f t="shared" si="18"/>
        <v>0.11877820854936064</v>
      </c>
      <c r="F271" s="195">
        <f t="shared" si="18"/>
        <v>1.0228506235118808</v>
      </c>
      <c r="G271" s="195">
        <f t="shared" si="18"/>
        <v>0.51578947368421058</v>
      </c>
      <c r="Q271" s="196">
        <f t="shared" si="19"/>
        <v>2.2899999999999952</v>
      </c>
      <c r="R271" s="201">
        <v>0.77543859649122804</v>
      </c>
      <c r="S271" s="201">
        <v>0.88049718958459089</v>
      </c>
      <c r="T271" s="201">
        <v>0.11950281041540907</v>
      </c>
      <c r="U271" s="201">
        <v>1.0151341066563075</v>
      </c>
      <c r="V271" s="201">
        <v>0.512280701754386</v>
      </c>
    </row>
    <row r="272" spans="1:22">
      <c r="A272" s="195">
        <f t="shared" si="15"/>
        <v>0.88192040406207495</v>
      </c>
      <c r="B272" s="195">
        <f t="shared" si="16"/>
        <v>0.88192040406207495</v>
      </c>
      <c r="C272" s="196">
        <f t="shared" si="17"/>
        <v>2.3099999999999947</v>
      </c>
      <c r="D272" s="195">
        <f t="shared" si="17"/>
        <v>0.77543859649122804</v>
      </c>
      <c r="E272" s="195">
        <f t="shared" si="18"/>
        <v>0.118079595937925</v>
      </c>
      <c r="F272" s="195">
        <f t="shared" si="18"/>
        <v>1.0302612863712437</v>
      </c>
      <c r="G272" s="195">
        <f t="shared" si="18"/>
        <v>0.51578947368421058</v>
      </c>
      <c r="Q272" s="196">
        <f t="shared" si="19"/>
        <v>2.2999999999999949</v>
      </c>
      <c r="R272" s="201">
        <v>0.77543859649122804</v>
      </c>
      <c r="S272" s="201">
        <v>0.8812217914506395</v>
      </c>
      <c r="T272" s="201">
        <v>0.11877820854936064</v>
      </c>
      <c r="U272" s="201">
        <v>1.0228506235118808</v>
      </c>
      <c r="V272" s="201">
        <v>0.51578947368421058</v>
      </c>
    </row>
    <row r="273" spans="1:22">
      <c r="A273" s="195">
        <f t="shared" si="15"/>
        <v>0.88267708457443195</v>
      </c>
      <c r="B273" s="195">
        <f t="shared" si="16"/>
        <v>0.88267708457443195</v>
      </c>
      <c r="C273" s="196">
        <f t="shared" si="17"/>
        <v>2.3199999999999945</v>
      </c>
      <c r="D273" s="195">
        <f t="shared" si="17"/>
        <v>0.77543859649122804</v>
      </c>
      <c r="E273" s="195">
        <f t="shared" si="18"/>
        <v>0.11732291542556805</v>
      </c>
      <c r="F273" s="195">
        <f t="shared" si="18"/>
        <v>1.0382082995709649</v>
      </c>
      <c r="G273" s="195">
        <f t="shared" si="18"/>
        <v>0.51929824561403504</v>
      </c>
      <c r="Q273" s="196">
        <f t="shared" si="19"/>
        <v>2.3099999999999947</v>
      </c>
      <c r="R273" s="201">
        <v>0.77543859649122804</v>
      </c>
      <c r="S273" s="201">
        <v>0.88192040406207495</v>
      </c>
      <c r="T273" s="201">
        <v>0.118079595937925</v>
      </c>
      <c r="U273" s="201">
        <v>1.0302612863712437</v>
      </c>
      <c r="V273" s="201">
        <v>0.51578947368421058</v>
      </c>
    </row>
    <row r="274" spans="1:22">
      <c r="A274" s="195">
        <f t="shared" si="15"/>
        <v>0.88337569718586761</v>
      </c>
      <c r="B274" s="195">
        <f t="shared" si="16"/>
        <v>0.88337569718586761</v>
      </c>
      <c r="C274" s="196">
        <f t="shared" si="17"/>
        <v>2.3299999999999943</v>
      </c>
      <c r="D274" s="195">
        <f t="shared" si="17"/>
        <v>0.77543859649122804</v>
      </c>
      <c r="E274" s="195">
        <f t="shared" si="18"/>
        <v>0.11662430281413243</v>
      </c>
      <c r="F274" s="195">
        <f t="shared" si="18"/>
        <v>1.0456189624303274</v>
      </c>
      <c r="G274" s="195">
        <f t="shared" si="18"/>
        <v>0.51929824561403504</v>
      </c>
      <c r="Q274" s="196">
        <f t="shared" si="19"/>
        <v>2.3199999999999945</v>
      </c>
      <c r="R274" s="201">
        <v>0.77543859649122804</v>
      </c>
      <c r="S274" s="201">
        <v>0.88267708457443195</v>
      </c>
      <c r="T274" s="201">
        <v>0.11732291542556805</v>
      </c>
      <c r="U274" s="201">
        <v>1.0382082995709649</v>
      </c>
      <c r="V274" s="201">
        <v>0.51929824561403504</v>
      </c>
    </row>
    <row r="275" spans="1:22">
      <c r="A275" s="195">
        <f t="shared" si="15"/>
        <v>0.88410797807763175</v>
      </c>
      <c r="B275" s="195">
        <f t="shared" si="16"/>
        <v>0.88410797807763175</v>
      </c>
      <c r="C275" s="196">
        <f t="shared" si="17"/>
        <v>2.3399999999999941</v>
      </c>
      <c r="D275" s="195">
        <f t="shared" si="17"/>
        <v>0.77543859649122804</v>
      </c>
      <c r="E275" s="195">
        <f t="shared" si="18"/>
        <v>0.1158920219223683</v>
      </c>
      <c r="F275" s="195">
        <f t="shared" si="18"/>
        <v>1.0532865860123963</v>
      </c>
      <c r="G275" s="195">
        <f t="shared" si="18"/>
        <v>0.52280701754385961</v>
      </c>
      <c r="Q275" s="196">
        <f t="shared" si="19"/>
        <v>2.3299999999999943</v>
      </c>
      <c r="R275" s="201">
        <v>0.77543859649122804</v>
      </c>
      <c r="S275" s="201">
        <v>0.88337569718586761</v>
      </c>
      <c r="T275" s="201">
        <v>0.11662430281413243</v>
      </c>
      <c r="U275" s="201">
        <v>1.0456189624303274</v>
      </c>
      <c r="V275" s="201">
        <v>0.51929824561403504</v>
      </c>
    </row>
    <row r="276" spans="1:22">
      <c r="A276" s="195">
        <f t="shared" si="15"/>
        <v>0.88477082518523142</v>
      </c>
      <c r="B276" s="195">
        <f t="shared" si="16"/>
        <v>0.88477082518523142</v>
      </c>
      <c r="C276" s="196">
        <f t="shared" si="17"/>
        <v>2.3499999999999939</v>
      </c>
      <c r="D276" s="195">
        <f t="shared" si="17"/>
        <v>0.77543859649122804</v>
      </c>
      <c r="E276" s="195">
        <f t="shared" si="18"/>
        <v>0.11522917481476851</v>
      </c>
      <c r="F276" s="195">
        <f t="shared" si="18"/>
        <v>1.0603271581012292</v>
      </c>
      <c r="G276" s="195">
        <f t="shared" si="18"/>
        <v>0.52631578947368418</v>
      </c>
      <c r="Q276" s="196">
        <f t="shared" si="19"/>
        <v>2.3399999999999941</v>
      </c>
      <c r="R276" s="201">
        <v>0.77543859649122804</v>
      </c>
      <c r="S276" s="201">
        <v>0.88410797807763175</v>
      </c>
      <c r="T276" s="201">
        <v>0.1158920219223683</v>
      </c>
      <c r="U276" s="201">
        <v>1.0532865860123963</v>
      </c>
      <c r="V276" s="201">
        <v>0.52280701754385961</v>
      </c>
    </row>
    <row r="277" spans="1:22">
      <c r="A277" s="195">
        <f t="shared" si="15"/>
        <v>0.88546411485571852</v>
      </c>
      <c r="B277" s="195">
        <f t="shared" si="16"/>
        <v>0.88546411485571852</v>
      </c>
      <c r="C277" s="196">
        <f t="shared" si="17"/>
        <v>2.3599999999999937</v>
      </c>
      <c r="D277" s="195">
        <f t="shared" si="17"/>
        <v>0.77894736842105261</v>
      </c>
      <c r="E277" s="195">
        <f t="shared" si="18"/>
        <v>0.11453588514428151</v>
      </c>
      <c r="F277" s="195">
        <f t="shared" si="18"/>
        <v>1.0677431439015403</v>
      </c>
      <c r="G277" s="195">
        <f t="shared" si="18"/>
        <v>0.52631578947368418</v>
      </c>
      <c r="Q277" s="196">
        <f t="shared" si="19"/>
        <v>2.3499999999999939</v>
      </c>
      <c r="R277" s="201">
        <v>0.77543859649122804</v>
      </c>
      <c r="S277" s="201">
        <v>0.88477082518523142</v>
      </c>
      <c r="T277" s="201">
        <v>0.11522917481476851</v>
      </c>
      <c r="U277" s="201">
        <v>1.0603271581012292</v>
      </c>
      <c r="V277" s="201">
        <v>0.52631578947368418</v>
      </c>
    </row>
    <row r="278" spans="1:22">
      <c r="A278" s="195">
        <f t="shared" si="15"/>
        <v>0.8862373645692363</v>
      </c>
      <c r="B278" s="195">
        <f t="shared" si="16"/>
        <v>0.8862373645692363</v>
      </c>
      <c r="C278" s="196">
        <f t="shared" si="17"/>
        <v>2.3699999999999934</v>
      </c>
      <c r="D278" s="195">
        <f t="shared" si="17"/>
        <v>0.77894736842105261</v>
      </c>
      <c r="E278" s="195">
        <f t="shared" si="18"/>
        <v>0.11376263543076362</v>
      </c>
      <c r="F278" s="195">
        <f t="shared" si="18"/>
        <v>1.0760054311509251</v>
      </c>
      <c r="G278" s="195">
        <f t="shared" si="18"/>
        <v>0.52631578947368418</v>
      </c>
      <c r="Q278" s="196">
        <f t="shared" si="19"/>
        <v>2.3599999999999937</v>
      </c>
      <c r="R278" s="201">
        <v>0.77894736842105261</v>
      </c>
      <c r="S278" s="201">
        <v>0.88546411485571852</v>
      </c>
      <c r="T278" s="201">
        <v>0.11453588514428151</v>
      </c>
      <c r="U278" s="201">
        <v>1.0677431439015403</v>
      </c>
      <c r="V278" s="201">
        <v>0.52631578947368418</v>
      </c>
    </row>
    <row r="279" spans="1:22">
      <c r="A279" s="195">
        <f t="shared" si="15"/>
        <v>0.88692891214058311</v>
      </c>
      <c r="B279" s="195">
        <f t="shared" si="16"/>
        <v>0.88692891214058311</v>
      </c>
      <c r="C279" s="196">
        <f t="shared" si="17"/>
        <v>2.3799999999999932</v>
      </c>
      <c r="D279" s="195">
        <f t="shared" si="17"/>
        <v>0.77894736842105261</v>
      </c>
      <c r="E279" s="195">
        <f t="shared" si="18"/>
        <v>0.11307108785941693</v>
      </c>
      <c r="F279" s="195">
        <f t="shared" si="18"/>
        <v>1.0834231590503764</v>
      </c>
      <c r="G279" s="195">
        <f t="shared" si="18"/>
        <v>0.52631578947368418</v>
      </c>
      <c r="Q279" s="196">
        <f t="shared" si="19"/>
        <v>2.3699999999999934</v>
      </c>
      <c r="R279" s="201">
        <v>0.77894736842105261</v>
      </c>
      <c r="S279" s="201">
        <v>0.8862373645692363</v>
      </c>
      <c r="T279" s="201">
        <v>0.11376263543076362</v>
      </c>
      <c r="U279" s="201">
        <v>1.0760054311509251</v>
      </c>
      <c r="V279" s="201">
        <v>0.52631578947368418</v>
      </c>
    </row>
    <row r="280" spans="1:22">
      <c r="A280" s="195">
        <f t="shared" si="15"/>
        <v>0.88762045971192982</v>
      </c>
      <c r="B280" s="195">
        <f t="shared" si="16"/>
        <v>0.88762045971192982</v>
      </c>
      <c r="C280" s="196">
        <f t="shared" si="17"/>
        <v>2.389999999999993</v>
      </c>
      <c r="D280" s="195">
        <f t="shared" si="17"/>
        <v>0.77894736842105261</v>
      </c>
      <c r="E280" s="195">
        <f t="shared" si="18"/>
        <v>0.11237954028807016</v>
      </c>
      <c r="F280" s="195">
        <f t="shared" si="18"/>
        <v>1.0908408869498278</v>
      </c>
      <c r="G280" s="195">
        <f t="shared" si="18"/>
        <v>0.52631578947368418</v>
      </c>
      <c r="Q280" s="196">
        <f t="shared" si="19"/>
        <v>2.3799999999999932</v>
      </c>
      <c r="R280" s="201">
        <v>0.77894736842105261</v>
      </c>
      <c r="S280" s="201">
        <v>0.88692891214058311</v>
      </c>
      <c r="T280" s="201">
        <v>0.11307108785941693</v>
      </c>
      <c r="U280" s="201">
        <v>1.0834231590503764</v>
      </c>
      <c r="V280" s="201">
        <v>0.52631578947368418</v>
      </c>
    </row>
    <row r="281" spans="1:22">
      <c r="A281" s="195">
        <f t="shared" si="15"/>
        <v>0.88836772017083465</v>
      </c>
      <c r="B281" s="195">
        <f t="shared" si="16"/>
        <v>0.88836772017083465</v>
      </c>
      <c r="C281" s="196">
        <f t="shared" si="17"/>
        <v>2.3999999999999928</v>
      </c>
      <c r="D281" s="195">
        <f t="shared" si="17"/>
        <v>0.77894736842105261</v>
      </c>
      <c r="E281" s="195">
        <f t="shared" si="18"/>
        <v>0.11163227982916518</v>
      </c>
      <c r="F281" s="195">
        <f t="shared" si="18"/>
        <v>1.0987973202030004</v>
      </c>
      <c r="G281" s="195">
        <f t="shared" si="18"/>
        <v>0.52982456140350875</v>
      </c>
      <c r="Q281" s="196">
        <f t="shared" si="19"/>
        <v>2.389999999999993</v>
      </c>
      <c r="R281" s="201">
        <v>0.77894736842105261</v>
      </c>
      <c r="S281" s="201">
        <v>0.88762045971192982</v>
      </c>
      <c r="T281" s="201">
        <v>0.11237954028807016</v>
      </c>
      <c r="U281" s="201">
        <v>1.0908408869498278</v>
      </c>
      <c r="V281" s="201">
        <v>0.52631578947368418</v>
      </c>
    </row>
    <row r="282" spans="1:22">
      <c r="A282" s="195">
        <f t="shared" si="15"/>
        <v>0.88900822997360429</v>
      </c>
      <c r="B282" s="195">
        <f t="shared" si="16"/>
        <v>0.88900822997360429</v>
      </c>
      <c r="C282" s="196">
        <f t="shared" si="17"/>
        <v>2.4099999999999926</v>
      </c>
      <c r="D282" s="195">
        <f t="shared" si="17"/>
        <v>0.78245614035087718</v>
      </c>
      <c r="E282" s="195">
        <f t="shared" si="18"/>
        <v>0.11099177002639576</v>
      </c>
      <c r="F282" s="195">
        <f t="shared" si="18"/>
        <v>1.1059622966327838</v>
      </c>
      <c r="G282" s="195">
        <f t="shared" si="18"/>
        <v>0.53333333333333333</v>
      </c>
      <c r="Q282" s="196">
        <f t="shared" si="19"/>
        <v>2.3999999999999928</v>
      </c>
      <c r="R282" s="201">
        <v>0.77894736842105261</v>
      </c>
      <c r="S282" s="201">
        <v>0.88836772017083465</v>
      </c>
      <c r="T282" s="201">
        <v>0.11163227982916518</v>
      </c>
      <c r="U282" s="201">
        <v>1.0987973202030004</v>
      </c>
      <c r="V282" s="201">
        <v>0.52982456140350875</v>
      </c>
    </row>
    <row r="283" spans="1:22">
      <c r="A283" s="195">
        <f t="shared" si="15"/>
        <v>0.88966426228021178</v>
      </c>
      <c r="B283" s="195">
        <f t="shared" si="16"/>
        <v>0.88966426228021178</v>
      </c>
      <c r="C283" s="196">
        <f t="shared" si="17"/>
        <v>2.4199999999999924</v>
      </c>
      <c r="D283" s="195">
        <f t="shared" si="17"/>
        <v>0.78596491228070176</v>
      </c>
      <c r="E283" s="195">
        <f t="shared" si="18"/>
        <v>0.11033573771978809</v>
      </c>
      <c r="F283" s="195">
        <f t="shared" si="18"/>
        <v>1.1134155397969743</v>
      </c>
      <c r="G283" s="195">
        <f t="shared" si="18"/>
        <v>0.5368421052631579</v>
      </c>
      <c r="Q283" s="196">
        <f t="shared" si="19"/>
        <v>2.4099999999999926</v>
      </c>
      <c r="R283" s="201">
        <v>0.78245614035087718</v>
      </c>
      <c r="S283" s="201">
        <v>0.88900822997360429</v>
      </c>
      <c r="T283" s="201">
        <v>0.11099177002639576</v>
      </c>
      <c r="U283" s="201">
        <v>1.1059622966327838</v>
      </c>
      <c r="V283" s="201">
        <v>0.53333333333333333</v>
      </c>
    </row>
    <row r="284" spans="1:22">
      <c r="A284" s="195">
        <f t="shared" si="15"/>
        <v>0.89034181271844703</v>
      </c>
      <c r="B284" s="195">
        <f t="shared" si="16"/>
        <v>0.89034181271844703</v>
      </c>
      <c r="C284" s="196">
        <f t="shared" si="17"/>
        <v>2.4299999999999922</v>
      </c>
      <c r="D284" s="195">
        <f t="shared" si="17"/>
        <v>0.78947368421052633</v>
      </c>
      <c r="E284" s="195">
        <f t="shared" si="18"/>
        <v>0.10965818728155309</v>
      </c>
      <c r="F284" s="195">
        <f t="shared" si="18"/>
        <v>1.1213214108562182</v>
      </c>
      <c r="G284" s="195">
        <f t="shared" si="18"/>
        <v>0.54035087719298247</v>
      </c>
      <c r="Q284" s="196">
        <f t="shared" si="19"/>
        <v>2.4199999999999924</v>
      </c>
      <c r="R284" s="201">
        <v>0.78596491228070176</v>
      </c>
      <c r="S284" s="201">
        <v>0.88966426228021178</v>
      </c>
      <c r="T284" s="201">
        <v>0.11033573771978809</v>
      </c>
      <c r="U284" s="201">
        <v>1.1134155397969743</v>
      </c>
      <c r="V284" s="201">
        <v>0.5368421052631579</v>
      </c>
    </row>
    <row r="285" spans="1:22">
      <c r="A285" s="195">
        <f t="shared" si="15"/>
        <v>0.89097126363386925</v>
      </c>
      <c r="B285" s="195">
        <f t="shared" si="16"/>
        <v>0.89097126363386925</v>
      </c>
      <c r="C285" s="196">
        <f t="shared" si="17"/>
        <v>2.439999999999992</v>
      </c>
      <c r="D285" s="195">
        <f t="shared" si="17"/>
        <v>0.78947368421052633</v>
      </c>
      <c r="E285" s="195">
        <f t="shared" si="18"/>
        <v>0.10902873636613084</v>
      </c>
      <c r="F285" s="195">
        <f t="shared" si="18"/>
        <v>1.1288474946026523</v>
      </c>
      <c r="G285" s="195">
        <f t="shared" si="18"/>
        <v>0.54385964912280704</v>
      </c>
      <c r="Q285" s="196">
        <f t="shared" si="19"/>
        <v>2.4299999999999922</v>
      </c>
      <c r="R285" s="201">
        <v>0.78947368421052633</v>
      </c>
      <c r="S285" s="201">
        <v>0.89034181271844703</v>
      </c>
      <c r="T285" s="201">
        <v>0.10965818728155309</v>
      </c>
      <c r="U285" s="201">
        <v>1.1213214108562182</v>
      </c>
      <c r="V285" s="201">
        <v>0.54035087719298247</v>
      </c>
    </row>
    <row r="286" spans="1:22">
      <c r="A286" s="195">
        <f t="shared" si="15"/>
        <v>0.89165348367014607</v>
      </c>
      <c r="B286" s="195">
        <f t="shared" si="16"/>
        <v>0.89165348367014607</v>
      </c>
      <c r="C286" s="196">
        <f t="shared" si="17"/>
        <v>2.4499999999999917</v>
      </c>
      <c r="D286" s="195">
        <f t="shared" si="17"/>
        <v>0.78947368421052633</v>
      </c>
      <c r="E286" s="195">
        <f t="shared" si="18"/>
        <v>0.10834651632985388</v>
      </c>
      <c r="F286" s="195">
        <f t="shared" si="18"/>
        <v>1.1368689682784536</v>
      </c>
      <c r="G286" s="195">
        <f t="shared" si="18"/>
        <v>0.54736842105263162</v>
      </c>
      <c r="Q286" s="196">
        <f t="shared" si="19"/>
        <v>2.439999999999992</v>
      </c>
      <c r="R286" s="201">
        <v>0.78947368421052633</v>
      </c>
      <c r="S286" s="201">
        <v>0.89097126363386925</v>
      </c>
      <c r="T286" s="201">
        <v>0.10902873636613084</v>
      </c>
      <c r="U286" s="201">
        <v>1.1288474946026523</v>
      </c>
      <c r="V286" s="201">
        <v>0.54385964912280704</v>
      </c>
    </row>
    <row r="287" spans="1:22">
      <c r="A287" s="195">
        <f t="shared" si="15"/>
        <v>0.8922677647019468</v>
      </c>
      <c r="B287" s="195">
        <f t="shared" si="16"/>
        <v>0.8922677647019468</v>
      </c>
      <c r="C287" s="196">
        <f t="shared" si="17"/>
        <v>2.4599999999999915</v>
      </c>
      <c r="D287" s="195">
        <f t="shared" si="17"/>
        <v>0.7929824561403509</v>
      </c>
      <c r="E287" s="195">
        <f t="shared" si="18"/>
        <v>0.10773223529805316</v>
      </c>
      <c r="F287" s="195">
        <f t="shared" si="18"/>
        <v>1.1443639627174509</v>
      </c>
      <c r="G287" s="195">
        <f t="shared" si="18"/>
        <v>0.55087719298245619</v>
      </c>
      <c r="Q287" s="196">
        <f t="shared" si="19"/>
        <v>2.4499999999999917</v>
      </c>
      <c r="R287" s="201">
        <v>0.78947368421052633</v>
      </c>
      <c r="S287" s="201">
        <v>0.89165348367014607</v>
      </c>
      <c r="T287" s="201">
        <v>0.10834651632985388</v>
      </c>
      <c r="U287" s="201">
        <v>1.1368689682784536</v>
      </c>
      <c r="V287" s="201">
        <v>0.54736842105263162</v>
      </c>
    </row>
    <row r="288" spans="1:22">
      <c r="A288" s="195">
        <f t="shared" si="15"/>
        <v>0.89284191485714937</v>
      </c>
      <c r="B288" s="195">
        <f t="shared" si="16"/>
        <v>0.89284191485714937</v>
      </c>
      <c r="C288" s="196">
        <f t="shared" si="17"/>
        <v>2.4699999999999913</v>
      </c>
      <c r="D288" s="195">
        <f t="shared" si="17"/>
        <v>0.7929824561403509</v>
      </c>
      <c r="E288" s="195">
        <f t="shared" si="18"/>
        <v>0.10715808514285063</v>
      </c>
      <c r="F288" s="195">
        <f t="shared" si="18"/>
        <v>1.151945347224105</v>
      </c>
      <c r="G288" s="195">
        <f t="shared" si="18"/>
        <v>0.55438596491228065</v>
      </c>
      <c r="Q288" s="196">
        <f t="shared" si="19"/>
        <v>2.4599999999999915</v>
      </c>
      <c r="R288" s="201">
        <v>0.7929824561403509</v>
      </c>
      <c r="S288" s="201">
        <v>0.8922677647019468</v>
      </c>
      <c r="T288" s="201">
        <v>0.10773223529805316</v>
      </c>
      <c r="U288" s="201">
        <v>1.1443639627174509</v>
      </c>
      <c r="V288" s="201">
        <v>0.55087719298245619</v>
      </c>
    </row>
    <row r="289" spans="1:22">
      <c r="A289" s="195">
        <f t="shared" si="15"/>
        <v>0.89343203757091139</v>
      </c>
      <c r="B289" s="195">
        <f t="shared" si="16"/>
        <v>0.89343203757091139</v>
      </c>
      <c r="C289" s="196">
        <f t="shared" si="17"/>
        <v>2.4799999999999911</v>
      </c>
      <c r="D289" s="195">
        <f t="shared" si="17"/>
        <v>0.79649122807017547</v>
      </c>
      <c r="E289" s="195">
        <f t="shared" si="18"/>
        <v>0.10656796242908846</v>
      </c>
      <c r="F289" s="195">
        <f t="shared" si="18"/>
        <v>1.1597088697931168</v>
      </c>
      <c r="G289" s="195">
        <f t="shared" si="18"/>
        <v>0.55438596491228065</v>
      </c>
      <c r="Q289" s="196">
        <f t="shared" si="19"/>
        <v>2.4699999999999913</v>
      </c>
      <c r="R289" s="201">
        <v>0.7929824561403509</v>
      </c>
      <c r="S289" s="201">
        <v>0.89284191485714937</v>
      </c>
      <c r="T289" s="201">
        <v>0.10715808514285063</v>
      </c>
      <c r="U289" s="201">
        <v>1.151945347224105</v>
      </c>
      <c r="V289" s="201">
        <v>0.55438596491228065</v>
      </c>
    </row>
    <row r="290" spans="1:22">
      <c r="A290" s="195">
        <f t="shared" si="15"/>
        <v>0.89390381832829269</v>
      </c>
      <c r="B290" s="195">
        <f t="shared" si="16"/>
        <v>0.89390381832829269</v>
      </c>
      <c r="C290" s="196">
        <f t="shared" si="17"/>
        <v>2.4899999999999909</v>
      </c>
      <c r="D290" s="195">
        <f t="shared" si="17"/>
        <v>0.8</v>
      </c>
      <c r="E290" s="195">
        <f t="shared" si="18"/>
        <v>0.10609618167170737</v>
      </c>
      <c r="F290" s="195">
        <f t="shared" si="18"/>
        <v>1.1673463645065336</v>
      </c>
      <c r="G290" s="195">
        <f t="shared" si="18"/>
        <v>0.55438596491228065</v>
      </c>
      <c r="Q290" s="196">
        <f t="shared" si="19"/>
        <v>2.4799999999999911</v>
      </c>
      <c r="R290" s="201">
        <v>0.79649122807017547</v>
      </c>
      <c r="S290" s="201">
        <v>0.89343203757091139</v>
      </c>
      <c r="T290" s="201">
        <v>0.10656796242908846</v>
      </c>
      <c r="U290" s="201">
        <v>1.1597088697931168</v>
      </c>
      <c r="V290" s="201">
        <v>0.55438596491228065</v>
      </c>
    </row>
    <row r="291" spans="1:22">
      <c r="A291" s="195">
        <f t="shared" si="15"/>
        <v>0.89436476701457535</v>
      </c>
      <c r="B291" s="195">
        <f t="shared" si="16"/>
        <v>0.89436476701457535</v>
      </c>
      <c r="C291" s="196">
        <f t="shared" si="17"/>
        <v>2.4999999999999907</v>
      </c>
      <c r="D291" s="195">
        <f t="shared" si="17"/>
        <v>0.80350877192982462</v>
      </c>
      <c r="E291" s="195">
        <f t="shared" si="18"/>
        <v>0.1056352329854245</v>
      </c>
      <c r="F291" s="195">
        <f t="shared" si="18"/>
        <v>1.1748744190764497</v>
      </c>
      <c r="G291" s="195">
        <f t="shared" si="18"/>
        <v>0.55789473684210522</v>
      </c>
      <c r="Q291" s="196">
        <f t="shared" si="19"/>
        <v>2.4899999999999909</v>
      </c>
      <c r="R291" s="201">
        <v>0.8</v>
      </c>
      <c r="S291" s="201">
        <v>0.89390381832829269</v>
      </c>
      <c r="T291" s="201">
        <v>0.10609618167170737</v>
      </c>
      <c r="U291" s="201">
        <v>1.1673463645065336</v>
      </c>
      <c r="V291" s="201">
        <v>0.55438596491228065</v>
      </c>
    </row>
    <row r="292" spans="1:22">
      <c r="A292" s="195">
        <f t="shared" si="15"/>
        <v>0.8948670997756597</v>
      </c>
      <c r="B292" s="195">
        <f t="shared" si="16"/>
        <v>0.8948670997756597</v>
      </c>
      <c r="C292" s="196">
        <f t="shared" si="17"/>
        <v>2.5099999999999905</v>
      </c>
      <c r="D292" s="195">
        <f t="shared" si="17"/>
        <v>0.80350877192982462</v>
      </c>
      <c r="E292" s="195">
        <f t="shared" si="18"/>
        <v>0.10513290022434023</v>
      </c>
      <c r="F292" s="195">
        <f t="shared" si="18"/>
        <v>1.183122039218502</v>
      </c>
      <c r="G292" s="195">
        <f t="shared" si="18"/>
        <v>0.56140350877192979</v>
      </c>
      <c r="Q292" s="196">
        <f t="shared" si="19"/>
        <v>2.4999999999999907</v>
      </c>
      <c r="R292" s="201">
        <v>0.80350877192982462</v>
      </c>
      <c r="S292" s="201">
        <v>0.89436476701457535</v>
      </c>
      <c r="T292" s="201">
        <v>0.1056352329854245</v>
      </c>
      <c r="U292" s="201">
        <v>1.1748744190764497</v>
      </c>
      <c r="V292" s="201">
        <v>0.55789473684210522</v>
      </c>
    </row>
    <row r="293" spans="1:22">
      <c r="A293" s="195">
        <f t="shared" si="15"/>
        <v>0.89532574703886081</v>
      </c>
      <c r="B293" s="195">
        <f t="shared" si="16"/>
        <v>0.89532574703886081</v>
      </c>
      <c r="C293" s="196">
        <f t="shared" si="17"/>
        <v>2.5199999999999902</v>
      </c>
      <c r="D293" s="195">
        <f t="shared" si="17"/>
        <v>0.80350877192982462</v>
      </c>
      <c r="E293" s="195">
        <f t="shared" si="18"/>
        <v>0.10467425296113909</v>
      </c>
      <c r="F293" s="195">
        <f t="shared" si="18"/>
        <v>1.1907726674260983</v>
      </c>
      <c r="G293" s="195">
        <f t="shared" si="18"/>
        <v>0.56140350877192979</v>
      </c>
      <c r="Q293" s="196">
        <f t="shared" si="19"/>
        <v>2.5099999999999905</v>
      </c>
      <c r="R293" s="201">
        <v>0.80350877192982462</v>
      </c>
      <c r="S293" s="201">
        <v>0.8948670997756597</v>
      </c>
      <c r="T293" s="201">
        <v>0.10513290022434023</v>
      </c>
      <c r="U293" s="201">
        <v>1.183122039218502</v>
      </c>
      <c r="V293" s="201">
        <v>0.56140350877192979</v>
      </c>
    </row>
    <row r="294" spans="1:22">
      <c r="A294" s="195">
        <f t="shared" si="15"/>
        <v>0.89582597710944245</v>
      </c>
      <c r="B294" s="195">
        <f t="shared" si="16"/>
        <v>0.89582597710944245</v>
      </c>
      <c r="C294" s="196">
        <f t="shared" si="17"/>
        <v>2.52999999999999</v>
      </c>
      <c r="D294" s="195">
        <f t="shared" si="17"/>
        <v>0.80350877192982462</v>
      </c>
      <c r="E294" s="195">
        <f t="shared" si="18"/>
        <v>0.10417402289055747</v>
      </c>
      <c r="F294" s="195">
        <f t="shared" si="18"/>
        <v>1.1989761310675955</v>
      </c>
      <c r="G294" s="195">
        <f t="shared" si="18"/>
        <v>0.56140350877192979</v>
      </c>
      <c r="Q294" s="196">
        <f t="shared" si="19"/>
        <v>2.5199999999999902</v>
      </c>
      <c r="R294" s="201">
        <v>0.80350877192982462</v>
      </c>
      <c r="S294" s="201">
        <v>0.89532574703886081</v>
      </c>
      <c r="T294" s="201">
        <v>0.10467425296113909</v>
      </c>
      <c r="U294" s="201">
        <v>1.1907726674260983</v>
      </c>
      <c r="V294" s="201">
        <v>0.56140350877192979</v>
      </c>
    </row>
    <row r="295" spans="1:22">
      <c r="A295" s="195">
        <f t="shared" si="15"/>
        <v>0.89628672706314616</v>
      </c>
      <c r="B295" s="195">
        <f t="shared" si="16"/>
        <v>0.89628672706314616</v>
      </c>
      <c r="C295" s="196">
        <f t="shared" si="17"/>
        <v>2.5399999999999898</v>
      </c>
      <c r="D295" s="195">
        <f t="shared" si="17"/>
        <v>0.80350877192982462</v>
      </c>
      <c r="E295" s="195">
        <f t="shared" si="18"/>
        <v>0.10371327293685374</v>
      </c>
      <c r="F295" s="195">
        <f t="shared" si="18"/>
        <v>1.2066709157757483</v>
      </c>
      <c r="G295" s="195">
        <f t="shared" si="18"/>
        <v>0.56140350877192979</v>
      </c>
      <c r="Q295" s="196">
        <f t="shared" si="19"/>
        <v>2.52999999999999</v>
      </c>
      <c r="R295" s="201">
        <v>0.80350877192982462</v>
      </c>
      <c r="S295" s="201">
        <v>0.89582597710944245</v>
      </c>
      <c r="T295" s="201">
        <v>0.10417402289055747</v>
      </c>
      <c r="U295" s="201">
        <v>1.1989761310675955</v>
      </c>
      <c r="V295" s="201">
        <v>0.56140350877192979</v>
      </c>
    </row>
    <row r="296" spans="1:22">
      <c r="A296" s="195">
        <f t="shared" si="15"/>
        <v>0.89672939387852735</v>
      </c>
      <c r="B296" s="195">
        <f t="shared" si="16"/>
        <v>0.89672939387852735</v>
      </c>
      <c r="C296" s="196">
        <f t="shared" si="17"/>
        <v>2.5499999999999896</v>
      </c>
      <c r="D296" s="195">
        <f t="shared" si="17"/>
        <v>0.80350877192982462</v>
      </c>
      <c r="E296" s="195">
        <f t="shared" si="18"/>
        <v>0.10327060612147274</v>
      </c>
      <c r="F296" s="195">
        <f t="shared" si="18"/>
        <v>1.2139874760018616</v>
      </c>
      <c r="G296" s="195">
        <f t="shared" si="18"/>
        <v>0.56140350877192979</v>
      </c>
      <c r="Q296" s="196">
        <f t="shared" si="19"/>
        <v>2.5399999999999898</v>
      </c>
      <c r="R296" s="201">
        <v>0.80350877192982462</v>
      </c>
      <c r="S296" s="201">
        <v>0.89628672706314616</v>
      </c>
      <c r="T296" s="201">
        <v>0.10371327293685374</v>
      </c>
      <c r="U296" s="201">
        <v>1.2066709157757483</v>
      </c>
      <c r="V296" s="201">
        <v>0.56140350877192979</v>
      </c>
    </row>
    <row r="297" spans="1:22">
      <c r="A297" s="195">
        <f t="shared" ref="A297:A360" si="20">S298</f>
        <v>0.89722962394910888</v>
      </c>
      <c r="B297" s="195">
        <f t="shared" ref="B297:B360" si="21">S298</f>
        <v>0.89722962394910888</v>
      </c>
      <c r="C297" s="196">
        <f t="shared" ref="C297:D360" si="22">Q298</f>
        <v>2.5599999999999894</v>
      </c>
      <c r="D297" s="195">
        <f t="shared" si="22"/>
        <v>0.80350877192982462</v>
      </c>
      <c r="E297" s="195">
        <f t="shared" ref="E297:G360" si="23">T298</f>
        <v>0.10277037605089112</v>
      </c>
      <c r="F297" s="195">
        <f t="shared" si="23"/>
        <v>1.2221909396433586</v>
      </c>
      <c r="G297" s="195">
        <f t="shared" si="23"/>
        <v>0.56491228070175437</v>
      </c>
      <c r="Q297" s="196">
        <f t="shared" si="19"/>
        <v>2.5499999999999896</v>
      </c>
      <c r="R297" s="201">
        <v>0.80350877192982462</v>
      </c>
      <c r="S297" s="201">
        <v>0.89672939387852735</v>
      </c>
      <c r="T297" s="201">
        <v>0.10327060612147274</v>
      </c>
      <c r="U297" s="201">
        <v>1.2139874760018616</v>
      </c>
      <c r="V297" s="201">
        <v>0.56140350877192979</v>
      </c>
    </row>
    <row r="298" spans="1:22">
      <c r="A298" s="195">
        <f t="shared" si="20"/>
        <v>0.8977079523954149</v>
      </c>
      <c r="B298" s="195">
        <f t="shared" si="21"/>
        <v>0.8977079523954149</v>
      </c>
      <c r="C298" s="196">
        <f t="shared" si="22"/>
        <v>2.5699999999999892</v>
      </c>
      <c r="D298" s="195">
        <f t="shared" si="22"/>
        <v>0.80350877192982462</v>
      </c>
      <c r="E298" s="195">
        <f t="shared" si="23"/>
        <v>0.10229204760458514</v>
      </c>
      <c r="F298" s="195">
        <f t="shared" si="23"/>
        <v>1.2301074707276158</v>
      </c>
      <c r="G298" s="195">
        <f t="shared" si="23"/>
        <v>0.56491228070175437</v>
      </c>
      <c r="Q298" s="196">
        <f t="shared" si="19"/>
        <v>2.5599999999999894</v>
      </c>
      <c r="R298" s="201">
        <v>0.80350877192982462</v>
      </c>
      <c r="S298" s="201">
        <v>0.89722962394910888</v>
      </c>
      <c r="T298" s="201">
        <v>0.10277037605089112</v>
      </c>
      <c r="U298" s="201">
        <v>1.2221909396433586</v>
      </c>
      <c r="V298" s="201">
        <v>0.56491228070175437</v>
      </c>
    </row>
    <row r="299" spans="1:22">
      <c r="A299" s="195">
        <f t="shared" si="20"/>
        <v>0.89813689575818467</v>
      </c>
      <c r="B299" s="195">
        <f t="shared" si="21"/>
        <v>0.89813689575818467</v>
      </c>
      <c r="C299" s="196">
        <f t="shared" si="22"/>
        <v>2.579999999999989</v>
      </c>
      <c r="D299" s="195">
        <f t="shared" si="22"/>
        <v>0.80701754385964908</v>
      </c>
      <c r="E299" s="195">
        <f t="shared" si="23"/>
        <v>0.10186310424181534</v>
      </c>
      <c r="F299" s="195">
        <f t="shared" si="23"/>
        <v>1.2374282057523371</v>
      </c>
      <c r="G299" s="195">
        <f t="shared" si="23"/>
        <v>0.56491228070175437</v>
      </c>
      <c r="Q299" s="196">
        <f t="shared" si="19"/>
        <v>2.5699999999999892</v>
      </c>
      <c r="R299" s="201">
        <v>0.80350877192982462</v>
      </c>
      <c r="S299" s="201">
        <v>0.8977079523954149</v>
      </c>
      <c r="T299" s="201">
        <v>0.10229204760458514</v>
      </c>
      <c r="U299" s="201">
        <v>1.2301074707276158</v>
      </c>
      <c r="V299" s="201">
        <v>0.56491228070175437</v>
      </c>
    </row>
    <row r="300" spans="1:22">
      <c r="A300" s="195">
        <f t="shared" si="20"/>
        <v>0.89862661237625296</v>
      </c>
      <c r="B300" s="195">
        <f t="shared" si="21"/>
        <v>0.89862661237625296</v>
      </c>
      <c r="C300" s="196">
        <f t="shared" si="22"/>
        <v>2.5899999999999888</v>
      </c>
      <c r="D300" s="195">
        <f t="shared" si="22"/>
        <v>0.80701754385964908</v>
      </c>
      <c r="E300" s="195">
        <f t="shared" si="23"/>
        <v>0.10137338762374699</v>
      </c>
      <c r="F300" s="195">
        <f t="shared" si="23"/>
        <v>1.245642182846348</v>
      </c>
      <c r="G300" s="195">
        <f t="shared" si="23"/>
        <v>0.56491228070175437</v>
      </c>
      <c r="Q300" s="196">
        <f t="shared" ref="Q300:Q363" si="24">Q299+0.01</f>
        <v>2.579999999999989</v>
      </c>
      <c r="R300" s="201">
        <v>0.80701754385964908</v>
      </c>
      <c r="S300" s="201">
        <v>0.89813689575818467</v>
      </c>
      <c r="T300" s="201">
        <v>0.10186310424181534</v>
      </c>
      <c r="U300" s="201">
        <v>1.2374282057523371</v>
      </c>
      <c r="V300" s="201">
        <v>0.56491228070175437</v>
      </c>
    </row>
    <row r="301" spans="1:22">
      <c r="A301" s="195">
        <f t="shared" si="20"/>
        <v>0.89906926274772414</v>
      </c>
      <c r="B301" s="195">
        <f t="shared" si="21"/>
        <v>0.89906926274772414</v>
      </c>
      <c r="C301" s="196">
        <f t="shared" si="22"/>
        <v>2.5999999999999885</v>
      </c>
      <c r="D301" s="195">
        <f t="shared" si="22"/>
        <v>0.81052631578947365</v>
      </c>
      <c r="E301" s="195">
        <f t="shared" si="23"/>
        <v>0.10093073725227582</v>
      </c>
      <c r="F301" s="195">
        <f t="shared" si="23"/>
        <v>1.2533088079456749</v>
      </c>
      <c r="G301" s="195">
        <f t="shared" si="23"/>
        <v>0.56842105263157894</v>
      </c>
      <c r="Q301" s="196">
        <f t="shared" si="24"/>
        <v>2.5899999999999888</v>
      </c>
      <c r="R301" s="201">
        <v>0.80701754385964908</v>
      </c>
      <c r="S301" s="201">
        <v>0.89862661237625296</v>
      </c>
      <c r="T301" s="201">
        <v>0.10137338762374699</v>
      </c>
      <c r="U301" s="201">
        <v>1.245642182846348</v>
      </c>
      <c r="V301" s="201">
        <v>0.56491228070175437</v>
      </c>
    </row>
    <row r="302" spans="1:22">
      <c r="A302" s="195">
        <f t="shared" si="20"/>
        <v>0.89950715645566415</v>
      </c>
      <c r="B302" s="195">
        <f t="shared" si="21"/>
        <v>0.89950715645566415</v>
      </c>
      <c r="C302" s="196">
        <f t="shared" si="22"/>
        <v>2.6099999999999883</v>
      </c>
      <c r="D302" s="195">
        <f t="shared" si="22"/>
        <v>0.81052631578947365</v>
      </c>
      <c r="E302" s="195">
        <f t="shared" si="23"/>
        <v>0.10049284354433589</v>
      </c>
      <c r="F302" s="195">
        <f t="shared" si="23"/>
        <v>1.2610264488995906</v>
      </c>
      <c r="G302" s="195">
        <f t="shared" si="23"/>
        <v>0.56842105263157894</v>
      </c>
      <c r="Q302" s="196">
        <f t="shared" si="24"/>
        <v>2.5999999999999885</v>
      </c>
      <c r="R302" s="201">
        <v>0.81052631578947365</v>
      </c>
      <c r="S302" s="201">
        <v>0.89906926274772414</v>
      </c>
      <c r="T302" s="201">
        <v>0.10093073725227582</v>
      </c>
      <c r="U302" s="201">
        <v>1.2533088079456749</v>
      </c>
      <c r="V302" s="201">
        <v>0.56842105263157894</v>
      </c>
    </row>
    <row r="303" spans="1:22">
      <c r="A303" s="195">
        <f t="shared" si="20"/>
        <v>0.89996854983266172</v>
      </c>
      <c r="B303" s="195">
        <f t="shared" si="21"/>
        <v>0.89996854983266172</v>
      </c>
      <c r="C303" s="196">
        <f t="shared" si="22"/>
        <v>2.6199999999999881</v>
      </c>
      <c r="D303" s="195">
        <f t="shared" si="22"/>
        <v>0.81052631578947365</v>
      </c>
      <c r="E303" s="195">
        <f t="shared" si="23"/>
        <v>0.1000314501673383</v>
      </c>
      <c r="F303" s="195">
        <f t="shared" si="23"/>
        <v>1.2689187008053682</v>
      </c>
      <c r="G303" s="195">
        <f t="shared" si="23"/>
        <v>0.56842105263157894</v>
      </c>
      <c r="Q303" s="196">
        <f t="shared" si="24"/>
        <v>2.6099999999999883</v>
      </c>
      <c r="R303" s="201">
        <v>0.81052631578947365</v>
      </c>
      <c r="S303" s="201">
        <v>0.89950715645566415</v>
      </c>
      <c r="T303" s="201">
        <v>0.10049284354433589</v>
      </c>
      <c r="U303" s="201">
        <v>1.2610264488995906</v>
      </c>
      <c r="V303" s="201">
        <v>0.56842105263157894</v>
      </c>
    </row>
    <row r="304" spans="1:22">
      <c r="A304" s="195">
        <f t="shared" si="20"/>
        <v>0.90042402203320371</v>
      </c>
      <c r="B304" s="195">
        <f t="shared" si="21"/>
        <v>0.90042402203320371</v>
      </c>
      <c r="C304" s="196">
        <f t="shared" si="22"/>
        <v>2.6299999999999879</v>
      </c>
      <c r="D304" s="195">
        <f t="shared" si="22"/>
        <v>0.81052631578947365</v>
      </c>
      <c r="E304" s="195">
        <f t="shared" si="23"/>
        <v>9.9575977966796181E-2</v>
      </c>
      <c r="F304" s="195">
        <f t="shared" si="23"/>
        <v>1.2768580881353897</v>
      </c>
      <c r="G304" s="195">
        <f t="shared" si="23"/>
        <v>0.57192982456140351</v>
      </c>
      <c r="Q304" s="196">
        <f t="shared" si="24"/>
        <v>2.6199999999999881</v>
      </c>
      <c r="R304" s="201">
        <v>0.81052631578947365</v>
      </c>
      <c r="S304" s="201">
        <v>0.89996854983266172</v>
      </c>
      <c r="T304" s="201">
        <v>0.1000314501673383</v>
      </c>
      <c r="U304" s="201">
        <v>1.2689187008053682</v>
      </c>
      <c r="V304" s="201">
        <v>0.56842105263157894</v>
      </c>
    </row>
    <row r="305" spans="1:22">
      <c r="A305" s="195">
        <f t="shared" si="20"/>
        <v>0.90090349854852425</v>
      </c>
      <c r="B305" s="195">
        <f t="shared" si="21"/>
        <v>0.90090349854852425</v>
      </c>
      <c r="C305" s="196">
        <f t="shared" si="22"/>
        <v>2.6399999999999877</v>
      </c>
      <c r="D305" s="195">
        <f t="shared" si="22"/>
        <v>0.81052631578947365</v>
      </c>
      <c r="E305" s="195">
        <f t="shared" si="23"/>
        <v>9.9096501451475763E-2</v>
      </c>
      <c r="F305" s="195">
        <f t="shared" si="23"/>
        <v>1.2851285645232065</v>
      </c>
      <c r="G305" s="195">
        <f t="shared" si="23"/>
        <v>0.57192982456140351</v>
      </c>
      <c r="Q305" s="196">
        <f t="shared" si="24"/>
        <v>2.6299999999999879</v>
      </c>
      <c r="R305" s="201">
        <v>0.81052631578947365</v>
      </c>
      <c r="S305" s="201">
        <v>0.90042402203320371</v>
      </c>
      <c r="T305" s="201">
        <v>9.9575977966796181E-2</v>
      </c>
      <c r="U305" s="201">
        <v>1.2768580881353897</v>
      </c>
      <c r="V305" s="201">
        <v>0.57192982456140351</v>
      </c>
    </row>
    <row r="306" spans="1:22">
      <c r="A306" s="195">
        <f t="shared" si="20"/>
        <v>0.90131522508777129</v>
      </c>
      <c r="B306" s="195">
        <f t="shared" si="21"/>
        <v>0.90131522508777129</v>
      </c>
      <c r="C306" s="196">
        <f t="shared" si="22"/>
        <v>2.6499999999999875</v>
      </c>
      <c r="D306" s="195">
        <f t="shared" si="22"/>
        <v>0.81403508771929822</v>
      </c>
      <c r="E306" s="195">
        <f t="shared" si="23"/>
        <v>9.8684774912228559E-2</v>
      </c>
      <c r="F306" s="195">
        <f t="shared" si="23"/>
        <v>1.2924202571803911</v>
      </c>
      <c r="G306" s="195">
        <f t="shared" si="23"/>
        <v>0.57192982456140351</v>
      </c>
      <c r="Q306" s="196">
        <f t="shared" si="24"/>
        <v>2.6399999999999877</v>
      </c>
      <c r="R306" s="201">
        <v>0.81052631578947365</v>
      </c>
      <c r="S306" s="201">
        <v>0.90090349854852425</v>
      </c>
      <c r="T306" s="201">
        <v>9.9096501451475763E-2</v>
      </c>
      <c r="U306" s="201">
        <v>1.2851285645232065</v>
      </c>
      <c r="V306" s="201">
        <v>0.57192982456140351</v>
      </c>
    </row>
    <row r="307" spans="1:22">
      <c r="A307" s="195">
        <f t="shared" si="20"/>
        <v>0.9017438564440472</v>
      </c>
      <c r="B307" s="195">
        <f t="shared" si="21"/>
        <v>0.9017438564440472</v>
      </c>
      <c r="C307" s="196">
        <f t="shared" si="22"/>
        <v>2.6599999999999873</v>
      </c>
      <c r="D307" s="195">
        <f t="shared" si="22"/>
        <v>0.81403508771929822</v>
      </c>
      <c r="E307" s="195">
        <f t="shared" si="23"/>
        <v>9.8256143555952899E-2</v>
      </c>
      <c r="F307" s="195">
        <f t="shared" si="23"/>
        <v>1.3001009012949136</v>
      </c>
      <c r="G307" s="195">
        <f t="shared" si="23"/>
        <v>0.57192982456140351</v>
      </c>
      <c r="Q307" s="196">
        <f t="shared" si="24"/>
        <v>2.6499999999999875</v>
      </c>
      <c r="R307" s="201">
        <v>0.81403508771929822</v>
      </c>
      <c r="S307" s="201">
        <v>0.90131522508777129</v>
      </c>
      <c r="T307" s="201">
        <v>9.8684774912228559E-2</v>
      </c>
      <c r="U307" s="201">
        <v>1.2924202571803911</v>
      </c>
      <c r="V307" s="201">
        <v>0.57192982456140351</v>
      </c>
    </row>
    <row r="308" spans="1:22">
      <c r="A308" s="195">
        <f t="shared" si="20"/>
        <v>0.90219821223809615</v>
      </c>
      <c r="B308" s="195">
        <f t="shared" si="21"/>
        <v>0.90219821223809615</v>
      </c>
      <c r="C308" s="196">
        <f t="shared" si="22"/>
        <v>2.6699999999999871</v>
      </c>
      <c r="D308" s="195">
        <f t="shared" si="22"/>
        <v>0.81754385964912279</v>
      </c>
      <c r="E308" s="195">
        <f t="shared" si="23"/>
        <v>9.780178776190393E-2</v>
      </c>
      <c r="F308" s="195">
        <f t="shared" si="23"/>
        <v>1.3083502392129438</v>
      </c>
      <c r="G308" s="195">
        <f t="shared" si="23"/>
        <v>0.57543859649122808</v>
      </c>
      <c r="Q308" s="196">
        <f t="shared" si="24"/>
        <v>2.6599999999999873</v>
      </c>
      <c r="R308" s="201">
        <v>0.81403508771929822</v>
      </c>
      <c r="S308" s="201">
        <v>0.9017438564440472</v>
      </c>
      <c r="T308" s="201">
        <v>9.8256143555952899E-2</v>
      </c>
      <c r="U308" s="201">
        <v>1.3001009012949136</v>
      </c>
      <c r="V308" s="201">
        <v>0.57192982456140351</v>
      </c>
    </row>
    <row r="309" spans="1:22">
      <c r="A309" s="195">
        <f t="shared" si="20"/>
        <v>0.90258962597247494</v>
      </c>
      <c r="B309" s="195">
        <f t="shared" si="21"/>
        <v>0.90258962597247494</v>
      </c>
      <c r="C309" s="196">
        <f t="shared" si="22"/>
        <v>2.6799999999999868</v>
      </c>
      <c r="D309" s="195">
        <f t="shared" si="22"/>
        <v>0.81754385964912279</v>
      </c>
      <c r="E309" s="195">
        <f t="shared" si="23"/>
        <v>9.7410374027525198E-2</v>
      </c>
      <c r="F309" s="195">
        <f t="shared" si="23"/>
        <v>1.316114360140421</v>
      </c>
      <c r="G309" s="195">
        <f t="shared" si="23"/>
        <v>0.57543859649122808</v>
      </c>
      <c r="Q309" s="196">
        <f t="shared" si="24"/>
        <v>2.6699999999999871</v>
      </c>
      <c r="R309" s="201">
        <v>0.81754385964912279</v>
      </c>
      <c r="S309" s="201">
        <v>0.90219821223809615</v>
      </c>
      <c r="T309" s="201">
        <v>9.780178776190393E-2</v>
      </c>
      <c r="U309" s="201">
        <v>1.3083502392129438</v>
      </c>
      <c r="V309" s="201">
        <v>0.57543859649122808</v>
      </c>
    </row>
    <row r="310" spans="1:22">
      <c r="A310" s="195">
        <f t="shared" si="20"/>
        <v>0.90296653114238534</v>
      </c>
      <c r="B310" s="195">
        <f t="shared" si="21"/>
        <v>0.90296653114238534</v>
      </c>
      <c r="C310" s="196">
        <f t="shared" si="22"/>
        <v>2.6899999999999866</v>
      </c>
      <c r="D310" s="195">
        <f t="shared" si="22"/>
        <v>0.81754385964912279</v>
      </c>
      <c r="E310" s="195">
        <f t="shared" si="23"/>
        <v>9.7033468857614796E-2</v>
      </c>
      <c r="F310" s="195">
        <f t="shared" si="23"/>
        <v>1.3234966820120049</v>
      </c>
      <c r="G310" s="195">
        <f t="shared" si="23"/>
        <v>0.57543859649122808</v>
      </c>
      <c r="Q310" s="196">
        <f t="shared" si="24"/>
        <v>2.6799999999999868</v>
      </c>
      <c r="R310" s="201">
        <v>0.81754385964912279</v>
      </c>
      <c r="S310" s="201">
        <v>0.90258962597247494</v>
      </c>
      <c r="T310" s="201">
        <v>9.7410374027525198E-2</v>
      </c>
      <c r="U310" s="201">
        <v>1.316114360140421</v>
      </c>
      <c r="V310" s="201">
        <v>0.57543859649122808</v>
      </c>
    </row>
    <row r="311" spans="1:22">
      <c r="A311" s="195">
        <f t="shared" si="20"/>
        <v>0.90334923012780288</v>
      </c>
      <c r="B311" s="195">
        <f t="shared" si="21"/>
        <v>0.90334923012780288</v>
      </c>
      <c r="C311" s="196">
        <f t="shared" si="22"/>
        <v>2.6999999999999864</v>
      </c>
      <c r="D311" s="195">
        <f t="shared" si="22"/>
        <v>0.82105263157894737</v>
      </c>
      <c r="E311" s="195">
        <f t="shared" si="23"/>
        <v>9.665076987219727E-2</v>
      </c>
      <c r="F311" s="195">
        <f t="shared" si="23"/>
        <v>1.3321032607984311</v>
      </c>
      <c r="G311" s="195">
        <f t="shared" si="23"/>
        <v>0.57543859649122808</v>
      </c>
      <c r="Q311" s="196">
        <f t="shared" si="24"/>
        <v>2.6899999999999866</v>
      </c>
      <c r="R311" s="201">
        <v>0.81754385964912279</v>
      </c>
      <c r="S311" s="201">
        <v>0.90296653114238534</v>
      </c>
      <c r="T311" s="201">
        <v>9.7033468857614796E-2</v>
      </c>
      <c r="U311" s="201">
        <v>1.3234966820120049</v>
      </c>
      <c r="V311" s="201">
        <v>0.57543859649122808</v>
      </c>
    </row>
    <row r="312" spans="1:22">
      <c r="A312" s="195">
        <f t="shared" si="20"/>
        <v>0.90365254113012028</v>
      </c>
      <c r="B312" s="195">
        <f t="shared" si="21"/>
        <v>0.90365254113012028</v>
      </c>
      <c r="C312" s="196">
        <f t="shared" si="22"/>
        <v>2.7099999999999862</v>
      </c>
      <c r="D312" s="195">
        <f t="shared" si="22"/>
        <v>0.82105263157894737</v>
      </c>
      <c r="E312" s="195">
        <f t="shared" si="23"/>
        <v>9.6347458869879748E-2</v>
      </c>
      <c r="F312" s="195">
        <f t="shared" si="23"/>
        <v>1.3399554844579697</v>
      </c>
      <c r="G312" s="195">
        <f t="shared" si="23"/>
        <v>0.57894736842105265</v>
      </c>
      <c r="Q312" s="196">
        <f t="shared" si="24"/>
        <v>2.6999999999999864</v>
      </c>
      <c r="R312" s="201">
        <v>0.82105263157894737</v>
      </c>
      <c r="S312" s="201">
        <v>0.90334923012780288</v>
      </c>
      <c r="T312" s="201">
        <v>9.665076987219727E-2</v>
      </c>
      <c r="U312" s="201">
        <v>1.3321032607984311</v>
      </c>
      <c r="V312" s="201">
        <v>0.57543859649122808</v>
      </c>
    </row>
    <row r="313" spans="1:22">
      <c r="A313" s="195">
        <f t="shared" si="20"/>
        <v>0.90394071234028062</v>
      </c>
      <c r="B313" s="195">
        <f t="shared" si="21"/>
        <v>0.90394071234028062</v>
      </c>
      <c r="C313" s="196">
        <f t="shared" si="22"/>
        <v>2.719999999999986</v>
      </c>
      <c r="D313" s="195">
        <f t="shared" si="22"/>
        <v>0.82105263157894737</v>
      </c>
      <c r="E313" s="195">
        <f t="shared" si="23"/>
        <v>9.6059287659719453E-2</v>
      </c>
      <c r="F313" s="195">
        <f t="shared" si="23"/>
        <v>1.3473707324442428</v>
      </c>
      <c r="G313" s="195">
        <f t="shared" si="23"/>
        <v>0.58245614035087723</v>
      </c>
      <c r="Q313" s="196">
        <f t="shared" si="24"/>
        <v>2.7099999999999862</v>
      </c>
      <c r="R313" s="201">
        <v>0.82105263157894737</v>
      </c>
      <c r="S313" s="201">
        <v>0.90365254113012028</v>
      </c>
      <c r="T313" s="201">
        <v>9.6347458869879748E-2</v>
      </c>
      <c r="U313" s="201">
        <v>1.3399554844579697</v>
      </c>
      <c r="V313" s="201">
        <v>0.57894736842105265</v>
      </c>
    </row>
    <row r="314" spans="1:22">
      <c r="A314" s="195">
        <f t="shared" si="20"/>
        <v>0.90427467215936475</v>
      </c>
      <c r="B314" s="195">
        <f t="shared" si="21"/>
        <v>0.90427467215936475</v>
      </c>
      <c r="C314" s="196">
        <f t="shared" si="22"/>
        <v>2.7299999999999858</v>
      </c>
      <c r="D314" s="195">
        <f t="shared" si="22"/>
        <v>0.82105263157894737</v>
      </c>
      <c r="E314" s="195">
        <f t="shared" si="23"/>
        <v>9.5725327840635283E-2</v>
      </c>
      <c r="F314" s="195">
        <f t="shared" si="23"/>
        <v>1.3557404663372361</v>
      </c>
      <c r="G314" s="195">
        <f t="shared" si="23"/>
        <v>0.58245614035087723</v>
      </c>
      <c r="Q314" s="196">
        <f t="shared" si="24"/>
        <v>2.719999999999986</v>
      </c>
      <c r="R314" s="201">
        <v>0.82105263157894737</v>
      </c>
      <c r="S314" s="201">
        <v>0.90394071234028062</v>
      </c>
      <c r="T314" s="201">
        <v>9.6059287659719453E-2</v>
      </c>
      <c r="U314" s="201">
        <v>1.3473707324442428</v>
      </c>
      <c r="V314" s="201">
        <v>0.58245614035087723</v>
      </c>
    </row>
    <row r="315" spans="1:22">
      <c r="A315" s="195">
        <f t="shared" si="20"/>
        <v>0.90457672154738067</v>
      </c>
      <c r="B315" s="195">
        <f t="shared" si="21"/>
        <v>0.90457672154738067</v>
      </c>
      <c r="C315" s="196">
        <f t="shared" si="22"/>
        <v>2.7399999999999856</v>
      </c>
      <c r="D315" s="195">
        <f t="shared" si="22"/>
        <v>0.82105263157894737</v>
      </c>
      <c r="E315" s="195">
        <f t="shared" si="23"/>
        <v>9.5423278452619373E-2</v>
      </c>
      <c r="F315" s="195">
        <f t="shared" si="23"/>
        <v>1.3635476924200187</v>
      </c>
      <c r="G315" s="195">
        <f t="shared" si="23"/>
        <v>0.58245614035087723</v>
      </c>
      <c r="Q315" s="196">
        <f t="shared" si="24"/>
        <v>2.7299999999999858</v>
      </c>
      <c r="R315" s="201">
        <v>0.82105263157894737</v>
      </c>
      <c r="S315" s="201">
        <v>0.90427467215936475</v>
      </c>
      <c r="T315" s="201">
        <v>9.5725327840635283E-2</v>
      </c>
      <c r="U315" s="201">
        <v>1.3557404663372361</v>
      </c>
      <c r="V315" s="201">
        <v>0.58245614035087723</v>
      </c>
    </row>
    <row r="316" spans="1:22">
      <c r="A316" s="195">
        <f t="shared" si="20"/>
        <v>0.90491194298076649</v>
      </c>
      <c r="B316" s="195">
        <f t="shared" si="21"/>
        <v>0.90491194298076649</v>
      </c>
      <c r="C316" s="196">
        <f t="shared" si="22"/>
        <v>2.7499999999999853</v>
      </c>
      <c r="D316" s="195">
        <f t="shared" si="22"/>
        <v>0.82105263157894737</v>
      </c>
      <c r="E316" s="195">
        <f t="shared" si="23"/>
        <v>9.5088057019233618E-2</v>
      </c>
      <c r="F316" s="195">
        <f t="shared" si="23"/>
        <v>1.3719624238897699</v>
      </c>
      <c r="G316" s="195">
        <f t="shared" si="23"/>
        <v>0.58245614035087723</v>
      </c>
      <c r="Q316" s="196">
        <f t="shared" si="24"/>
        <v>2.7399999999999856</v>
      </c>
      <c r="R316" s="201">
        <v>0.82105263157894737</v>
      </c>
      <c r="S316" s="201">
        <v>0.90457672154738067</v>
      </c>
      <c r="T316" s="201">
        <v>9.5423278452619373E-2</v>
      </c>
      <c r="U316" s="201">
        <v>1.3635476924200187</v>
      </c>
      <c r="V316" s="201">
        <v>0.58245614035087723</v>
      </c>
    </row>
    <row r="317" spans="1:22">
      <c r="A317" s="195">
        <f t="shared" si="20"/>
        <v>0.90520431999247009</v>
      </c>
      <c r="B317" s="195">
        <f t="shared" si="21"/>
        <v>0.90520431999247009</v>
      </c>
      <c r="C317" s="196">
        <f t="shared" si="22"/>
        <v>2.7599999999999851</v>
      </c>
      <c r="D317" s="195">
        <f t="shared" si="22"/>
        <v>0.82105263157894737</v>
      </c>
      <c r="E317" s="195">
        <f t="shared" si="23"/>
        <v>9.4795680007529942E-2</v>
      </c>
      <c r="F317" s="195">
        <f t="shared" si="23"/>
        <v>1.3794292739195613</v>
      </c>
      <c r="G317" s="195">
        <f t="shared" si="23"/>
        <v>0.58245614035087723</v>
      </c>
      <c r="Q317" s="196">
        <f t="shared" si="24"/>
        <v>2.7499999999999853</v>
      </c>
      <c r="R317" s="201">
        <v>0.82105263157894737</v>
      </c>
      <c r="S317" s="201">
        <v>0.90491194298076649</v>
      </c>
      <c r="T317" s="201">
        <v>9.5088057019233618E-2</v>
      </c>
      <c r="U317" s="201">
        <v>1.3719624238897699</v>
      </c>
      <c r="V317" s="201">
        <v>0.58245614035087723</v>
      </c>
    </row>
    <row r="318" spans="1:22">
      <c r="A318" s="195">
        <f t="shared" si="20"/>
        <v>0.9055191533890119</v>
      </c>
      <c r="B318" s="195">
        <f t="shared" si="21"/>
        <v>0.9055191533890119</v>
      </c>
      <c r="C318" s="196">
        <f t="shared" si="22"/>
        <v>2.7699999999999849</v>
      </c>
      <c r="D318" s="195">
        <f t="shared" si="22"/>
        <v>0.82456140350877194</v>
      </c>
      <c r="E318" s="195">
        <f t="shared" si="23"/>
        <v>9.4480846610988073E-2</v>
      </c>
      <c r="F318" s="195">
        <f t="shared" si="23"/>
        <v>1.3875093000535821</v>
      </c>
      <c r="G318" s="195">
        <f t="shared" si="23"/>
        <v>0.58245614035087723</v>
      </c>
      <c r="Q318" s="196">
        <f t="shared" si="24"/>
        <v>2.7599999999999851</v>
      </c>
      <c r="R318" s="201">
        <v>0.82105263157894737</v>
      </c>
      <c r="S318" s="201">
        <v>0.90520431999247009</v>
      </c>
      <c r="T318" s="201">
        <v>9.4795680007529942E-2</v>
      </c>
      <c r="U318" s="201">
        <v>1.3794292739195613</v>
      </c>
      <c r="V318" s="201">
        <v>0.58245614035087723</v>
      </c>
    </row>
    <row r="319" spans="1:22">
      <c r="A319" s="195">
        <f t="shared" si="20"/>
        <v>0.90581253128139483</v>
      </c>
      <c r="B319" s="195">
        <f t="shared" si="21"/>
        <v>0.90581253128139483</v>
      </c>
      <c r="C319" s="196">
        <f t="shared" si="22"/>
        <v>2.7799999999999847</v>
      </c>
      <c r="D319" s="195">
        <f t="shared" si="22"/>
        <v>0.82456140350877194</v>
      </c>
      <c r="E319" s="195">
        <f t="shared" si="23"/>
        <v>9.418746871860513E-2</v>
      </c>
      <c r="F319" s="195">
        <f t="shared" si="23"/>
        <v>1.3959658750643358</v>
      </c>
      <c r="G319" s="195">
        <f t="shared" si="23"/>
        <v>0.58245614035087723</v>
      </c>
      <c r="Q319" s="196">
        <f t="shared" si="24"/>
        <v>2.7699999999999849</v>
      </c>
      <c r="R319" s="201">
        <v>0.82456140350877194</v>
      </c>
      <c r="S319" s="201">
        <v>0.9055191533890119</v>
      </c>
      <c r="T319" s="201">
        <v>9.4480846610988073E-2</v>
      </c>
      <c r="U319" s="201">
        <v>1.3875093000535821</v>
      </c>
      <c r="V319" s="201">
        <v>0.58245614035087723</v>
      </c>
    </row>
    <row r="320" spans="1:22">
      <c r="A320" s="195">
        <f t="shared" si="20"/>
        <v>0.90607315766650842</v>
      </c>
      <c r="B320" s="195">
        <f t="shared" si="21"/>
        <v>0.90607315766650842</v>
      </c>
      <c r="C320" s="196">
        <f t="shared" si="22"/>
        <v>2.7899999999999845</v>
      </c>
      <c r="D320" s="195">
        <f t="shared" si="22"/>
        <v>0.82456140350877194</v>
      </c>
      <c r="E320" s="195">
        <f t="shared" si="23"/>
        <v>9.3926842333491536E-2</v>
      </c>
      <c r="F320" s="195">
        <f t="shared" si="23"/>
        <v>1.4038145241500213</v>
      </c>
      <c r="G320" s="195">
        <f t="shared" si="23"/>
        <v>0.58245614035087723</v>
      </c>
      <c r="Q320" s="196">
        <f t="shared" si="24"/>
        <v>2.7799999999999847</v>
      </c>
      <c r="R320" s="201">
        <v>0.82456140350877194</v>
      </c>
      <c r="S320" s="201">
        <v>0.90581253128139483</v>
      </c>
      <c r="T320" s="201">
        <v>9.418746871860513E-2</v>
      </c>
      <c r="U320" s="201">
        <v>1.3959658750643358</v>
      </c>
      <c r="V320" s="201">
        <v>0.58245614035087723</v>
      </c>
    </row>
    <row r="321" spans="1:22">
      <c r="A321" s="195">
        <f t="shared" si="20"/>
        <v>0.90632146186473828</v>
      </c>
      <c r="B321" s="195">
        <f t="shared" si="21"/>
        <v>0.90632146186473828</v>
      </c>
      <c r="C321" s="196">
        <f t="shared" si="22"/>
        <v>2.7999999999999843</v>
      </c>
      <c r="D321" s="195">
        <f t="shared" si="22"/>
        <v>0.82456140350877194</v>
      </c>
      <c r="E321" s="195">
        <f t="shared" si="23"/>
        <v>9.3678538135261544E-2</v>
      </c>
      <c r="F321" s="195">
        <f t="shared" si="23"/>
        <v>1.4112696391482236</v>
      </c>
      <c r="G321" s="195">
        <f t="shared" si="23"/>
        <v>0.58245614035087723</v>
      </c>
      <c r="Q321" s="196">
        <f t="shared" si="24"/>
        <v>2.7899999999999845</v>
      </c>
      <c r="R321" s="201">
        <v>0.82456140350877194</v>
      </c>
      <c r="S321" s="201">
        <v>0.90607315766650842</v>
      </c>
      <c r="T321" s="201">
        <v>9.3926842333491536E-2</v>
      </c>
      <c r="U321" s="201">
        <v>1.4038145241500213</v>
      </c>
      <c r="V321" s="201">
        <v>0.58245614035087723</v>
      </c>
    </row>
    <row r="322" spans="1:22">
      <c r="A322" s="195">
        <f t="shared" si="20"/>
        <v>0.90661483975712154</v>
      </c>
      <c r="B322" s="195">
        <f t="shared" si="21"/>
        <v>0.90661483975712154</v>
      </c>
      <c r="C322" s="196">
        <f t="shared" si="22"/>
        <v>2.8099999999999841</v>
      </c>
      <c r="D322" s="195">
        <f t="shared" si="22"/>
        <v>0.82456140350877194</v>
      </c>
      <c r="E322" s="195">
        <f t="shared" si="23"/>
        <v>9.3385160242878684E-2</v>
      </c>
      <c r="F322" s="195">
        <f t="shared" si="23"/>
        <v>1.4197262141589777</v>
      </c>
      <c r="G322" s="195">
        <f t="shared" si="23"/>
        <v>0.58245614035087723</v>
      </c>
      <c r="Q322" s="196">
        <f t="shared" si="24"/>
        <v>2.7999999999999843</v>
      </c>
      <c r="R322" s="201">
        <v>0.82456140350877194</v>
      </c>
      <c r="S322" s="201">
        <v>0.90632146186473828</v>
      </c>
      <c r="T322" s="201">
        <v>9.3678538135261544E-2</v>
      </c>
      <c r="U322" s="201">
        <v>1.4112696391482236</v>
      </c>
      <c r="V322" s="201">
        <v>0.58245614035087723</v>
      </c>
    </row>
    <row r="323" spans="1:22">
      <c r="A323" s="195">
        <f t="shared" si="20"/>
        <v>0.90687546614223491</v>
      </c>
      <c r="B323" s="195">
        <f t="shared" si="21"/>
        <v>0.90687546614223491</v>
      </c>
      <c r="C323" s="196">
        <f t="shared" si="22"/>
        <v>2.8199999999999839</v>
      </c>
      <c r="D323" s="195">
        <f t="shared" si="22"/>
        <v>0.82456140350877194</v>
      </c>
      <c r="E323" s="195">
        <f t="shared" si="23"/>
        <v>9.3124533857765049E-2</v>
      </c>
      <c r="F323" s="195">
        <f t="shared" si="23"/>
        <v>1.4275748632446621</v>
      </c>
      <c r="G323" s="195">
        <f t="shared" si="23"/>
        <v>0.58245614035087723</v>
      </c>
      <c r="Q323" s="196">
        <f t="shared" si="24"/>
        <v>2.8099999999999841</v>
      </c>
      <c r="R323" s="201">
        <v>0.82456140350877194</v>
      </c>
      <c r="S323" s="201">
        <v>0.90661483975712154</v>
      </c>
      <c r="T323" s="201">
        <v>9.3385160242878684E-2</v>
      </c>
      <c r="U323" s="201">
        <v>1.4197262141589777</v>
      </c>
      <c r="V323" s="201">
        <v>0.58245614035087723</v>
      </c>
    </row>
    <row r="324" spans="1:22">
      <c r="A324" s="195">
        <f t="shared" si="20"/>
        <v>0.90714673214129204</v>
      </c>
      <c r="B324" s="195">
        <f t="shared" si="21"/>
        <v>0.90714673214129204</v>
      </c>
      <c r="C324" s="196">
        <f t="shared" si="22"/>
        <v>2.8299999999999836</v>
      </c>
      <c r="D324" s="195">
        <f t="shared" si="22"/>
        <v>0.82456140350877194</v>
      </c>
      <c r="E324" s="195">
        <f t="shared" si="23"/>
        <v>9.2853267858708011E-2</v>
      </c>
      <c r="F324" s="195">
        <f t="shared" si="23"/>
        <v>1.4353484083468644</v>
      </c>
      <c r="G324" s="195">
        <f t="shared" si="23"/>
        <v>0.58245614035087723</v>
      </c>
      <c r="Q324" s="196">
        <f t="shared" si="24"/>
        <v>2.8199999999999839</v>
      </c>
      <c r="R324" s="201">
        <v>0.82456140350877194</v>
      </c>
      <c r="S324" s="201">
        <v>0.90687546614223491</v>
      </c>
      <c r="T324" s="201">
        <v>9.3124533857765049E-2</v>
      </c>
      <c r="U324" s="201">
        <v>1.4275748632446621</v>
      </c>
      <c r="V324" s="201">
        <v>0.58245614035087723</v>
      </c>
    </row>
    <row r="325" spans="1:22">
      <c r="A325" s="195">
        <f t="shared" si="20"/>
        <v>0.90743926895747384</v>
      </c>
      <c r="B325" s="195">
        <f t="shared" si="21"/>
        <v>0.90743926895747384</v>
      </c>
      <c r="C325" s="196">
        <f t="shared" si="22"/>
        <v>2.8399999999999834</v>
      </c>
      <c r="D325" s="195">
        <f t="shared" si="22"/>
        <v>0.82456140350877194</v>
      </c>
      <c r="E325" s="195">
        <f t="shared" si="23"/>
        <v>9.2560731042526156E-2</v>
      </c>
      <c r="F325" s="195">
        <f t="shared" si="23"/>
        <v>1.4437595652427615</v>
      </c>
      <c r="G325" s="195">
        <f t="shared" si="23"/>
        <v>0.58245614035087723</v>
      </c>
      <c r="Q325" s="196">
        <f t="shared" si="24"/>
        <v>2.8299999999999836</v>
      </c>
      <c r="R325" s="201">
        <v>0.82456140350877194</v>
      </c>
      <c r="S325" s="201">
        <v>0.90714673214129204</v>
      </c>
      <c r="T325" s="201">
        <v>9.2853267858708011E-2</v>
      </c>
      <c r="U325" s="201">
        <v>1.4353484083468644</v>
      </c>
      <c r="V325" s="201">
        <v>0.58245614035087723</v>
      </c>
    </row>
    <row r="326" spans="1:22">
      <c r="A326" s="195">
        <f t="shared" si="20"/>
        <v>0.90770073641878846</v>
      </c>
      <c r="B326" s="195">
        <f t="shared" si="21"/>
        <v>0.90770073641878846</v>
      </c>
      <c r="C326" s="196">
        <f t="shared" si="22"/>
        <v>2.8499999999999832</v>
      </c>
      <c r="D326" s="195">
        <f t="shared" si="22"/>
        <v>0.82456140350877194</v>
      </c>
      <c r="E326" s="195">
        <f t="shared" si="23"/>
        <v>9.2299263581211516E-2</v>
      </c>
      <c r="F326" s="195">
        <f t="shared" si="23"/>
        <v>1.4516536324433034</v>
      </c>
      <c r="G326" s="195">
        <f t="shared" si="23"/>
        <v>0.5859649122807018</v>
      </c>
      <c r="Q326" s="196">
        <f t="shared" si="24"/>
        <v>2.8399999999999834</v>
      </c>
      <c r="R326" s="201">
        <v>0.82456140350877194</v>
      </c>
      <c r="S326" s="201">
        <v>0.90743926895747384</v>
      </c>
      <c r="T326" s="201">
        <v>9.2560731042526156E-2</v>
      </c>
      <c r="U326" s="201">
        <v>1.4437595652427615</v>
      </c>
      <c r="V326" s="201">
        <v>0.58245614035087723</v>
      </c>
    </row>
    <row r="327" spans="1:22">
      <c r="A327" s="195">
        <f t="shared" si="20"/>
        <v>0.90799327323497048</v>
      </c>
      <c r="B327" s="195">
        <f t="shared" si="21"/>
        <v>0.90799327323497048</v>
      </c>
      <c r="C327" s="196">
        <f t="shared" si="22"/>
        <v>2.859999999999983</v>
      </c>
      <c r="D327" s="195">
        <f t="shared" si="22"/>
        <v>0.82456140350877194</v>
      </c>
      <c r="E327" s="195">
        <f t="shared" si="23"/>
        <v>9.200672676502962E-2</v>
      </c>
      <c r="F327" s="195">
        <f t="shared" si="23"/>
        <v>1.4600647893391994</v>
      </c>
      <c r="G327" s="195">
        <f t="shared" si="23"/>
        <v>0.5859649122807018</v>
      </c>
      <c r="Q327" s="196">
        <f t="shared" si="24"/>
        <v>2.8499999999999832</v>
      </c>
      <c r="R327" s="201">
        <v>0.82456140350877194</v>
      </c>
      <c r="S327" s="201">
        <v>0.90770073641878846</v>
      </c>
      <c r="T327" s="201">
        <v>9.2299263581211516E-2</v>
      </c>
      <c r="U327" s="201">
        <v>1.4516536324433034</v>
      </c>
      <c r="V327" s="201">
        <v>0.5859649122807018</v>
      </c>
    </row>
    <row r="328" spans="1:22">
      <c r="A328" s="195">
        <f t="shared" si="20"/>
        <v>0.90824157743320022</v>
      </c>
      <c r="B328" s="195">
        <f t="shared" si="21"/>
        <v>0.90824157743320022</v>
      </c>
      <c r="C328" s="196">
        <f t="shared" si="22"/>
        <v>2.8699999999999828</v>
      </c>
      <c r="D328" s="195">
        <f t="shared" si="22"/>
        <v>0.82456140350877194</v>
      </c>
      <c r="E328" s="195">
        <f t="shared" si="23"/>
        <v>9.1758422566799683E-2</v>
      </c>
      <c r="F328" s="195">
        <f t="shared" si="23"/>
        <v>1.4675199043374016</v>
      </c>
      <c r="G328" s="195">
        <f t="shared" si="23"/>
        <v>0.5859649122807018</v>
      </c>
      <c r="Q328" s="196">
        <f t="shared" si="24"/>
        <v>2.859999999999983</v>
      </c>
      <c r="R328" s="201">
        <v>0.82456140350877194</v>
      </c>
      <c r="S328" s="201">
        <v>0.90799327323497048</v>
      </c>
      <c r="T328" s="201">
        <v>9.200672676502962E-2</v>
      </c>
      <c r="U328" s="201">
        <v>1.4600647893391994</v>
      </c>
      <c r="V328" s="201">
        <v>0.5859649122807018</v>
      </c>
    </row>
    <row r="329" spans="1:22">
      <c r="A329" s="195">
        <f t="shared" si="20"/>
        <v>0.90850304489451494</v>
      </c>
      <c r="B329" s="195">
        <f t="shared" si="21"/>
        <v>0.90850304489451494</v>
      </c>
      <c r="C329" s="196">
        <f t="shared" si="22"/>
        <v>2.8799999999999826</v>
      </c>
      <c r="D329" s="195">
        <f t="shared" si="22"/>
        <v>0.82456140350877194</v>
      </c>
      <c r="E329" s="195">
        <f t="shared" si="23"/>
        <v>9.1496955105485014E-2</v>
      </c>
      <c r="F329" s="195">
        <f t="shared" si="23"/>
        <v>1.475413971537944</v>
      </c>
      <c r="G329" s="195">
        <f t="shared" si="23"/>
        <v>0.5859649122807018</v>
      </c>
      <c r="Q329" s="196">
        <f t="shared" si="24"/>
        <v>2.8699999999999828</v>
      </c>
      <c r="R329" s="201">
        <v>0.82456140350877194</v>
      </c>
      <c r="S329" s="201">
        <v>0.90824157743320022</v>
      </c>
      <c r="T329" s="201">
        <v>9.1758422566799683E-2</v>
      </c>
      <c r="U329" s="201">
        <v>1.4675199043374016</v>
      </c>
      <c r="V329" s="201">
        <v>0.5859649122807018</v>
      </c>
    </row>
    <row r="330" spans="1:22">
      <c r="A330" s="195">
        <f t="shared" si="20"/>
        <v>0.90879558171069685</v>
      </c>
      <c r="B330" s="195">
        <f t="shared" si="21"/>
        <v>0.90879558171069685</v>
      </c>
      <c r="C330" s="196">
        <f t="shared" si="22"/>
        <v>2.8899999999999824</v>
      </c>
      <c r="D330" s="195">
        <f t="shared" si="22"/>
        <v>0.82456140350877194</v>
      </c>
      <c r="E330" s="195">
        <f t="shared" si="23"/>
        <v>9.1204418289303146E-2</v>
      </c>
      <c r="F330" s="195">
        <f t="shared" si="23"/>
        <v>1.4838251284338402</v>
      </c>
      <c r="G330" s="195">
        <f t="shared" si="23"/>
        <v>0.5859649122807018</v>
      </c>
      <c r="Q330" s="196">
        <f t="shared" si="24"/>
        <v>2.8799999999999826</v>
      </c>
      <c r="R330" s="201">
        <v>0.82456140350877194</v>
      </c>
      <c r="S330" s="201">
        <v>0.90850304489451494</v>
      </c>
      <c r="T330" s="201">
        <v>9.1496955105485014E-2</v>
      </c>
      <c r="U330" s="201">
        <v>1.475413971537944</v>
      </c>
      <c r="V330" s="201">
        <v>0.5859649122807018</v>
      </c>
    </row>
    <row r="331" spans="1:22">
      <c r="A331" s="195">
        <f t="shared" si="20"/>
        <v>0.90906684770975388</v>
      </c>
      <c r="B331" s="195">
        <f t="shared" si="21"/>
        <v>0.90906684770975388</v>
      </c>
      <c r="C331" s="196">
        <f t="shared" si="22"/>
        <v>2.8999999999999821</v>
      </c>
      <c r="D331" s="195">
        <f t="shared" si="22"/>
        <v>0.82456140350877194</v>
      </c>
      <c r="E331" s="195">
        <f t="shared" si="23"/>
        <v>9.0933152290246122E-2</v>
      </c>
      <c r="F331" s="195">
        <f t="shared" si="23"/>
        <v>1.4915986735360429</v>
      </c>
      <c r="G331" s="195">
        <f t="shared" si="23"/>
        <v>0.5859649122807018</v>
      </c>
      <c r="Q331" s="196">
        <f t="shared" si="24"/>
        <v>2.8899999999999824</v>
      </c>
      <c r="R331" s="201">
        <v>0.82456140350877194</v>
      </c>
      <c r="S331" s="201">
        <v>0.90879558171069685</v>
      </c>
      <c r="T331" s="201">
        <v>9.1204418289303146E-2</v>
      </c>
      <c r="U331" s="201">
        <v>1.4838251284338402</v>
      </c>
      <c r="V331" s="201">
        <v>0.5859649122807018</v>
      </c>
    </row>
    <row r="332" spans="1:22">
      <c r="A332" s="195">
        <f t="shared" si="20"/>
        <v>0.90932747409486747</v>
      </c>
      <c r="B332" s="195">
        <f t="shared" si="21"/>
        <v>0.90932747409486747</v>
      </c>
      <c r="C332" s="196">
        <f t="shared" si="22"/>
        <v>2.9099999999999819</v>
      </c>
      <c r="D332" s="195">
        <f t="shared" si="22"/>
        <v>0.82456140350877194</v>
      </c>
      <c r="E332" s="195">
        <f t="shared" si="23"/>
        <v>9.0672525905132514E-2</v>
      </c>
      <c r="F332" s="195">
        <f t="shared" si="23"/>
        <v>1.499447322621728</v>
      </c>
      <c r="G332" s="195">
        <f t="shared" si="23"/>
        <v>0.5859649122807018</v>
      </c>
      <c r="Q332" s="196">
        <f t="shared" si="24"/>
        <v>2.8999999999999821</v>
      </c>
      <c r="R332" s="201">
        <v>0.82456140350877194</v>
      </c>
      <c r="S332" s="201">
        <v>0.90906684770975388</v>
      </c>
      <c r="T332" s="201">
        <v>9.0933152290246122E-2</v>
      </c>
      <c r="U332" s="201">
        <v>1.4915986735360429</v>
      </c>
      <c r="V332" s="201">
        <v>0.5859649122807018</v>
      </c>
    </row>
    <row r="333" spans="1:22">
      <c r="A333" s="195">
        <f t="shared" si="20"/>
        <v>0.90962085198725051</v>
      </c>
      <c r="B333" s="195">
        <f t="shared" si="21"/>
        <v>0.90962085198725051</v>
      </c>
      <c r="C333" s="196">
        <f t="shared" si="22"/>
        <v>2.9199999999999817</v>
      </c>
      <c r="D333" s="195">
        <f t="shared" si="22"/>
        <v>0.82456140350877194</v>
      </c>
      <c r="E333" s="195">
        <f t="shared" si="23"/>
        <v>9.0379148012749613E-2</v>
      </c>
      <c r="F333" s="195">
        <f t="shared" si="23"/>
        <v>1.5079038976324823</v>
      </c>
      <c r="G333" s="195">
        <f t="shared" si="23"/>
        <v>0.5859649122807018</v>
      </c>
      <c r="Q333" s="196">
        <f t="shared" si="24"/>
        <v>2.9099999999999819</v>
      </c>
      <c r="R333" s="201">
        <v>0.82456140350877194</v>
      </c>
      <c r="S333" s="201">
        <v>0.90932747409486747</v>
      </c>
      <c r="T333" s="201">
        <v>9.0672525905132514E-2</v>
      </c>
      <c r="U333" s="201">
        <v>1.499447322621728</v>
      </c>
      <c r="V333" s="201">
        <v>0.5859649122807018</v>
      </c>
    </row>
    <row r="334" spans="1:22">
      <c r="A334" s="195">
        <f t="shared" si="20"/>
        <v>0.90988147837236411</v>
      </c>
      <c r="B334" s="195">
        <f t="shared" si="21"/>
        <v>0.90988147837236411</v>
      </c>
      <c r="C334" s="196">
        <f t="shared" si="22"/>
        <v>2.9299999999999815</v>
      </c>
      <c r="D334" s="195">
        <f t="shared" si="22"/>
        <v>0.82456140350877194</v>
      </c>
      <c r="E334" s="195">
        <f t="shared" si="23"/>
        <v>9.0118521627635978E-2</v>
      </c>
      <c r="F334" s="195">
        <f t="shared" si="23"/>
        <v>1.5157525467181663</v>
      </c>
      <c r="G334" s="195">
        <f t="shared" si="23"/>
        <v>0.58947368421052626</v>
      </c>
      <c r="Q334" s="196">
        <f t="shared" si="24"/>
        <v>2.9199999999999817</v>
      </c>
      <c r="R334" s="201">
        <v>0.82456140350877194</v>
      </c>
      <c r="S334" s="201">
        <v>0.90962085198725051</v>
      </c>
      <c r="T334" s="201">
        <v>9.0379148012749613E-2</v>
      </c>
      <c r="U334" s="201">
        <v>1.5079038976324823</v>
      </c>
      <c r="V334" s="201">
        <v>0.5859649122807018</v>
      </c>
    </row>
    <row r="335" spans="1:22">
      <c r="A335" s="195">
        <f t="shared" si="20"/>
        <v>0.9101740151885459</v>
      </c>
      <c r="B335" s="195">
        <f t="shared" si="21"/>
        <v>0.9101740151885459</v>
      </c>
      <c r="C335" s="196">
        <f t="shared" si="22"/>
        <v>2.9399999999999813</v>
      </c>
      <c r="D335" s="195">
        <f t="shared" si="22"/>
        <v>0.82456140350877194</v>
      </c>
      <c r="E335" s="195">
        <f t="shared" si="23"/>
        <v>8.982598481145411E-2</v>
      </c>
      <c r="F335" s="195">
        <f t="shared" si="23"/>
        <v>1.5241637036140634</v>
      </c>
      <c r="G335" s="195">
        <f t="shared" si="23"/>
        <v>0.58947368421052626</v>
      </c>
      <c r="Q335" s="196">
        <f t="shared" si="24"/>
        <v>2.9299999999999815</v>
      </c>
      <c r="R335" s="201">
        <v>0.82456140350877194</v>
      </c>
      <c r="S335" s="201">
        <v>0.90988147837236411</v>
      </c>
      <c r="T335" s="201">
        <v>9.0118521627635978E-2</v>
      </c>
      <c r="U335" s="201">
        <v>1.5157525467181663</v>
      </c>
      <c r="V335" s="201">
        <v>0.58947368421052626</v>
      </c>
    </row>
    <row r="336" spans="1:22">
      <c r="A336" s="195">
        <f t="shared" si="20"/>
        <v>0.91042316046297689</v>
      </c>
      <c r="B336" s="195">
        <f t="shared" si="21"/>
        <v>0.91042316046297689</v>
      </c>
      <c r="C336" s="196">
        <f t="shared" si="22"/>
        <v>2.9499999999999811</v>
      </c>
      <c r="D336" s="195">
        <f t="shared" si="22"/>
        <v>0.82456140350877194</v>
      </c>
      <c r="E336" s="195">
        <f t="shared" si="23"/>
        <v>8.957683953702314E-2</v>
      </c>
      <c r="F336" s="195">
        <f t="shared" si="23"/>
        <v>1.5316642367271234</v>
      </c>
      <c r="G336" s="195">
        <f t="shared" si="23"/>
        <v>0.58947368421052626</v>
      </c>
      <c r="Q336" s="196">
        <f t="shared" si="24"/>
        <v>2.9399999999999813</v>
      </c>
      <c r="R336" s="201">
        <v>0.82456140350877194</v>
      </c>
      <c r="S336" s="201">
        <v>0.9101740151885459</v>
      </c>
      <c r="T336" s="201">
        <v>8.982598481145411E-2</v>
      </c>
      <c r="U336" s="201">
        <v>1.5241637036140634</v>
      </c>
      <c r="V336" s="201">
        <v>0.58947368421052626</v>
      </c>
    </row>
    <row r="337" spans="1:22">
      <c r="A337" s="195">
        <f t="shared" si="20"/>
        <v>0.91068378684809048</v>
      </c>
      <c r="B337" s="195">
        <f t="shared" si="21"/>
        <v>0.91068378684809048</v>
      </c>
      <c r="C337" s="196">
        <f t="shared" si="22"/>
        <v>2.9599999999999809</v>
      </c>
      <c r="D337" s="195">
        <f t="shared" si="22"/>
        <v>0.82456140350877194</v>
      </c>
      <c r="E337" s="195">
        <f t="shared" si="23"/>
        <v>8.9316213151909504E-2</v>
      </c>
      <c r="F337" s="195">
        <f t="shared" si="23"/>
        <v>1.5395128858128062</v>
      </c>
      <c r="G337" s="195">
        <f t="shared" si="23"/>
        <v>0.59649122807017541</v>
      </c>
      <c r="Q337" s="196">
        <f t="shared" si="24"/>
        <v>2.9499999999999811</v>
      </c>
      <c r="R337" s="201">
        <v>0.82456140350877194</v>
      </c>
      <c r="S337" s="201">
        <v>0.91042316046297689</v>
      </c>
      <c r="T337" s="201">
        <v>8.957683953702314E-2</v>
      </c>
      <c r="U337" s="201">
        <v>1.5316642367271234</v>
      </c>
      <c r="V337" s="201">
        <v>0.58947368421052626</v>
      </c>
    </row>
    <row r="338" spans="1:22">
      <c r="A338" s="195">
        <f t="shared" si="20"/>
        <v>0.91098696327821582</v>
      </c>
      <c r="B338" s="195">
        <f t="shared" si="21"/>
        <v>0.91098696327821582</v>
      </c>
      <c r="C338" s="196">
        <f t="shared" si="22"/>
        <v>2.9699999999999807</v>
      </c>
      <c r="D338" s="195">
        <f t="shared" si="22"/>
        <v>0.82456140350877194</v>
      </c>
      <c r="E338" s="195">
        <f t="shared" si="23"/>
        <v>8.9013036721784219E-2</v>
      </c>
      <c r="F338" s="195">
        <f t="shared" si="23"/>
        <v>1.5478489387252221</v>
      </c>
      <c r="G338" s="195">
        <f t="shared" si="23"/>
        <v>0.6</v>
      </c>
      <c r="Q338" s="196">
        <f t="shared" si="24"/>
        <v>2.9599999999999809</v>
      </c>
      <c r="R338" s="201">
        <v>0.82456140350877194</v>
      </c>
      <c r="S338" s="201">
        <v>0.91068378684809048</v>
      </c>
      <c r="T338" s="201">
        <v>8.9316213151909504E-2</v>
      </c>
      <c r="U338" s="201">
        <v>1.5395128858128062</v>
      </c>
      <c r="V338" s="201">
        <v>0.59649122807017541</v>
      </c>
    </row>
    <row r="339" spans="1:22">
      <c r="A339" s="195">
        <f t="shared" si="20"/>
        <v>0.91120710686517514</v>
      </c>
      <c r="B339" s="195">
        <f t="shared" si="21"/>
        <v>0.91120710686517514</v>
      </c>
      <c r="C339" s="196">
        <f t="shared" si="22"/>
        <v>2.9799999999999804</v>
      </c>
      <c r="D339" s="195">
        <f t="shared" si="22"/>
        <v>0.82807017543859651</v>
      </c>
      <c r="E339" s="195">
        <f t="shared" si="23"/>
        <v>8.8792893134824968E-2</v>
      </c>
      <c r="F339" s="195">
        <f t="shared" si="23"/>
        <v>1.5557843298001195</v>
      </c>
      <c r="G339" s="195">
        <f t="shared" si="23"/>
        <v>0.6</v>
      </c>
      <c r="Q339" s="196">
        <f t="shared" si="24"/>
        <v>2.9699999999999807</v>
      </c>
      <c r="R339" s="201">
        <v>0.82456140350877194</v>
      </c>
      <c r="S339" s="201">
        <v>0.91098696327821582</v>
      </c>
      <c r="T339" s="201">
        <v>8.9013036721784219E-2</v>
      </c>
      <c r="U339" s="201">
        <v>1.5478489387252221</v>
      </c>
      <c r="V339" s="201">
        <v>0.6</v>
      </c>
    </row>
    <row r="340" spans="1:22">
      <c r="A340" s="195">
        <f t="shared" si="20"/>
        <v>0.91138089213252904</v>
      </c>
      <c r="B340" s="195">
        <f t="shared" si="21"/>
        <v>0.91138089213252904</v>
      </c>
      <c r="C340" s="196">
        <f t="shared" si="22"/>
        <v>2.9899999999999802</v>
      </c>
      <c r="D340" s="195">
        <f t="shared" si="22"/>
        <v>0.82807017543859651</v>
      </c>
      <c r="E340" s="195">
        <f t="shared" si="23"/>
        <v>8.8619107867471014E-2</v>
      </c>
      <c r="F340" s="195">
        <f t="shared" si="23"/>
        <v>1.5637198200035631</v>
      </c>
      <c r="G340" s="195">
        <f t="shared" si="23"/>
        <v>0.60350877192982455</v>
      </c>
      <c r="Q340" s="196">
        <f t="shared" si="24"/>
        <v>2.9799999999999804</v>
      </c>
      <c r="R340" s="201">
        <v>0.82807017543859651</v>
      </c>
      <c r="S340" s="201">
        <v>0.91120710686517514</v>
      </c>
      <c r="T340" s="201">
        <v>8.8792893134824968E-2</v>
      </c>
      <c r="U340" s="201">
        <v>1.5557843298001195</v>
      </c>
      <c r="V340" s="201">
        <v>0.6</v>
      </c>
    </row>
    <row r="341" spans="1:22">
      <c r="A341" s="195">
        <f t="shared" si="20"/>
        <v>0.91157691545463915</v>
      </c>
      <c r="B341" s="195">
        <f t="shared" si="21"/>
        <v>0.91157691545463915</v>
      </c>
      <c r="C341" s="196">
        <f t="shared" si="22"/>
        <v>2.99999999999998</v>
      </c>
      <c r="D341" s="195">
        <f t="shared" si="22"/>
        <v>0.82807017543859651</v>
      </c>
      <c r="E341" s="195">
        <f t="shared" si="23"/>
        <v>8.8423084545361033E-2</v>
      </c>
      <c r="F341" s="195">
        <f t="shared" si="23"/>
        <v>1.5722274903935318</v>
      </c>
      <c r="G341" s="195">
        <f t="shared" si="23"/>
        <v>0.60350877192982455</v>
      </c>
      <c r="Q341" s="196">
        <f t="shared" si="24"/>
        <v>2.9899999999999802</v>
      </c>
      <c r="R341" s="201">
        <v>0.82807017543859651</v>
      </c>
      <c r="S341" s="201">
        <v>0.91138089213252904</v>
      </c>
      <c r="T341" s="201">
        <v>8.8619107867471014E-2</v>
      </c>
      <c r="U341" s="201">
        <v>1.5637198200035631</v>
      </c>
      <c r="V341" s="201">
        <v>0.60350877192982455</v>
      </c>
    </row>
    <row r="342" spans="1:22">
      <c r="A342" s="195">
        <f t="shared" si="20"/>
        <v>0.91175070072199282</v>
      </c>
      <c r="B342" s="195">
        <f t="shared" si="21"/>
        <v>0.91175070072199282</v>
      </c>
      <c r="C342" s="196">
        <f t="shared" si="22"/>
        <v>3.0099999999999798</v>
      </c>
      <c r="D342" s="195">
        <f t="shared" si="22"/>
        <v>0.82807017543859651</v>
      </c>
      <c r="E342" s="195">
        <f t="shared" si="23"/>
        <v>8.8249299278007079E-2</v>
      </c>
      <c r="F342" s="195">
        <f t="shared" si="23"/>
        <v>1.5801629805969752</v>
      </c>
      <c r="G342" s="195">
        <f t="shared" si="23"/>
        <v>0.60701754385964912</v>
      </c>
      <c r="Q342" s="196">
        <f t="shared" si="24"/>
        <v>2.99999999999998</v>
      </c>
      <c r="R342" s="201">
        <v>0.82807017543859651</v>
      </c>
      <c r="S342" s="201">
        <v>0.91157691545463915</v>
      </c>
      <c r="T342" s="201">
        <v>8.8423084545361033E-2</v>
      </c>
      <c r="U342" s="201">
        <v>1.5722274903935318</v>
      </c>
      <c r="V342" s="201">
        <v>0.60350877192982455</v>
      </c>
    </row>
    <row r="343" spans="1:22">
      <c r="A343" s="195">
        <f t="shared" si="20"/>
        <v>0.91191657945251881</v>
      </c>
      <c r="B343" s="195">
        <f t="shared" si="21"/>
        <v>0.91191657945251881</v>
      </c>
      <c r="C343" s="196">
        <f t="shared" si="22"/>
        <v>3.0199999999999796</v>
      </c>
      <c r="D343" s="195">
        <f t="shared" si="22"/>
        <v>0.82807017543859651</v>
      </c>
      <c r="E343" s="195">
        <f t="shared" si="23"/>
        <v>8.8083420547481209E-2</v>
      </c>
      <c r="F343" s="195">
        <f t="shared" si="23"/>
        <v>1.5877467802539418</v>
      </c>
      <c r="G343" s="195">
        <f t="shared" si="23"/>
        <v>0.61052631578947369</v>
      </c>
      <c r="Q343" s="196">
        <f t="shared" si="24"/>
        <v>3.0099999999999798</v>
      </c>
      <c r="R343" s="201">
        <v>0.82807017543859651</v>
      </c>
      <c r="S343" s="201">
        <v>0.91175070072199282</v>
      </c>
      <c r="T343" s="201">
        <v>8.8249299278007079E-2</v>
      </c>
      <c r="U343" s="201">
        <v>1.5801629805969752</v>
      </c>
      <c r="V343" s="201">
        <v>0.60701754385964912</v>
      </c>
    </row>
    <row r="344" spans="1:22">
      <c r="A344" s="195">
        <f t="shared" si="20"/>
        <v>0.91212765803862772</v>
      </c>
      <c r="B344" s="195">
        <f t="shared" si="21"/>
        <v>0.91212765803862772</v>
      </c>
      <c r="C344" s="196">
        <f t="shared" si="22"/>
        <v>3.0299999999999794</v>
      </c>
      <c r="D344" s="195">
        <f t="shared" si="22"/>
        <v>0.82807017543859651</v>
      </c>
      <c r="E344" s="195">
        <f t="shared" si="23"/>
        <v>8.7872341961372211E-2</v>
      </c>
      <c r="F344" s="195">
        <f t="shared" si="23"/>
        <v>1.5965249794396765</v>
      </c>
      <c r="G344" s="195">
        <f t="shared" si="23"/>
        <v>0.61052631578947369</v>
      </c>
      <c r="Q344" s="196">
        <f t="shared" si="24"/>
        <v>3.0199999999999796</v>
      </c>
      <c r="R344" s="201">
        <v>0.82807017543859651</v>
      </c>
      <c r="S344" s="201">
        <v>0.91191657945251881</v>
      </c>
      <c r="T344" s="201">
        <v>8.8083420547481209E-2</v>
      </c>
      <c r="U344" s="201">
        <v>1.5877467802539418</v>
      </c>
      <c r="V344" s="201">
        <v>0.61052631578947369</v>
      </c>
    </row>
    <row r="345" spans="1:22">
      <c r="A345" s="195">
        <f t="shared" si="20"/>
        <v>0.91229807900117732</v>
      </c>
      <c r="B345" s="195">
        <f t="shared" si="21"/>
        <v>0.91229807900117732</v>
      </c>
      <c r="C345" s="196">
        <f t="shared" si="22"/>
        <v>3.0399999999999792</v>
      </c>
      <c r="D345" s="195">
        <f t="shared" si="22"/>
        <v>0.82807017543859651</v>
      </c>
      <c r="E345" s="195">
        <f t="shared" si="23"/>
        <v>8.7701920998822486E-2</v>
      </c>
      <c r="F345" s="195">
        <f t="shared" si="23"/>
        <v>1.6041137855186203</v>
      </c>
      <c r="G345" s="195">
        <f t="shared" si="23"/>
        <v>0.61052631578947369</v>
      </c>
      <c r="Q345" s="196">
        <f t="shared" si="24"/>
        <v>3.0299999999999794</v>
      </c>
      <c r="R345" s="201">
        <v>0.82807017543859651</v>
      </c>
      <c r="S345" s="201">
        <v>0.91212765803862772</v>
      </c>
      <c r="T345" s="201">
        <v>8.7872341961372211E-2</v>
      </c>
      <c r="U345" s="201">
        <v>1.5965249794396765</v>
      </c>
      <c r="V345" s="201">
        <v>0.61052631578947369</v>
      </c>
    </row>
    <row r="346" spans="1:22">
      <c r="A346" s="195">
        <f t="shared" si="20"/>
        <v>0.9124945228613881</v>
      </c>
      <c r="B346" s="195">
        <f t="shared" si="21"/>
        <v>0.9124945228613881</v>
      </c>
      <c r="C346" s="196">
        <f t="shared" si="22"/>
        <v>3.049999999999979</v>
      </c>
      <c r="D346" s="195">
        <f t="shared" si="22"/>
        <v>0.82807017543859651</v>
      </c>
      <c r="E346" s="195">
        <f t="shared" si="23"/>
        <v>8.7505477138611953E-2</v>
      </c>
      <c r="F346" s="195">
        <f t="shared" si="23"/>
        <v>1.612667294561547</v>
      </c>
      <c r="G346" s="195">
        <f t="shared" si="23"/>
        <v>0.61052631578947369</v>
      </c>
      <c r="Q346" s="196">
        <f t="shared" si="24"/>
        <v>3.0399999999999792</v>
      </c>
      <c r="R346" s="201">
        <v>0.82807017543859651</v>
      </c>
      <c r="S346" s="201">
        <v>0.91229807900117732</v>
      </c>
      <c r="T346" s="201">
        <v>8.7701920998822486E-2</v>
      </c>
      <c r="U346" s="201">
        <v>1.6041137855186203</v>
      </c>
      <c r="V346" s="201">
        <v>0.61052631578947369</v>
      </c>
    </row>
    <row r="347" spans="1:22">
      <c r="A347" s="195">
        <f t="shared" si="20"/>
        <v>0.912668308128742</v>
      </c>
      <c r="B347" s="195">
        <f t="shared" si="21"/>
        <v>0.912668308128742</v>
      </c>
      <c r="C347" s="196">
        <f t="shared" si="22"/>
        <v>3.0599999999999787</v>
      </c>
      <c r="D347" s="195">
        <f t="shared" si="22"/>
        <v>0.82807017543859651</v>
      </c>
      <c r="E347" s="195">
        <f t="shared" si="23"/>
        <v>8.7331691871258027E-2</v>
      </c>
      <c r="F347" s="195">
        <f t="shared" si="23"/>
        <v>1.62060278476499</v>
      </c>
      <c r="G347" s="195">
        <f t="shared" si="23"/>
        <v>0.61052631578947369</v>
      </c>
      <c r="Q347" s="196">
        <f t="shared" si="24"/>
        <v>3.049999999999979</v>
      </c>
      <c r="R347" s="201">
        <v>0.82807017543859651</v>
      </c>
      <c r="S347" s="201">
        <v>0.9124945228613881</v>
      </c>
      <c r="T347" s="201">
        <v>8.7505477138611953E-2</v>
      </c>
      <c r="U347" s="201">
        <v>1.612667294561547</v>
      </c>
      <c r="V347" s="201">
        <v>0.61052631578947369</v>
      </c>
    </row>
    <row r="348" spans="1:22">
      <c r="A348" s="195">
        <f t="shared" si="20"/>
        <v>0.91283740835325167</v>
      </c>
      <c r="B348" s="195">
        <f t="shared" si="21"/>
        <v>0.91283740835325167</v>
      </c>
      <c r="C348" s="196">
        <f t="shared" si="22"/>
        <v>3.0699999999999785</v>
      </c>
      <c r="D348" s="195">
        <f t="shared" si="22"/>
        <v>0.83508771929824566</v>
      </c>
      <c r="E348" s="195">
        <f t="shared" si="23"/>
        <v>8.7162591646748444E-2</v>
      </c>
      <c r="F348" s="195">
        <f t="shared" si="23"/>
        <v>1.6285429600112795</v>
      </c>
      <c r="G348" s="195">
        <f t="shared" si="23"/>
        <v>0.61754385964912284</v>
      </c>
      <c r="Q348" s="196">
        <f t="shared" si="24"/>
        <v>3.0599999999999787</v>
      </c>
      <c r="R348" s="201">
        <v>0.82807017543859651</v>
      </c>
      <c r="S348" s="201">
        <v>0.912668308128742</v>
      </c>
      <c r="T348" s="201">
        <v>8.7331691871258027E-2</v>
      </c>
      <c r="U348" s="201">
        <v>1.62060278476499</v>
      </c>
      <c r="V348" s="201">
        <v>0.61052631578947369</v>
      </c>
    </row>
    <row r="349" spans="1:22">
      <c r="A349" s="195">
        <f t="shared" si="20"/>
        <v>0.9130089990086625</v>
      </c>
      <c r="B349" s="195">
        <f t="shared" si="21"/>
        <v>0.9130089990086625</v>
      </c>
      <c r="C349" s="196">
        <f t="shared" si="22"/>
        <v>3.0799999999999783</v>
      </c>
      <c r="D349" s="195">
        <f t="shared" si="22"/>
        <v>0.83859649122807023</v>
      </c>
      <c r="E349" s="195">
        <f t="shared" si="23"/>
        <v>8.6991000991337566E-2</v>
      </c>
      <c r="F349" s="195">
        <f t="shared" si="23"/>
        <v>1.6370750630679474</v>
      </c>
      <c r="G349" s="195">
        <f t="shared" si="23"/>
        <v>0.61754385964912284</v>
      </c>
      <c r="Q349" s="196">
        <f t="shared" si="24"/>
        <v>3.0699999999999785</v>
      </c>
      <c r="R349" s="201">
        <v>0.83508771929824566</v>
      </c>
      <c r="S349" s="201">
        <v>0.91283740835325167</v>
      </c>
      <c r="T349" s="201">
        <v>8.7162591646748444E-2</v>
      </c>
      <c r="U349" s="201">
        <v>1.6285429600112795</v>
      </c>
      <c r="V349" s="201">
        <v>0.61754385964912284</v>
      </c>
    </row>
    <row r="350" spans="1:22">
      <c r="A350" s="195">
        <f t="shared" si="20"/>
        <v>0.91316011727239776</v>
      </c>
      <c r="B350" s="195">
        <f t="shared" si="21"/>
        <v>0.91316011727239776</v>
      </c>
      <c r="C350" s="196">
        <f t="shared" si="22"/>
        <v>3.0899999999999781</v>
      </c>
      <c r="D350" s="195">
        <f t="shared" si="22"/>
        <v>0.83859649122807023</v>
      </c>
      <c r="E350" s="195">
        <f t="shared" si="23"/>
        <v>8.6839882727602291E-2</v>
      </c>
      <c r="F350" s="195">
        <f t="shared" si="23"/>
        <v>1.6450794794660684</v>
      </c>
      <c r="G350" s="195">
        <f t="shared" si="23"/>
        <v>0.61754385964912284</v>
      </c>
      <c r="Q350" s="196">
        <f t="shared" si="24"/>
        <v>3.0799999999999783</v>
      </c>
      <c r="R350" s="201">
        <v>0.83859649122807023</v>
      </c>
      <c r="S350" s="201">
        <v>0.9130089990086625</v>
      </c>
      <c r="T350" s="201">
        <v>8.6991000991337566E-2</v>
      </c>
      <c r="U350" s="201">
        <v>1.6370750630679474</v>
      </c>
      <c r="V350" s="201">
        <v>0.61754385964912284</v>
      </c>
    </row>
    <row r="351" spans="1:22">
      <c r="A351" s="195">
        <f t="shared" si="20"/>
        <v>0.91331249672989645</v>
      </c>
      <c r="B351" s="195">
        <f t="shared" si="21"/>
        <v>0.91331249672989645</v>
      </c>
      <c r="C351" s="196">
        <f t="shared" si="22"/>
        <v>3.0999999999999779</v>
      </c>
      <c r="D351" s="195">
        <f t="shared" si="22"/>
        <v>0.83859649122807023</v>
      </c>
      <c r="E351" s="195">
        <f t="shared" si="23"/>
        <v>8.6687503270103453E-2</v>
      </c>
      <c r="F351" s="195">
        <f t="shared" si="23"/>
        <v>1.652916103264767</v>
      </c>
      <c r="G351" s="195">
        <f t="shared" si="23"/>
        <v>0.61754385964912284</v>
      </c>
      <c r="Q351" s="196">
        <f t="shared" si="24"/>
        <v>3.0899999999999781</v>
      </c>
      <c r="R351" s="201">
        <v>0.83859649122807023</v>
      </c>
      <c r="S351" s="201">
        <v>0.91316011727239776</v>
      </c>
      <c r="T351" s="201">
        <v>8.6839882727602291E-2</v>
      </c>
      <c r="U351" s="201">
        <v>1.6450794794660684</v>
      </c>
      <c r="V351" s="201">
        <v>0.61754385964912284</v>
      </c>
    </row>
    <row r="352" spans="1:22">
      <c r="A352" s="195">
        <f t="shared" si="20"/>
        <v>0.91347773666304766</v>
      </c>
      <c r="B352" s="195">
        <f t="shared" si="21"/>
        <v>0.91347773666304766</v>
      </c>
      <c r="C352" s="196">
        <f t="shared" si="22"/>
        <v>3.1099999999999777</v>
      </c>
      <c r="D352" s="195">
        <f t="shared" si="22"/>
        <v>0.83859649122807023</v>
      </c>
      <c r="E352" s="195">
        <f t="shared" si="23"/>
        <v>8.6522263336952315E-2</v>
      </c>
      <c r="F352" s="195">
        <f t="shared" si="23"/>
        <v>1.6611045086143916</v>
      </c>
      <c r="G352" s="195">
        <f t="shared" si="23"/>
        <v>0.61754385964912284</v>
      </c>
      <c r="Q352" s="196">
        <f t="shared" si="24"/>
        <v>3.0999999999999779</v>
      </c>
      <c r="R352" s="201">
        <v>0.83859649122807023</v>
      </c>
      <c r="S352" s="201">
        <v>0.91331249672989645</v>
      </c>
      <c r="T352" s="201">
        <v>8.6687503270103453E-2</v>
      </c>
      <c r="U352" s="201">
        <v>1.652916103264767</v>
      </c>
      <c r="V352" s="201">
        <v>0.61754385964912284</v>
      </c>
    </row>
    <row r="353" spans="1:22">
      <c r="A353" s="195">
        <f t="shared" si="20"/>
        <v>0.91362885492678292</v>
      </c>
      <c r="B353" s="195">
        <f t="shared" si="21"/>
        <v>0.91362885492678292</v>
      </c>
      <c r="C353" s="196">
        <f t="shared" si="22"/>
        <v>3.1199999999999775</v>
      </c>
      <c r="D353" s="195">
        <f t="shared" si="22"/>
        <v>0.83859649122807023</v>
      </c>
      <c r="E353" s="195">
        <f t="shared" si="23"/>
        <v>8.6371145073217012E-2</v>
      </c>
      <c r="F353" s="195">
        <f t="shared" si="23"/>
        <v>1.6691089250125124</v>
      </c>
      <c r="G353" s="195">
        <f t="shared" si="23"/>
        <v>0.62105263157894741</v>
      </c>
      <c r="Q353" s="196">
        <f t="shared" si="24"/>
        <v>3.1099999999999777</v>
      </c>
      <c r="R353" s="201">
        <v>0.83859649122807023</v>
      </c>
      <c r="S353" s="201">
        <v>0.91347773666304766</v>
      </c>
      <c r="T353" s="201">
        <v>8.6522263336952315E-2</v>
      </c>
      <c r="U353" s="201">
        <v>1.6611045086143916</v>
      </c>
      <c r="V353" s="201">
        <v>0.61754385964912284</v>
      </c>
    </row>
    <row r="354" spans="1:22">
      <c r="A354" s="195">
        <f t="shared" si="20"/>
        <v>0.91377955265241773</v>
      </c>
      <c r="B354" s="195">
        <f t="shared" si="21"/>
        <v>0.91377955265241773</v>
      </c>
      <c r="C354" s="196">
        <f t="shared" si="22"/>
        <v>3.1299999999999772</v>
      </c>
      <c r="D354" s="195">
        <f t="shared" si="22"/>
        <v>0.83859649122807023</v>
      </c>
      <c r="E354" s="195">
        <f t="shared" si="23"/>
        <v>8.6220447347582191E-2</v>
      </c>
      <c r="F354" s="195">
        <f t="shared" si="23"/>
        <v>1.6770675027576754</v>
      </c>
      <c r="G354" s="195">
        <f t="shared" si="23"/>
        <v>0.62105263157894741</v>
      </c>
      <c r="Q354" s="196">
        <f t="shared" si="24"/>
        <v>3.1199999999999775</v>
      </c>
      <c r="R354" s="201">
        <v>0.83859649122807023</v>
      </c>
      <c r="S354" s="201">
        <v>0.91362885492678292</v>
      </c>
      <c r="T354" s="201">
        <v>8.6371145073217012E-2</v>
      </c>
      <c r="U354" s="201">
        <v>1.6691089250125124</v>
      </c>
      <c r="V354" s="201">
        <v>0.62105263157894741</v>
      </c>
    </row>
    <row r="355" spans="1:22">
      <c r="A355" s="195">
        <f t="shared" si="20"/>
        <v>0.91394815689037334</v>
      </c>
      <c r="B355" s="195">
        <f t="shared" si="21"/>
        <v>0.91394815689037334</v>
      </c>
      <c r="C355" s="196">
        <f t="shared" si="22"/>
        <v>3.139999999999977</v>
      </c>
      <c r="D355" s="195">
        <f t="shared" si="22"/>
        <v>0.83859649122807023</v>
      </c>
      <c r="E355" s="195">
        <f t="shared" si="23"/>
        <v>8.6051843109626824E-2</v>
      </c>
      <c r="F355" s="195">
        <f t="shared" si="23"/>
        <v>1.6856025922317999</v>
      </c>
      <c r="G355" s="195">
        <f t="shared" si="23"/>
        <v>0.62105263157894741</v>
      </c>
      <c r="Q355" s="196">
        <f t="shared" si="24"/>
        <v>3.1299999999999772</v>
      </c>
      <c r="R355" s="201">
        <v>0.83859649122807023</v>
      </c>
      <c r="S355" s="201">
        <v>0.91377955265241773</v>
      </c>
      <c r="T355" s="201">
        <v>8.6220447347582191E-2</v>
      </c>
      <c r="U355" s="201">
        <v>1.6770675027576754</v>
      </c>
      <c r="V355" s="201">
        <v>0.62105263157894741</v>
      </c>
    </row>
    <row r="356" spans="1:22">
      <c r="A356" s="195">
        <f t="shared" si="20"/>
        <v>0.91409927515410838</v>
      </c>
      <c r="B356" s="195">
        <f t="shared" si="21"/>
        <v>0.91409927515410838</v>
      </c>
      <c r="C356" s="196">
        <f t="shared" si="22"/>
        <v>3.1499999999999768</v>
      </c>
      <c r="D356" s="195">
        <f t="shared" si="22"/>
        <v>0.83859649122807023</v>
      </c>
      <c r="E356" s="195">
        <f t="shared" si="23"/>
        <v>8.5900724845891507E-2</v>
      </c>
      <c r="F356" s="195">
        <f t="shared" si="23"/>
        <v>1.6936070086299193</v>
      </c>
      <c r="G356" s="195">
        <f t="shared" si="23"/>
        <v>0.62456140350877198</v>
      </c>
      <c r="Q356" s="196">
        <f t="shared" si="24"/>
        <v>3.139999999999977</v>
      </c>
      <c r="R356" s="201">
        <v>0.83859649122807023</v>
      </c>
      <c r="S356" s="201">
        <v>0.91394815689037334</v>
      </c>
      <c r="T356" s="201">
        <v>8.6051843109626824E-2</v>
      </c>
      <c r="U356" s="201">
        <v>1.6856025922317999</v>
      </c>
      <c r="V356" s="201">
        <v>0.62105263157894741</v>
      </c>
    </row>
    <row r="357" spans="1:22">
      <c r="A357" s="195">
        <f t="shared" si="20"/>
        <v>0.91426787939206389</v>
      </c>
      <c r="B357" s="195">
        <f t="shared" si="21"/>
        <v>0.91426787939206389</v>
      </c>
      <c r="C357" s="196">
        <f t="shared" si="22"/>
        <v>3.1599999999999766</v>
      </c>
      <c r="D357" s="195">
        <f t="shared" si="22"/>
        <v>0.83859649122807023</v>
      </c>
      <c r="E357" s="195">
        <f t="shared" si="23"/>
        <v>8.5732120607936099E-2</v>
      </c>
      <c r="F357" s="195">
        <f t="shared" si="23"/>
        <v>1.7021420981040429</v>
      </c>
      <c r="G357" s="195">
        <f t="shared" si="23"/>
        <v>0.62456140350877198</v>
      </c>
      <c r="Q357" s="196">
        <f t="shared" si="24"/>
        <v>3.1499999999999768</v>
      </c>
      <c r="R357" s="201">
        <v>0.83859649122807023</v>
      </c>
      <c r="S357" s="201">
        <v>0.91409927515410838</v>
      </c>
      <c r="T357" s="201">
        <v>8.5900724845891507E-2</v>
      </c>
      <c r="U357" s="201">
        <v>1.6936070086299193</v>
      </c>
      <c r="V357" s="201">
        <v>0.62456140350877198</v>
      </c>
    </row>
    <row r="358" spans="1:22">
      <c r="A358" s="195">
        <f t="shared" si="20"/>
        <v>0.91442025884956257</v>
      </c>
      <c r="B358" s="195">
        <f t="shared" si="21"/>
        <v>0.91442025884956257</v>
      </c>
      <c r="C358" s="196">
        <f t="shared" si="22"/>
        <v>3.1699999999999764</v>
      </c>
      <c r="D358" s="195">
        <f t="shared" si="22"/>
        <v>0.83859649122807023</v>
      </c>
      <c r="E358" s="195">
        <f t="shared" si="23"/>
        <v>8.5579741150437316E-2</v>
      </c>
      <c r="F358" s="195">
        <f t="shared" si="23"/>
        <v>1.7099787219027431</v>
      </c>
      <c r="G358" s="195">
        <f t="shared" si="23"/>
        <v>0.62456140350877198</v>
      </c>
      <c r="Q358" s="196">
        <f t="shared" si="24"/>
        <v>3.1599999999999766</v>
      </c>
      <c r="R358" s="201">
        <v>0.83859649122807023</v>
      </c>
      <c r="S358" s="201">
        <v>0.91426787939206389</v>
      </c>
      <c r="T358" s="201">
        <v>8.5732120607936099E-2</v>
      </c>
      <c r="U358" s="201">
        <v>1.7021420981040429</v>
      </c>
      <c r="V358" s="201">
        <v>0.62456140350877198</v>
      </c>
    </row>
    <row r="359" spans="1:22">
      <c r="A359" s="195">
        <f t="shared" si="20"/>
        <v>0.91456759227039319</v>
      </c>
      <c r="B359" s="195">
        <f t="shared" si="21"/>
        <v>0.91456759227039319</v>
      </c>
      <c r="C359" s="196">
        <f t="shared" si="22"/>
        <v>3.1799999999999762</v>
      </c>
      <c r="D359" s="195">
        <f t="shared" si="22"/>
        <v>0.83859649122807023</v>
      </c>
      <c r="E359" s="195">
        <f t="shared" si="23"/>
        <v>8.5432407729606752E-2</v>
      </c>
      <c r="F359" s="195">
        <f t="shared" si="23"/>
        <v>1.717590615523406</v>
      </c>
      <c r="G359" s="195">
        <f t="shared" si="23"/>
        <v>0.62807017543859645</v>
      </c>
      <c r="Q359" s="196">
        <f t="shared" si="24"/>
        <v>3.1699999999999764</v>
      </c>
      <c r="R359" s="201">
        <v>0.83859649122807023</v>
      </c>
      <c r="S359" s="201">
        <v>0.91442025884956257</v>
      </c>
      <c r="T359" s="201">
        <v>8.5579741150437316E-2</v>
      </c>
      <c r="U359" s="201">
        <v>1.7099787219027431</v>
      </c>
      <c r="V359" s="201">
        <v>0.62456140350877198</v>
      </c>
    </row>
    <row r="360" spans="1:22">
      <c r="A360" s="195">
        <f t="shared" si="20"/>
        <v>0.91473661704644926</v>
      </c>
      <c r="B360" s="195">
        <f t="shared" si="21"/>
        <v>0.91473661704644926</v>
      </c>
      <c r="C360" s="196">
        <f t="shared" si="22"/>
        <v>3.189999999999976</v>
      </c>
      <c r="D360" s="195">
        <f t="shared" si="22"/>
        <v>0.83859649122807023</v>
      </c>
      <c r="E360" s="195">
        <f t="shared" si="23"/>
        <v>8.526338295355082E-2</v>
      </c>
      <c r="F360" s="195">
        <f t="shared" si="23"/>
        <v>1.7261715436504881</v>
      </c>
      <c r="G360" s="195">
        <f t="shared" si="23"/>
        <v>0.62807017543859645</v>
      </c>
      <c r="Q360" s="196">
        <f t="shared" si="24"/>
        <v>3.1799999999999762</v>
      </c>
      <c r="R360" s="201">
        <v>0.83859649122807023</v>
      </c>
      <c r="S360" s="201">
        <v>0.91456759227039319</v>
      </c>
      <c r="T360" s="201">
        <v>8.5432407729606752E-2</v>
      </c>
      <c r="U360" s="201">
        <v>1.717590615523406</v>
      </c>
      <c r="V360" s="201">
        <v>0.62807017543859645</v>
      </c>
    </row>
    <row r="361" spans="1:22">
      <c r="A361" s="195">
        <f t="shared" ref="A361:A424" si="25">S362</f>
        <v>0.91488731477208407</v>
      </c>
      <c r="B361" s="195">
        <f t="shared" ref="B361:B424" si="26">S362</f>
        <v>0.91488731477208407</v>
      </c>
      <c r="C361" s="196">
        <f t="shared" ref="C361:D424" si="27">Q362</f>
        <v>3.1999999999999758</v>
      </c>
      <c r="D361" s="195">
        <f t="shared" si="27"/>
        <v>0.83859649122807023</v>
      </c>
      <c r="E361" s="195">
        <f t="shared" ref="E361:G424" si="28">T362</f>
        <v>8.5112685227916068E-2</v>
      </c>
      <c r="F361" s="195">
        <f t="shared" si="28"/>
        <v>1.7341301213956508</v>
      </c>
      <c r="G361" s="195">
        <f t="shared" si="28"/>
        <v>0.62807017543859645</v>
      </c>
      <c r="Q361" s="196">
        <f t="shared" si="24"/>
        <v>3.189999999999976</v>
      </c>
      <c r="R361" s="201">
        <v>0.83859649122807023</v>
      </c>
      <c r="S361" s="201">
        <v>0.91473661704644926</v>
      </c>
      <c r="T361" s="201">
        <v>8.526338295355082E-2</v>
      </c>
      <c r="U361" s="201">
        <v>1.7261715436504881</v>
      </c>
      <c r="V361" s="201">
        <v>0.62807017543859645</v>
      </c>
    </row>
    <row r="362" spans="1:22">
      <c r="A362" s="195">
        <f t="shared" si="25"/>
        <v>0.91503801249771866</v>
      </c>
      <c r="B362" s="195">
        <f t="shared" si="26"/>
        <v>0.91503801249771866</v>
      </c>
      <c r="C362" s="196">
        <f t="shared" si="27"/>
        <v>3.2099999999999755</v>
      </c>
      <c r="D362" s="195">
        <f t="shared" si="27"/>
        <v>0.83859649122807023</v>
      </c>
      <c r="E362" s="195">
        <f t="shared" si="28"/>
        <v>8.4961987502281275E-2</v>
      </c>
      <c r="F362" s="195">
        <f t="shared" si="28"/>
        <v>1.7420886991408135</v>
      </c>
      <c r="G362" s="195">
        <f t="shared" si="28"/>
        <v>0.63508771929824559</v>
      </c>
      <c r="Q362" s="196">
        <f t="shared" si="24"/>
        <v>3.1999999999999758</v>
      </c>
      <c r="R362" s="201">
        <v>0.83859649122807023</v>
      </c>
      <c r="S362" s="201">
        <v>0.91488731477208407</v>
      </c>
      <c r="T362" s="201">
        <v>8.5112685227916068E-2</v>
      </c>
      <c r="U362" s="201">
        <v>1.7341301213956508</v>
      </c>
      <c r="V362" s="201">
        <v>0.62807017543859645</v>
      </c>
    </row>
    <row r="363" spans="1:22">
      <c r="A363" s="195">
        <f t="shared" si="25"/>
        <v>0.91520703727377462</v>
      </c>
      <c r="B363" s="195">
        <f t="shared" si="26"/>
        <v>0.91520703727377462</v>
      </c>
      <c r="C363" s="196">
        <f t="shared" si="27"/>
        <v>3.2199999999999753</v>
      </c>
      <c r="D363" s="195">
        <f t="shared" si="27"/>
        <v>0.83859649122807023</v>
      </c>
      <c r="E363" s="195">
        <f t="shared" si="28"/>
        <v>8.4792962726225329E-2</v>
      </c>
      <c r="F363" s="195">
        <f t="shared" si="28"/>
        <v>1.7506696272678943</v>
      </c>
      <c r="G363" s="195">
        <f t="shared" si="28"/>
        <v>0.63859649122807016</v>
      </c>
      <c r="Q363" s="196">
        <f t="shared" si="24"/>
        <v>3.2099999999999755</v>
      </c>
      <c r="R363" s="201">
        <v>0.83859649122807023</v>
      </c>
      <c r="S363" s="201">
        <v>0.91503801249771866</v>
      </c>
      <c r="T363" s="201">
        <v>8.4961987502281275E-2</v>
      </c>
      <c r="U363" s="201">
        <v>1.7420886991408135</v>
      </c>
      <c r="V363" s="201">
        <v>0.63508771929824559</v>
      </c>
    </row>
    <row r="364" spans="1:22">
      <c r="A364" s="195">
        <f t="shared" si="25"/>
        <v>0.91536774380620212</v>
      </c>
      <c r="B364" s="195">
        <f t="shared" si="26"/>
        <v>0.91536774380620212</v>
      </c>
      <c r="C364" s="196">
        <f t="shared" si="27"/>
        <v>3.2299999999999751</v>
      </c>
      <c r="D364" s="195">
        <f t="shared" si="27"/>
        <v>0.83859649122807023</v>
      </c>
      <c r="E364" s="195">
        <f t="shared" si="28"/>
        <v>8.4632256193797967E-2</v>
      </c>
      <c r="F364" s="195">
        <f t="shared" si="28"/>
        <v>1.758903780266031</v>
      </c>
      <c r="G364" s="195">
        <f t="shared" si="28"/>
        <v>0.63859649122807016</v>
      </c>
      <c r="Q364" s="196">
        <f t="shared" ref="Q364:Q427" si="29">Q363+0.01</f>
        <v>3.2199999999999753</v>
      </c>
      <c r="R364" s="201">
        <v>0.83859649122807023</v>
      </c>
      <c r="S364" s="201">
        <v>0.91520703727377462</v>
      </c>
      <c r="T364" s="201">
        <v>8.4792962726225329E-2</v>
      </c>
      <c r="U364" s="201">
        <v>1.7506696272678943</v>
      </c>
      <c r="V364" s="201">
        <v>0.63859649122807016</v>
      </c>
    </row>
    <row r="365" spans="1:22">
      <c r="A365" s="195">
        <f t="shared" si="25"/>
        <v>0.91551844153183692</v>
      </c>
      <c r="B365" s="195">
        <f t="shared" si="26"/>
        <v>0.91551844153183692</v>
      </c>
      <c r="C365" s="196">
        <f t="shared" si="27"/>
        <v>3.2399999999999749</v>
      </c>
      <c r="D365" s="195">
        <f t="shared" si="27"/>
        <v>0.83859649122807023</v>
      </c>
      <c r="E365" s="195">
        <f t="shared" si="28"/>
        <v>8.4481558468163159E-2</v>
      </c>
      <c r="F365" s="195">
        <f t="shared" si="28"/>
        <v>1.7668623580111951</v>
      </c>
      <c r="G365" s="195">
        <f t="shared" si="28"/>
        <v>0.63859649122807016</v>
      </c>
      <c r="Q365" s="196">
        <f t="shared" si="29"/>
        <v>3.2299999999999751</v>
      </c>
      <c r="R365" s="201">
        <v>0.83859649122807023</v>
      </c>
      <c r="S365" s="201">
        <v>0.91536774380620212</v>
      </c>
      <c r="T365" s="201">
        <v>8.4632256193797967E-2</v>
      </c>
      <c r="U365" s="201">
        <v>1.758903780266031</v>
      </c>
      <c r="V365" s="201">
        <v>0.63859649122807016</v>
      </c>
    </row>
    <row r="366" spans="1:22">
      <c r="A366" s="195">
        <f t="shared" si="25"/>
        <v>0.91567535439005954</v>
      </c>
      <c r="B366" s="195">
        <f t="shared" si="26"/>
        <v>0.91567535439005954</v>
      </c>
      <c r="C366" s="196">
        <f t="shared" si="27"/>
        <v>3.2499999999999747</v>
      </c>
      <c r="D366" s="195">
        <f t="shared" si="27"/>
        <v>0.83859649122807023</v>
      </c>
      <c r="E366" s="195">
        <f t="shared" si="28"/>
        <v>8.4324645609940629E-2</v>
      </c>
      <c r="F366" s="195">
        <f t="shared" si="28"/>
        <v>1.7746532341613819</v>
      </c>
      <c r="G366" s="195">
        <f t="shared" si="28"/>
        <v>0.64210526315789473</v>
      </c>
      <c r="Q366" s="196">
        <f t="shared" si="29"/>
        <v>3.2399999999999749</v>
      </c>
      <c r="R366" s="201">
        <v>0.83859649122807023</v>
      </c>
      <c r="S366" s="201">
        <v>0.91551844153183692</v>
      </c>
      <c r="T366" s="201">
        <v>8.4481558468163159E-2</v>
      </c>
      <c r="U366" s="201">
        <v>1.7668623580111951</v>
      </c>
      <c r="V366" s="201">
        <v>0.63859649122807016</v>
      </c>
    </row>
    <row r="367" spans="1:22">
      <c r="A367" s="195">
        <f t="shared" si="25"/>
        <v>0.91582647265379458</v>
      </c>
      <c r="B367" s="195">
        <f t="shared" si="26"/>
        <v>0.91582647265379458</v>
      </c>
      <c r="C367" s="196">
        <f t="shared" si="27"/>
        <v>3.2599999999999745</v>
      </c>
      <c r="D367" s="195">
        <f t="shared" si="27"/>
        <v>0.83859649122807023</v>
      </c>
      <c r="E367" s="195">
        <f t="shared" si="28"/>
        <v>8.4173527346205312E-2</v>
      </c>
      <c r="F367" s="195">
        <f t="shared" si="28"/>
        <v>1.7826576505595018</v>
      </c>
      <c r="G367" s="195">
        <f t="shared" si="28"/>
        <v>0.64210526315789473</v>
      </c>
      <c r="Q367" s="196">
        <f t="shared" si="29"/>
        <v>3.2499999999999747</v>
      </c>
      <c r="R367" s="201">
        <v>0.83859649122807023</v>
      </c>
      <c r="S367" s="201">
        <v>0.91567535439005954</v>
      </c>
      <c r="T367" s="201">
        <v>8.4324645609940629E-2</v>
      </c>
      <c r="U367" s="201">
        <v>1.7746532341613819</v>
      </c>
      <c r="V367" s="201">
        <v>0.64210526315789473</v>
      </c>
    </row>
    <row r="368" spans="1:22">
      <c r="A368" s="195">
        <f t="shared" si="25"/>
        <v>0.91599507689175008</v>
      </c>
      <c r="B368" s="195">
        <f t="shared" si="26"/>
        <v>0.91599507689175008</v>
      </c>
      <c r="C368" s="196">
        <f t="shared" si="27"/>
        <v>3.2699999999999743</v>
      </c>
      <c r="D368" s="195">
        <f t="shared" si="27"/>
        <v>0.83859649122807023</v>
      </c>
      <c r="E368" s="195">
        <f t="shared" si="28"/>
        <v>8.4004923108249932E-2</v>
      </c>
      <c r="F368" s="195">
        <f t="shared" si="28"/>
        <v>1.7911927400336261</v>
      </c>
      <c r="G368" s="195">
        <f t="shared" si="28"/>
        <v>0.64210526315789473</v>
      </c>
      <c r="Q368" s="196">
        <f t="shared" si="29"/>
        <v>3.2599999999999745</v>
      </c>
      <c r="R368" s="201">
        <v>0.83859649122807023</v>
      </c>
      <c r="S368" s="201">
        <v>0.91582647265379458</v>
      </c>
      <c r="T368" s="201">
        <v>8.4173527346205312E-2</v>
      </c>
      <c r="U368" s="201">
        <v>1.7826576505595018</v>
      </c>
      <c r="V368" s="201">
        <v>0.64210526315789473</v>
      </c>
    </row>
    <row r="369" spans="1:22">
      <c r="A369" s="195">
        <f t="shared" si="25"/>
        <v>0.916145774617385</v>
      </c>
      <c r="B369" s="195">
        <f t="shared" si="26"/>
        <v>0.916145774617385</v>
      </c>
      <c r="C369" s="196">
        <f t="shared" si="27"/>
        <v>3.279999999999974</v>
      </c>
      <c r="D369" s="195">
        <f t="shared" si="27"/>
        <v>0.83859649122807023</v>
      </c>
      <c r="E369" s="195">
        <f t="shared" si="28"/>
        <v>8.3854225382615152E-2</v>
      </c>
      <c r="F369" s="195">
        <f t="shared" si="28"/>
        <v>1.7991513177787894</v>
      </c>
      <c r="G369" s="195">
        <f t="shared" si="28"/>
        <v>0.64210526315789473</v>
      </c>
      <c r="Q369" s="196">
        <f t="shared" si="29"/>
        <v>3.2699999999999743</v>
      </c>
      <c r="R369" s="201">
        <v>0.83859649122807023</v>
      </c>
      <c r="S369" s="201">
        <v>0.91599507689175008</v>
      </c>
      <c r="T369" s="201">
        <v>8.4004923108249932E-2</v>
      </c>
      <c r="U369" s="201">
        <v>1.7911927400336261</v>
      </c>
      <c r="V369" s="201">
        <v>0.64210526315789473</v>
      </c>
    </row>
    <row r="370" spans="1:22">
      <c r="A370" s="195">
        <f t="shared" si="25"/>
        <v>0.91629689288112004</v>
      </c>
      <c r="B370" s="195">
        <f t="shared" si="26"/>
        <v>0.91629689288112004</v>
      </c>
      <c r="C370" s="196">
        <f t="shared" si="27"/>
        <v>3.2899999999999738</v>
      </c>
      <c r="D370" s="195">
        <f t="shared" si="27"/>
        <v>0.83859649122807023</v>
      </c>
      <c r="E370" s="195">
        <f t="shared" si="28"/>
        <v>8.3703107118879794E-2</v>
      </c>
      <c r="F370" s="195">
        <f t="shared" si="28"/>
        <v>1.8071557341769096</v>
      </c>
      <c r="G370" s="195">
        <f t="shared" si="28"/>
        <v>0.64561403508771931</v>
      </c>
      <c r="Q370" s="196">
        <f t="shared" si="29"/>
        <v>3.279999999999974</v>
      </c>
      <c r="R370" s="201">
        <v>0.83859649122807023</v>
      </c>
      <c r="S370" s="201">
        <v>0.916145774617385</v>
      </c>
      <c r="T370" s="201">
        <v>8.3854225382615152E-2</v>
      </c>
      <c r="U370" s="201">
        <v>1.7991513177787894</v>
      </c>
      <c r="V370" s="201">
        <v>0.64210526315789473</v>
      </c>
    </row>
    <row r="371" spans="1:22">
      <c r="A371" s="195">
        <f t="shared" si="25"/>
        <v>0.91647550592586824</v>
      </c>
      <c r="B371" s="195">
        <f t="shared" si="26"/>
        <v>0.91647550592586824</v>
      </c>
      <c r="C371" s="196">
        <f t="shared" si="27"/>
        <v>3.2999999999999736</v>
      </c>
      <c r="D371" s="195">
        <f t="shared" si="27"/>
        <v>0.83859649122807023</v>
      </c>
      <c r="E371" s="195">
        <f t="shared" si="28"/>
        <v>8.3524494074131747E-2</v>
      </c>
      <c r="F371" s="195">
        <f t="shared" si="28"/>
        <v>1.8159663989040062</v>
      </c>
      <c r="G371" s="195">
        <f t="shared" si="28"/>
        <v>0.65263157894736845</v>
      </c>
      <c r="Q371" s="196">
        <f t="shared" si="29"/>
        <v>3.2899999999999738</v>
      </c>
      <c r="R371" s="201">
        <v>0.83859649122807023</v>
      </c>
      <c r="S371" s="201">
        <v>0.91629689288112004</v>
      </c>
      <c r="T371" s="201">
        <v>8.3703107118879794E-2</v>
      </c>
      <c r="U371" s="201">
        <v>1.8071557341769096</v>
      </c>
      <c r="V371" s="201">
        <v>0.64561403508771931</v>
      </c>
    </row>
    <row r="372" spans="1:22">
      <c r="A372" s="195">
        <f t="shared" si="25"/>
        <v>0.91662620365150305</v>
      </c>
      <c r="B372" s="195">
        <f t="shared" si="26"/>
        <v>0.91662620365150305</v>
      </c>
      <c r="C372" s="196">
        <f t="shared" si="27"/>
        <v>3.3099999999999734</v>
      </c>
      <c r="D372" s="195">
        <f t="shared" si="27"/>
        <v>0.83859649122807023</v>
      </c>
      <c r="E372" s="195">
        <f t="shared" si="28"/>
        <v>8.3373796348496995E-2</v>
      </c>
      <c r="F372" s="195">
        <f t="shared" si="28"/>
        <v>1.8239249766491685</v>
      </c>
      <c r="G372" s="195">
        <f t="shared" si="28"/>
        <v>0.65263157894736845</v>
      </c>
      <c r="Q372" s="196">
        <f t="shared" si="29"/>
        <v>3.2999999999999736</v>
      </c>
      <c r="R372" s="201">
        <v>0.83859649122807023</v>
      </c>
      <c r="S372" s="201">
        <v>0.91647550592586824</v>
      </c>
      <c r="T372" s="201">
        <v>8.3524494074131747E-2</v>
      </c>
      <c r="U372" s="201">
        <v>1.8159663989040062</v>
      </c>
      <c r="V372" s="201">
        <v>0.65263157894736845</v>
      </c>
    </row>
    <row r="373" spans="1:22">
      <c r="A373" s="195">
        <f t="shared" si="25"/>
        <v>0.91676520999740507</v>
      </c>
      <c r="B373" s="195">
        <f t="shared" si="26"/>
        <v>0.91676520999740507</v>
      </c>
      <c r="C373" s="196">
        <f t="shared" si="27"/>
        <v>3.3199999999999732</v>
      </c>
      <c r="D373" s="195">
        <f t="shared" si="27"/>
        <v>0.83859649122807023</v>
      </c>
      <c r="E373" s="195">
        <f t="shared" si="28"/>
        <v>8.3234790002595052E-2</v>
      </c>
      <c r="F373" s="195">
        <f t="shared" si="28"/>
        <v>1.8311393410703958</v>
      </c>
      <c r="G373" s="195">
        <f t="shared" si="28"/>
        <v>0.65614035087719302</v>
      </c>
      <c r="Q373" s="196">
        <f t="shared" si="29"/>
        <v>3.3099999999999734</v>
      </c>
      <c r="R373" s="201">
        <v>0.83859649122807023</v>
      </c>
      <c r="S373" s="201">
        <v>0.91662620365150305</v>
      </c>
      <c r="T373" s="201">
        <v>8.3373796348496995E-2</v>
      </c>
      <c r="U373" s="201">
        <v>1.8239249766491685</v>
      </c>
      <c r="V373" s="201">
        <v>0.65263157894736845</v>
      </c>
    </row>
    <row r="374" spans="1:22">
      <c r="A374" s="195">
        <f t="shared" si="25"/>
        <v>0.91693423477346092</v>
      </c>
      <c r="B374" s="195">
        <f t="shared" si="26"/>
        <v>0.91693423477346092</v>
      </c>
      <c r="C374" s="196">
        <f t="shared" si="27"/>
        <v>3.329999999999973</v>
      </c>
      <c r="D374" s="195">
        <f t="shared" si="27"/>
        <v>0.83859649122807023</v>
      </c>
      <c r="E374" s="195">
        <f t="shared" si="28"/>
        <v>8.3065765226539148E-2</v>
      </c>
      <c r="F374" s="195">
        <f t="shared" si="28"/>
        <v>1.8397202691974766</v>
      </c>
      <c r="G374" s="195">
        <f t="shared" si="28"/>
        <v>0.65614035087719302</v>
      </c>
      <c r="Q374" s="196">
        <f t="shared" si="29"/>
        <v>3.3199999999999732</v>
      </c>
      <c r="R374" s="201">
        <v>0.83859649122807023</v>
      </c>
      <c r="S374" s="201">
        <v>0.91676520999740507</v>
      </c>
      <c r="T374" s="201">
        <v>8.3234790002595052E-2</v>
      </c>
      <c r="U374" s="201">
        <v>1.8311393410703958</v>
      </c>
      <c r="V374" s="201">
        <v>0.65614035087719302</v>
      </c>
    </row>
    <row r="375" spans="1:22">
      <c r="A375" s="195">
        <f t="shared" si="25"/>
        <v>0.91708442098231069</v>
      </c>
      <c r="B375" s="195">
        <f t="shared" si="26"/>
        <v>0.91708442098231069</v>
      </c>
      <c r="C375" s="196">
        <f t="shared" si="27"/>
        <v>3.3399999999999728</v>
      </c>
      <c r="D375" s="195">
        <f t="shared" si="27"/>
        <v>0.84210526315789469</v>
      </c>
      <c r="E375" s="195">
        <f t="shared" si="28"/>
        <v>8.291557901768927E-2</v>
      </c>
      <c r="F375" s="195">
        <f t="shared" si="28"/>
        <v>1.8476793584594249</v>
      </c>
      <c r="G375" s="195">
        <f t="shared" si="28"/>
        <v>0.65614035087719302</v>
      </c>
      <c r="Q375" s="196">
        <f t="shared" si="29"/>
        <v>3.329999999999973</v>
      </c>
      <c r="R375" s="201">
        <v>0.83859649122807023</v>
      </c>
      <c r="S375" s="201">
        <v>0.91693423477346092</v>
      </c>
      <c r="T375" s="201">
        <v>8.3065765226539148E-2</v>
      </c>
      <c r="U375" s="201">
        <v>1.8397202691974766</v>
      </c>
      <c r="V375" s="201">
        <v>0.65614035087719302</v>
      </c>
    </row>
    <row r="376" spans="1:22">
      <c r="A376" s="195">
        <f t="shared" si="25"/>
        <v>0.91723196467219159</v>
      </c>
      <c r="B376" s="195">
        <f t="shared" si="26"/>
        <v>0.91723196467219159</v>
      </c>
      <c r="C376" s="196">
        <f t="shared" si="27"/>
        <v>3.3499999999999726</v>
      </c>
      <c r="D376" s="195">
        <f t="shared" si="27"/>
        <v>0.84210526315789469</v>
      </c>
      <c r="E376" s="195">
        <f t="shared" si="28"/>
        <v>8.2768035327808465E-2</v>
      </c>
      <c r="F376" s="195">
        <f t="shared" si="28"/>
        <v>1.8556410902403431</v>
      </c>
      <c r="G376" s="195">
        <f t="shared" si="28"/>
        <v>0.6596491228070176</v>
      </c>
      <c r="Q376" s="196">
        <f t="shared" si="29"/>
        <v>3.3399999999999728</v>
      </c>
      <c r="R376" s="201">
        <v>0.84210526315789469</v>
      </c>
      <c r="S376" s="201">
        <v>0.91708442098231069</v>
      </c>
      <c r="T376" s="201">
        <v>8.291557901768927E-2</v>
      </c>
      <c r="U376" s="201">
        <v>1.8476793584594249</v>
      </c>
      <c r="V376" s="201">
        <v>0.65614035087719302</v>
      </c>
    </row>
    <row r="377" spans="1:22">
      <c r="A377" s="195">
        <f t="shared" si="25"/>
        <v>0.91739678406724234</v>
      </c>
      <c r="B377" s="195">
        <f t="shared" si="26"/>
        <v>0.91739678406724234</v>
      </c>
      <c r="C377" s="196">
        <f t="shared" si="27"/>
        <v>3.3599999999999723</v>
      </c>
      <c r="D377" s="195">
        <f t="shared" si="27"/>
        <v>0.84210526315789469</v>
      </c>
      <c r="E377" s="195">
        <f t="shared" si="28"/>
        <v>8.2603215932757837E-2</v>
      </c>
      <c r="F377" s="195">
        <f t="shared" si="28"/>
        <v>1.8642262237484295</v>
      </c>
      <c r="G377" s="195">
        <f t="shared" si="28"/>
        <v>0.6596491228070176</v>
      </c>
      <c r="Q377" s="196">
        <f t="shared" si="29"/>
        <v>3.3499999999999726</v>
      </c>
      <c r="R377" s="201">
        <v>0.84210526315789469</v>
      </c>
      <c r="S377" s="201">
        <v>0.91723196467219159</v>
      </c>
      <c r="T377" s="201">
        <v>8.2768035327808465E-2</v>
      </c>
      <c r="U377" s="201">
        <v>1.8556410902403431</v>
      </c>
      <c r="V377" s="201">
        <v>0.6596491228070176</v>
      </c>
    </row>
    <row r="378" spans="1:22">
      <c r="A378" s="195">
        <f t="shared" si="25"/>
        <v>0.91755433656391561</v>
      </c>
      <c r="B378" s="195">
        <f t="shared" si="26"/>
        <v>0.91755433656391561</v>
      </c>
      <c r="C378" s="196">
        <f t="shared" si="27"/>
        <v>3.3699999999999721</v>
      </c>
      <c r="D378" s="195">
        <f t="shared" si="27"/>
        <v>0.84210526315789469</v>
      </c>
      <c r="E378" s="195">
        <f t="shared" si="28"/>
        <v>8.2445663436084365E-2</v>
      </c>
      <c r="F378" s="195">
        <f t="shared" si="28"/>
        <v>1.8724635307823199</v>
      </c>
      <c r="G378" s="195">
        <f t="shared" si="28"/>
        <v>0.6596491228070176</v>
      </c>
      <c r="Q378" s="196">
        <f t="shared" si="29"/>
        <v>3.3599999999999723</v>
      </c>
      <c r="R378" s="201">
        <v>0.84210526315789469</v>
      </c>
      <c r="S378" s="201">
        <v>0.91739678406724234</v>
      </c>
      <c r="T378" s="201">
        <v>8.2603215932757837E-2</v>
      </c>
      <c r="U378" s="201">
        <v>1.8642262237484295</v>
      </c>
      <c r="V378" s="201">
        <v>0.6596491228070176</v>
      </c>
    </row>
    <row r="379" spans="1:22">
      <c r="A379" s="195">
        <f t="shared" si="25"/>
        <v>0.91771873542086568</v>
      </c>
      <c r="B379" s="195">
        <f t="shared" si="26"/>
        <v>0.91771873542086568</v>
      </c>
      <c r="C379" s="196">
        <f t="shared" si="27"/>
        <v>3.3799999999999719</v>
      </c>
      <c r="D379" s="195">
        <f t="shared" si="27"/>
        <v>0.84210526315789469</v>
      </c>
      <c r="E379" s="195">
        <f t="shared" si="28"/>
        <v>8.2281264579134303E-2</v>
      </c>
      <c r="F379" s="195">
        <f t="shared" si="28"/>
        <v>1.8810028256374474</v>
      </c>
      <c r="G379" s="195">
        <f t="shared" si="28"/>
        <v>0.6596491228070176</v>
      </c>
      <c r="Q379" s="196">
        <f t="shared" si="29"/>
        <v>3.3699999999999721</v>
      </c>
      <c r="R379" s="201">
        <v>0.84210526315789469</v>
      </c>
      <c r="S379" s="201">
        <v>0.91755433656391561</v>
      </c>
      <c r="T379" s="201">
        <v>8.2445663436084365E-2</v>
      </c>
      <c r="U379" s="201">
        <v>1.8724635307823199</v>
      </c>
      <c r="V379" s="201">
        <v>0.6596491228070176</v>
      </c>
    </row>
    <row r="380" spans="1:22">
      <c r="A380" s="195">
        <f t="shared" si="25"/>
        <v>0.91786333534404274</v>
      </c>
      <c r="B380" s="195">
        <f t="shared" si="26"/>
        <v>0.91786333534404274</v>
      </c>
      <c r="C380" s="196">
        <f t="shared" si="27"/>
        <v>3.3899999999999717</v>
      </c>
      <c r="D380" s="195">
        <f t="shared" si="27"/>
        <v>0.84210526315789469</v>
      </c>
      <c r="E380" s="195">
        <f t="shared" si="28"/>
        <v>8.2136664655957217E-2</v>
      </c>
      <c r="F380" s="195">
        <f t="shared" si="28"/>
        <v>1.8886637119468219</v>
      </c>
      <c r="G380" s="195">
        <f t="shared" si="28"/>
        <v>0.6596491228070176</v>
      </c>
      <c r="Q380" s="196">
        <f t="shared" si="29"/>
        <v>3.3799999999999719</v>
      </c>
      <c r="R380" s="201">
        <v>0.84210526315789469</v>
      </c>
      <c r="S380" s="201">
        <v>0.91771873542086568</v>
      </c>
      <c r="T380" s="201">
        <v>8.2281264579134303E-2</v>
      </c>
      <c r="U380" s="201">
        <v>1.8810028256374474</v>
      </c>
      <c r="V380" s="201">
        <v>0.6596491228070176</v>
      </c>
    </row>
    <row r="381" spans="1:22">
      <c r="A381" s="195">
        <f t="shared" si="25"/>
        <v>0.91800255195899494</v>
      </c>
      <c r="B381" s="195">
        <f t="shared" si="26"/>
        <v>0.91800255195899494</v>
      </c>
      <c r="C381" s="196">
        <f t="shared" si="27"/>
        <v>3.3999999999999715</v>
      </c>
      <c r="D381" s="195">
        <f t="shared" si="27"/>
        <v>0.84210526315789469</v>
      </c>
      <c r="E381" s="195">
        <f t="shared" si="28"/>
        <v>8.1997448041004992E-2</v>
      </c>
      <c r="F381" s="195">
        <f t="shared" si="28"/>
        <v>1.8962279145283036</v>
      </c>
      <c r="G381" s="195">
        <f t="shared" si="28"/>
        <v>0.6596491228070176</v>
      </c>
      <c r="Q381" s="196">
        <f t="shared" si="29"/>
        <v>3.3899999999999717</v>
      </c>
      <c r="R381" s="201">
        <v>0.84210526315789469</v>
      </c>
      <c r="S381" s="201">
        <v>0.91786333534404274</v>
      </c>
      <c r="T381" s="201">
        <v>8.2136664655957217E-2</v>
      </c>
      <c r="U381" s="201">
        <v>1.8886637119468219</v>
      </c>
      <c r="V381" s="201">
        <v>0.6596491228070176</v>
      </c>
    </row>
    <row r="382" spans="1:22">
      <c r="A382" s="195">
        <f t="shared" si="25"/>
        <v>0.91816695081594502</v>
      </c>
      <c r="B382" s="195">
        <f t="shared" si="26"/>
        <v>0.91816695081594502</v>
      </c>
      <c r="C382" s="196">
        <f t="shared" si="27"/>
        <v>3.4099999999999713</v>
      </c>
      <c r="D382" s="195">
        <f t="shared" si="27"/>
        <v>0.84210526315789469</v>
      </c>
      <c r="E382" s="195">
        <f t="shared" si="28"/>
        <v>8.1833049184054929E-2</v>
      </c>
      <c r="F382" s="195">
        <f t="shared" si="28"/>
        <v>1.9047672093834327</v>
      </c>
      <c r="G382" s="195">
        <f t="shared" si="28"/>
        <v>0.66315789473684206</v>
      </c>
      <c r="Q382" s="196">
        <f t="shared" si="29"/>
        <v>3.3999999999999715</v>
      </c>
      <c r="R382" s="201">
        <v>0.84210526315789469</v>
      </c>
      <c r="S382" s="201">
        <v>0.91800255195899494</v>
      </c>
      <c r="T382" s="201">
        <v>8.1997448041004992E-2</v>
      </c>
      <c r="U382" s="201">
        <v>1.8962279145283036</v>
      </c>
      <c r="V382" s="201">
        <v>0.6596491228070176</v>
      </c>
    </row>
    <row r="383" spans="1:22">
      <c r="A383" s="195">
        <f t="shared" si="25"/>
        <v>0.91831449450582581</v>
      </c>
      <c r="B383" s="195">
        <f t="shared" si="26"/>
        <v>0.91831449450582581</v>
      </c>
      <c r="C383" s="196">
        <f t="shared" si="27"/>
        <v>3.4199999999999711</v>
      </c>
      <c r="D383" s="195">
        <f t="shared" si="27"/>
        <v>0.84210526315789469</v>
      </c>
      <c r="E383" s="195">
        <f t="shared" si="28"/>
        <v>8.1685505494174152E-2</v>
      </c>
      <c r="F383" s="195">
        <f t="shared" si="28"/>
        <v>1.9127289411643491</v>
      </c>
      <c r="G383" s="195">
        <f t="shared" si="28"/>
        <v>0.66315789473684206</v>
      </c>
      <c r="Q383" s="196">
        <f t="shared" si="29"/>
        <v>3.4099999999999713</v>
      </c>
      <c r="R383" s="201">
        <v>0.84210526315789469</v>
      </c>
      <c r="S383" s="201">
        <v>0.91816695081594502</v>
      </c>
      <c r="T383" s="201">
        <v>8.1833049184054929E-2</v>
      </c>
      <c r="U383" s="201">
        <v>1.9047672093834327</v>
      </c>
      <c r="V383" s="201">
        <v>0.66315789473684206</v>
      </c>
    </row>
    <row r="384" spans="1:22">
      <c r="A384" s="195">
        <f t="shared" si="25"/>
        <v>0.91847246754059986</v>
      </c>
      <c r="B384" s="195">
        <f t="shared" si="26"/>
        <v>0.91847246754059986</v>
      </c>
      <c r="C384" s="196">
        <f t="shared" si="27"/>
        <v>3.4299999999999708</v>
      </c>
      <c r="D384" s="195">
        <f t="shared" si="27"/>
        <v>0.84210526315789469</v>
      </c>
      <c r="E384" s="195">
        <f t="shared" si="28"/>
        <v>8.152753245940017E-2</v>
      </c>
      <c r="F384" s="195">
        <f t="shared" si="28"/>
        <v>1.9210120868511973</v>
      </c>
      <c r="G384" s="195">
        <f t="shared" si="28"/>
        <v>0.66315789473684206</v>
      </c>
      <c r="Q384" s="196">
        <f t="shared" si="29"/>
        <v>3.4199999999999711</v>
      </c>
      <c r="R384" s="201">
        <v>0.84210526315789469</v>
      </c>
      <c r="S384" s="201">
        <v>0.91831449450582581</v>
      </c>
      <c r="T384" s="201">
        <v>8.1685505494174152E-2</v>
      </c>
      <c r="U384" s="201">
        <v>1.9127289411643491</v>
      </c>
      <c r="V384" s="201">
        <v>0.66315789473684206</v>
      </c>
    </row>
    <row r="385" spans="1:22">
      <c r="A385" s="195">
        <f t="shared" si="25"/>
        <v>0.91863686639755004</v>
      </c>
      <c r="B385" s="195">
        <f t="shared" si="26"/>
        <v>0.91863686639755004</v>
      </c>
      <c r="C385" s="196">
        <f t="shared" si="27"/>
        <v>3.4399999999999706</v>
      </c>
      <c r="D385" s="195">
        <f t="shared" si="27"/>
        <v>0.84210526315789469</v>
      </c>
      <c r="E385" s="195">
        <f t="shared" si="28"/>
        <v>8.1363133602450094E-2</v>
      </c>
      <c r="F385" s="195">
        <f t="shared" si="28"/>
        <v>1.929551381706327</v>
      </c>
      <c r="G385" s="195">
        <f t="shared" si="28"/>
        <v>0.66315789473684206</v>
      </c>
      <c r="Q385" s="196">
        <f t="shared" si="29"/>
        <v>3.4299999999999708</v>
      </c>
      <c r="R385" s="201">
        <v>0.84210526315789469</v>
      </c>
      <c r="S385" s="201">
        <v>0.91847246754059986</v>
      </c>
      <c r="T385" s="201">
        <v>8.152753245940017E-2</v>
      </c>
      <c r="U385" s="201">
        <v>1.9210120868511973</v>
      </c>
      <c r="V385" s="201">
        <v>0.66315789473684206</v>
      </c>
    </row>
    <row r="386" spans="1:22">
      <c r="A386" s="195">
        <f t="shared" si="25"/>
        <v>0.91878441008743061</v>
      </c>
      <c r="B386" s="195">
        <f t="shared" si="26"/>
        <v>0.91878441008743061</v>
      </c>
      <c r="C386" s="196">
        <f t="shared" si="27"/>
        <v>3.4499999999999704</v>
      </c>
      <c r="D386" s="195">
        <f t="shared" si="27"/>
        <v>0.84210526315789469</v>
      </c>
      <c r="E386" s="195">
        <f t="shared" si="28"/>
        <v>8.1215589912569316E-2</v>
      </c>
      <c r="F386" s="195">
        <f t="shared" si="28"/>
        <v>1.9375131134872439</v>
      </c>
      <c r="G386" s="195">
        <f t="shared" si="28"/>
        <v>0.6701754385964912</v>
      </c>
      <c r="Q386" s="196">
        <f t="shared" si="29"/>
        <v>3.4399999999999706</v>
      </c>
      <c r="R386" s="201">
        <v>0.84210526315789469</v>
      </c>
      <c r="S386" s="201">
        <v>0.91863686639755004</v>
      </c>
      <c r="T386" s="201">
        <v>8.1363133602450094E-2</v>
      </c>
      <c r="U386" s="201">
        <v>1.929551381706327</v>
      </c>
      <c r="V386" s="201">
        <v>0.66315789473684206</v>
      </c>
    </row>
    <row r="387" spans="1:22">
      <c r="A387" s="195">
        <f t="shared" si="25"/>
        <v>0.91894586517767696</v>
      </c>
      <c r="B387" s="195">
        <f t="shared" si="26"/>
        <v>0.91894586517767696</v>
      </c>
      <c r="C387" s="196">
        <f t="shared" si="27"/>
        <v>3.4599999999999702</v>
      </c>
      <c r="D387" s="195">
        <f t="shared" si="27"/>
        <v>0.84210526315789469</v>
      </c>
      <c r="E387" s="195">
        <f t="shared" si="28"/>
        <v>8.1054134822322918E-2</v>
      </c>
      <c r="F387" s="195">
        <f t="shared" si="28"/>
        <v>1.9457515628708302</v>
      </c>
      <c r="G387" s="195">
        <f t="shared" si="28"/>
        <v>0.6701754385964912</v>
      </c>
      <c r="Q387" s="196">
        <f t="shared" si="29"/>
        <v>3.4499999999999704</v>
      </c>
      <c r="R387" s="201">
        <v>0.84210526315789469</v>
      </c>
      <c r="S387" s="201">
        <v>0.91878441008743061</v>
      </c>
      <c r="T387" s="201">
        <v>8.1215589912569316E-2</v>
      </c>
      <c r="U387" s="201">
        <v>1.9375131134872439</v>
      </c>
      <c r="V387" s="201">
        <v>0.6701754385964912</v>
      </c>
    </row>
    <row r="388" spans="1:22">
      <c r="A388" s="195">
        <f t="shared" si="25"/>
        <v>0.91908508179262915</v>
      </c>
      <c r="B388" s="195">
        <f t="shared" si="26"/>
        <v>0.91908508179262915</v>
      </c>
      <c r="C388" s="196">
        <f t="shared" si="27"/>
        <v>3.46999999999997</v>
      </c>
      <c r="D388" s="195">
        <f t="shared" si="27"/>
        <v>0.84210526315789469</v>
      </c>
      <c r="E388" s="195">
        <f t="shared" si="28"/>
        <v>8.0914918207370734E-2</v>
      </c>
      <c r="F388" s="195">
        <f t="shared" si="28"/>
        <v>1.9533157654523108</v>
      </c>
      <c r="G388" s="195">
        <f t="shared" si="28"/>
        <v>0.6701754385964912</v>
      </c>
      <c r="Q388" s="196">
        <f t="shared" si="29"/>
        <v>3.4599999999999702</v>
      </c>
      <c r="R388" s="201">
        <v>0.84210526315789469</v>
      </c>
      <c r="S388" s="201">
        <v>0.91894586517767696</v>
      </c>
      <c r="T388" s="201">
        <v>8.1054134822322918E-2</v>
      </c>
      <c r="U388" s="201">
        <v>1.9457515628708302</v>
      </c>
      <c r="V388" s="201">
        <v>0.6701754385964912</v>
      </c>
    </row>
    <row r="389" spans="1:22">
      <c r="A389" s="195">
        <f t="shared" si="25"/>
        <v>0.91923262548250995</v>
      </c>
      <c r="B389" s="195">
        <f t="shared" si="26"/>
        <v>0.91923262548250995</v>
      </c>
      <c r="C389" s="196">
        <f t="shared" si="27"/>
        <v>3.4799999999999698</v>
      </c>
      <c r="D389" s="195">
        <f t="shared" si="27"/>
        <v>0.84210526315789469</v>
      </c>
      <c r="E389" s="195">
        <f t="shared" si="28"/>
        <v>8.0767374517489957E-2</v>
      </c>
      <c r="F389" s="195">
        <f t="shared" si="28"/>
        <v>1.9612774972332281</v>
      </c>
      <c r="G389" s="195">
        <f t="shared" si="28"/>
        <v>0.6701754385964912</v>
      </c>
      <c r="Q389" s="196">
        <f t="shared" si="29"/>
        <v>3.46999999999997</v>
      </c>
      <c r="R389" s="201">
        <v>0.84210526315789469</v>
      </c>
      <c r="S389" s="201">
        <v>0.91908508179262915</v>
      </c>
      <c r="T389" s="201">
        <v>8.0914918207370734E-2</v>
      </c>
      <c r="U389" s="201">
        <v>1.9533157654523108</v>
      </c>
      <c r="V389" s="201">
        <v>0.6701754385964912</v>
      </c>
    </row>
    <row r="390" spans="1:22">
      <c r="A390" s="195">
        <f t="shared" si="25"/>
        <v>0.91939702433946013</v>
      </c>
      <c r="B390" s="195">
        <f t="shared" si="26"/>
        <v>0.91939702433946013</v>
      </c>
      <c r="C390" s="196">
        <f t="shared" si="27"/>
        <v>3.4899999999999696</v>
      </c>
      <c r="D390" s="195">
        <f t="shared" si="27"/>
        <v>0.84210526315789469</v>
      </c>
      <c r="E390" s="195">
        <f t="shared" si="28"/>
        <v>8.0602975660539838E-2</v>
      </c>
      <c r="F390" s="195">
        <f t="shared" si="28"/>
        <v>1.9698167920883554</v>
      </c>
      <c r="G390" s="195">
        <f t="shared" si="28"/>
        <v>0.6701754385964912</v>
      </c>
      <c r="Q390" s="196">
        <f t="shared" si="29"/>
        <v>3.4799999999999698</v>
      </c>
      <c r="R390" s="201">
        <v>0.84210526315789469</v>
      </c>
      <c r="S390" s="201">
        <v>0.91923262548250995</v>
      </c>
      <c r="T390" s="201">
        <v>8.0767374517489957E-2</v>
      </c>
      <c r="U390" s="201">
        <v>1.9612774972332281</v>
      </c>
      <c r="V390" s="201">
        <v>0.6701754385964912</v>
      </c>
    </row>
    <row r="391" spans="1:22">
      <c r="A391" s="195">
        <f t="shared" si="25"/>
        <v>0.91955499737423407</v>
      </c>
      <c r="B391" s="195">
        <f t="shared" si="26"/>
        <v>0.91955499737423407</v>
      </c>
      <c r="C391" s="196">
        <f t="shared" si="27"/>
        <v>3.4999999999999694</v>
      </c>
      <c r="D391" s="195">
        <f t="shared" si="27"/>
        <v>0.84210526315789469</v>
      </c>
      <c r="E391" s="195">
        <f t="shared" si="28"/>
        <v>8.0445002625765899E-2</v>
      </c>
      <c r="F391" s="195">
        <f t="shared" si="28"/>
        <v>1.9780999377752053</v>
      </c>
      <c r="G391" s="195">
        <f t="shared" si="28"/>
        <v>0.67368421052631577</v>
      </c>
      <c r="Q391" s="196">
        <f t="shared" si="29"/>
        <v>3.4899999999999696</v>
      </c>
      <c r="R391" s="201">
        <v>0.84210526315789469</v>
      </c>
      <c r="S391" s="201">
        <v>0.91939702433946013</v>
      </c>
      <c r="T391" s="201">
        <v>8.0602975660539838E-2</v>
      </c>
      <c r="U391" s="201">
        <v>1.9698167920883554</v>
      </c>
      <c r="V391" s="201">
        <v>0.6701754385964912</v>
      </c>
    </row>
    <row r="392" spans="1:22">
      <c r="A392" s="195">
        <f t="shared" si="25"/>
        <v>0.91970254106411509</v>
      </c>
      <c r="B392" s="195">
        <f t="shared" si="26"/>
        <v>0.91970254106411509</v>
      </c>
      <c r="C392" s="196">
        <f t="shared" si="27"/>
        <v>3.5099999999999691</v>
      </c>
      <c r="D392" s="195">
        <f t="shared" si="27"/>
        <v>0.84210526315789469</v>
      </c>
      <c r="E392" s="195">
        <f t="shared" si="28"/>
        <v>8.0297458935885094E-2</v>
      </c>
      <c r="F392" s="195">
        <f t="shared" si="28"/>
        <v>1.9860616695561222</v>
      </c>
      <c r="G392" s="195">
        <f t="shared" si="28"/>
        <v>0.67368421052631577</v>
      </c>
      <c r="Q392" s="196">
        <f t="shared" si="29"/>
        <v>3.4999999999999694</v>
      </c>
      <c r="R392" s="201">
        <v>0.84210526315789469</v>
      </c>
      <c r="S392" s="201">
        <v>0.91955499737423407</v>
      </c>
      <c r="T392" s="201">
        <v>8.0445002625765899E-2</v>
      </c>
      <c r="U392" s="201">
        <v>1.9780999377752053</v>
      </c>
      <c r="V392" s="201">
        <v>0.67368421052631577</v>
      </c>
    </row>
    <row r="393" spans="1:22">
      <c r="A393" s="195">
        <f t="shared" si="25"/>
        <v>0.91986693992106505</v>
      </c>
      <c r="B393" s="195">
        <f t="shared" si="26"/>
        <v>0.91986693992106505</v>
      </c>
      <c r="C393" s="196">
        <f t="shared" si="27"/>
        <v>3.5199999999999689</v>
      </c>
      <c r="D393" s="195">
        <f t="shared" si="27"/>
        <v>0.84210526315789469</v>
      </c>
      <c r="E393" s="195">
        <f t="shared" si="28"/>
        <v>8.0133060078934976E-2</v>
      </c>
      <c r="F393" s="195">
        <f t="shared" si="28"/>
        <v>1.9946009644112495</v>
      </c>
      <c r="G393" s="195">
        <f t="shared" si="28"/>
        <v>0.67368421052631577</v>
      </c>
      <c r="Q393" s="196">
        <f t="shared" si="29"/>
        <v>3.5099999999999691</v>
      </c>
      <c r="R393" s="201">
        <v>0.84210526315789469</v>
      </c>
      <c r="S393" s="201">
        <v>0.91970254106411509</v>
      </c>
      <c r="T393" s="201">
        <v>8.0297458935885094E-2</v>
      </c>
      <c r="U393" s="201">
        <v>1.9860616695561222</v>
      </c>
      <c r="V393" s="201">
        <v>0.67368421052631577</v>
      </c>
    </row>
    <row r="394" spans="1:22">
      <c r="A394" s="195">
        <f t="shared" si="25"/>
        <v>0.920011539844242</v>
      </c>
      <c r="B394" s="195">
        <f t="shared" si="26"/>
        <v>0.920011539844242</v>
      </c>
      <c r="C394" s="196">
        <f t="shared" si="27"/>
        <v>3.5299999999999687</v>
      </c>
      <c r="D394" s="195">
        <f t="shared" si="27"/>
        <v>0.84210526315789469</v>
      </c>
      <c r="E394" s="195">
        <f t="shared" si="28"/>
        <v>7.9988460155757918E-2</v>
      </c>
      <c r="F394" s="195">
        <f t="shared" si="28"/>
        <v>2.0022618507206267</v>
      </c>
      <c r="G394" s="195">
        <f t="shared" si="28"/>
        <v>0.67368421052631577</v>
      </c>
      <c r="Q394" s="196">
        <f t="shared" si="29"/>
        <v>3.5199999999999689</v>
      </c>
      <c r="R394" s="201">
        <v>0.84210526315789469</v>
      </c>
      <c r="S394" s="201">
        <v>0.91986693992106505</v>
      </c>
      <c r="T394" s="201">
        <v>8.0133060078934976E-2</v>
      </c>
      <c r="U394" s="201">
        <v>1.9946009644112495</v>
      </c>
      <c r="V394" s="201">
        <v>0.67368421052631577</v>
      </c>
    </row>
    <row r="395" spans="1:22">
      <c r="A395" s="195">
        <f t="shared" si="25"/>
        <v>0.92015075645919442</v>
      </c>
      <c r="B395" s="195">
        <f t="shared" si="26"/>
        <v>0.92015075645919442</v>
      </c>
      <c r="C395" s="196">
        <f t="shared" si="27"/>
        <v>3.5399999999999685</v>
      </c>
      <c r="D395" s="195">
        <f t="shared" si="27"/>
        <v>0.84210526315789469</v>
      </c>
      <c r="E395" s="195">
        <f t="shared" si="28"/>
        <v>7.9849243540805748E-2</v>
      </c>
      <c r="F395" s="195">
        <f t="shared" si="28"/>
        <v>2.0098260533021057</v>
      </c>
      <c r="G395" s="195">
        <f t="shared" si="28"/>
        <v>0.67368421052631577</v>
      </c>
      <c r="Q395" s="196">
        <f t="shared" si="29"/>
        <v>3.5299999999999687</v>
      </c>
      <c r="R395" s="201">
        <v>0.84210526315789469</v>
      </c>
      <c r="S395" s="201">
        <v>0.920011539844242</v>
      </c>
      <c r="T395" s="201">
        <v>7.9988460155757918E-2</v>
      </c>
      <c r="U395" s="201">
        <v>2.0022618507206267</v>
      </c>
      <c r="V395" s="201">
        <v>0.67368421052631577</v>
      </c>
    </row>
    <row r="396" spans="1:22">
      <c r="A396" s="195">
        <f t="shared" si="25"/>
        <v>0.92031515531614427</v>
      </c>
      <c r="B396" s="195">
        <f t="shared" si="26"/>
        <v>0.92031515531614427</v>
      </c>
      <c r="C396" s="196">
        <f t="shared" si="27"/>
        <v>3.5499999999999683</v>
      </c>
      <c r="D396" s="195">
        <f t="shared" si="27"/>
        <v>0.84210526315789469</v>
      </c>
      <c r="E396" s="195">
        <f t="shared" si="28"/>
        <v>7.9684844683855643E-2</v>
      </c>
      <c r="F396" s="195">
        <f t="shared" si="28"/>
        <v>2.0183653481572348</v>
      </c>
      <c r="G396" s="195">
        <f t="shared" si="28"/>
        <v>0.67719298245614035</v>
      </c>
      <c r="Q396" s="196">
        <f t="shared" si="29"/>
        <v>3.5399999999999685</v>
      </c>
      <c r="R396" s="201">
        <v>0.84210526315789469</v>
      </c>
      <c r="S396" s="201">
        <v>0.92015075645919442</v>
      </c>
      <c r="T396" s="201">
        <v>7.9849243540805748E-2</v>
      </c>
      <c r="U396" s="201">
        <v>2.0098260533021057</v>
      </c>
      <c r="V396" s="201">
        <v>0.67368421052631577</v>
      </c>
    </row>
    <row r="397" spans="1:22">
      <c r="A397" s="195">
        <f t="shared" si="25"/>
        <v>0.92047312835091843</v>
      </c>
      <c r="B397" s="195">
        <f t="shared" si="26"/>
        <v>0.92047312835091843</v>
      </c>
      <c r="C397" s="196">
        <f t="shared" si="27"/>
        <v>3.5599999999999681</v>
      </c>
      <c r="D397" s="195">
        <f t="shared" si="27"/>
        <v>0.84210526315789469</v>
      </c>
      <c r="E397" s="195">
        <f t="shared" si="28"/>
        <v>7.9526871649081704E-2</v>
      </c>
      <c r="F397" s="195">
        <f t="shared" si="28"/>
        <v>2.0266484938440841</v>
      </c>
      <c r="G397" s="195">
        <f t="shared" si="28"/>
        <v>0.67719298245614035</v>
      </c>
      <c r="Q397" s="196">
        <f t="shared" si="29"/>
        <v>3.5499999999999683</v>
      </c>
      <c r="R397" s="201">
        <v>0.84210526315789469</v>
      </c>
      <c r="S397" s="201">
        <v>0.92031515531614427</v>
      </c>
      <c r="T397" s="201">
        <v>7.9684844683855643E-2</v>
      </c>
      <c r="U397" s="201">
        <v>2.0183653481572348</v>
      </c>
      <c r="V397" s="201">
        <v>0.67719298245614035</v>
      </c>
    </row>
    <row r="398" spans="1:22">
      <c r="A398" s="195">
        <f t="shared" si="25"/>
        <v>0.9206375272078684</v>
      </c>
      <c r="B398" s="195">
        <f t="shared" si="26"/>
        <v>0.9206375272078684</v>
      </c>
      <c r="C398" s="196">
        <f t="shared" si="27"/>
        <v>3.5699999999999679</v>
      </c>
      <c r="D398" s="195">
        <f t="shared" si="27"/>
        <v>0.84210526315789469</v>
      </c>
      <c r="E398" s="195">
        <f t="shared" si="28"/>
        <v>7.9362472792131572E-2</v>
      </c>
      <c r="F398" s="195">
        <f t="shared" si="28"/>
        <v>2.0351877886992114</v>
      </c>
      <c r="G398" s="195">
        <f t="shared" si="28"/>
        <v>0.68070175438596492</v>
      </c>
      <c r="Q398" s="196">
        <f t="shared" si="29"/>
        <v>3.5599999999999681</v>
      </c>
      <c r="R398" s="201">
        <v>0.84210526315789469</v>
      </c>
      <c r="S398" s="201">
        <v>0.92047312835091843</v>
      </c>
      <c r="T398" s="201">
        <v>7.9526871649081704E-2</v>
      </c>
      <c r="U398" s="201">
        <v>2.0266484938440841</v>
      </c>
      <c r="V398" s="201">
        <v>0.67719298245614035</v>
      </c>
    </row>
    <row r="399" spans="1:22">
      <c r="A399" s="195">
        <f t="shared" si="25"/>
        <v>0.9207850708977493</v>
      </c>
      <c r="B399" s="195">
        <f t="shared" si="26"/>
        <v>0.9207850708977493</v>
      </c>
      <c r="C399" s="196">
        <f t="shared" si="27"/>
        <v>3.5799999999999677</v>
      </c>
      <c r="D399" s="195">
        <f t="shared" si="27"/>
        <v>0.84210526315789469</v>
      </c>
      <c r="E399" s="195">
        <f t="shared" si="28"/>
        <v>7.9214929102250822E-2</v>
      </c>
      <c r="F399" s="195">
        <f t="shared" si="28"/>
        <v>2.0431495204801302</v>
      </c>
      <c r="G399" s="195">
        <f t="shared" si="28"/>
        <v>0.68421052631578949</v>
      </c>
      <c r="Q399" s="196">
        <f t="shared" si="29"/>
        <v>3.5699999999999679</v>
      </c>
      <c r="R399" s="201">
        <v>0.84210526315789469</v>
      </c>
      <c r="S399" s="201">
        <v>0.9206375272078684</v>
      </c>
      <c r="T399" s="201">
        <v>7.9362472792131572E-2</v>
      </c>
      <c r="U399" s="201">
        <v>2.0351877886992114</v>
      </c>
      <c r="V399" s="201">
        <v>0.68070175438596492</v>
      </c>
    </row>
    <row r="400" spans="1:22">
      <c r="A400" s="195">
        <f t="shared" si="25"/>
        <v>0.92093261458763009</v>
      </c>
      <c r="B400" s="195">
        <f t="shared" si="26"/>
        <v>0.92093261458763009</v>
      </c>
      <c r="C400" s="196">
        <f t="shared" si="27"/>
        <v>3.5899999999999674</v>
      </c>
      <c r="D400" s="195">
        <f t="shared" si="27"/>
        <v>0.84210526315789469</v>
      </c>
      <c r="E400" s="195">
        <f t="shared" si="28"/>
        <v>7.9067385412369975E-2</v>
      </c>
      <c r="F400" s="195">
        <f t="shared" si="28"/>
        <v>2.0511112522610468</v>
      </c>
      <c r="G400" s="195">
        <f t="shared" si="28"/>
        <v>0.68421052631578949</v>
      </c>
      <c r="Q400" s="196">
        <f t="shared" si="29"/>
        <v>3.5799999999999677</v>
      </c>
      <c r="R400" s="201">
        <v>0.84210526315789469</v>
      </c>
      <c r="S400" s="201">
        <v>0.9207850708977493</v>
      </c>
      <c r="T400" s="201">
        <v>7.9214929102250822E-2</v>
      </c>
      <c r="U400" s="201">
        <v>2.0431495204801302</v>
      </c>
      <c r="V400" s="201">
        <v>0.68421052631578949</v>
      </c>
    </row>
    <row r="401" spans="1:22">
      <c r="A401" s="195">
        <f t="shared" si="25"/>
        <v>0.92109406967787633</v>
      </c>
      <c r="B401" s="195">
        <f t="shared" si="26"/>
        <v>0.92109406967787633</v>
      </c>
      <c r="C401" s="196">
        <f t="shared" si="27"/>
        <v>3.5999999999999672</v>
      </c>
      <c r="D401" s="195">
        <f t="shared" si="27"/>
        <v>0.84210526315789469</v>
      </c>
      <c r="E401" s="195">
        <f t="shared" si="28"/>
        <v>7.8905930322123605E-2</v>
      </c>
      <c r="F401" s="195">
        <f t="shared" si="28"/>
        <v>2.0593497016446318</v>
      </c>
      <c r="G401" s="195">
        <f t="shared" si="28"/>
        <v>0.68421052631578949</v>
      </c>
      <c r="Q401" s="196">
        <f t="shared" si="29"/>
        <v>3.5899999999999674</v>
      </c>
      <c r="R401" s="201">
        <v>0.84210526315789469</v>
      </c>
      <c r="S401" s="201">
        <v>0.92093261458763009</v>
      </c>
      <c r="T401" s="201">
        <v>7.9067385412369975E-2</v>
      </c>
      <c r="U401" s="201">
        <v>2.0511112522610468</v>
      </c>
      <c r="V401" s="201">
        <v>0.68421052631578949</v>
      </c>
    </row>
    <row r="402" spans="1:22">
      <c r="A402" s="195">
        <f t="shared" si="25"/>
        <v>0.92124161336775712</v>
      </c>
      <c r="B402" s="195">
        <f t="shared" si="26"/>
        <v>0.92124161336775712</v>
      </c>
      <c r="C402" s="196">
        <f t="shared" si="27"/>
        <v>3.609999999999967</v>
      </c>
      <c r="D402" s="195">
        <f t="shared" si="27"/>
        <v>0.84210526315789469</v>
      </c>
      <c r="E402" s="195">
        <f t="shared" si="28"/>
        <v>7.8758386632242813E-2</v>
      </c>
      <c r="F402" s="195">
        <f t="shared" si="28"/>
        <v>2.0673114334255493</v>
      </c>
      <c r="G402" s="195">
        <f t="shared" si="28"/>
        <v>0.68421052631578949</v>
      </c>
      <c r="Q402" s="196">
        <f t="shared" si="29"/>
        <v>3.5999999999999672</v>
      </c>
      <c r="R402" s="201">
        <v>0.84210526315789469</v>
      </c>
      <c r="S402" s="201">
        <v>0.92109406967787633</v>
      </c>
      <c r="T402" s="201">
        <v>7.8905930322123605E-2</v>
      </c>
      <c r="U402" s="201">
        <v>2.0593497016446318</v>
      </c>
      <c r="V402" s="201">
        <v>0.68421052631578949</v>
      </c>
    </row>
    <row r="403" spans="1:22">
      <c r="A403" s="195">
        <f t="shared" si="25"/>
        <v>0.92138082998270943</v>
      </c>
      <c r="B403" s="195">
        <f t="shared" si="26"/>
        <v>0.92138082998270943</v>
      </c>
      <c r="C403" s="196">
        <f t="shared" si="27"/>
        <v>3.6199999999999668</v>
      </c>
      <c r="D403" s="195">
        <f t="shared" si="27"/>
        <v>0.84210526315789469</v>
      </c>
      <c r="E403" s="195">
        <f t="shared" si="28"/>
        <v>7.8619170017290629E-2</v>
      </c>
      <c r="F403" s="195">
        <f t="shared" si="28"/>
        <v>2.0748756360070315</v>
      </c>
      <c r="G403" s="195">
        <f t="shared" si="28"/>
        <v>0.68421052631578949</v>
      </c>
      <c r="Q403" s="196">
        <f t="shared" si="29"/>
        <v>3.609999999999967</v>
      </c>
      <c r="R403" s="201">
        <v>0.84210526315789469</v>
      </c>
      <c r="S403" s="201">
        <v>0.92124161336775712</v>
      </c>
      <c r="T403" s="201">
        <v>7.8758386632242813E-2</v>
      </c>
      <c r="U403" s="201">
        <v>2.0673114334255493</v>
      </c>
      <c r="V403" s="201">
        <v>0.68421052631578949</v>
      </c>
    </row>
    <row r="404" spans="1:22">
      <c r="A404" s="195">
        <f t="shared" si="25"/>
        <v>0.92155565818455265</v>
      </c>
      <c r="B404" s="195">
        <f t="shared" si="26"/>
        <v>0.92155565818455265</v>
      </c>
      <c r="C404" s="196">
        <f t="shared" si="27"/>
        <v>3.6299999999999666</v>
      </c>
      <c r="D404" s="195">
        <f t="shared" si="27"/>
        <v>0.84210526315789469</v>
      </c>
      <c r="E404" s="195">
        <f t="shared" si="28"/>
        <v>7.8444341815447377E-2</v>
      </c>
      <c r="F404" s="195">
        <f t="shared" si="28"/>
        <v>2.0837363447680906</v>
      </c>
      <c r="G404" s="195">
        <f t="shared" si="28"/>
        <v>0.68421052631578949</v>
      </c>
      <c r="Q404" s="196">
        <f t="shared" si="29"/>
        <v>3.6199999999999668</v>
      </c>
      <c r="R404" s="201">
        <v>0.84210526315789469</v>
      </c>
      <c r="S404" s="201">
        <v>0.92138082998270943</v>
      </c>
      <c r="T404" s="201">
        <v>7.8619170017290629E-2</v>
      </c>
      <c r="U404" s="201">
        <v>2.0748756360070315</v>
      </c>
      <c r="V404" s="201">
        <v>0.68421052631578949</v>
      </c>
    </row>
    <row r="405" spans="1:22">
      <c r="A405" s="195">
        <f t="shared" si="25"/>
        <v>0.92170320187443344</v>
      </c>
      <c r="B405" s="195">
        <f t="shared" si="26"/>
        <v>0.92170320187443344</v>
      </c>
      <c r="C405" s="196">
        <f t="shared" si="27"/>
        <v>3.6399999999999664</v>
      </c>
      <c r="D405" s="195">
        <f t="shared" si="27"/>
        <v>0.84210526315789469</v>
      </c>
      <c r="E405" s="195">
        <f t="shared" si="28"/>
        <v>7.8296798125566586E-2</v>
      </c>
      <c r="F405" s="195">
        <f t="shared" si="28"/>
        <v>2.0916980765490081</v>
      </c>
      <c r="G405" s="195">
        <f t="shared" si="28"/>
        <v>0.68421052631578949</v>
      </c>
      <c r="Q405" s="196">
        <f t="shared" si="29"/>
        <v>3.6299999999999666</v>
      </c>
      <c r="R405" s="201">
        <v>0.84210526315789469</v>
      </c>
      <c r="S405" s="201">
        <v>0.92155565818455265</v>
      </c>
      <c r="T405" s="201">
        <v>7.8444341815447377E-2</v>
      </c>
      <c r="U405" s="201">
        <v>2.0837363447680906</v>
      </c>
      <c r="V405" s="201">
        <v>0.68421052631578949</v>
      </c>
    </row>
    <row r="406" spans="1:22">
      <c r="A406" s="195">
        <f t="shared" si="25"/>
        <v>0.92185074556431423</v>
      </c>
      <c r="B406" s="195">
        <f t="shared" si="26"/>
        <v>0.92185074556431423</v>
      </c>
      <c r="C406" s="196">
        <f t="shared" si="27"/>
        <v>3.6499999999999662</v>
      </c>
      <c r="D406" s="195">
        <f t="shared" si="27"/>
        <v>0.84210526315789469</v>
      </c>
      <c r="E406" s="195">
        <f t="shared" si="28"/>
        <v>7.8149254435685794E-2</v>
      </c>
      <c r="F406" s="195">
        <f t="shared" si="28"/>
        <v>2.0996598083299247</v>
      </c>
      <c r="G406" s="195">
        <f t="shared" si="28"/>
        <v>0.68421052631578949</v>
      </c>
      <c r="Q406" s="196">
        <f t="shared" si="29"/>
        <v>3.6399999999999664</v>
      </c>
      <c r="R406" s="201">
        <v>0.84210526315789469</v>
      </c>
      <c r="S406" s="201">
        <v>0.92170320187443344</v>
      </c>
      <c r="T406" s="201">
        <v>7.8296798125566586E-2</v>
      </c>
      <c r="U406" s="201">
        <v>2.0916980765490081</v>
      </c>
      <c r="V406" s="201">
        <v>0.68421052631578949</v>
      </c>
    </row>
    <row r="407" spans="1:22">
      <c r="A407" s="195">
        <f t="shared" si="25"/>
        <v>0.92201514442126431</v>
      </c>
      <c r="B407" s="195">
        <f t="shared" si="26"/>
        <v>0.92201514442126431</v>
      </c>
      <c r="C407" s="196">
        <f t="shared" si="27"/>
        <v>3.6599999999999659</v>
      </c>
      <c r="D407" s="195">
        <f t="shared" si="27"/>
        <v>0.84210526315789469</v>
      </c>
      <c r="E407" s="195">
        <f t="shared" si="28"/>
        <v>7.7984855578735704E-2</v>
      </c>
      <c r="F407" s="195">
        <f t="shared" si="28"/>
        <v>2.1081991031850529</v>
      </c>
      <c r="G407" s="195">
        <f t="shared" si="28"/>
        <v>0.68421052631578949</v>
      </c>
      <c r="Q407" s="196">
        <f t="shared" si="29"/>
        <v>3.6499999999999662</v>
      </c>
      <c r="R407" s="201">
        <v>0.84210526315789469</v>
      </c>
      <c r="S407" s="201">
        <v>0.92185074556431423</v>
      </c>
      <c r="T407" s="201">
        <v>7.8149254435685794E-2</v>
      </c>
      <c r="U407" s="201">
        <v>2.0996598083299247</v>
      </c>
      <c r="V407" s="201">
        <v>0.68421052631578949</v>
      </c>
    </row>
    <row r="408" spans="1:22">
      <c r="A408" s="195">
        <f t="shared" si="25"/>
        <v>0.92215952578315041</v>
      </c>
      <c r="B408" s="195">
        <f t="shared" si="26"/>
        <v>0.92215952578315041</v>
      </c>
      <c r="C408" s="196">
        <f t="shared" si="27"/>
        <v>3.6699999999999657</v>
      </c>
      <c r="D408" s="195">
        <f t="shared" si="27"/>
        <v>0.84561403508771926</v>
      </c>
      <c r="E408" s="195">
        <f t="shared" si="28"/>
        <v>7.7840474216849684E-2</v>
      </c>
      <c r="F408" s="195">
        <f t="shared" si="28"/>
        <v>2.1158602080557194</v>
      </c>
      <c r="G408" s="195">
        <f t="shared" si="28"/>
        <v>0.68421052631578949</v>
      </c>
      <c r="Q408" s="196">
        <f t="shared" si="29"/>
        <v>3.6599999999999659</v>
      </c>
      <c r="R408" s="201">
        <v>0.84210526315789469</v>
      </c>
      <c r="S408" s="201">
        <v>0.92201514442126431</v>
      </c>
      <c r="T408" s="201">
        <v>7.7984855578735704E-2</v>
      </c>
      <c r="U408" s="201">
        <v>2.1081991031850529</v>
      </c>
      <c r="V408" s="201">
        <v>0.68421052631578949</v>
      </c>
    </row>
    <row r="409" spans="1:22">
      <c r="A409" s="195">
        <f t="shared" si="25"/>
        <v>0.92232019946533272</v>
      </c>
      <c r="B409" s="195">
        <f t="shared" si="26"/>
        <v>0.92232019946533272</v>
      </c>
      <c r="C409" s="196">
        <f t="shared" si="27"/>
        <v>3.6799999999999655</v>
      </c>
      <c r="D409" s="195">
        <f t="shared" si="27"/>
        <v>0.84912280701754383</v>
      </c>
      <c r="E409" s="195">
        <f t="shared" si="28"/>
        <v>7.7679800534667096E-2</v>
      </c>
      <c r="F409" s="195">
        <f t="shared" si="28"/>
        <v>2.1244032280856153</v>
      </c>
      <c r="G409" s="195">
        <f t="shared" si="28"/>
        <v>0.68771929824561406</v>
      </c>
      <c r="Q409" s="196">
        <f t="shared" si="29"/>
        <v>3.6699999999999657</v>
      </c>
      <c r="R409" s="201">
        <v>0.84561403508771926</v>
      </c>
      <c r="S409" s="201">
        <v>0.92215952578315041</v>
      </c>
      <c r="T409" s="201">
        <v>7.7840474216849684E-2</v>
      </c>
      <c r="U409" s="201">
        <v>2.1158602080557194</v>
      </c>
      <c r="V409" s="201">
        <v>0.68421052631578949</v>
      </c>
    </row>
    <row r="410" spans="1:22">
      <c r="A410" s="195">
        <f t="shared" si="25"/>
        <v>0.92243906203621939</v>
      </c>
      <c r="B410" s="195">
        <f t="shared" si="26"/>
        <v>0.92243906203621939</v>
      </c>
      <c r="C410" s="196">
        <f t="shared" si="27"/>
        <v>3.6899999999999653</v>
      </c>
      <c r="D410" s="195">
        <f t="shared" si="27"/>
        <v>0.84912280701754383</v>
      </c>
      <c r="E410" s="195">
        <f t="shared" si="28"/>
        <v>7.7560937963780635E-2</v>
      </c>
      <c r="F410" s="195">
        <f t="shared" si="28"/>
        <v>2.1319877847111606</v>
      </c>
      <c r="G410" s="195">
        <f t="shared" si="28"/>
        <v>0.68771929824561406</v>
      </c>
      <c r="Q410" s="196">
        <f t="shared" si="29"/>
        <v>3.6799999999999655</v>
      </c>
      <c r="R410" s="201">
        <v>0.84912280701754383</v>
      </c>
      <c r="S410" s="201">
        <v>0.92232019946533272</v>
      </c>
      <c r="T410" s="201">
        <v>7.7679800534667096E-2</v>
      </c>
      <c r="U410" s="201">
        <v>2.1244032280856153</v>
      </c>
      <c r="V410" s="201">
        <v>0.68771929824561406</v>
      </c>
    </row>
    <row r="411" spans="1:22">
      <c r="A411" s="195">
        <f t="shared" si="25"/>
        <v>0.92257281207640274</v>
      </c>
      <c r="B411" s="195">
        <f t="shared" si="26"/>
        <v>0.92257281207640274</v>
      </c>
      <c r="C411" s="196">
        <f t="shared" si="27"/>
        <v>3.6999999999999651</v>
      </c>
      <c r="D411" s="195">
        <f t="shared" si="27"/>
        <v>0.84912280701754383</v>
      </c>
      <c r="E411" s="195">
        <f t="shared" si="28"/>
        <v>7.7427187923597221E-2</v>
      </c>
      <c r="F411" s="195">
        <f t="shared" si="28"/>
        <v>2.1402951533926009</v>
      </c>
      <c r="G411" s="195">
        <f t="shared" si="28"/>
        <v>0.68771929824561406</v>
      </c>
      <c r="Q411" s="196">
        <f t="shared" si="29"/>
        <v>3.6899999999999653</v>
      </c>
      <c r="R411" s="201">
        <v>0.84912280701754383</v>
      </c>
      <c r="S411" s="201">
        <v>0.92243906203621939</v>
      </c>
      <c r="T411" s="201">
        <v>7.7560937963780635E-2</v>
      </c>
      <c r="U411" s="201">
        <v>2.1319877847111606</v>
      </c>
      <c r="V411" s="201">
        <v>0.68771929824561406</v>
      </c>
    </row>
    <row r="412" spans="1:22">
      <c r="A412" s="195">
        <f t="shared" si="25"/>
        <v>0.92271265150828186</v>
      </c>
      <c r="B412" s="195">
        <f t="shared" si="26"/>
        <v>0.92271265150828186</v>
      </c>
      <c r="C412" s="196">
        <f t="shared" si="27"/>
        <v>3.7099999999999649</v>
      </c>
      <c r="D412" s="195">
        <f t="shared" si="27"/>
        <v>0.84912280701754383</v>
      </c>
      <c r="E412" s="195">
        <f t="shared" si="28"/>
        <v>7.7287348491718172E-2</v>
      </c>
      <c r="F412" s="195">
        <f t="shared" si="28"/>
        <v>2.1488590076728</v>
      </c>
      <c r="G412" s="195">
        <f t="shared" si="28"/>
        <v>0.68771929824561406</v>
      </c>
      <c r="Q412" s="196">
        <f t="shared" si="29"/>
        <v>3.6999999999999651</v>
      </c>
      <c r="R412" s="201">
        <v>0.84912280701754383</v>
      </c>
      <c r="S412" s="201">
        <v>0.92257281207640274</v>
      </c>
      <c r="T412" s="201">
        <v>7.7427187923597221E-2</v>
      </c>
      <c r="U412" s="201">
        <v>2.1402951533926009</v>
      </c>
      <c r="V412" s="201">
        <v>0.68771929824561406</v>
      </c>
    </row>
    <row r="413" spans="1:22">
      <c r="A413" s="195">
        <f t="shared" si="25"/>
        <v>0.9228398411540969</v>
      </c>
      <c r="B413" s="195">
        <f t="shared" si="26"/>
        <v>0.9228398411540969</v>
      </c>
      <c r="C413" s="196">
        <f t="shared" si="27"/>
        <v>3.7199999999999647</v>
      </c>
      <c r="D413" s="195">
        <f t="shared" si="27"/>
        <v>0.84912280701754383</v>
      </c>
      <c r="E413" s="195">
        <f t="shared" si="28"/>
        <v>7.7160158845903062E-2</v>
      </c>
      <c r="F413" s="195">
        <f t="shared" si="28"/>
        <v>2.1568410934977829</v>
      </c>
      <c r="G413" s="195">
        <f t="shared" si="28"/>
        <v>0.68771929824561406</v>
      </c>
      <c r="Q413" s="196">
        <f t="shared" si="29"/>
        <v>3.7099999999999649</v>
      </c>
      <c r="R413" s="201">
        <v>0.84912280701754383</v>
      </c>
      <c r="S413" s="201">
        <v>0.92271265150828186</v>
      </c>
      <c r="T413" s="201">
        <v>7.7287348491718172E-2</v>
      </c>
      <c r="U413" s="201">
        <v>2.1488590076728</v>
      </c>
      <c r="V413" s="201">
        <v>0.68771929824561406</v>
      </c>
    </row>
    <row r="414" spans="1:22">
      <c r="A414" s="195">
        <f t="shared" si="25"/>
        <v>0.92296745133801261</v>
      </c>
      <c r="B414" s="195">
        <f t="shared" si="26"/>
        <v>0.92296745133801261</v>
      </c>
      <c r="C414" s="196">
        <f t="shared" si="27"/>
        <v>3.7299999999999645</v>
      </c>
      <c r="D414" s="195">
        <f t="shared" si="27"/>
        <v>0.84912280701754383</v>
      </c>
      <c r="E414" s="195">
        <f t="shared" si="28"/>
        <v>7.7032548661987416E-2</v>
      </c>
      <c r="F414" s="195">
        <f t="shared" si="28"/>
        <v>2.1648690179757248</v>
      </c>
      <c r="G414" s="195">
        <f t="shared" si="28"/>
        <v>0.69122807017543864</v>
      </c>
      <c r="Q414" s="196">
        <f t="shared" si="29"/>
        <v>3.7199999999999647</v>
      </c>
      <c r="R414" s="201">
        <v>0.84912280701754383</v>
      </c>
      <c r="S414" s="201">
        <v>0.9228398411540969</v>
      </c>
      <c r="T414" s="201">
        <v>7.7160158845903062E-2</v>
      </c>
      <c r="U414" s="201">
        <v>2.1568410934977829</v>
      </c>
      <c r="V414" s="201">
        <v>0.68771929824561406</v>
      </c>
    </row>
    <row r="415" spans="1:22">
      <c r="A415" s="195">
        <f t="shared" si="25"/>
        <v>0.92310392646508743</v>
      </c>
      <c r="B415" s="195">
        <f t="shared" si="26"/>
        <v>0.92310392646508743</v>
      </c>
      <c r="C415" s="196">
        <f t="shared" si="27"/>
        <v>3.7399999999999642</v>
      </c>
      <c r="D415" s="195">
        <f t="shared" si="27"/>
        <v>0.84912280701754383</v>
      </c>
      <c r="E415" s="195">
        <f t="shared" si="28"/>
        <v>7.6896073534912596E-2</v>
      </c>
      <c r="F415" s="195">
        <f t="shared" si="28"/>
        <v>2.1730861881314243</v>
      </c>
      <c r="G415" s="195">
        <f t="shared" si="28"/>
        <v>0.69122807017543864</v>
      </c>
      <c r="Q415" s="196">
        <f t="shared" si="29"/>
        <v>3.7299999999999645</v>
      </c>
      <c r="R415" s="201">
        <v>0.84912280701754383</v>
      </c>
      <c r="S415" s="201">
        <v>0.92296745133801261</v>
      </c>
      <c r="T415" s="201">
        <v>7.7032548661987416E-2</v>
      </c>
      <c r="U415" s="201">
        <v>2.1648690179757248</v>
      </c>
      <c r="V415" s="201">
        <v>0.69122807017543864</v>
      </c>
    </row>
    <row r="416" spans="1:22">
      <c r="A416" s="195">
        <f t="shared" si="25"/>
        <v>0.92323111611090258</v>
      </c>
      <c r="B416" s="195">
        <f t="shared" si="26"/>
        <v>0.92323111611090258</v>
      </c>
      <c r="C416" s="196">
        <f t="shared" si="27"/>
        <v>3.749999999999964</v>
      </c>
      <c r="D416" s="195">
        <f t="shared" si="27"/>
        <v>0.84912280701754383</v>
      </c>
      <c r="E416" s="195">
        <f t="shared" si="28"/>
        <v>7.67688838890975E-2</v>
      </c>
      <c r="F416" s="195">
        <f t="shared" si="28"/>
        <v>2.1810682739564076</v>
      </c>
      <c r="G416" s="195">
        <f t="shared" si="28"/>
        <v>0.69122807017543864</v>
      </c>
      <c r="Q416" s="196">
        <f t="shared" si="29"/>
        <v>3.7399999999999642</v>
      </c>
      <c r="R416" s="201">
        <v>0.84912280701754383</v>
      </c>
      <c r="S416" s="201">
        <v>0.92310392646508743</v>
      </c>
      <c r="T416" s="201">
        <v>7.6896073534912596E-2</v>
      </c>
      <c r="U416" s="201">
        <v>2.1730861881314243</v>
      </c>
      <c r="V416" s="201">
        <v>0.69122807017543864</v>
      </c>
    </row>
    <row r="417" spans="1:22">
      <c r="A417" s="195">
        <f t="shared" si="25"/>
        <v>0.92336444561298525</v>
      </c>
      <c r="B417" s="195">
        <f t="shared" si="26"/>
        <v>0.92336444561298525</v>
      </c>
      <c r="C417" s="196">
        <f t="shared" si="27"/>
        <v>3.7599999999999638</v>
      </c>
      <c r="D417" s="195">
        <f t="shared" si="27"/>
        <v>0.84912280701754383</v>
      </c>
      <c r="E417" s="195">
        <f t="shared" si="28"/>
        <v>7.6635554387014665E-2</v>
      </c>
      <c r="F417" s="195">
        <f t="shared" si="28"/>
        <v>2.189329803984887</v>
      </c>
      <c r="G417" s="195">
        <f t="shared" si="28"/>
        <v>0.69122807017543864</v>
      </c>
      <c r="Q417" s="196">
        <f t="shared" si="29"/>
        <v>3.749999999999964</v>
      </c>
      <c r="R417" s="201">
        <v>0.84912280701754383</v>
      </c>
      <c r="S417" s="201">
        <v>0.92323111611090258</v>
      </c>
      <c r="T417" s="201">
        <v>7.67688838890975E-2</v>
      </c>
      <c r="U417" s="201">
        <v>2.1810682739564076</v>
      </c>
      <c r="V417" s="201">
        <v>0.69122807017543864</v>
      </c>
    </row>
    <row r="418" spans="1:22">
      <c r="A418" s="195">
        <f t="shared" si="25"/>
        <v>0.92349637850803623</v>
      </c>
      <c r="B418" s="195">
        <f t="shared" si="26"/>
        <v>0.92349637850803623</v>
      </c>
      <c r="C418" s="196">
        <f t="shared" si="27"/>
        <v>3.7699999999999636</v>
      </c>
      <c r="D418" s="195">
        <f t="shared" si="27"/>
        <v>0.84912280701754383</v>
      </c>
      <c r="E418" s="195">
        <f t="shared" si="28"/>
        <v>7.6503621491963658E-2</v>
      </c>
      <c r="F418" s="195">
        <f t="shared" si="28"/>
        <v>2.1975419677186072</v>
      </c>
      <c r="G418" s="195">
        <f t="shared" si="28"/>
        <v>0.69122807017543864</v>
      </c>
      <c r="Q418" s="196">
        <f t="shared" si="29"/>
        <v>3.7599999999999638</v>
      </c>
      <c r="R418" s="201">
        <v>0.84912280701754383</v>
      </c>
      <c r="S418" s="201">
        <v>0.92336444561298525</v>
      </c>
      <c r="T418" s="201">
        <v>7.6635554387014665E-2</v>
      </c>
      <c r="U418" s="201">
        <v>2.189329803984887</v>
      </c>
      <c r="V418" s="201">
        <v>0.69122807017543864</v>
      </c>
    </row>
    <row r="419" spans="1:22">
      <c r="A419" s="195">
        <f t="shared" si="25"/>
        <v>0.92362356815385138</v>
      </c>
      <c r="B419" s="195">
        <f t="shared" si="26"/>
        <v>0.92362356815385138</v>
      </c>
      <c r="C419" s="196">
        <f t="shared" si="27"/>
        <v>3.7799999999999634</v>
      </c>
      <c r="D419" s="195">
        <f t="shared" si="27"/>
        <v>0.84912280701754383</v>
      </c>
      <c r="E419" s="195">
        <f t="shared" si="28"/>
        <v>7.637643184614859E-2</v>
      </c>
      <c r="F419" s="195">
        <f t="shared" si="28"/>
        <v>2.2055240535435909</v>
      </c>
      <c r="G419" s="195">
        <f t="shared" si="28"/>
        <v>0.69473684210526321</v>
      </c>
      <c r="Q419" s="196">
        <f t="shared" si="29"/>
        <v>3.7699999999999636</v>
      </c>
      <c r="R419" s="201">
        <v>0.84912280701754383</v>
      </c>
      <c r="S419" s="201">
        <v>0.92349637850803623</v>
      </c>
      <c r="T419" s="201">
        <v>7.6503621491963658E-2</v>
      </c>
      <c r="U419" s="201">
        <v>2.1975419677186072</v>
      </c>
      <c r="V419" s="201">
        <v>0.69122807017543864</v>
      </c>
    </row>
    <row r="420" spans="1:22">
      <c r="A420" s="195">
        <f t="shared" si="25"/>
        <v>0.92376340758573061</v>
      </c>
      <c r="B420" s="195">
        <f t="shared" si="26"/>
        <v>0.92376340758573061</v>
      </c>
      <c r="C420" s="196">
        <f t="shared" si="27"/>
        <v>3.7899999999999632</v>
      </c>
      <c r="D420" s="195">
        <f t="shared" si="27"/>
        <v>0.84912280701754383</v>
      </c>
      <c r="E420" s="195">
        <f t="shared" si="28"/>
        <v>7.6236592414269486E-2</v>
      </c>
      <c r="F420" s="195">
        <f t="shared" si="28"/>
        <v>2.2140879078237901</v>
      </c>
      <c r="G420" s="195">
        <f t="shared" si="28"/>
        <v>0.69473684210526321</v>
      </c>
      <c r="Q420" s="196">
        <f t="shared" si="29"/>
        <v>3.7799999999999634</v>
      </c>
      <c r="R420" s="201">
        <v>0.84912280701754383</v>
      </c>
      <c r="S420" s="201">
        <v>0.92362356815385138</v>
      </c>
      <c r="T420" s="201">
        <v>7.637643184614859E-2</v>
      </c>
      <c r="U420" s="201">
        <v>2.2055240535435909</v>
      </c>
      <c r="V420" s="201">
        <v>0.69473684210526321</v>
      </c>
    </row>
    <row r="421" spans="1:22">
      <c r="A421" s="195">
        <f t="shared" si="25"/>
        <v>0.92389101776964599</v>
      </c>
      <c r="B421" s="195">
        <f t="shared" si="26"/>
        <v>0.92389101776964599</v>
      </c>
      <c r="C421" s="196">
        <f t="shared" si="27"/>
        <v>3.799999999999963</v>
      </c>
      <c r="D421" s="195">
        <f t="shared" si="27"/>
        <v>0.84912280701754383</v>
      </c>
      <c r="E421" s="195">
        <f t="shared" si="28"/>
        <v>7.6108982230353839E-2</v>
      </c>
      <c r="F421" s="195">
        <f t="shared" si="28"/>
        <v>2.2221158323017307</v>
      </c>
      <c r="G421" s="195">
        <f t="shared" si="28"/>
        <v>0.69473684210526321</v>
      </c>
      <c r="Q421" s="196">
        <f t="shared" si="29"/>
        <v>3.7899999999999632</v>
      </c>
      <c r="R421" s="201">
        <v>0.84912280701754383</v>
      </c>
      <c r="S421" s="201">
        <v>0.92376340758573061</v>
      </c>
      <c r="T421" s="201">
        <v>7.6236592414269486E-2</v>
      </c>
      <c r="U421" s="201">
        <v>2.2140879078237901</v>
      </c>
      <c r="V421" s="201">
        <v>0.69473684210526321</v>
      </c>
    </row>
    <row r="422" spans="1:22">
      <c r="A422" s="195">
        <f t="shared" si="25"/>
        <v>0.92401484311065707</v>
      </c>
      <c r="B422" s="195">
        <f t="shared" si="26"/>
        <v>0.92401484311065707</v>
      </c>
      <c r="C422" s="196">
        <f t="shared" si="27"/>
        <v>3.8099999999999627</v>
      </c>
      <c r="D422" s="195">
        <f t="shared" si="27"/>
        <v>0.84912280701754383</v>
      </c>
      <c r="E422" s="195">
        <f t="shared" si="28"/>
        <v>7.5985156889343028E-2</v>
      </c>
      <c r="F422" s="195">
        <f t="shared" si="28"/>
        <v>2.2297512340022152</v>
      </c>
      <c r="G422" s="195">
        <f t="shared" si="28"/>
        <v>0.69473684210526321</v>
      </c>
      <c r="Q422" s="196">
        <f t="shared" si="29"/>
        <v>3.799999999999963</v>
      </c>
      <c r="R422" s="201">
        <v>0.84912280701754383</v>
      </c>
      <c r="S422" s="201">
        <v>0.92389101776964599</v>
      </c>
      <c r="T422" s="201">
        <v>7.6108982230353839E-2</v>
      </c>
      <c r="U422" s="201">
        <v>2.2221158323017307</v>
      </c>
      <c r="V422" s="201">
        <v>0.69473684210526321</v>
      </c>
    </row>
    <row r="423" spans="1:22">
      <c r="A423" s="195">
        <f t="shared" si="25"/>
        <v>0.92415468254253608</v>
      </c>
      <c r="B423" s="195">
        <f t="shared" si="26"/>
        <v>0.92415468254253608</v>
      </c>
      <c r="C423" s="196">
        <f t="shared" si="27"/>
        <v>3.8199999999999625</v>
      </c>
      <c r="D423" s="195">
        <f t="shared" si="27"/>
        <v>0.84912280701754383</v>
      </c>
      <c r="E423" s="195">
        <f t="shared" si="28"/>
        <v>7.5845317457463923E-2</v>
      </c>
      <c r="F423" s="195">
        <f t="shared" si="28"/>
        <v>2.2383150882824148</v>
      </c>
      <c r="G423" s="195">
        <f t="shared" si="28"/>
        <v>0.69824561403508767</v>
      </c>
      <c r="Q423" s="196">
        <f t="shared" si="29"/>
        <v>3.8099999999999627</v>
      </c>
      <c r="R423" s="201">
        <v>0.84912280701754383</v>
      </c>
      <c r="S423" s="201">
        <v>0.92401484311065707</v>
      </c>
      <c r="T423" s="201">
        <v>7.5985156889343028E-2</v>
      </c>
      <c r="U423" s="201">
        <v>2.2297512340022152</v>
      </c>
      <c r="V423" s="201">
        <v>0.69473684210526321</v>
      </c>
    </row>
    <row r="424" spans="1:22">
      <c r="A424" s="195">
        <f t="shared" si="25"/>
        <v>0.92428801204461897</v>
      </c>
      <c r="B424" s="195">
        <f t="shared" si="26"/>
        <v>0.92428801204461897</v>
      </c>
      <c r="C424" s="196">
        <f t="shared" si="27"/>
        <v>3.8299999999999623</v>
      </c>
      <c r="D424" s="195">
        <f t="shared" si="27"/>
        <v>0.84912280701754383</v>
      </c>
      <c r="E424" s="195">
        <f t="shared" si="28"/>
        <v>7.5711987955381074E-2</v>
      </c>
      <c r="F424" s="195">
        <f t="shared" si="28"/>
        <v>2.2465766183108959</v>
      </c>
      <c r="G424" s="195">
        <f t="shared" si="28"/>
        <v>0.69824561403508767</v>
      </c>
      <c r="Q424" s="196">
        <f t="shared" si="29"/>
        <v>3.8199999999999625</v>
      </c>
      <c r="R424" s="201">
        <v>0.84912280701754383</v>
      </c>
      <c r="S424" s="201">
        <v>0.92415468254253608</v>
      </c>
      <c r="T424" s="201">
        <v>7.5845317457463923E-2</v>
      </c>
      <c r="U424" s="201">
        <v>2.2383150882824148</v>
      </c>
      <c r="V424" s="201">
        <v>0.69824561403508767</v>
      </c>
    </row>
    <row r="425" spans="1:22">
      <c r="A425" s="195">
        <f t="shared" ref="A425:A488" si="30">S426</f>
        <v>0.92440729515360587</v>
      </c>
      <c r="B425" s="195">
        <f t="shared" ref="B425:B488" si="31">S426</f>
        <v>0.92440729515360587</v>
      </c>
      <c r="C425" s="196">
        <f t="shared" ref="C425:D488" si="32">Q426</f>
        <v>3.8399999999999621</v>
      </c>
      <c r="D425" s="195">
        <f t="shared" si="32"/>
        <v>0.84912280701754383</v>
      </c>
      <c r="E425" s="195">
        <f t="shared" ref="E425:G488" si="33">T426</f>
        <v>7.5592704846394049E-2</v>
      </c>
      <c r="F425" s="195">
        <f t="shared" si="33"/>
        <v>2.2542070135893999</v>
      </c>
      <c r="G425" s="195">
        <f t="shared" si="33"/>
        <v>0.69824561403508767</v>
      </c>
      <c r="Q425" s="196">
        <f t="shared" si="29"/>
        <v>3.8299999999999623</v>
      </c>
      <c r="R425" s="201">
        <v>0.84912280701754383</v>
      </c>
      <c r="S425" s="201">
        <v>0.92428801204461897</v>
      </c>
      <c r="T425" s="201">
        <v>7.5711987955381074E-2</v>
      </c>
      <c r="U425" s="201">
        <v>2.2465766183108959</v>
      </c>
      <c r="V425" s="201">
        <v>0.69824561403508767</v>
      </c>
    </row>
    <row r="426" spans="1:22">
      <c r="A426" s="195">
        <f t="shared" si="30"/>
        <v>0.92454713458548488</v>
      </c>
      <c r="B426" s="195">
        <f t="shared" si="31"/>
        <v>0.92454713458548488</v>
      </c>
      <c r="C426" s="196">
        <f t="shared" si="32"/>
        <v>3.8499999999999619</v>
      </c>
      <c r="D426" s="195">
        <f t="shared" si="32"/>
        <v>0.84912280701754383</v>
      </c>
      <c r="E426" s="195">
        <f t="shared" si="33"/>
        <v>7.5452865414514986E-2</v>
      </c>
      <c r="F426" s="195">
        <f t="shared" si="33"/>
        <v>2.2627708678695995</v>
      </c>
      <c r="G426" s="195">
        <f t="shared" si="33"/>
        <v>0.69824561403508767</v>
      </c>
      <c r="Q426" s="196">
        <f t="shared" si="29"/>
        <v>3.8399999999999621</v>
      </c>
      <c r="R426" s="201">
        <v>0.84912280701754383</v>
      </c>
      <c r="S426" s="201">
        <v>0.92440729515360587</v>
      </c>
      <c r="T426" s="201">
        <v>7.5592704846394049E-2</v>
      </c>
      <c r="U426" s="201">
        <v>2.2542070135893999</v>
      </c>
      <c r="V426" s="201">
        <v>0.69824561403508767</v>
      </c>
    </row>
    <row r="427" spans="1:22">
      <c r="A427" s="195">
        <f t="shared" si="30"/>
        <v>0.92467432423130014</v>
      </c>
      <c r="B427" s="195">
        <f t="shared" si="31"/>
        <v>0.92467432423130014</v>
      </c>
      <c r="C427" s="196">
        <f t="shared" si="32"/>
        <v>3.8599999999999617</v>
      </c>
      <c r="D427" s="195">
        <f t="shared" si="32"/>
        <v>0.84912280701754383</v>
      </c>
      <c r="E427" s="195">
        <f t="shared" si="33"/>
        <v>7.5325675768699904E-2</v>
      </c>
      <c r="F427" s="195">
        <f t="shared" si="33"/>
        <v>2.2707529536945823</v>
      </c>
      <c r="G427" s="195">
        <f t="shared" si="33"/>
        <v>0.69824561403508767</v>
      </c>
      <c r="Q427" s="196">
        <f t="shared" si="29"/>
        <v>3.8499999999999619</v>
      </c>
      <c r="R427" s="201">
        <v>0.84912280701754383</v>
      </c>
      <c r="S427" s="201">
        <v>0.92454713458548488</v>
      </c>
      <c r="T427" s="201">
        <v>7.5452865414514986E-2</v>
      </c>
      <c r="U427" s="201">
        <v>2.2627708678695995</v>
      </c>
      <c r="V427" s="201">
        <v>0.69824561403508767</v>
      </c>
    </row>
    <row r="428" spans="1:22">
      <c r="A428" s="195">
        <f t="shared" si="30"/>
        <v>0.92481458420127971</v>
      </c>
      <c r="B428" s="195">
        <f t="shared" si="31"/>
        <v>0.92481458420127971</v>
      </c>
      <c r="C428" s="196">
        <f t="shared" si="32"/>
        <v>3.8699999999999615</v>
      </c>
      <c r="D428" s="195">
        <f t="shared" si="32"/>
        <v>0.84912280701754383</v>
      </c>
      <c r="E428" s="195">
        <f t="shared" si="33"/>
        <v>7.5185415798720276E-2</v>
      </c>
      <c r="F428" s="195">
        <f t="shared" si="33"/>
        <v>2.2793626466277388</v>
      </c>
      <c r="G428" s="195">
        <f t="shared" si="33"/>
        <v>0.69824561403508767</v>
      </c>
      <c r="Q428" s="196">
        <f t="shared" ref="Q428:Q491" si="34">Q427+0.01</f>
        <v>3.8599999999999617</v>
      </c>
      <c r="R428" s="201">
        <v>0.84912280701754383</v>
      </c>
      <c r="S428" s="201">
        <v>0.92467432423130014</v>
      </c>
      <c r="T428" s="201">
        <v>7.5325675768699904E-2</v>
      </c>
      <c r="U428" s="201">
        <v>2.2707529536945823</v>
      </c>
      <c r="V428" s="201">
        <v>0.69824561403508767</v>
      </c>
    </row>
    <row r="429" spans="1:22">
      <c r="A429" s="195">
        <f t="shared" si="30"/>
        <v>0.92493840954229056</v>
      </c>
      <c r="B429" s="195">
        <f t="shared" si="31"/>
        <v>0.92493840954229056</v>
      </c>
      <c r="C429" s="196">
        <f t="shared" si="32"/>
        <v>3.8799999999999613</v>
      </c>
      <c r="D429" s="195">
        <f t="shared" si="32"/>
        <v>0.84912280701754383</v>
      </c>
      <c r="E429" s="195">
        <f t="shared" si="33"/>
        <v>7.5061590457709465E-2</v>
      </c>
      <c r="F429" s="195">
        <f t="shared" si="33"/>
        <v>2.2869980483282228</v>
      </c>
      <c r="G429" s="195">
        <f t="shared" si="33"/>
        <v>0.69824561403508767</v>
      </c>
      <c r="Q429" s="196">
        <f t="shared" si="34"/>
        <v>3.8699999999999615</v>
      </c>
      <c r="R429" s="201">
        <v>0.84912280701754383</v>
      </c>
      <c r="S429" s="201">
        <v>0.92481458420127971</v>
      </c>
      <c r="T429" s="201">
        <v>7.5185415798720276E-2</v>
      </c>
      <c r="U429" s="201">
        <v>2.2793626466277388</v>
      </c>
      <c r="V429" s="201">
        <v>0.69824561403508767</v>
      </c>
    </row>
    <row r="430" spans="1:22">
      <c r="A430" s="195">
        <f t="shared" si="30"/>
        <v>0.92506559918810571</v>
      </c>
      <c r="B430" s="195">
        <f t="shared" si="31"/>
        <v>0.92506559918810571</v>
      </c>
      <c r="C430" s="196">
        <f t="shared" si="32"/>
        <v>3.889999999999961</v>
      </c>
      <c r="D430" s="195">
        <f t="shared" si="32"/>
        <v>0.84912280701754383</v>
      </c>
      <c r="E430" s="195">
        <f t="shared" si="33"/>
        <v>7.4934400811894356E-2</v>
      </c>
      <c r="F430" s="195">
        <f t="shared" si="33"/>
        <v>2.2949801341532052</v>
      </c>
      <c r="G430" s="195">
        <f t="shared" si="33"/>
        <v>0.69824561403508767</v>
      </c>
      <c r="Q430" s="196">
        <f t="shared" si="34"/>
        <v>3.8799999999999613</v>
      </c>
      <c r="R430" s="201">
        <v>0.84912280701754383</v>
      </c>
      <c r="S430" s="201">
        <v>0.92493840954229056</v>
      </c>
      <c r="T430" s="201">
        <v>7.5061590457709465E-2</v>
      </c>
      <c r="U430" s="201">
        <v>2.2869980483282228</v>
      </c>
      <c r="V430" s="201">
        <v>0.69824561403508767</v>
      </c>
    </row>
    <row r="431" spans="1:22">
      <c r="A431" s="195">
        <f t="shared" si="30"/>
        <v>0.92521199901435291</v>
      </c>
      <c r="B431" s="195">
        <f t="shared" si="31"/>
        <v>0.92521199901435291</v>
      </c>
      <c r="C431" s="196">
        <f t="shared" si="32"/>
        <v>3.8999999999999608</v>
      </c>
      <c r="D431" s="195">
        <f t="shared" si="32"/>
        <v>0.84912280701754383</v>
      </c>
      <c r="E431" s="195">
        <f t="shared" si="33"/>
        <v>7.478800098564696E-2</v>
      </c>
      <c r="F431" s="195">
        <f t="shared" si="33"/>
        <v>2.3038692712898605</v>
      </c>
      <c r="G431" s="195">
        <f t="shared" si="33"/>
        <v>0.69824561403508767</v>
      </c>
      <c r="Q431" s="196">
        <f t="shared" si="34"/>
        <v>3.889999999999961</v>
      </c>
      <c r="R431" s="201">
        <v>0.84912280701754383</v>
      </c>
      <c r="S431" s="201">
        <v>0.92506559918810571</v>
      </c>
      <c r="T431" s="201">
        <v>7.4934400811894356E-2</v>
      </c>
      <c r="U431" s="201">
        <v>2.2949801341532052</v>
      </c>
      <c r="V431" s="201">
        <v>0.69824561403508767</v>
      </c>
    </row>
    <row r="432" spans="1:22">
      <c r="A432" s="195">
        <f t="shared" si="30"/>
        <v>0.92533918866016818</v>
      </c>
      <c r="B432" s="195">
        <f t="shared" si="31"/>
        <v>0.92533918866016818</v>
      </c>
      <c r="C432" s="196">
        <f t="shared" si="32"/>
        <v>3.9099999999999606</v>
      </c>
      <c r="D432" s="195">
        <f t="shared" si="32"/>
        <v>0.84912280701754383</v>
      </c>
      <c r="E432" s="195">
        <f t="shared" si="33"/>
        <v>7.4660811339831892E-2</v>
      </c>
      <c r="F432" s="195">
        <f t="shared" si="33"/>
        <v>2.3118513571148429</v>
      </c>
      <c r="G432" s="195">
        <f t="shared" si="33"/>
        <v>0.70175438596491224</v>
      </c>
      <c r="Q432" s="196">
        <f t="shared" si="34"/>
        <v>3.8999999999999608</v>
      </c>
      <c r="R432" s="201">
        <v>0.84912280701754383</v>
      </c>
      <c r="S432" s="201">
        <v>0.92521199901435291</v>
      </c>
      <c r="T432" s="201">
        <v>7.478800098564696E-2</v>
      </c>
      <c r="U432" s="201">
        <v>2.3038692712898605</v>
      </c>
      <c r="V432" s="201">
        <v>0.69824561403508767</v>
      </c>
    </row>
    <row r="433" spans="1:22">
      <c r="A433" s="195">
        <f t="shared" si="30"/>
        <v>0.92545805123105451</v>
      </c>
      <c r="B433" s="195">
        <f t="shared" si="31"/>
        <v>0.92545805123105451</v>
      </c>
      <c r="C433" s="196">
        <f t="shared" si="32"/>
        <v>3.9199999999999604</v>
      </c>
      <c r="D433" s="195">
        <f t="shared" si="32"/>
        <v>0.84912280701754383</v>
      </c>
      <c r="E433" s="195">
        <f t="shared" si="33"/>
        <v>7.4541948768945404E-2</v>
      </c>
      <c r="F433" s="195">
        <f t="shared" si="33"/>
        <v>2.3194359137403908</v>
      </c>
      <c r="G433" s="195">
        <f t="shared" si="33"/>
        <v>0.70175438596491224</v>
      </c>
      <c r="Q433" s="196">
        <f t="shared" si="34"/>
        <v>3.9099999999999606</v>
      </c>
      <c r="R433" s="201">
        <v>0.84912280701754383</v>
      </c>
      <c r="S433" s="201">
        <v>0.92533918866016818</v>
      </c>
      <c r="T433" s="201">
        <v>7.4660811339831892E-2</v>
      </c>
      <c r="U433" s="201">
        <v>2.3118513571148429</v>
      </c>
      <c r="V433" s="201">
        <v>0.70175438596491224</v>
      </c>
    </row>
    <row r="434" spans="1:22">
      <c r="A434" s="195">
        <f t="shared" si="30"/>
        <v>0.92559789066293352</v>
      </c>
      <c r="B434" s="195">
        <f t="shared" si="31"/>
        <v>0.92559789066293352</v>
      </c>
      <c r="C434" s="196">
        <f t="shared" si="32"/>
        <v>3.9299999999999602</v>
      </c>
      <c r="D434" s="195">
        <f t="shared" si="32"/>
        <v>0.84912280701754383</v>
      </c>
      <c r="E434" s="195">
        <f t="shared" si="33"/>
        <v>7.4402109337066327E-2</v>
      </c>
      <c r="F434" s="195">
        <f t="shared" si="33"/>
        <v>2.3279997680205899</v>
      </c>
      <c r="G434" s="195">
        <f t="shared" si="33"/>
        <v>0.70175438596491224</v>
      </c>
      <c r="Q434" s="196">
        <f t="shared" si="34"/>
        <v>3.9199999999999604</v>
      </c>
      <c r="R434" s="201">
        <v>0.84912280701754383</v>
      </c>
      <c r="S434" s="201">
        <v>0.92545805123105451</v>
      </c>
      <c r="T434" s="201">
        <v>7.4541948768945404E-2</v>
      </c>
      <c r="U434" s="201">
        <v>2.3194359137403908</v>
      </c>
      <c r="V434" s="201">
        <v>0.70175438596491224</v>
      </c>
    </row>
    <row r="435" spans="1:22">
      <c r="A435" s="195">
        <f t="shared" si="30"/>
        <v>0.92572550084684935</v>
      </c>
      <c r="B435" s="195">
        <f t="shared" si="31"/>
        <v>0.92572550084684935</v>
      </c>
      <c r="C435" s="196">
        <f t="shared" si="32"/>
        <v>3.93999999999996</v>
      </c>
      <c r="D435" s="195">
        <f t="shared" si="32"/>
        <v>0.84912280701754383</v>
      </c>
      <c r="E435" s="195">
        <f t="shared" si="33"/>
        <v>7.4274499153150667E-2</v>
      </c>
      <c r="F435" s="195">
        <f t="shared" si="33"/>
        <v>2.336027692498531</v>
      </c>
      <c r="G435" s="195">
        <f t="shared" si="33"/>
        <v>0.70175438596491224</v>
      </c>
      <c r="Q435" s="196">
        <f t="shared" si="34"/>
        <v>3.9299999999999602</v>
      </c>
      <c r="R435" s="201">
        <v>0.84912280701754383</v>
      </c>
      <c r="S435" s="201">
        <v>0.92559789066293352</v>
      </c>
      <c r="T435" s="201">
        <v>7.4402109337066327E-2</v>
      </c>
      <c r="U435" s="201">
        <v>2.3279997680205899</v>
      </c>
      <c r="V435" s="201">
        <v>0.70175438596491224</v>
      </c>
    </row>
    <row r="436" spans="1:22">
      <c r="A436" s="195">
        <f t="shared" si="30"/>
        <v>0.9258493261878602</v>
      </c>
      <c r="B436" s="195">
        <f t="shared" si="31"/>
        <v>0.9258493261878602</v>
      </c>
      <c r="C436" s="196">
        <f t="shared" si="32"/>
        <v>3.9499999999999598</v>
      </c>
      <c r="D436" s="195">
        <f t="shared" si="32"/>
        <v>0.84912280701754383</v>
      </c>
      <c r="E436" s="195">
        <f t="shared" si="33"/>
        <v>7.4150673812139842E-2</v>
      </c>
      <c r="F436" s="195">
        <f t="shared" si="33"/>
        <v>2.3436630941990155</v>
      </c>
      <c r="G436" s="195">
        <f t="shared" si="33"/>
        <v>0.70175438596491224</v>
      </c>
      <c r="Q436" s="196">
        <f t="shared" si="34"/>
        <v>3.93999999999996</v>
      </c>
      <c r="R436" s="201">
        <v>0.84912280701754383</v>
      </c>
      <c r="S436" s="201">
        <v>0.92572550084684935</v>
      </c>
      <c r="T436" s="201">
        <v>7.4274499153150667E-2</v>
      </c>
      <c r="U436" s="201">
        <v>2.336027692498531</v>
      </c>
      <c r="V436" s="201">
        <v>0.70175438596491224</v>
      </c>
    </row>
    <row r="437" spans="1:22">
      <c r="A437" s="195">
        <f t="shared" si="30"/>
        <v>0.92599530547600695</v>
      </c>
      <c r="B437" s="195">
        <f t="shared" si="31"/>
        <v>0.92599530547600695</v>
      </c>
      <c r="C437" s="196">
        <f t="shared" si="32"/>
        <v>3.9599999999999596</v>
      </c>
      <c r="D437" s="195">
        <f t="shared" si="32"/>
        <v>0.84912280701754383</v>
      </c>
      <c r="E437" s="195">
        <f t="shared" si="33"/>
        <v>7.4004694523993012E-2</v>
      </c>
      <c r="F437" s="195">
        <f t="shared" si="33"/>
        <v>2.3525063926827112</v>
      </c>
      <c r="G437" s="195">
        <f t="shared" si="33"/>
        <v>0.70175438596491224</v>
      </c>
      <c r="Q437" s="196">
        <f t="shared" si="34"/>
        <v>3.9499999999999598</v>
      </c>
      <c r="R437" s="201">
        <v>0.84912280701754383</v>
      </c>
      <c r="S437" s="201">
        <v>0.9258493261878602</v>
      </c>
      <c r="T437" s="201">
        <v>7.4150673812139842E-2</v>
      </c>
      <c r="U437" s="201">
        <v>2.3436630941990155</v>
      </c>
      <c r="V437" s="201">
        <v>0.70175438596491224</v>
      </c>
    </row>
    <row r="438" spans="1:22">
      <c r="A438" s="195">
        <f t="shared" si="30"/>
        <v>0.92612291565992266</v>
      </c>
      <c r="B438" s="195">
        <f t="shared" si="31"/>
        <v>0.92612291565992266</v>
      </c>
      <c r="C438" s="196">
        <f t="shared" si="32"/>
        <v>3.9699999999999593</v>
      </c>
      <c r="D438" s="195">
        <f t="shared" si="32"/>
        <v>0.84912280701754383</v>
      </c>
      <c r="E438" s="195">
        <f t="shared" si="33"/>
        <v>7.3877084340077365E-2</v>
      </c>
      <c r="F438" s="195">
        <f t="shared" si="33"/>
        <v>2.3605343171606528</v>
      </c>
      <c r="G438" s="195">
        <f t="shared" si="33"/>
        <v>0.70175438596491224</v>
      </c>
      <c r="Q438" s="196">
        <f t="shared" si="34"/>
        <v>3.9599999999999596</v>
      </c>
      <c r="R438" s="201">
        <v>0.84912280701754383</v>
      </c>
      <c r="S438" s="201">
        <v>0.92599530547600695</v>
      </c>
      <c r="T438" s="201">
        <v>7.4004694523993012E-2</v>
      </c>
      <c r="U438" s="201">
        <v>2.3525063926827112</v>
      </c>
      <c r="V438" s="201">
        <v>0.70175438596491224</v>
      </c>
    </row>
    <row r="439" spans="1:22">
      <c r="A439" s="195">
        <f t="shared" si="30"/>
        <v>0.92626275509180156</v>
      </c>
      <c r="B439" s="195">
        <f t="shared" si="31"/>
        <v>0.92626275509180156</v>
      </c>
      <c r="C439" s="196">
        <f t="shared" si="32"/>
        <v>3.9799999999999591</v>
      </c>
      <c r="D439" s="195">
        <f t="shared" si="32"/>
        <v>0.84912280701754383</v>
      </c>
      <c r="E439" s="195">
        <f t="shared" si="33"/>
        <v>7.3737244908198302E-2</v>
      </c>
      <c r="F439" s="195">
        <f t="shared" si="33"/>
        <v>2.3690981714408514</v>
      </c>
      <c r="G439" s="195">
        <f t="shared" si="33"/>
        <v>0.70175438596491224</v>
      </c>
      <c r="Q439" s="196">
        <f t="shared" si="34"/>
        <v>3.9699999999999593</v>
      </c>
      <c r="R439" s="201">
        <v>0.84912280701754383</v>
      </c>
      <c r="S439" s="201">
        <v>0.92612291565992266</v>
      </c>
      <c r="T439" s="201">
        <v>7.3877084340077365E-2</v>
      </c>
      <c r="U439" s="201">
        <v>2.3605343171606528</v>
      </c>
      <c r="V439" s="201">
        <v>0.70175438596491224</v>
      </c>
    </row>
    <row r="440" spans="1:22">
      <c r="A440" s="195">
        <f t="shared" si="30"/>
        <v>0.92638161766268812</v>
      </c>
      <c r="B440" s="195">
        <f t="shared" si="31"/>
        <v>0.92638161766268812</v>
      </c>
      <c r="C440" s="196">
        <f t="shared" si="32"/>
        <v>3.9899999999999589</v>
      </c>
      <c r="D440" s="195">
        <f t="shared" si="32"/>
        <v>0.84912280701754383</v>
      </c>
      <c r="E440" s="195">
        <f t="shared" si="33"/>
        <v>7.3618382337311786E-2</v>
      </c>
      <c r="F440" s="195">
        <f t="shared" si="33"/>
        <v>2.376682728066398</v>
      </c>
      <c r="G440" s="195">
        <f t="shared" si="33"/>
        <v>0.70175438596491224</v>
      </c>
      <c r="Q440" s="196">
        <f t="shared" si="34"/>
        <v>3.9799999999999591</v>
      </c>
      <c r="R440" s="201">
        <v>0.84912280701754383</v>
      </c>
      <c r="S440" s="201">
        <v>0.92626275509180156</v>
      </c>
      <c r="T440" s="201">
        <v>7.3737244908198302E-2</v>
      </c>
      <c r="U440" s="201">
        <v>2.3690981714408514</v>
      </c>
      <c r="V440" s="201">
        <v>0.70175438596491224</v>
      </c>
    </row>
    <row r="441" spans="1:22">
      <c r="A441" s="195">
        <f t="shared" si="30"/>
        <v>0.92650880730850327</v>
      </c>
      <c r="B441" s="195">
        <f t="shared" si="31"/>
        <v>0.92650880730850327</v>
      </c>
      <c r="C441" s="196">
        <f t="shared" si="32"/>
        <v>3.9999999999999587</v>
      </c>
      <c r="D441" s="195">
        <f t="shared" si="32"/>
        <v>0.84912280701754383</v>
      </c>
      <c r="E441" s="195">
        <f t="shared" si="33"/>
        <v>7.3491192691496718E-2</v>
      </c>
      <c r="F441" s="195">
        <f t="shared" si="33"/>
        <v>2.3846648138913809</v>
      </c>
      <c r="G441" s="195">
        <f t="shared" si="33"/>
        <v>0.70175438596491224</v>
      </c>
      <c r="Q441" s="196">
        <f t="shared" si="34"/>
        <v>3.9899999999999589</v>
      </c>
      <c r="R441" s="201">
        <v>0.84912280701754383</v>
      </c>
      <c r="S441" s="201">
        <v>0.92638161766268812</v>
      </c>
      <c r="T441" s="201">
        <v>7.3618382337311786E-2</v>
      </c>
      <c r="U441" s="201">
        <v>2.376682728066398</v>
      </c>
      <c r="V441" s="201">
        <v>0.70175438596491224</v>
      </c>
    </row>
    <row r="442" spans="1:22">
      <c r="A442" s="195">
        <f t="shared" si="30"/>
        <v>0.92664906727848284</v>
      </c>
      <c r="B442" s="195">
        <f t="shared" si="31"/>
        <v>0.92664906727848284</v>
      </c>
      <c r="C442" s="196">
        <f t="shared" si="32"/>
        <v>4.0099999999999589</v>
      </c>
      <c r="D442" s="195">
        <f t="shared" si="32"/>
        <v>0.84912280701754383</v>
      </c>
      <c r="E442" s="195">
        <f t="shared" si="33"/>
        <v>7.335093272151709E-2</v>
      </c>
      <c r="F442" s="195">
        <f t="shared" si="33"/>
        <v>2.3932745068245378</v>
      </c>
      <c r="G442" s="195">
        <f t="shared" si="33"/>
        <v>0.70175438596491224</v>
      </c>
      <c r="Q442" s="196">
        <f t="shared" si="34"/>
        <v>3.9999999999999587</v>
      </c>
      <c r="R442" s="201">
        <v>0.84912280701754383</v>
      </c>
      <c r="S442" s="201">
        <v>0.92650880730850327</v>
      </c>
      <c r="T442" s="201">
        <v>7.3491192691496718E-2</v>
      </c>
      <c r="U442" s="201">
        <v>2.3846648138913809</v>
      </c>
      <c r="V442" s="201">
        <v>0.70175438596491224</v>
      </c>
    </row>
    <row r="443" spans="1:22">
      <c r="A443" s="195">
        <f t="shared" si="30"/>
        <v>0.92677289261949369</v>
      </c>
      <c r="B443" s="195">
        <f t="shared" si="31"/>
        <v>0.92677289261949369</v>
      </c>
      <c r="C443" s="196">
        <f t="shared" si="32"/>
        <v>4.0199999999999587</v>
      </c>
      <c r="D443" s="195">
        <f t="shared" si="32"/>
        <v>0.84912280701754383</v>
      </c>
      <c r="E443" s="195">
        <f t="shared" si="33"/>
        <v>7.3227107380506251E-2</v>
      </c>
      <c r="F443" s="195">
        <f t="shared" si="33"/>
        <v>2.400909908525021</v>
      </c>
      <c r="G443" s="195">
        <f t="shared" si="33"/>
        <v>0.70526315789473681</v>
      </c>
      <c r="Q443" s="196">
        <f t="shared" si="34"/>
        <v>4.0099999999999589</v>
      </c>
      <c r="R443" s="201">
        <v>0.84912280701754383</v>
      </c>
      <c r="S443" s="201">
        <v>0.92664906727848284</v>
      </c>
      <c r="T443" s="201">
        <v>7.335093272151709E-2</v>
      </c>
      <c r="U443" s="201">
        <v>2.3932745068245378</v>
      </c>
      <c r="V443" s="201">
        <v>0.70175438596491224</v>
      </c>
    </row>
    <row r="444" spans="1:22">
      <c r="A444" s="195">
        <f t="shared" si="30"/>
        <v>0.9269062221215767</v>
      </c>
      <c r="B444" s="195">
        <f t="shared" si="31"/>
        <v>0.9269062221215767</v>
      </c>
      <c r="C444" s="196">
        <f t="shared" si="32"/>
        <v>4.0299999999999585</v>
      </c>
      <c r="D444" s="195">
        <f t="shared" si="32"/>
        <v>0.84912280701754383</v>
      </c>
      <c r="E444" s="195">
        <f t="shared" si="33"/>
        <v>7.3093777878423416E-2</v>
      </c>
      <c r="F444" s="195">
        <f t="shared" si="33"/>
        <v>2.4091714385535017</v>
      </c>
      <c r="G444" s="195">
        <f t="shared" si="33"/>
        <v>0.70526315789473681</v>
      </c>
      <c r="Q444" s="196">
        <f t="shared" si="34"/>
        <v>4.0199999999999587</v>
      </c>
      <c r="R444" s="201">
        <v>0.84912280701754383</v>
      </c>
      <c r="S444" s="201">
        <v>0.92677289261949369</v>
      </c>
      <c r="T444" s="201">
        <v>7.3227107380506251E-2</v>
      </c>
      <c r="U444" s="201">
        <v>2.400909908525021</v>
      </c>
      <c r="V444" s="201">
        <v>0.70526315789473681</v>
      </c>
    </row>
    <row r="445" spans="1:22">
      <c r="A445" s="195">
        <f t="shared" si="30"/>
        <v>0.92704648209155616</v>
      </c>
      <c r="B445" s="195">
        <f t="shared" si="31"/>
        <v>0.92704648209155616</v>
      </c>
      <c r="C445" s="196">
        <f t="shared" si="32"/>
        <v>4.0399999999999583</v>
      </c>
      <c r="D445" s="195">
        <f t="shared" si="32"/>
        <v>0.84912280701754383</v>
      </c>
      <c r="E445" s="195">
        <f t="shared" si="33"/>
        <v>7.2953517908443774E-2</v>
      </c>
      <c r="F445" s="195">
        <f t="shared" si="33"/>
        <v>2.4177811314866595</v>
      </c>
      <c r="G445" s="195">
        <f t="shared" si="33"/>
        <v>0.70526315789473681</v>
      </c>
      <c r="Q445" s="196">
        <f t="shared" si="34"/>
        <v>4.0299999999999585</v>
      </c>
      <c r="R445" s="201">
        <v>0.84912280701754383</v>
      </c>
      <c r="S445" s="201">
        <v>0.9269062221215767</v>
      </c>
      <c r="T445" s="201">
        <v>7.3093777878423416E-2</v>
      </c>
      <c r="U445" s="201">
        <v>2.4091714385535017</v>
      </c>
      <c r="V445" s="201">
        <v>0.70526315789473681</v>
      </c>
    </row>
    <row r="446" spans="1:22">
      <c r="A446" s="195">
        <f t="shared" si="30"/>
        <v>0.92717367173737131</v>
      </c>
      <c r="B446" s="195">
        <f t="shared" si="31"/>
        <v>0.92717367173737131</v>
      </c>
      <c r="C446" s="196">
        <f t="shared" si="32"/>
        <v>4.0499999999999581</v>
      </c>
      <c r="D446" s="195">
        <f t="shared" si="32"/>
        <v>0.84912280701754383</v>
      </c>
      <c r="E446" s="195">
        <f t="shared" si="33"/>
        <v>7.2826328262628706E-2</v>
      </c>
      <c r="F446" s="195">
        <f t="shared" si="33"/>
        <v>2.4257632173116432</v>
      </c>
      <c r="G446" s="195">
        <f t="shared" si="33"/>
        <v>0.70526315789473681</v>
      </c>
      <c r="Q446" s="196">
        <f t="shared" si="34"/>
        <v>4.0399999999999583</v>
      </c>
      <c r="R446" s="201">
        <v>0.84912280701754383</v>
      </c>
      <c r="S446" s="201">
        <v>0.92704648209155616</v>
      </c>
      <c r="T446" s="201">
        <v>7.2953517908443774E-2</v>
      </c>
      <c r="U446" s="201">
        <v>2.4177811314866595</v>
      </c>
      <c r="V446" s="201">
        <v>0.70526315789473681</v>
      </c>
    </row>
    <row r="447" spans="1:22">
      <c r="A447" s="195">
        <f t="shared" si="30"/>
        <v>0.92730086138318635</v>
      </c>
      <c r="B447" s="195">
        <f t="shared" si="31"/>
        <v>0.92730086138318635</v>
      </c>
      <c r="C447" s="196">
        <f t="shared" si="32"/>
        <v>4.0599999999999579</v>
      </c>
      <c r="D447" s="195">
        <f t="shared" si="32"/>
        <v>0.84912280701754383</v>
      </c>
      <c r="E447" s="195">
        <f t="shared" si="33"/>
        <v>7.2699138616813638E-2</v>
      </c>
      <c r="F447" s="195">
        <f t="shared" si="33"/>
        <v>2.4337453031366261</v>
      </c>
      <c r="G447" s="195">
        <f t="shared" si="33"/>
        <v>0.70526315789473681</v>
      </c>
      <c r="Q447" s="196">
        <f t="shared" si="34"/>
        <v>4.0499999999999581</v>
      </c>
      <c r="R447" s="201">
        <v>0.84912280701754383</v>
      </c>
      <c r="S447" s="201">
        <v>0.92717367173737131</v>
      </c>
      <c r="T447" s="201">
        <v>7.2826328262628706E-2</v>
      </c>
      <c r="U447" s="201">
        <v>2.4257632173116432</v>
      </c>
      <c r="V447" s="201">
        <v>0.70526315789473681</v>
      </c>
    </row>
    <row r="448" spans="1:22">
      <c r="A448" s="195">
        <f t="shared" si="30"/>
        <v>0.92743279427823733</v>
      </c>
      <c r="B448" s="195">
        <f t="shared" si="31"/>
        <v>0.92743279427823733</v>
      </c>
      <c r="C448" s="196">
        <f t="shared" si="32"/>
        <v>4.0699999999999577</v>
      </c>
      <c r="D448" s="195">
        <f t="shared" si="32"/>
        <v>0.84912280701754383</v>
      </c>
      <c r="E448" s="195">
        <f t="shared" si="33"/>
        <v>7.2567205721762604E-2</v>
      </c>
      <c r="F448" s="195">
        <f t="shared" si="33"/>
        <v>2.4419574668703459</v>
      </c>
      <c r="G448" s="195">
        <f t="shared" si="33"/>
        <v>0.70526315789473681</v>
      </c>
      <c r="Q448" s="196">
        <f t="shared" si="34"/>
        <v>4.0599999999999579</v>
      </c>
      <c r="R448" s="201">
        <v>0.84912280701754383</v>
      </c>
      <c r="S448" s="201">
        <v>0.92730086138318635</v>
      </c>
      <c r="T448" s="201">
        <v>7.2699138616813638E-2</v>
      </c>
      <c r="U448" s="201">
        <v>2.4337453031366261</v>
      </c>
      <c r="V448" s="201">
        <v>0.70526315789473681</v>
      </c>
    </row>
    <row r="449" spans="1:22">
      <c r="A449" s="195">
        <f t="shared" si="30"/>
        <v>0.92755998392405259</v>
      </c>
      <c r="B449" s="195">
        <f t="shared" si="31"/>
        <v>0.92755998392405259</v>
      </c>
      <c r="C449" s="196">
        <f t="shared" si="32"/>
        <v>4.0799999999999574</v>
      </c>
      <c r="D449" s="195">
        <f t="shared" si="32"/>
        <v>0.84912280701754383</v>
      </c>
      <c r="E449" s="195">
        <f t="shared" si="33"/>
        <v>7.2440016075947536E-2</v>
      </c>
      <c r="F449" s="195">
        <f t="shared" si="33"/>
        <v>2.4499395526953291</v>
      </c>
      <c r="G449" s="195">
        <f t="shared" si="33"/>
        <v>0.70526315789473681</v>
      </c>
      <c r="Q449" s="196">
        <f t="shared" si="34"/>
        <v>4.0699999999999577</v>
      </c>
      <c r="R449" s="201">
        <v>0.84912280701754383</v>
      </c>
      <c r="S449" s="201">
        <v>0.92743279427823733</v>
      </c>
      <c r="T449" s="201">
        <v>7.2567205721762604E-2</v>
      </c>
      <c r="U449" s="201">
        <v>2.4419574668703459</v>
      </c>
      <c r="V449" s="201">
        <v>0.70526315789473681</v>
      </c>
    </row>
    <row r="450" spans="1:22">
      <c r="A450" s="195">
        <f t="shared" si="30"/>
        <v>0.92769645905112741</v>
      </c>
      <c r="B450" s="195">
        <f t="shared" si="31"/>
        <v>0.92769645905112741</v>
      </c>
      <c r="C450" s="196">
        <f t="shared" si="32"/>
        <v>4.0899999999999572</v>
      </c>
      <c r="D450" s="195">
        <f t="shared" si="32"/>
        <v>0.84912280701754383</v>
      </c>
      <c r="E450" s="195">
        <f t="shared" si="33"/>
        <v>7.2303540948872688E-2</v>
      </c>
      <c r="F450" s="195">
        <f t="shared" si="33"/>
        <v>2.458156722851029</v>
      </c>
      <c r="G450" s="195">
        <f t="shared" si="33"/>
        <v>0.70526315789473681</v>
      </c>
      <c r="Q450" s="196">
        <f t="shared" si="34"/>
        <v>4.0799999999999574</v>
      </c>
      <c r="R450" s="201">
        <v>0.84912280701754383</v>
      </c>
      <c r="S450" s="201">
        <v>0.92755998392405259</v>
      </c>
      <c r="T450" s="201">
        <v>7.2440016075947536E-2</v>
      </c>
      <c r="U450" s="201">
        <v>2.4499395526953291</v>
      </c>
      <c r="V450" s="201">
        <v>0.70526315789473681</v>
      </c>
    </row>
    <row r="451" spans="1:22">
      <c r="A451" s="195">
        <f t="shared" si="30"/>
        <v>0.92782978855321019</v>
      </c>
      <c r="B451" s="195">
        <f t="shared" si="31"/>
        <v>0.92782978855321019</v>
      </c>
      <c r="C451" s="196">
        <f t="shared" si="32"/>
        <v>4.099999999999957</v>
      </c>
      <c r="D451" s="195">
        <f t="shared" si="32"/>
        <v>0.84912280701754383</v>
      </c>
      <c r="E451" s="195">
        <f t="shared" si="33"/>
        <v>7.2170211446789811E-2</v>
      </c>
      <c r="F451" s="195">
        <f t="shared" si="33"/>
        <v>2.4664182528795102</v>
      </c>
      <c r="G451" s="195">
        <f t="shared" si="33"/>
        <v>0.70526315789473681</v>
      </c>
      <c r="Q451" s="196">
        <f t="shared" si="34"/>
        <v>4.0899999999999572</v>
      </c>
      <c r="R451" s="201">
        <v>0.84912280701754383</v>
      </c>
      <c r="S451" s="201">
        <v>0.92769645905112741</v>
      </c>
      <c r="T451" s="201">
        <v>7.2303540948872688E-2</v>
      </c>
      <c r="U451" s="201">
        <v>2.458156722851029</v>
      </c>
      <c r="V451" s="201">
        <v>0.70526315789473681</v>
      </c>
    </row>
    <row r="452" spans="1:22">
      <c r="A452" s="195">
        <f t="shared" si="30"/>
        <v>0.9279573987371259</v>
      </c>
      <c r="B452" s="195">
        <f t="shared" si="31"/>
        <v>0.9279573987371259</v>
      </c>
      <c r="C452" s="196">
        <f t="shared" si="32"/>
        <v>4.1099999999999568</v>
      </c>
      <c r="D452" s="195">
        <f t="shared" si="32"/>
        <v>0.84912280701754383</v>
      </c>
      <c r="E452" s="195">
        <f t="shared" si="33"/>
        <v>7.2042601262874206E-2</v>
      </c>
      <c r="F452" s="195">
        <f t="shared" si="33"/>
        <v>2.47444617735745</v>
      </c>
      <c r="G452" s="195">
        <f t="shared" si="33"/>
        <v>0.70526315789473681</v>
      </c>
      <c r="Q452" s="196">
        <f t="shared" si="34"/>
        <v>4.099999999999957</v>
      </c>
      <c r="R452" s="201">
        <v>0.84912280701754383</v>
      </c>
      <c r="S452" s="201">
        <v>0.92782978855321019</v>
      </c>
      <c r="T452" s="201">
        <v>7.2170211446789811E-2</v>
      </c>
      <c r="U452" s="201">
        <v>2.4664182528795102</v>
      </c>
      <c r="V452" s="201">
        <v>0.70526315789473681</v>
      </c>
    </row>
    <row r="453" spans="1:22">
      <c r="A453" s="195">
        <f t="shared" si="30"/>
        <v>0.9280972381690048</v>
      </c>
      <c r="B453" s="195">
        <f t="shared" si="31"/>
        <v>0.9280972381690048</v>
      </c>
      <c r="C453" s="196">
        <f t="shared" si="32"/>
        <v>4.1199999999999566</v>
      </c>
      <c r="D453" s="195">
        <f t="shared" si="32"/>
        <v>0.84912280701754383</v>
      </c>
      <c r="E453" s="195">
        <f t="shared" si="33"/>
        <v>7.1902761830995116E-2</v>
      </c>
      <c r="F453" s="195">
        <f t="shared" si="33"/>
        <v>2.4830100316376509</v>
      </c>
      <c r="G453" s="195">
        <f t="shared" si="33"/>
        <v>0.70877192982456139</v>
      </c>
      <c r="Q453" s="196">
        <f t="shared" si="34"/>
        <v>4.1099999999999568</v>
      </c>
      <c r="R453" s="201">
        <v>0.84912280701754383</v>
      </c>
      <c r="S453" s="201">
        <v>0.9279573987371259</v>
      </c>
      <c r="T453" s="201">
        <v>7.2042601262874206E-2</v>
      </c>
      <c r="U453" s="201">
        <v>2.47444617735745</v>
      </c>
      <c r="V453" s="201">
        <v>0.70526315789473681</v>
      </c>
    </row>
    <row r="454" spans="1:22">
      <c r="A454" s="195">
        <f t="shared" si="30"/>
        <v>0.92822442781481995</v>
      </c>
      <c r="B454" s="195">
        <f t="shared" si="31"/>
        <v>0.92822442781481995</v>
      </c>
      <c r="C454" s="196">
        <f t="shared" si="32"/>
        <v>4.1299999999999564</v>
      </c>
      <c r="D454" s="195">
        <f t="shared" si="32"/>
        <v>0.84912280701754383</v>
      </c>
      <c r="E454" s="195">
        <f t="shared" si="33"/>
        <v>7.1775572185180034E-2</v>
      </c>
      <c r="F454" s="195">
        <f t="shared" si="33"/>
        <v>2.4909921174626324</v>
      </c>
      <c r="G454" s="195">
        <f t="shared" si="33"/>
        <v>0.70877192982456139</v>
      </c>
      <c r="Q454" s="196">
        <f t="shared" si="34"/>
        <v>4.1199999999999566</v>
      </c>
      <c r="R454" s="201">
        <v>0.84912280701754383</v>
      </c>
      <c r="S454" s="201">
        <v>0.9280972381690048</v>
      </c>
      <c r="T454" s="201">
        <v>7.1902761830995116E-2</v>
      </c>
      <c r="U454" s="201">
        <v>2.4830100316376509</v>
      </c>
      <c r="V454" s="201">
        <v>0.70877192982456139</v>
      </c>
    </row>
    <row r="455" spans="1:22">
      <c r="A455" s="195">
        <f t="shared" si="30"/>
        <v>0.92834371092380708</v>
      </c>
      <c r="B455" s="195">
        <f t="shared" si="31"/>
        <v>0.92834371092380708</v>
      </c>
      <c r="C455" s="196">
        <f t="shared" si="32"/>
        <v>4.1399999999999562</v>
      </c>
      <c r="D455" s="195">
        <f t="shared" si="32"/>
        <v>0.84912280701754383</v>
      </c>
      <c r="E455" s="195">
        <f t="shared" si="33"/>
        <v>7.1656289076193008E-2</v>
      </c>
      <c r="F455" s="195">
        <f t="shared" si="33"/>
        <v>2.4986225127411368</v>
      </c>
      <c r="G455" s="195">
        <f t="shared" si="33"/>
        <v>0.71228070175438596</v>
      </c>
      <c r="Q455" s="196">
        <f t="shared" si="34"/>
        <v>4.1299999999999564</v>
      </c>
      <c r="R455" s="201">
        <v>0.84912280701754383</v>
      </c>
      <c r="S455" s="201">
        <v>0.92822442781481995</v>
      </c>
      <c r="T455" s="201">
        <v>7.1775572185180034E-2</v>
      </c>
      <c r="U455" s="201">
        <v>2.4909921174626324</v>
      </c>
      <c r="V455" s="201">
        <v>0.70877192982456139</v>
      </c>
    </row>
    <row r="456" spans="1:22">
      <c r="A456" s="195">
        <f t="shared" si="30"/>
        <v>0.92848355035568597</v>
      </c>
      <c r="B456" s="195">
        <f t="shared" si="31"/>
        <v>0.92848355035568597</v>
      </c>
      <c r="C456" s="196">
        <f t="shared" si="32"/>
        <v>4.1499999999999559</v>
      </c>
      <c r="D456" s="195">
        <f t="shared" si="32"/>
        <v>0.84912280701754383</v>
      </c>
      <c r="E456" s="195">
        <f t="shared" si="33"/>
        <v>7.1516449644313931E-2</v>
      </c>
      <c r="F456" s="195">
        <f t="shared" si="33"/>
        <v>2.5071863670213381</v>
      </c>
      <c r="G456" s="195">
        <f t="shared" si="33"/>
        <v>0.71228070175438596</v>
      </c>
      <c r="Q456" s="196">
        <f t="shared" si="34"/>
        <v>4.1399999999999562</v>
      </c>
      <c r="R456" s="201">
        <v>0.84912280701754383</v>
      </c>
      <c r="S456" s="201">
        <v>0.92834371092380708</v>
      </c>
      <c r="T456" s="201">
        <v>7.1656289076193008E-2</v>
      </c>
      <c r="U456" s="201">
        <v>2.4986225127411368</v>
      </c>
      <c r="V456" s="201">
        <v>0.71228070175438596</v>
      </c>
    </row>
    <row r="457" spans="1:22">
      <c r="A457" s="195">
        <f t="shared" si="30"/>
        <v>0.92861351555296456</v>
      </c>
      <c r="B457" s="195">
        <f t="shared" si="31"/>
        <v>0.92861351555296456</v>
      </c>
      <c r="C457" s="196">
        <f t="shared" si="32"/>
        <v>4.1599999999999557</v>
      </c>
      <c r="D457" s="195">
        <f t="shared" si="32"/>
        <v>0.84912280701754383</v>
      </c>
      <c r="E457" s="195">
        <f t="shared" si="33"/>
        <v>7.1386484447035339E-2</v>
      </c>
      <c r="F457" s="195">
        <f t="shared" si="33"/>
        <v>2.5151012129253183</v>
      </c>
      <c r="G457" s="195">
        <f t="shared" si="33"/>
        <v>0.71228070175438596</v>
      </c>
      <c r="Q457" s="196">
        <f t="shared" si="34"/>
        <v>4.1499999999999559</v>
      </c>
      <c r="R457" s="201">
        <v>0.84912280701754383</v>
      </c>
      <c r="S457" s="201">
        <v>0.92848355035568597</v>
      </c>
      <c r="T457" s="201">
        <v>7.1516449644313931E-2</v>
      </c>
      <c r="U457" s="201">
        <v>2.5071863670213381</v>
      </c>
      <c r="V457" s="201">
        <v>0.71228070175438596</v>
      </c>
    </row>
    <row r="458" spans="1:22">
      <c r="A458" s="195">
        <f t="shared" si="30"/>
        <v>0.92874070519877983</v>
      </c>
      <c r="B458" s="195">
        <f t="shared" si="31"/>
        <v>0.92874070519877983</v>
      </c>
      <c r="C458" s="196">
        <f t="shared" si="32"/>
        <v>4.1699999999999555</v>
      </c>
      <c r="D458" s="195">
        <f t="shared" si="32"/>
        <v>0.84912280701754383</v>
      </c>
      <c r="E458" s="195">
        <f t="shared" si="33"/>
        <v>7.1259294801220216E-2</v>
      </c>
      <c r="F458" s="195">
        <f t="shared" si="33"/>
        <v>2.5230832987503016</v>
      </c>
      <c r="G458" s="195">
        <f t="shared" si="33"/>
        <v>0.71228070175438596</v>
      </c>
      <c r="Q458" s="196">
        <f t="shared" si="34"/>
        <v>4.1599999999999557</v>
      </c>
      <c r="R458" s="201">
        <v>0.84912280701754383</v>
      </c>
      <c r="S458" s="201">
        <v>0.92861351555296456</v>
      </c>
      <c r="T458" s="201">
        <v>7.1386484447035339E-2</v>
      </c>
      <c r="U458" s="201">
        <v>2.5151012129253183</v>
      </c>
      <c r="V458" s="201">
        <v>0.71228070175438596</v>
      </c>
    </row>
    <row r="459" spans="1:22">
      <c r="A459" s="195">
        <f t="shared" si="30"/>
        <v>0.9288809651687594</v>
      </c>
      <c r="B459" s="195">
        <f t="shared" si="31"/>
        <v>0.9288809651687594</v>
      </c>
      <c r="C459" s="196">
        <f t="shared" si="32"/>
        <v>4.1799999999999553</v>
      </c>
      <c r="D459" s="195">
        <f t="shared" si="32"/>
        <v>0.84912280701754383</v>
      </c>
      <c r="E459" s="195">
        <f t="shared" si="33"/>
        <v>7.111903483124063E-2</v>
      </c>
      <c r="F459" s="195">
        <f t="shared" si="33"/>
        <v>2.5316929916834603</v>
      </c>
      <c r="G459" s="195">
        <f t="shared" si="33"/>
        <v>0.71578947368421053</v>
      </c>
      <c r="Q459" s="196">
        <f t="shared" si="34"/>
        <v>4.1699999999999555</v>
      </c>
      <c r="R459" s="201">
        <v>0.84912280701754383</v>
      </c>
      <c r="S459" s="201">
        <v>0.92874070519877983</v>
      </c>
      <c r="T459" s="201">
        <v>7.1259294801220216E-2</v>
      </c>
      <c r="U459" s="201">
        <v>2.5230832987503016</v>
      </c>
      <c r="V459" s="201">
        <v>0.71228070175438596</v>
      </c>
    </row>
    <row r="460" spans="1:22">
      <c r="A460" s="195">
        <f t="shared" si="30"/>
        <v>0.92900815481457466</v>
      </c>
      <c r="B460" s="195">
        <f t="shared" si="31"/>
        <v>0.92900815481457466</v>
      </c>
      <c r="C460" s="196">
        <f t="shared" si="32"/>
        <v>4.1899999999999551</v>
      </c>
      <c r="D460" s="195">
        <f t="shared" si="32"/>
        <v>0.84912280701754383</v>
      </c>
      <c r="E460" s="195">
        <f t="shared" si="33"/>
        <v>7.0991845185425534E-2</v>
      </c>
      <c r="F460" s="195">
        <f t="shared" si="33"/>
        <v>2.5396750775084418</v>
      </c>
      <c r="G460" s="195">
        <f t="shared" si="33"/>
        <v>0.71578947368421053</v>
      </c>
      <c r="Q460" s="196">
        <f t="shared" si="34"/>
        <v>4.1799999999999553</v>
      </c>
      <c r="R460" s="201">
        <v>0.84912280701754383</v>
      </c>
      <c r="S460" s="201">
        <v>0.9288809651687594</v>
      </c>
      <c r="T460" s="201">
        <v>7.111903483124063E-2</v>
      </c>
      <c r="U460" s="201">
        <v>2.5316929916834603</v>
      </c>
      <c r="V460" s="201">
        <v>0.71578947368421053</v>
      </c>
    </row>
    <row r="461" spans="1:22">
      <c r="A461" s="195">
        <f t="shared" si="30"/>
        <v>0.92914799424645345</v>
      </c>
      <c r="B461" s="195">
        <f t="shared" si="31"/>
        <v>0.92914799424645345</v>
      </c>
      <c r="C461" s="196">
        <f t="shared" si="32"/>
        <v>4.1999999999999549</v>
      </c>
      <c r="D461" s="195">
        <f t="shared" si="32"/>
        <v>0.84912280701754383</v>
      </c>
      <c r="E461" s="195">
        <f t="shared" si="33"/>
        <v>7.0852005753546457E-2</v>
      </c>
      <c r="F461" s="195">
        <f t="shared" si="33"/>
        <v>2.5482389317886391</v>
      </c>
      <c r="G461" s="195">
        <f t="shared" si="33"/>
        <v>0.71578947368421053</v>
      </c>
      <c r="Q461" s="196">
        <f t="shared" si="34"/>
        <v>4.1899999999999551</v>
      </c>
      <c r="R461" s="201">
        <v>0.84912280701754383</v>
      </c>
      <c r="S461" s="201">
        <v>0.92900815481457466</v>
      </c>
      <c r="T461" s="201">
        <v>7.0991845185425534E-2</v>
      </c>
      <c r="U461" s="201">
        <v>2.5396750775084418</v>
      </c>
      <c r="V461" s="201">
        <v>0.71578947368421053</v>
      </c>
    </row>
    <row r="462" spans="1:22">
      <c r="A462" s="195">
        <f t="shared" si="30"/>
        <v>0.92926727735544046</v>
      </c>
      <c r="B462" s="195">
        <f t="shared" si="31"/>
        <v>0.92926727735544046</v>
      </c>
      <c r="C462" s="196">
        <f t="shared" si="32"/>
        <v>4.2099999999999547</v>
      </c>
      <c r="D462" s="195">
        <f t="shared" si="32"/>
        <v>0.84912280701754383</v>
      </c>
      <c r="E462" s="195">
        <f t="shared" si="33"/>
        <v>7.0732722644559418E-2</v>
      </c>
      <c r="F462" s="195">
        <f t="shared" si="33"/>
        <v>2.5558693270671444</v>
      </c>
      <c r="G462" s="195">
        <f t="shared" si="33"/>
        <v>0.7192982456140351</v>
      </c>
      <c r="Q462" s="196">
        <f t="shared" si="34"/>
        <v>4.1999999999999549</v>
      </c>
      <c r="R462" s="201">
        <v>0.84912280701754383</v>
      </c>
      <c r="S462" s="201">
        <v>0.92914799424645345</v>
      </c>
      <c r="T462" s="201">
        <v>7.0852005753546457E-2</v>
      </c>
      <c r="U462" s="201">
        <v>2.5482389317886391</v>
      </c>
      <c r="V462" s="201">
        <v>0.71578947368421053</v>
      </c>
    </row>
    <row r="463" spans="1:22">
      <c r="A463" s="195">
        <f t="shared" si="30"/>
        <v>0.92939446700125572</v>
      </c>
      <c r="B463" s="195">
        <f t="shared" si="31"/>
        <v>0.92939446700125572</v>
      </c>
      <c r="C463" s="196">
        <f t="shared" si="32"/>
        <v>4.2199999999999545</v>
      </c>
      <c r="D463" s="195">
        <f t="shared" si="32"/>
        <v>0.84912280701754383</v>
      </c>
      <c r="E463" s="195">
        <f t="shared" si="33"/>
        <v>7.0605532998744322E-2</v>
      </c>
      <c r="F463" s="195">
        <f t="shared" si="33"/>
        <v>2.5638514128921264</v>
      </c>
      <c r="G463" s="195">
        <f t="shared" si="33"/>
        <v>0.7192982456140351</v>
      </c>
      <c r="Q463" s="196">
        <f t="shared" si="34"/>
        <v>4.2099999999999547</v>
      </c>
      <c r="R463" s="201">
        <v>0.84912280701754383</v>
      </c>
      <c r="S463" s="201">
        <v>0.92926727735544046</v>
      </c>
      <c r="T463" s="201">
        <v>7.0732722644559418E-2</v>
      </c>
      <c r="U463" s="201">
        <v>2.5558693270671444</v>
      </c>
      <c r="V463" s="201">
        <v>0.7192982456140351</v>
      </c>
    </row>
    <row r="464" spans="1:22">
      <c r="A464" s="195">
        <f t="shared" si="30"/>
        <v>0.92953708198459828</v>
      </c>
      <c r="B464" s="195">
        <f t="shared" si="31"/>
        <v>0.92953708198459828</v>
      </c>
      <c r="C464" s="196">
        <f t="shared" si="32"/>
        <v>4.2299999999999542</v>
      </c>
      <c r="D464" s="195">
        <f t="shared" si="32"/>
        <v>0.84912280701754383</v>
      </c>
      <c r="E464" s="195">
        <f t="shared" si="33"/>
        <v>7.0462918015401776E-2</v>
      </c>
      <c r="F464" s="195">
        <f t="shared" si="33"/>
        <v>2.5723480272513268</v>
      </c>
      <c r="G464" s="195">
        <f t="shared" si="33"/>
        <v>0.72280701754385968</v>
      </c>
      <c r="Q464" s="196">
        <f t="shared" si="34"/>
        <v>4.2199999999999545</v>
      </c>
      <c r="R464" s="201">
        <v>0.84912280701754383</v>
      </c>
      <c r="S464" s="201">
        <v>0.92939446700125572</v>
      </c>
      <c r="T464" s="201">
        <v>7.0605532998744322E-2</v>
      </c>
      <c r="U464" s="201">
        <v>2.5638514128921264</v>
      </c>
      <c r="V464" s="201">
        <v>0.7192982456140351</v>
      </c>
    </row>
    <row r="465" spans="1:22">
      <c r="A465" s="195">
        <f t="shared" si="30"/>
        <v>0.92966469216851388</v>
      </c>
      <c r="B465" s="195">
        <f t="shared" si="31"/>
        <v>0.92966469216851388</v>
      </c>
      <c r="C465" s="196">
        <f t="shared" si="32"/>
        <v>4.239999999999954</v>
      </c>
      <c r="D465" s="195">
        <f t="shared" si="32"/>
        <v>0.84912280701754383</v>
      </c>
      <c r="E465" s="195">
        <f t="shared" si="33"/>
        <v>7.033530783148613E-2</v>
      </c>
      <c r="F465" s="195">
        <f t="shared" si="33"/>
        <v>2.5803759517292661</v>
      </c>
      <c r="G465" s="195">
        <f t="shared" si="33"/>
        <v>0.72631578947368425</v>
      </c>
      <c r="Q465" s="196">
        <f t="shared" si="34"/>
        <v>4.2299999999999542</v>
      </c>
      <c r="R465" s="201">
        <v>0.84912280701754383</v>
      </c>
      <c r="S465" s="201">
        <v>0.92953708198459828</v>
      </c>
      <c r="T465" s="201">
        <v>7.0462918015401776E-2</v>
      </c>
      <c r="U465" s="201">
        <v>2.5723480272513268</v>
      </c>
      <c r="V465" s="201">
        <v>0.72280701754385968</v>
      </c>
    </row>
    <row r="466" spans="1:22">
      <c r="A466" s="195">
        <f t="shared" si="30"/>
        <v>0.92979188181432915</v>
      </c>
      <c r="B466" s="195">
        <f t="shared" si="31"/>
        <v>0.92979188181432915</v>
      </c>
      <c r="C466" s="196">
        <f t="shared" si="32"/>
        <v>4.2499999999999538</v>
      </c>
      <c r="D466" s="195">
        <f t="shared" si="32"/>
        <v>0.84912280701754383</v>
      </c>
      <c r="E466" s="195">
        <f t="shared" si="33"/>
        <v>7.0208118185671034E-2</v>
      </c>
      <c r="F466" s="195">
        <f t="shared" si="33"/>
        <v>2.5883580375542494</v>
      </c>
      <c r="G466" s="195">
        <f t="shared" si="33"/>
        <v>0.72631578947368425</v>
      </c>
      <c r="Q466" s="196">
        <f t="shared" si="34"/>
        <v>4.239999999999954</v>
      </c>
      <c r="R466" s="201">
        <v>0.84912280701754383</v>
      </c>
      <c r="S466" s="201">
        <v>0.92966469216851388</v>
      </c>
      <c r="T466" s="201">
        <v>7.033530783148613E-2</v>
      </c>
      <c r="U466" s="201">
        <v>2.5803759517292661</v>
      </c>
      <c r="V466" s="201">
        <v>0.72631578947368425</v>
      </c>
    </row>
    <row r="467" spans="1:22">
      <c r="A467" s="195">
        <f t="shared" si="30"/>
        <v>0.92993172124620815</v>
      </c>
      <c r="B467" s="195">
        <f t="shared" si="31"/>
        <v>0.92993172124620815</v>
      </c>
      <c r="C467" s="196">
        <f t="shared" si="32"/>
        <v>4.2599999999999536</v>
      </c>
      <c r="D467" s="195">
        <f t="shared" si="32"/>
        <v>0.84912280701754383</v>
      </c>
      <c r="E467" s="195">
        <f t="shared" si="33"/>
        <v>7.0068278753791943E-2</v>
      </c>
      <c r="F467" s="195">
        <f t="shared" si="33"/>
        <v>2.5969218918344481</v>
      </c>
      <c r="G467" s="195">
        <f t="shared" si="33"/>
        <v>0.72631578947368425</v>
      </c>
      <c r="Q467" s="196">
        <f t="shared" si="34"/>
        <v>4.2499999999999538</v>
      </c>
      <c r="R467" s="201">
        <v>0.84912280701754383</v>
      </c>
      <c r="S467" s="201">
        <v>0.92979188181432915</v>
      </c>
      <c r="T467" s="201">
        <v>7.0208118185671034E-2</v>
      </c>
      <c r="U467" s="201">
        <v>2.5883580375542494</v>
      </c>
      <c r="V467" s="201">
        <v>0.72631578947368425</v>
      </c>
    </row>
    <row r="468" spans="1:22">
      <c r="A468" s="195">
        <f t="shared" si="30"/>
        <v>0.93005891089202331</v>
      </c>
      <c r="B468" s="195">
        <f t="shared" si="31"/>
        <v>0.93005891089202331</v>
      </c>
      <c r="C468" s="196">
        <f t="shared" si="32"/>
        <v>4.2699999999999534</v>
      </c>
      <c r="D468" s="195">
        <f t="shared" si="32"/>
        <v>0.84912280701754383</v>
      </c>
      <c r="E468" s="195">
        <f t="shared" si="33"/>
        <v>6.9941089107976862E-2</v>
      </c>
      <c r="F468" s="195">
        <f t="shared" si="33"/>
        <v>2.6049039776594323</v>
      </c>
      <c r="G468" s="195">
        <f t="shared" si="33"/>
        <v>0.72631578947368425</v>
      </c>
      <c r="Q468" s="196">
        <f t="shared" si="34"/>
        <v>4.2599999999999536</v>
      </c>
      <c r="R468" s="201">
        <v>0.84912280701754383</v>
      </c>
      <c r="S468" s="201">
        <v>0.92993172124620815</v>
      </c>
      <c r="T468" s="201">
        <v>7.0068278753791943E-2</v>
      </c>
      <c r="U468" s="201">
        <v>2.5969218918344481</v>
      </c>
      <c r="V468" s="201">
        <v>0.72631578947368425</v>
      </c>
    </row>
    <row r="469" spans="1:22">
      <c r="A469" s="195">
        <f t="shared" si="30"/>
        <v>0.9301865210759388</v>
      </c>
      <c r="B469" s="195">
        <f t="shared" si="31"/>
        <v>0.9301865210759388</v>
      </c>
      <c r="C469" s="196">
        <f t="shared" si="32"/>
        <v>4.2799999999999532</v>
      </c>
      <c r="D469" s="195">
        <f t="shared" si="32"/>
        <v>0.84912280701754383</v>
      </c>
      <c r="E469" s="195">
        <f t="shared" si="33"/>
        <v>6.9813478924061215E-2</v>
      </c>
      <c r="F469" s="195">
        <f t="shared" si="33"/>
        <v>2.6129319021373716</v>
      </c>
      <c r="G469" s="195">
        <f t="shared" si="33"/>
        <v>0.72631578947368425</v>
      </c>
      <c r="Q469" s="196">
        <f t="shared" si="34"/>
        <v>4.2699999999999534</v>
      </c>
      <c r="R469" s="201">
        <v>0.84912280701754383</v>
      </c>
      <c r="S469" s="201">
        <v>0.93005891089202331</v>
      </c>
      <c r="T469" s="201">
        <v>6.9941089107976862E-2</v>
      </c>
      <c r="U469" s="201">
        <v>2.6049039776594323</v>
      </c>
      <c r="V469" s="201">
        <v>0.72631578947368425</v>
      </c>
    </row>
    <row r="470" spans="1:22">
      <c r="A470" s="195">
        <f t="shared" si="30"/>
        <v>0.93031803343288921</v>
      </c>
      <c r="B470" s="195">
        <f t="shared" si="31"/>
        <v>0.93031803343288921</v>
      </c>
      <c r="C470" s="196">
        <f t="shared" si="32"/>
        <v>4.289999999999953</v>
      </c>
      <c r="D470" s="195">
        <f t="shared" si="32"/>
        <v>0.84912280701754383</v>
      </c>
      <c r="E470" s="195">
        <f t="shared" si="33"/>
        <v>6.9681966567110745E-2</v>
      </c>
      <c r="F470" s="195">
        <f t="shared" si="33"/>
        <v>2.6210982272181367</v>
      </c>
      <c r="G470" s="195">
        <f t="shared" si="33"/>
        <v>0.72631578947368425</v>
      </c>
      <c r="Q470" s="196">
        <f t="shared" si="34"/>
        <v>4.2799999999999532</v>
      </c>
      <c r="R470" s="201">
        <v>0.84912280701754383</v>
      </c>
      <c r="S470" s="201">
        <v>0.9301865210759388</v>
      </c>
      <c r="T470" s="201">
        <v>6.9813478924061215E-2</v>
      </c>
      <c r="U470" s="201">
        <v>2.6129319021373716</v>
      </c>
      <c r="V470" s="201">
        <v>0.72631578947368425</v>
      </c>
    </row>
    <row r="471" spans="1:22">
      <c r="A471" s="195">
        <f t="shared" si="30"/>
        <v>0.93044799863016781</v>
      </c>
      <c r="B471" s="195">
        <f t="shared" si="31"/>
        <v>0.93044799863016781</v>
      </c>
      <c r="C471" s="196">
        <f t="shared" si="32"/>
        <v>4.2999999999999527</v>
      </c>
      <c r="D471" s="195">
        <f t="shared" si="32"/>
        <v>0.84912280701754383</v>
      </c>
      <c r="E471" s="195">
        <f t="shared" si="33"/>
        <v>6.9552001369832167E-2</v>
      </c>
      <c r="F471" s="195">
        <f t="shared" si="33"/>
        <v>2.6290130731221155</v>
      </c>
      <c r="G471" s="195">
        <f t="shared" si="33"/>
        <v>0.72982456140350882</v>
      </c>
      <c r="Q471" s="196">
        <f t="shared" si="34"/>
        <v>4.289999999999953</v>
      </c>
      <c r="R471" s="201">
        <v>0.84912280701754383</v>
      </c>
      <c r="S471" s="201">
        <v>0.93031803343288921</v>
      </c>
      <c r="T471" s="201">
        <v>6.9681966567110745E-2</v>
      </c>
      <c r="U471" s="201">
        <v>2.6210982272181367</v>
      </c>
      <c r="V471" s="201">
        <v>0.72631578947368425</v>
      </c>
    </row>
    <row r="472" spans="1:22">
      <c r="A472" s="195">
        <f t="shared" si="30"/>
        <v>0.9305882586001476</v>
      </c>
      <c r="B472" s="195">
        <f t="shared" si="31"/>
        <v>0.9305882586001476</v>
      </c>
      <c r="C472" s="196">
        <f t="shared" si="32"/>
        <v>4.3099999999999525</v>
      </c>
      <c r="D472" s="195">
        <f t="shared" si="32"/>
        <v>0.84912280701754383</v>
      </c>
      <c r="E472" s="195">
        <f t="shared" si="33"/>
        <v>6.9411741399852553E-2</v>
      </c>
      <c r="F472" s="195">
        <f t="shared" si="33"/>
        <v>2.6376227660552742</v>
      </c>
      <c r="G472" s="195">
        <f t="shared" si="33"/>
        <v>0.72982456140350882</v>
      </c>
      <c r="Q472" s="196">
        <f t="shared" si="34"/>
        <v>4.2999999999999527</v>
      </c>
      <c r="R472" s="201">
        <v>0.84912280701754383</v>
      </c>
      <c r="S472" s="201">
        <v>0.93044799863016781</v>
      </c>
      <c r="T472" s="201">
        <v>6.9552001369832167E-2</v>
      </c>
      <c r="U472" s="201">
        <v>2.6290130731221155</v>
      </c>
      <c r="V472" s="201">
        <v>0.72982456140350882</v>
      </c>
    </row>
    <row r="473" spans="1:22">
      <c r="A473" s="195">
        <f t="shared" si="30"/>
        <v>0.93071544824596253</v>
      </c>
      <c r="B473" s="195">
        <f t="shared" si="31"/>
        <v>0.93071544824596253</v>
      </c>
      <c r="C473" s="196">
        <f t="shared" si="32"/>
        <v>4.3199999999999523</v>
      </c>
      <c r="D473" s="195">
        <f t="shared" si="32"/>
        <v>0.84912280701754383</v>
      </c>
      <c r="E473" s="195">
        <f t="shared" si="33"/>
        <v>6.9284551754037471E-2</v>
      </c>
      <c r="F473" s="195">
        <f t="shared" si="33"/>
        <v>2.6456048518802566</v>
      </c>
      <c r="G473" s="195">
        <f t="shared" si="33"/>
        <v>0.72982456140350882</v>
      </c>
      <c r="Q473" s="196">
        <f t="shared" si="34"/>
        <v>4.3099999999999525</v>
      </c>
      <c r="R473" s="201">
        <v>0.84912280701754383</v>
      </c>
      <c r="S473" s="201">
        <v>0.9305882586001476</v>
      </c>
      <c r="T473" s="201">
        <v>6.9411741399852553E-2</v>
      </c>
      <c r="U473" s="201">
        <v>2.6376227660552742</v>
      </c>
      <c r="V473" s="201">
        <v>0.72982456140350882</v>
      </c>
    </row>
    <row r="474" spans="1:22">
      <c r="A474" s="195">
        <f t="shared" si="30"/>
        <v>0.93084263789177779</v>
      </c>
      <c r="B474" s="195">
        <f t="shared" si="31"/>
        <v>0.93084263789177779</v>
      </c>
      <c r="C474" s="196">
        <f t="shared" si="32"/>
        <v>4.3299999999999521</v>
      </c>
      <c r="D474" s="195">
        <f t="shared" si="32"/>
        <v>0.84912280701754383</v>
      </c>
      <c r="E474" s="195">
        <f t="shared" si="33"/>
        <v>6.9157362108222362E-2</v>
      </c>
      <c r="F474" s="195">
        <f t="shared" si="33"/>
        <v>2.6535869377052412</v>
      </c>
      <c r="G474" s="195">
        <f t="shared" si="33"/>
        <v>0.72982456140350882</v>
      </c>
      <c r="Q474" s="196">
        <f t="shared" si="34"/>
        <v>4.3199999999999523</v>
      </c>
      <c r="R474" s="201">
        <v>0.84912280701754383</v>
      </c>
      <c r="S474" s="201">
        <v>0.93071544824596253</v>
      </c>
      <c r="T474" s="201">
        <v>6.9284551754037471E-2</v>
      </c>
      <c r="U474" s="201">
        <v>2.6456048518802566</v>
      </c>
      <c r="V474" s="201">
        <v>0.72982456140350882</v>
      </c>
    </row>
    <row r="475" spans="1:22">
      <c r="A475" s="195">
        <f t="shared" si="30"/>
        <v>0.9309824773236568</v>
      </c>
      <c r="B475" s="195">
        <f t="shared" si="31"/>
        <v>0.9309824773236568</v>
      </c>
      <c r="C475" s="196">
        <f t="shared" si="32"/>
        <v>4.3399999999999519</v>
      </c>
      <c r="D475" s="195">
        <f t="shared" si="32"/>
        <v>0.84912280701754383</v>
      </c>
      <c r="E475" s="195">
        <f t="shared" si="33"/>
        <v>6.9017522676343271E-2</v>
      </c>
      <c r="F475" s="195">
        <f t="shared" si="33"/>
        <v>2.6621507919854399</v>
      </c>
      <c r="G475" s="195">
        <f t="shared" si="33"/>
        <v>0.72982456140350882</v>
      </c>
      <c r="Q475" s="196">
        <f t="shared" si="34"/>
        <v>4.3299999999999521</v>
      </c>
      <c r="R475" s="201">
        <v>0.84912280701754383</v>
      </c>
      <c r="S475" s="201">
        <v>0.93084263789177779</v>
      </c>
      <c r="T475" s="201">
        <v>6.9157362108222362E-2</v>
      </c>
      <c r="U475" s="201">
        <v>2.6535869377052412</v>
      </c>
      <c r="V475" s="201">
        <v>0.72982456140350882</v>
      </c>
    </row>
    <row r="476" spans="1:22">
      <c r="A476" s="195">
        <f t="shared" si="30"/>
        <v>0.9311100875075724</v>
      </c>
      <c r="B476" s="195">
        <f t="shared" si="31"/>
        <v>0.9311100875075724</v>
      </c>
      <c r="C476" s="196">
        <f t="shared" si="32"/>
        <v>4.3499999999999517</v>
      </c>
      <c r="D476" s="195">
        <f t="shared" si="32"/>
        <v>0.84912280701754383</v>
      </c>
      <c r="E476" s="195">
        <f t="shared" si="33"/>
        <v>6.8889912492427652E-2</v>
      </c>
      <c r="F476" s="195">
        <f t="shared" si="33"/>
        <v>2.6701787164633815</v>
      </c>
      <c r="G476" s="195">
        <f t="shared" si="33"/>
        <v>0.73333333333333328</v>
      </c>
      <c r="Q476" s="196">
        <f t="shared" si="34"/>
        <v>4.3399999999999519</v>
      </c>
      <c r="R476" s="201">
        <v>0.84912280701754383</v>
      </c>
      <c r="S476" s="201">
        <v>0.9309824773236568</v>
      </c>
      <c r="T476" s="201">
        <v>6.9017522676343271E-2</v>
      </c>
      <c r="U476" s="201">
        <v>2.6621507919854399</v>
      </c>
      <c r="V476" s="201">
        <v>0.72982456140350882</v>
      </c>
    </row>
    <row r="477" spans="1:22">
      <c r="A477" s="195">
        <f t="shared" si="30"/>
        <v>0.93123508993472659</v>
      </c>
      <c r="B477" s="195">
        <f t="shared" si="31"/>
        <v>0.93123508993472659</v>
      </c>
      <c r="C477" s="196">
        <f t="shared" si="32"/>
        <v>4.3599999999999515</v>
      </c>
      <c r="D477" s="195">
        <f t="shared" si="32"/>
        <v>0.84912280701754383</v>
      </c>
      <c r="E477" s="195">
        <f t="shared" si="33"/>
        <v>6.8764910065273369E-2</v>
      </c>
      <c r="F477" s="195">
        <f t="shared" si="33"/>
        <v>2.678042717292425</v>
      </c>
      <c r="G477" s="195">
        <f t="shared" si="33"/>
        <v>0.73333333333333328</v>
      </c>
      <c r="Q477" s="196">
        <f t="shared" si="34"/>
        <v>4.3499999999999517</v>
      </c>
      <c r="R477" s="201">
        <v>0.84912280701754383</v>
      </c>
      <c r="S477" s="201">
        <v>0.9311100875075724</v>
      </c>
      <c r="T477" s="201">
        <v>6.8889912492427652E-2</v>
      </c>
      <c r="U477" s="201">
        <v>2.6701787164633815</v>
      </c>
      <c r="V477" s="201">
        <v>0.73333333333333328</v>
      </c>
    </row>
    <row r="478" spans="1:22">
      <c r="A478" s="195">
        <f t="shared" si="30"/>
        <v>0.93137156506180141</v>
      </c>
      <c r="B478" s="195">
        <f t="shared" si="31"/>
        <v>0.93137156506180141</v>
      </c>
      <c r="C478" s="196">
        <f t="shared" si="32"/>
        <v>4.3699999999999513</v>
      </c>
      <c r="D478" s="195">
        <f t="shared" si="32"/>
        <v>0.84912280701754383</v>
      </c>
      <c r="E478" s="195">
        <f t="shared" si="33"/>
        <v>6.8628434938198604E-2</v>
      </c>
      <c r="F478" s="195">
        <f t="shared" si="33"/>
        <v>2.6862598874481241</v>
      </c>
      <c r="G478" s="195">
        <f t="shared" si="33"/>
        <v>0.73333333333333328</v>
      </c>
      <c r="Q478" s="196">
        <f t="shared" si="34"/>
        <v>4.3599999999999515</v>
      </c>
      <c r="R478" s="201">
        <v>0.84912280701754383</v>
      </c>
      <c r="S478" s="201">
        <v>0.93123508993472659</v>
      </c>
      <c r="T478" s="201">
        <v>6.8764910065273369E-2</v>
      </c>
      <c r="U478" s="201">
        <v>2.678042717292425</v>
      </c>
      <c r="V478" s="201">
        <v>0.73333333333333328</v>
      </c>
    </row>
    <row r="479" spans="1:22">
      <c r="A479" s="195">
        <f t="shared" si="30"/>
        <v>0.93149917524571713</v>
      </c>
      <c r="B479" s="195">
        <f t="shared" si="31"/>
        <v>0.93149917524571713</v>
      </c>
      <c r="C479" s="196">
        <f t="shared" si="32"/>
        <v>4.379999999999951</v>
      </c>
      <c r="D479" s="195">
        <f t="shared" si="32"/>
        <v>0.84912280701754383</v>
      </c>
      <c r="E479" s="195">
        <f t="shared" si="33"/>
        <v>6.850082475428293E-2</v>
      </c>
      <c r="F479" s="195">
        <f t="shared" si="33"/>
        <v>2.6942878119260647</v>
      </c>
      <c r="G479" s="195">
        <f t="shared" si="33"/>
        <v>0.73333333333333328</v>
      </c>
      <c r="Q479" s="196">
        <f t="shared" si="34"/>
        <v>4.3699999999999513</v>
      </c>
      <c r="R479" s="201">
        <v>0.84912280701754383</v>
      </c>
      <c r="S479" s="201">
        <v>0.93137156506180141</v>
      </c>
      <c r="T479" s="201">
        <v>6.8628434938198604E-2</v>
      </c>
      <c r="U479" s="201">
        <v>2.6862598874481241</v>
      </c>
      <c r="V479" s="201">
        <v>0.73333333333333328</v>
      </c>
    </row>
    <row r="480" spans="1:22">
      <c r="A480" s="195">
        <f t="shared" si="30"/>
        <v>0.93163901467759624</v>
      </c>
      <c r="B480" s="195">
        <f t="shared" si="31"/>
        <v>0.93163901467759624</v>
      </c>
      <c r="C480" s="196">
        <f t="shared" si="32"/>
        <v>4.3899999999999508</v>
      </c>
      <c r="D480" s="195">
        <f t="shared" si="32"/>
        <v>0.84912280701754383</v>
      </c>
      <c r="E480" s="195">
        <f t="shared" si="33"/>
        <v>6.8360985322403867E-2</v>
      </c>
      <c r="F480" s="195">
        <f t="shared" si="33"/>
        <v>2.702851666206266</v>
      </c>
      <c r="G480" s="195">
        <f t="shared" si="33"/>
        <v>0.73333333333333328</v>
      </c>
      <c r="Q480" s="196">
        <f t="shared" si="34"/>
        <v>4.379999999999951</v>
      </c>
      <c r="R480" s="201">
        <v>0.84912280701754383</v>
      </c>
      <c r="S480" s="201">
        <v>0.93149917524571713</v>
      </c>
      <c r="T480" s="201">
        <v>6.850082475428293E-2</v>
      </c>
      <c r="U480" s="201">
        <v>2.6942878119260647</v>
      </c>
      <c r="V480" s="201">
        <v>0.73333333333333328</v>
      </c>
    </row>
    <row r="481" spans="1:22">
      <c r="A481" s="195">
        <f t="shared" si="30"/>
        <v>0.93176620432341128</v>
      </c>
      <c r="B481" s="195">
        <f t="shared" si="31"/>
        <v>0.93176620432341128</v>
      </c>
      <c r="C481" s="196">
        <f t="shared" si="32"/>
        <v>4.3999999999999506</v>
      </c>
      <c r="D481" s="195">
        <f t="shared" si="32"/>
        <v>0.84912280701754383</v>
      </c>
      <c r="E481" s="195">
        <f t="shared" si="33"/>
        <v>6.8233795676588771E-2</v>
      </c>
      <c r="F481" s="195">
        <f t="shared" si="33"/>
        <v>2.7108337520312467</v>
      </c>
      <c r="G481" s="195">
        <f t="shared" si="33"/>
        <v>0.73333333333333328</v>
      </c>
      <c r="Q481" s="196">
        <f t="shared" si="34"/>
        <v>4.3899999999999508</v>
      </c>
      <c r="R481" s="201">
        <v>0.84912280701754383</v>
      </c>
      <c r="S481" s="201">
        <v>0.93163901467759624</v>
      </c>
      <c r="T481" s="201">
        <v>6.8360985322403867E-2</v>
      </c>
      <c r="U481" s="201">
        <v>2.702851666206266</v>
      </c>
      <c r="V481" s="201">
        <v>0.73333333333333328</v>
      </c>
    </row>
    <row r="482" spans="1:22">
      <c r="A482" s="195">
        <f t="shared" si="30"/>
        <v>0.93189381450732667</v>
      </c>
      <c r="B482" s="195">
        <f t="shared" si="31"/>
        <v>0.93189381450732667</v>
      </c>
      <c r="C482" s="196">
        <f t="shared" si="32"/>
        <v>4.4099999999999504</v>
      </c>
      <c r="D482" s="195">
        <f t="shared" si="32"/>
        <v>0.84912280701754383</v>
      </c>
      <c r="E482" s="195">
        <f t="shared" si="33"/>
        <v>6.8106185492673152E-2</v>
      </c>
      <c r="F482" s="195">
        <f t="shared" si="33"/>
        <v>2.7188616765091878</v>
      </c>
      <c r="G482" s="195">
        <f t="shared" si="33"/>
        <v>0.73333333333333328</v>
      </c>
      <c r="Q482" s="196">
        <f t="shared" si="34"/>
        <v>4.3999999999999506</v>
      </c>
      <c r="R482" s="201">
        <v>0.84912280701754383</v>
      </c>
      <c r="S482" s="201">
        <v>0.93176620432341128</v>
      </c>
      <c r="T482" s="201">
        <v>6.8233795676588771E-2</v>
      </c>
      <c r="U482" s="201">
        <v>2.7108337520312467</v>
      </c>
      <c r="V482" s="201">
        <v>0.73333333333333328</v>
      </c>
    </row>
    <row r="483" spans="1:22">
      <c r="A483" s="195">
        <f t="shared" si="30"/>
        <v>0.9320336539392059</v>
      </c>
      <c r="B483" s="195">
        <f t="shared" si="31"/>
        <v>0.9320336539392059</v>
      </c>
      <c r="C483" s="196">
        <f t="shared" si="32"/>
        <v>4.4199999999999502</v>
      </c>
      <c r="D483" s="195">
        <f t="shared" si="32"/>
        <v>0.84912280701754383</v>
      </c>
      <c r="E483" s="195">
        <f t="shared" si="33"/>
        <v>6.7966346060794061E-2</v>
      </c>
      <c r="F483" s="195">
        <f t="shared" si="33"/>
        <v>2.7274255307893864</v>
      </c>
      <c r="G483" s="195">
        <f t="shared" si="33"/>
        <v>0.73333333333333328</v>
      </c>
      <c r="Q483" s="196">
        <f t="shared" si="34"/>
        <v>4.4099999999999504</v>
      </c>
      <c r="R483" s="201">
        <v>0.84912280701754383</v>
      </c>
      <c r="S483" s="201">
        <v>0.93189381450732667</v>
      </c>
      <c r="T483" s="201">
        <v>6.8106185492673152E-2</v>
      </c>
      <c r="U483" s="201">
        <v>2.7188616765091878</v>
      </c>
      <c r="V483" s="201">
        <v>0.73333333333333328</v>
      </c>
    </row>
    <row r="484" spans="1:22">
      <c r="A484" s="195">
        <f t="shared" si="30"/>
        <v>0.93216698344128879</v>
      </c>
      <c r="B484" s="195">
        <f t="shared" si="31"/>
        <v>0.93216698344128879</v>
      </c>
      <c r="C484" s="196">
        <f t="shared" si="32"/>
        <v>4.42999999999995</v>
      </c>
      <c r="D484" s="195">
        <f t="shared" si="32"/>
        <v>0.84912280701754383</v>
      </c>
      <c r="E484" s="195">
        <f t="shared" si="33"/>
        <v>6.7833016558711212E-2</v>
      </c>
      <c r="F484" s="195">
        <f t="shared" si="33"/>
        <v>2.7356870608178689</v>
      </c>
      <c r="G484" s="195">
        <f t="shared" si="33"/>
        <v>0.73333333333333328</v>
      </c>
      <c r="Q484" s="196">
        <f t="shared" si="34"/>
        <v>4.4199999999999502</v>
      </c>
      <c r="R484" s="201">
        <v>0.84912280701754383</v>
      </c>
      <c r="S484" s="201">
        <v>0.9320336539392059</v>
      </c>
      <c r="T484" s="201">
        <v>6.7966346060794061E-2</v>
      </c>
      <c r="U484" s="201">
        <v>2.7274255307893864</v>
      </c>
      <c r="V484" s="201">
        <v>0.73333333333333328</v>
      </c>
    </row>
    <row r="485" spans="1:22">
      <c r="A485" s="195">
        <f t="shared" si="30"/>
        <v>0.93228248170737116</v>
      </c>
      <c r="B485" s="195">
        <f t="shared" si="31"/>
        <v>0.93228248170737116</v>
      </c>
      <c r="C485" s="196">
        <f t="shared" si="32"/>
        <v>4.4399999999999498</v>
      </c>
      <c r="D485" s="195">
        <f t="shared" si="32"/>
        <v>0.84912280701754383</v>
      </c>
      <c r="E485" s="195">
        <f t="shared" si="33"/>
        <v>6.7717518292629009E-2</v>
      </c>
      <c r="F485" s="195">
        <f t="shared" si="33"/>
        <v>2.742924933318915</v>
      </c>
      <c r="G485" s="195">
        <f t="shared" si="33"/>
        <v>0.73333333333333328</v>
      </c>
      <c r="Q485" s="196">
        <f t="shared" si="34"/>
        <v>4.42999999999995</v>
      </c>
      <c r="R485" s="201">
        <v>0.84912280701754383</v>
      </c>
      <c r="S485" s="201">
        <v>0.93216698344128879</v>
      </c>
      <c r="T485" s="201">
        <v>6.7833016558711212E-2</v>
      </c>
      <c r="U485" s="201">
        <v>2.7356870608178689</v>
      </c>
      <c r="V485" s="201">
        <v>0.73333333333333328</v>
      </c>
    </row>
    <row r="486" spans="1:22">
      <c r="A486" s="195">
        <f t="shared" si="30"/>
        <v>0.93242274167735051</v>
      </c>
      <c r="B486" s="195">
        <f t="shared" si="31"/>
        <v>0.93242274167735051</v>
      </c>
      <c r="C486" s="196">
        <f t="shared" si="32"/>
        <v>4.4499999999999496</v>
      </c>
      <c r="D486" s="195">
        <f t="shared" si="32"/>
        <v>0.84912280701754383</v>
      </c>
      <c r="E486" s="195">
        <f t="shared" si="33"/>
        <v>6.7577258322649381E-2</v>
      </c>
      <c r="F486" s="195">
        <f t="shared" si="33"/>
        <v>2.7515346262520701</v>
      </c>
      <c r="G486" s="195">
        <f t="shared" si="33"/>
        <v>0.73684210526315785</v>
      </c>
      <c r="Q486" s="196">
        <f t="shared" si="34"/>
        <v>4.4399999999999498</v>
      </c>
      <c r="R486" s="201">
        <v>0.84912280701754383</v>
      </c>
      <c r="S486" s="201">
        <v>0.93228248170737116</v>
      </c>
      <c r="T486" s="201">
        <v>6.7717518292629009E-2</v>
      </c>
      <c r="U486" s="201">
        <v>2.742924933318915</v>
      </c>
      <c r="V486" s="201">
        <v>0.73333333333333328</v>
      </c>
    </row>
    <row r="487" spans="1:22">
      <c r="A487" s="195">
        <f t="shared" si="30"/>
        <v>0.93254993132316577</v>
      </c>
      <c r="B487" s="195">
        <f t="shared" si="31"/>
        <v>0.93254993132316577</v>
      </c>
      <c r="C487" s="196">
        <f t="shared" si="32"/>
        <v>4.4599999999999493</v>
      </c>
      <c r="D487" s="195">
        <f t="shared" si="32"/>
        <v>0.84912280701754383</v>
      </c>
      <c r="E487" s="195">
        <f t="shared" si="33"/>
        <v>6.7450068676834243E-2</v>
      </c>
      <c r="F487" s="195">
        <f t="shared" si="33"/>
        <v>2.7595167120770552</v>
      </c>
      <c r="G487" s="195">
        <f t="shared" si="33"/>
        <v>0.74035087719298243</v>
      </c>
      <c r="Q487" s="196">
        <f t="shared" si="34"/>
        <v>4.4499999999999496</v>
      </c>
      <c r="R487" s="201">
        <v>0.84912280701754383</v>
      </c>
      <c r="S487" s="201">
        <v>0.93242274167735051</v>
      </c>
      <c r="T487" s="201">
        <v>6.7577258322649381E-2</v>
      </c>
      <c r="U487" s="201">
        <v>2.7515346262520701</v>
      </c>
      <c r="V487" s="201">
        <v>0.73684210526315785</v>
      </c>
    </row>
    <row r="488" spans="1:22">
      <c r="A488" s="195">
        <f t="shared" si="30"/>
        <v>0.93267712096898081</v>
      </c>
      <c r="B488" s="195">
        <f t="shared" si="31"/>
        <v>0.93267712096898081</v>
      </c>
      <c r="C488" s="196">
        <f t="shared" si="32"/>
        <v>4.4699999999999491</v>
      </c>
      <c r="D488" s="195">
        <f t="shared" si="32"/>
        <v>0.84912280701754383</v>
      </c>
      <c r="E488" s="195">
        <f t="shared" si="33"/>
        <v>6.7322879031019175E-2</v>
      </c>
      <c r="F488" s="195">
        <f t="shared" si="33"/>
        <v>2.7674987979020371</v>
      </c>
      <c r="G488" s="195">
        <f t="shared" si="33"/>
        <v>0.74035087719298243</v>
      </c>
      <c r="Q488" s="196">
        <f t="shared" si="34"/>
        <v>4.4599999999999493</v>
      </c>
      <c r="R488" s="201">
        <v>0.84912280701754383</v>
      </c>
      <c r="S488" s="201">
        <v>0.93254993132316577</v>
      </c>
      <c r="T488" s="201">
        <v>6.7450068676834243E-2</v>
      </c>
      <c r="U488" s="201">
        <v>2.7595167120770552</v>
      </c>
      <c r="V488" s="201">
        <v>0.74035087719298243</v>
      </c>
    </row>
    <row r="489" spans="1:22">
      <c r="A489" s="195">
        <f t="shared" ref="A489:A552" si="35">S490</f>
        <v>0.93281738093896038</v>
      </c>
      <c r="B489" s="195">
        <f t="shared" ref="B489:B552" si="36">S490</f>
        <v>0.93281738093896038</v>
      </c>
      <c r="C489" s="196">
        <f t="shared" ref="C489:D552" si="37">Q490</f>
        <v>4.4799999999999489</v>
      </c>
      <c r="D489" s="195">
        <f t="shared" si="37"/>
        <v>0.84912280701754383</v>
      </c>
      <c r="E489" s="195">
        <f t="shared" ref="E489:G552" si="38">T490</f>
        <v>6.7182619061039575E-2</v>
      </c>
      <c r="F489" s="195">
        <f t="shared" si="38"/>
        <v>2.7761084908351941</v>
      </c>
      <c r="G489" s="195">
        <f t="shared" si="38"/>
        <v>0.74035087719298243</v>
      </c>
      <c r="Q489" s="196">
        <f t="shared" si="34"/>
        <v>4.4699999999999491</v>
      </c>
      <c r="R489" s="201">
        <v>0.84912280701754383</v>
      </c>
      <c r="S489" s="201">
        <v>0.93267712096898081</v>
      </c>
      <c r="T489" s="201">
        <v>6.7322879031019175E-2</v>
      </c>
      <c r="U489" s="201">
        <v>2.7674987979020371</v>
      </c>
      <c r="V489" s="201">
        <v>0.74035087719298243</v>
      </c>
    </row>
    <row r="490" spans="1:22">
      <c r="A490" s="195">
        <f t="shared" si="35"/>
        <v>0.93294457058477542</v>
      </c>
      <c r="B490" s="195">
        <f t="shared" si="36"/>
        <v>0.93294457058477542</v>
      </c>
      <c r="C490" s="196">
        <f t="shared" si="37"/>
        <v>4.4899999999999487</v>
      </c>
      <c r="D490" s="195">
        <f t="shared" si="37"/>
        <v>0.84912280701754383</v>
      </c>
      <c r="E490" s="195">
        <f t="shared" si="38"/>
        <v>6.7055429415224452E-2</v>
      </c>
      <c r="F490" s="195">
        <f t="shared" si="38"/>
        <v>2.7840905766601782</v>
      </c>
      <c r="G490" s="195">
        <f t="shared" si="38"/>
        <v>0.74035087719298243</v>
      </c>
      <c r="Q490" s="196">
        <f t="shared" si="34"/>
        <v>4.4799999999999489</v>
      </c>
      <c r="R490" s="201">
        <v>0.84912280701754383</v>
      </c>
      <c r="S490" s="201">
        <v>0.93281738093896038</v>
      </c>
      <c r="T490" s="201">
        <v>6.7182619061039575E-2</v>
      </c>
      <c r="U490" s="201">
        <v>2.7761084908351941</v>
      </c>
      <c r="V490" s="201">
        <v>0.74035087719298243</v>
      </c>
    </row>
    <row r="491" spans="1:22">
      <c r="A491" s="195">
        <f t="shared" si="35"/>
        <v>0.93309054987292228</v>
      </c>
      <c r="B491" s="195">
        <f t="shared" si="36"/>
        <v>0.93309054987292228</v>
      </c>
      <c r="C491" s="196">
        <f t="shared" si="37"/>
        <v>4.4999999999999485</v>
      </c>
      <c r="D491" s="195">
        <f t="shared" si="37"/>
        <v>0.84912280701754383</v>
      </c>
      <c r="E491" s="195">
        <f t="shared" si="38"/>
        <v>6.6909450127077622E-2</v>
      </c>
      <c r="F491" s="195">
        <f t="shared" si="38"/>
        <v>2.7929338751438761</v>
      </c>
      <c r="G491" s="195">
        <f t="shared" si="38"/>
        <v>0.74035087719298243</v>
      </c>
      <c r="Q491" s="196">
        <f t="shared" si="34"/>
        <v>4.4899999999999487</v>
      </c>
      <c r="R491" s="201">
        <v>0.84912280701754383</v>
      </c>
      <c r="S491" s="201">
        <v>0.93294457058477542</v>
      </c>
      <c r="T491" s="201">
        <v>6.7055429415224452E-2</v>
      </c>
      <c r="U491" s="201">
        <v>2.7840905766601782</v>
      </c>
      <c r="V491" s="201">
        <v>0.74035087719298243</v>
      </c>
    </row>
    <row r="492" spans="1:22">
      <c r="A492" s="195">
        <f t="shared" si="35"/>
        <v>0.93320604813900454</v>
      </c>
      <c r="B492" s="195">
        <f t="shared" si="36"/>
        <v>0.93320604813900454</v>
      </c>
      <c r="C492" s="196">
        <f t="shared" si="37"/>
        <v>4.5099999999999483</v>
      </c>
      <c r="D492" s="195">
        <f t="shared" si="37"/>
        <v>0.84912280701754383</v>
      </c>
      <c r="E492" s="195">
        <f t="shared" si="38"/>
        <v>6.6793951860995404E-2</v>
      </c>
      <c r="F492" s="195">
        <f t="shared" si="38"/>
        <v>2.8001717476449253</v>
      </c>
      <c r="G492" s="195">
        <f t="shared" si="38"/>
        <v>0.74035087719298243</v>
      </c>
      <c r="Q492" s="196">
        <f t="shared" ref="Q492:Q555" si="39">Q491+0.01</f>
        <v>4.4999999999999485</v>
      </c>
      <c r="R492" s="201">
        <v>0.84912280701754383</v>
      </c>
      <c r="S492" s="201">
        <v>0.93309054987292228</v>
      </c>
      <c r="T492" s="201">
        <v>6.6909450127077622E-2</v>
      </c>
      <c r="U492" s="201">
        <v>2.7929338751438761</v>
      </c>
      <c r="V492" s="201">
        <v>0.74035087719298243</v>
      </c>
    </row>
    <row r="493" spans="1:22">
      <c r="A493" s="195">
        <f t="shared" si="35"/>
        <v>0.93333365832292026</v>
      </c>
      <c r="B493" s="195">
        <f t="shared" si="36"/>
        <v>0.93333365832292026</v>
      </c>
      <c r="C493" s="196">
        <f t="shared" si="37"/>
        <v>4.5199999999999481</v>
      </c>
      <c r="D493" s="195">
        <f t="shared" si="37"/>
        <v>0.84912280701754383</v>
      </c>
      <c r="E493" s="195">
        <f t="shared" si="38"/>
        <v>6.6666341677079757E-2</v>
      </c>
      <c r="F493" s="195">
        <f t="shared" si="38"/>
        <v>2.808199672122861</v>
      </c>
      <c r="G493" s="195">
        <f t="shared" si="38"/>
        <v>0.74035087719298243</v>
      </c>
      <c r="Q493" s="196">
        <f t="shared" si="39"/>
        <v>4.5099999999999483</v>
      </c>
      <c r="R493" s="201">
        <v>0.84912280701754383</v>
      </c>
      <c r="S493" s="201">
        <v>0.93320604813900454</v>
      </c>
      <c r="T493" s="201">
        <v>6.6793951860995404E-2</v>
      </c>
      <c r="U493" s="201">
        <v>2.8001717476449253</v>
      </c>
      <c r="V493" s="201">
        <v>0.74035087719298243</v>
      </c>
    </row>
    <row r="494" spans="1:22">
      <c r="A494" s="195">
        <f t="shared" si="35"/>
        <v>0.93347056452769273</v>
      </c>
      <c r="B494" s="195">
        <f t="shared" si="36"/>
        <v>0.93347056452769273</v>
      </c>
      <c r="C494" s="196">
        <f t="shared" si="37"/>
        <v>4.5299999999999478</v>
      </c>
      <c r="D494" s="195">
        <f t="shared" si="37"/>
        <v>0.85263157894736841</v>
      </c>
      <c r="E494" s="195">
        <f t="shared" si="38"/>
        <v>6.6529435472307205E-2</v>
      </c>
      <c r="F494" s="195">
        <f t="shared" si="38"/>
        <v>2.8167664596301707</v>
      </c>
      <c r="G494" s="195">
        <f t="shared" si="38"/>
        <v>0.74035087719298243</v>
      </c>
      <c r="Q494" s="196">
        <f t="shared" si="39"/>
        <v>4.5199999999999481</v>
      </c>
      <c r="R494" s="201">
        <v>0.84912280701754383</v>
      </c>
      <c r="S494" s="201">
        <v>0.93333365832292026</v>
      </c>
      <c r="T494" s="201">
        <v>6.6666341677079757E-2</v>
      </c>
      <c r="U494" s="201">
        <v>2.808199672122861</v>
      </c>
      <c r="V494" s="201">
        <v>0.74035087719298243</v>
      </c>
    </row>
    <row r="495" spans="1:22">
      <c r="A495" s="195">
        <f t="shared" si="35"/>
        <v>0.93358850233529622</v>
      </c>
      <c r="B495" s="195">
        <f t="shared" si="36"/>
        <v>0.93358850233529622</v>
      </c>
      <c r="C495" s="196">
        <f t="shared" si="37"/>
        <v>4.5399999999999476</v>
      </c>
      <c r="D495" s="195">
        <f t="shared" si="37"/>
        <v>0.85263157894736841</v>
      </c>
      <c r="E495" s="195">
        <f t="shared" si="38"/>
        <v>6.6411497664703806E-2</v>
      </c>
      <c r="F495" s="195">
        <f t="shared" si="38"/>
        <v>2.8247577972933655</v>
      </c>
      <c r="G495" s="195">
        <f t="shared" si="38"/>
        <v>0.74035087719298243</v>
      </c>
      <c r="Q495" s="196">
        <f t="shared" si="39"/>
        <v>4.5299999999999478</v>
      </c>
      <c r="R495" s="201">
        <v>0.85263157894736841</v>
      </c>
      <c r="S495" s="201">
        <v>0.93347056452769273</v>
      </c>
      <c r="T495" s="201">
        <v>6.6529435472307205E-2</v>
      </c>
      <c r="U495" s="201">
        <v>2.8167664596301707</v>
      </c>
      <c r="V495" s="201">
        <v>0.74035087719298243</v>
      </c>
    </row>
    <row r="496" spans="1:22">
      <c r="A496" s="195">
        <f t="shared" si="35"/>
        <v>0.93370686068100006</v>
      </c>
      <c r="B496" s="195">
        <f t="shared" si="36"/>
        <v>0.93370686068100006</v>
      </c>
      <c r="C496" s="196">
        <f t="shared" si="37"/>
        <v>4.5499999999999474</v>
      </c>
      <c r="D496" s="195">
        <f t="shared" si="37"/>
        <v>0.85263157894736841</v>
      </c>
      <c r="E496" s="195">
        <f t="shared" si="38"/>
        <v>6.6293139318999883E-2</v>
      </c>
      <c r="F496" s="195">
        <f t="shared" si="38"/>
        <v>2.8327949736095168</v>
      </c>
      <c r="G496" s="195">
        <f t="shared" si="38"/>
        <v>0.743859649122807</v>
      </c>
      <c r="Q496" s="196">
        <f t="shared" si="39"/>
        <v>4.5399999999999476</v>
      </c>
      <c r="R496" s="201">
        <v>0.85263157894736841</v>
      </c>
      <c r="S496" s="201">
        <v>0.93358850233529622</v>
      </c>
      <c r="T496" s="201">
        <v>6.6411497664703806E-2</v>
      </c>
      <c r="U496" s="201">
        <v>2.8247577972933655</v>
      </c>
      <c r="V496" s="201">
        <v>0.74035087719298243</v>
      </c>
    </row>
    <row r="497" spans="1:22">
      <c r="A497" s="195">
        <f t="shared" si="35"/>
        <v>0.93383903039490168</v>
      </c>
      <c r="B497" s="195">
        <f t="shared" si="36"/>
        <v>0.93383903039490168</v>
      </c>
      <c r="C497" s="196">
        <f t="shared" si="37"/>
        <v>4.5599999999999472</v>
      </c>
      <c r="D497" s="195">
        <f t="shared" si="37"/>
        <v>0.85614035087719298</v>
      </c>
      <c r="E497" s="195">
        <f t="shared" si="38"/>
        <v>6.6160969605098333E-2</v>
      </c>
      <c r="F497" s="195">
        <f t="shared" si="38"/>
        <v>2.8416520816674593</v>
      </c>
      <c r="G497" s="195">
        <f t="shared" si="38"/>
        <v>0.743859649122807</v>
      </c>
      <c r="Q497" s="196">
        <f t="shared" si="39"/>
        <v>4.5499999999999474</v>
      </c>
      <c r="R497" s="201">
        <v>0.85263157894736841</v>
      </c>
      <c r="S497" s="201">
        <v>0.93370686068100006</v>
      </c>
      <c r="T497" s="201">
        <v>6.6293139318999883E-2</v>
      </c>
      <c r="U497" s="201">
        <v>2.8327949736095168</v>
      </c>
      <c r="V497" s="201">
        <v>0.743859649122807</v>
      </c>
    </row>
    <row r="498" spans="1:22">
      <c r="A498" s="195">
        <f t="shared" si="35"/>
        <v>0.93395640257875978</v>
      </c>
      <c r="B498" s="195">
        <f t="shared" si="36"/>
        <v>0.93395640257875978</v>
      </c>
      <c r="C498" s="196">
        <f t="shared" si="37"/>
        <v>4.569999999999947</v>
      </c>
      <c r="D498" s="195">
        <f t="shared" si="37"/>
        <v>0.85614035087719298</v>
      </c>
      <c r="E498" s="195">
        <f t="shared" si="38"/>
        <v>6.6043597421240122E-2</v>
      </c>
      <c r="F498" s="195">
        <f t="shared" si="38"/>
        <v>2.8496439849544002</v>
      </c>
      <c r="G498" s="195">
        <f t="shared" si="38"/>
        <v>0.743859649122807</v>
      </c>
      <c r="Q498" s="196">
        <f t="shared" si="39"/>
        <v>4.5599999999999472</v>
      </c>
      <c r="R498" s="201">
        <v>0.85614035087719298</v>
      </c>
      <c r="S498" s="201">
        <v>0.93383903039490168</v>
      </c>
      <c r="T498" s="201">
        <v>6.6160969605098333E-2</v>
      </c>
      <c r="U498" s="201">
        <v>2.8416520816674593</v>
      </c>
      <c r="V498" s="201">
        <v>0.743859649122807</v>
      </c>
    </row>
    <row r="499" spans="1:22">
      <c r="A499" s="195">
        <f t="shared" si="35"/>
        <v>0.93407041045781392</v>
      </c>
      <c r="B499" s="195">
        <f t="shared" si="36"/>
        <v>0.93407041045781392</v>
      </c>
      <c r="C499" s="196">
        <f t="shared" si="37"/>
        <v>4.5799999999999468</v>
      </c>
      <c r="D499" s="195">
        <f t="shared" si="37"/>
        <v>0.85614035087719298</v>
      </c>
      <c r="E499" s="195">
        <f t="shared" si="38"/>
        <v>6.5929589542186168E-2</v>
      </c>
      <c r="F499" s="195">
        <f t="shared" si="38"/>
        <v>2.8572892041168414</v>
      </c>
      <c r="G499" s="195">
        <f t="shared" si="38"/>
        <v>0.743859649122807</v>
      </c>
      <c r="Q499" s="196">
        <f t="shared" si="39"/>
        <v>4.569999999999947</v>
      </c>
      <c r="R499" s="201">
        <v>0.85614035087719298</v>
      </c>
      <c r="S499" s="201">
        <v>0.93395640257875978</v>
      </c>
      <c r="T499" s="201">
        <v>6.6043597421240122E-2</v>
      </c>
      <c r="U499" s="201">
        <v>2.8496439849544002</v>
      </c>
      <c r="V499" s="201">
        <v>0.743859649122807</v>
      </c>
    </row>
    <row r="500" spans="1:22">
      <c r="A500" s="195">
        <f t="shared" si="35"/>
        <v>0.93419126924595142</v>
      </c>
      <c r="B500" s="195">
        <f t="shared" si="36"/>
        <v>0.93419126924595142</v>
      </c>
      <c r="C500" s="196">
        <f t="shared" si="37"/>
        <v>4.5899999999999466</v>
      </c>
      <c r="D500" s="195">
        <f t="shared" si="37"/>
        <v>0.85964912280701755</v>
      </c>
      <c r="E500" s="195">
        <f t="shared" si="38"/>
        <v>6.5808730754048639E-2</v>
      </c>
      <c r="F500" s="195">
        <f t="shared" si="38"/>
        <v>2.8655124419574745</v>
      </c>
      <c r="G500" s="195">
        <f t="shared" si="38"/>
        <v>0.743859649122807</v>
      </c>
      <c r="Q500" s="196">
        <f t="shared" si="39"/>
        <v>4.5799999999999468</v>
      </c>
      <c r="R500" s="201">
        <v>0.85614035087719298</v>
      </c>
      <c r="S500" s="201">
        <v>0.93407041045781392</v>
      </c>
      <c r="T500" s="201">
        <v>6.5929589542186168E-2</v>
      </c>
      <c r="U500" s="201">
        <v>2.8572892041168414</v>
      </c>
      <c r="V500" s="201">
        <v>0.743859649122807</v>
      </c>
    </row>
    <row r="501" spans="1:22">
      <c r="A501" s="195">
        <f t="shared" si="35"/>
        <v>0.93430433091427911</v>
      </c>
      <c r="B501" s="195">
        <f t="shared" si="36"/>
        <v>0.93430433091427911</v>
      </c>
      <c r="C501" s="196">
        <f t="shared" si="37"/>
        <v>4.5999999999999464</v>
      </c>
      <c r="D501" s="195">
        <f t="shared" si="37"/>
        <v>0.85964912280701755</v>
      </c>
      <c r="E501" s="195">
        <f t="shared" si="38"/>
        <v>6.5695669085720818E-2</v>
      </c>
      <c r="F501" s="195">
        <f t="shared" si="38"/>
        <v>2.8735086557599452</v>
      </c>
      <c r="G501" s="195">
        <f t="shared" si="38"/>
        <v>0.743859649122807</v>
      </c>
      <c r="Q501" s="196">
        <f t="shared" si="39"/>
        <v>4.5899999999999466</v>
      </c>
      <c r="R501" s="201">
        <v>0.85964912280701755</v>
      </c>
      <c r="S501" s="201">
        <v>0.93419126924595142</v>
      </c>
      <c r="T501" s="201">
        <v>6.5808730754048639E-2</v>
      </c>
      <c r="U501" s="201">
        <v>2.8655124419574745</v>
      </c>
      <c r="V501" s="201">
        <v>0.743859649122807</v>
      </c>
    </row>
    <row r="502" spans="1:22">
      <c r="A502" s="195">
        <f t="shared" si="35"/>
        <v>0.93442920129246976</v>
      </c>
      <c r="B502" s="195">
        <f t="shared" si="36"/>
        <v>0.93442920129246976</v>
      </c>
      <c r="C502" s="196">
        <f t="shared" si="37"/>
        <v>4.6099999999999461</v>
      </c>
      <c r="D502" s="195">
        <f t="shared" si="37"/>
        <v>0.85964912280701755</v>
      </c>
      <c r="E502" s="195">
        <f t="shared" si="38"/>
        <v>6.5570798707530215E-2</v>
      </c>
      <c r="F502" s="195">
        <f t="shared" si="38"/>
        <v>2.8820874790938302</v>
      </c>
      <c r="G502" s="195">
        <f t="shared" si="38"/>
        <v>0.743859649122807</v>
      </c>
      <c r="Q502" s="196">
        <f t="shared" si="39"/>
        <v>4.5999999999999464</v>
      </c>
      <c r="R502" s="201">
        <v>0.85964912280701755</v>
      </c>
      <c r="S502" s="201">
        <v>0.93430433091427911</v>
      </c>
      <c r="T502" s="201">
        <v>6.5695669085720818E-2</v>
      </c>
      <c r="U502" s="201">
        <v>2.8735086557599452</v>
      </c>
      <c r="V502" s="201">
        <v>0.743859649122807</v>
      </c>
    </row>
    <row r="503" spans="1:22">
      <c r="A503" s="195">
        <f t="shared" si="35"/>
        <v>0.93454268349889813</v>
      </c>
      <c r="B503" s="195">
        <f t="shared" si="36"/>
        <v>0.93454268349889813</v>
      </c>
      <c r="C503" s="196">
        <f t="shared" si="37"/>
        <v>4.6199999999999459</v>
      </c>
      <c r="D503" s="195">
        <f t="shared" si="37"/>
        <v>0.85964912280701755</v>
      </c>
      <c r="E503" s="195">
        <f t="shared" si="38"/>
        <v>6.5457316501101884E-2</v>
      </c>
      <c r="F503" s="195">
        <f t="shared" si="38"/>
        <v>2.8901295315492614</v>
      </c>
      <c r="G503" s="195">
        <f t="shared" si="38"/>
        <v>0.743859649122807</v>
      </c>
      <c r="Q503" s="196">
        <f t="shared" si="39"/>
        <v>4.6099999999999461</v>
      </c>
      <c r="R503" s="201">
        <v>0.85964912280701755</v>
      </c>
      <c r="S503" s="201">
        <v>0.93442920129246976</v>
      </c>
      <c r="T503" s="201">
        <v>6.5570798707530215E-2</v>
      </c>
      <c r="U503" s="201">
        <v>2.8820874790938302</v>
      </c>
      <c r="V503" s="201">
        <v>0.743859649122807</v>
      </c>
    </row>
    <row r="504" spans="1:22">
      <c r="A504" s="195">
        <f t="shared" si="35"/>
        <v>0.93465852071868927</v>
      </c>
      <c r="B504" s="195">
        <f t="shared" si="36"/>
        <v>0.93465852071868927</v>
      </c>
      <c r="C504" s="196">
        <f t="shared" si="37"/>
        <v>4.6299999999999457</v>
      </c>
      <c r="D504" s="195">
        <f t="shared" si="37"/>
        <v>0.85964912280701755</v>
      </c>
      <c r="E504" s="195">
        <f t="shared" si="38"/>
        <v>6.5341479281310622E-2</v>
      </c>
      <c r="F504" s="195">
        <f t="shared" si="38"/>
        <v>2.898408553860031</v>
      </c>
      <c r="G504" s="195">
        <f t="shared" si="38"/>
        <v>0.74736842105263157</v>
      </c>
      <c r="Q504" s="196">
        <f t="shared" si="39"/>
        <v>4.6199999999999459</v>
      </c>
      <c r="R504" s="201">
        <v>0.85964912280701755</v>
      </c>
      <c r="S504" s="201">
        <v>0.93454268349889813</v>
      </c>
      <c r="T504" s="201">
        <v>6.5457316501101884E-2</v>
      </c>
      <c r="U504" s="201">
        <v>2.8901295315492614</v>
      </c>
      <c r="V504" s="201">
        <v>0.743859649122807</v>
      </c>
    </row>
    <row r="505" spans="1:22">
      <c r="A505" s="195">
        <f t="shared" si="35"/>
        <v>0.93478002679207595</v>
      </c>
      <c r="B505" s="195">
        <f t="shared" si="36"/>
        <v>0.93478002679207595</v>
      </c>
      <c r="C505" s="196">
        <f t="shared" si="37"/>
        <v>4.6399999999999455</v>
      </c>
      <c r="D505" s="195">
        <f t="shared" si="37"/>
        <v>0.85964912280701755</v>
      </c>
      <c r="E505" s="195">
        <f t="shared" si="38"/>
        <v>6.521997320792422E-2</v>
      </c>
      <c r="F505" s="195">
        <f t="shared" si="38"/>
        <v>2.9066406930694209</v>
      </c>
      <c r="G505" s="195">
        <f t="shared" si="38"/>
        <v>0.74736842105263157</v>
      </c>
      <c r="Q505" s="196">
        <f t="shared" si="39"/>
        <v>4.6299999999999457</v>
      </c>
      <c r="R505" s="201">
        <v>0.85964912280701755</v>
      </c>
      <c r="S505" s="201">
        <v>0.93465852071868927</v>
      </c>
      <c r="T505" s="201">
        <v>6.5341479281310622E-2</v>
      </c>
      <c r="U505" s="201">
        <v>2.898408553860031</v>
      </c>
      <c r="V505" s="201">
        <v>0.74736842105263157</v>
      </c>
    </row>
    <row r="506" spans="1:22">
      <c r="A506" s="195">
        <f t="shared" si="35"/>
        <v>0.9348935089985041</v>
      </c>
      <c r="B506" s="195">
        <f t="shared" si="36"/>
        <v>0.9348935089985041</v>
      </c>
      <c r="C506" s="196">
        <f t="shared" si="37"/>
        <v>4.6499999999999453</v>
      </c>
      <c r="D506" s="195">
        <f t="shared" si="37"/>
        <v>0.85964912280701755</v>
      </c>
      <c r="E506" s="195">
        <f t="shared" si="38"/>
        <v>6.5106491001495903E-2</v>
      </c>
      <c r="F506" s="195">
        <f t="shared" si="38"/>
        <v>2.9146827455248498</v>
      </c>
      <c r="G506" s="195">
        <f t="shared" si="38"/>
        <v>0.74736842105263157</v>
      </c>
      <c r="Q506" s="196">
        <f t="shared" si="39"/>
        <v>4.6399999999999455</v>
      </c>
      <c r="R506" s="201">
        <v>0.85964912280701755</v>
      </c>
      <c r="S506" s="201">
        <v>0.93478002679207595</v>
      </c>
      <c r="T506" s="201">
        <v>6.521997320792422E-2</v>
      </c>
      <c r="U506" s="201">
        <v>2.9066406930694209</v>
      </c>
      <c r="V506" s="201">
        <v>0.74736842105263157</v>
      </c>
    </row>
    <row r="507" spans="1:22">
      <c r="A507" s="195">
        <f t="shared" si="35"/>
        <v>0.93499728908715785</v>
      </c>
      <c r="B507" s="195">
        <f t="shared" si="36"/>
        <v>0.93499728908715785</v>
      </c>
      <c r="C507" s="196">
        <f t="shared" si="37"/>
        <v>4.6599999999999451</v>
      </c>
      <c r="D507" s="195">
        <f t="shared" si="37"/>
        <v>0.86315789473684212</v>
      </c>
      <c r="E507" s="195">
        <f t="shared" si="38"/>
        <v>6.5002710912842057E-2</v>
      </c>
      <c r="F507" s="195">
        <f t="shared" si="38"/>
        <v>2.922282384632628</v>
      </c>
      <c r="G507" s="195">
        <f t="shared" si="38"/>
        <v>0.75087719298245614</v>
      </c>
      <c r="Q507" s="196">
        <f t="shared" si="39"/>
        <v>4.6499999999999453</v>
      </c>
      <c r="R507" s="201">
        <v>0.85964912280701755</v>
      </c>
      <c r="S507" s="201">
        <v>0.9348935089985041</v>
      </c>
      <c r="T507" s="201">
        <v>6.5106491001495903E-2</v>
      </c>
      <c r="U507" s="201">
        <v>2.9146827455248498</v>
      </c>
      <c r="V507" s="201">
        <v>0.74736842105263157</v>
      </c>
    </row>
    <row r="508" spans="1:22">
      <c r="A508" s="195">
        <f t="shared" si="35"/>
        <v>0.93511618782432104</v>
      </c>
      <c r="B508" s="195">
        <f t="shared" si="36"/>
        <v>0.93511618782432104</v>
      </c>
      <c r="C508" s="196">
        <f t="shared" si="37"/>
        <v>4.6699999999999449</v>
      </c>
      <c r="D508" s="195">
        <f t="shared" si="37"/>
        <v>0.86315789473684212</v>
      </c>
      <c r="E508" s="195">
        <f t="shared" si="38"/>
        <v>6.4883812175678957E-2</v>
      </c>
      <c r="F508" s="195">
        <f t="shared" si="38"/>
        <v>2.9308671796075418</v>
      </c>
      <c r="G508" s="195">
        <f t="shared" si="38"/>
        <v>0.75087719298245614</v>
      </c>
      <c r="Q508" s="196">
        <f t="shared" si="39"/>
        <v>4.6599999999999451</v>
      </c>
      <c r="R508" s="201">
        <v>0.86315789473684212</v>
      </c>
      <c r="S508" s="201">
        <v>0.93499728908715785</v>
      </c>
      <c r="T508" s="201">
        <v>6.5002710912842057E-2</v>
      </c>
      <c r="U508" s="201">
        <v>2.922282384632628</v>
      </c>
      <c r="V508" s="201">
        <v>0.75087719298245614</v>
      </c>
    </row>
    <row r="509" spans="1:22">
      <c r="A509" s="195">
        <f t="shared" si="35"/>
        <v>0.93520021996172054</v>
      </c>
      <c r="B509" s="195">
        <f t="shared" si="36"/>
        <v>0.93520021996172054</v>
      </c>
      <c r="C509" s="196">
        <f t="shared" si="37"/>
        <v>4.6799999999999446</v>
      </c>
      <c r="D509" s="195">
        <f t="shared" si="37"/>
        <v>0.8666666666666667</v>
      </c>
      <c r="E509" s="195">
        <f t="shared" si="38"/>
        <v>6.4799780038279367E-2</v>
      </c>
      <c r="F509" s="195">
        <f t="shared" si="38"/>
        <v>2.9388924229409401</v>
      </c>
      <c r="G509" s="195">
        <f t="shared" si="38"/>
        <v>0.75087719298245614</v>
      </c>
      <c r="Q509" s="196">
        <f t="shared" si="39"/>
        <v>4.6699999999999449</v>
      </c>
      <c r="R509" s="201">
        <v>0.86315789473684212</v>
      </c>
      <c r="S509" s="201">
        <v>0.93511618782432104</v>
      </c>
      <c r="T509" s="201">
        <v>6.4883812175678957E-2</v>
      </c>
      <c r="U509" s="201">
        <v>2.9308671796075418</v>
      </c>
      <c r="V509" s="201">
        <v>0.75087719298245614</v>
      </c>
    </row>
    <row r="510" spans="1:22">
      <c r="A510" s="195">
        <f t="shared" si="35"/>
        <v>0.93525781265458829</v>
      </c>
      <c r="B510" s="195">
        <f t="shared" si="36"/>
        <v>0.93525781265458829</v>
      </c>
      <c r="C510" s="196">
        <f t="shared" si="37"/>
        <v>4.6899999999999444</v>
      </c>
      <c r="D510" s="195">
        <f t="shared" si="37"/>
        <v>0.8666666666666667</v>
      </c>
      <c r="E510" s="195">
        <f t="shared" si="38"/>
        <v>6.4742187345411623E-2</v>
      </c>
      <c r="F510" s="195">
        <f t="shared" si="38"/>
        <v>2.9469903649099294</v>
      </c>
      <c r="G510" s="195">
        <f t="shared" si="38"/>
        <v>0.75087719298245614</v>
      </c>
      <c r="Q510" s="196">
        <f t="shared" si="39"/>
        <v>4.6799999999999446</v>
      </c>
      <c r="R510" s="201">
        <v>0.8666666666666667</v>
      </c>
      <c r="S510" s="201">
        <v>0.93520021996172054</v>
      </c>
      <c r="T510" s="201">
        <v>6.4799780038279367E-2</v>
      </c>
      <c r="U510" s="201">
        <v>2.9388924229409401</v>
      </c>
      <c r="V510" s="201">
        <v>0.75087719298245614</v>
      </c>
    </row>
    <row r="511" spans="1:22">
      <c r="A511" s="195">
        <f t="shared" si="35"/>
        <v>0.93532965317830208</v>
      </c>
      <c r="B511" s="195">
        <f t="shared" si="36"/>
        <v>0.93532965317830208</v>
      </c>
      <c r="C511" s="196">
        <f t="shared" si="37"/>
        <v>4.6999999999999442</v>
      </c>
      <c r="D511" s="195">
        <f t="shared" si="37"/>
        <v>0.8666666666666667</v>
      </c>
      <c r="E511" s="195">
        <f t="shared" si="38"/>
        <v>6.4670346821697935E-2</v>
      </c>
      <c r="F511" s="195">
        <f t="shared" si="38"/>
        <v>2.9559078021580611</v>
      </c>
      <c r="G511" s="195">
        <f t="shared" si="38"/>
        <v>0.75087719298245614</v>
      </c>
      <c r="Q511" s="196">
        <f t="shared" si="39"/>
        <v>4.6899999999999444</v>
      </c>
      <c r="R511" s="201">
        <v>0.8666666666666667</v>
      </c>
      <c r="S511" s="201">
        <v>0.93525781265458829</v>
      </c>
      <c r="T511" s="201">
        <v>6.4742187345411623E-2</v>
      </c>
      <c r="U511" s="201">
        <v>2.9469903649099294</v>
      </c>
      <c r="V511" s="201">
        <v>0.75087719298245614</v>
      </c>
    </row>
    <row r="512" spans="1:22">
      <c r="A512" s="195">
        <f t="shared" si="35"/>
        <v>0.93538703560211944</v>
      </c>
      <c r="B512" s="195">
        <f t="shared" si="36"/>
        <v>0.93538703560211944</v>
      </c>
      <c r="C512" s="196">
        <f t="shared" si="37"/>
        <v>4.709999999999944</v>
      </c>
      <c r="D512" s="195">
        <f t="shared" si="37"/>
        <v>0.8666666666666667</v>
      </c>
      <c r="E512" s="195">
        <f t="shared" si="38"/>
        <v>6.461296439788046E-2</v>
      </c>
      <c r="F512" s="195">
        <f t="shared" si="38"/>
        <v>2.9636096467757369</v>
      </c>
      <c r="G512" s="195">
        <f t="shared" si="38"/>
        <v>0.75087719298245614</v>
      </c>
      <c r="Q512" s="196">
        <f t="shared" si="39"/>
        <v>4.6999999999999442</v>
      </c>
      <c r="R512" s="201">
        <v>0.8666666666666667</v>
      </c>
      <c r="S512" s="201">
        <v>0.93532965317830208</v>
      </c>
      <c r="T512" s="201">
        <v>6.4670346821697935E-2</v>
      </c>
      <c r="U512" s="201">
        <v>2.9559078021580611</v>
      </c>
      <c r="V512" s="201">
        <v>0.75087719298245614</v>
      </c>
    </row>
    <row r="513" spans="1:22">
      <c r="A513" s="195">
        <f t="shared" si="35"/>
        <v>0.93545610057436968</v>
      </c>
      <c r="B513" s="195">
        <f t="shared" si="36"/>
        <v>0.93545610057436968</v>
      </c>
      <c r="C513" s="196">
        <f t="shared" si="37"/>
        <v>4.7199999999999438</v>
      </c>
      <c r="D513" s="195">
        <f t="shared" si="37"/>
        <v>0.8666666666666667</v>
      </c>
      <c r="E513" s="195">
        <f t="shared" si="38"/>
        <v>6.4543899425630297E-2</v>
      </c>
      <c r="F513" s="195">
        <f t="shared" si="38"/>
        <v>2.9722905347066231</v>
      </c>
      <c r="G513" s="195">
        <f t="shared" si="38"/>
        <v>0.75087719298245614</v>
      </c>
      <c r="Q513" s="196">
        <f t="shared" si="39"/>
        <v>4.709999999999944</v>
      </c>
      <c r="R513" s="201">
        <v>0.8666666666666667</v>
      </c>
      <c r="S513" s="201">
        <v>0.93538703560211944</v>
      </c>
      <c r="T513" s="201">
        <v>6.461296439788046E-2</v>
      </c>
      <c r="U513" s="201">
        <v>2.9636096467757369</v>
      </c>
      <c r="V513" s="201">
        <v>0.75087719298245614</v>
      </c>
    </row>
    <row r="514" spans="1:22">
      <c r="A514" s="195">
        <f t="shared" si="35"/>
        <v>0.93551369326723732</v>
      </c>
      <c r="B514" s="195">
        <f t="shared" si="36"/>
        <v>0.93551369326723732</v>
      </c>
      <c r="C514" s="196">
        <f t="shared" si="37"/>
        <v>4.7299999999999436</v>
      </c>
      <c r="D514" s="195">
        <f t="shared" si="37"/>
        <v>0.8666666666666667</v>
      </c>
      <c r="E514" s="195">
        <f t="shared" si="38"/>
        <v>6.4486306732762538E-2</v>
      </c>
      <c r="F514" s="195">
        <f t="shared" si="38"/>
        <v>2.9803422174845546</v>
      </c>
      <c r="G514" s="195">
        <f t="shared" si="38"/>
        <v>0.75087719298245614</v>
      </c>
      <c r="Q514" s="196">
        <f t="shared" si="39"/>
        <v>4.7199999999999438</v>
      </c>
      <c r="R514" s="201">
        <v>0.8666666666666667</v>
      </c>
      <c r="S514" s="201">
        <v>0.93545610057436968</v>
      </c>
      <c r="T514" s="201">
        <v>6.4543899425630297E-2</v>
      </c>
      <c r="U514" s="201">
        <v>2.9722905347066231</v>
      </c>
      <c r="V514" s="201">
        <v>0.75087719298245614</v>
      </c>
    </row>
    <row r="515" spans="1:22">
      <c r="A515" s="195">
        <f t="shared" si="35"/>
        <v>0.93556809744022695</v>
      </c>
      <c r="B515" s="195">
        <f t="shared" si="36"/>
        <v>0.93556809744022695</v>
      </c>
      <c r="C515" s="196">
        <f t="shared" si="37"/>
        <v>4.7399999999999434</v>
      </c>
      <c r="D515" s="195">
        <f t="shared" si="37"/>
        <v>0.8666666666666667</v>
      </c>
      <c r="E515" s="195">
        <f t="shared" si="38"/>
        <v>6.4431902559773074E-2</v>
      </c>
      <c r="F515" s="195">
        <f t="shared" si="38"/>
        <v>2.9879912325079991</v>
      </c>
      <c r="G515" s="195">
        <f t="shared" si="38"/>
        <v>0.75087719298245614</v>
      </c>
      <c r="Q515" s="196">
        <f t="shared" si="39"/>
        <v>4.7299999999999436</v>
      </c>
      <c r="R515" s="201">
        <v>0.8666666666666667</v>
      </c>
      <c r="S515" s="201">
        <v>0.93551369326723732</v>
      </c>
      <c r="T515" s="201">
        <v>6.4486306732762538E-2</v>
      </c>
      <c r="U515" s="201">
        <v>2.9803422174845546</v>
      </c>
      <c r="V515" s="201">
        <v>0.75087719298245614</v>
      </c>
    </row>
    <row r="516" spans="1:22">
      <c r="A516" s="195">
        <f t="shared" si="35"/>
        <v>0.93563716241247719</v>
      </c>
      <c r="B516" s="195">
        <f t="shared" si="36"/>
        <v>0.93563716241247719</v>
      </c>
      <c r="C516" s="196">
        <f t="shared" si="37"/>
        <v>4.7499999999999432</v>
      </c>
      <c r="D516" s="195">
        <f t="shared" si="37"/>
        <v>0.8666666666666667</v>
      </c>
      <c r="E516" s="195">
        <f t="shared" si="38"/>
        <v>6.4362837587522842E-2</v>
      </c>
      <c r="F516" s="195">
        <f t="shared" si="38"/>
        <v>2.9966258612478267</v>
      </c>
      <c r="G516" s="195">
        <f t="shared" si="38"/>
        <v>0.75087719298245614</v>
      </c>
      <c r="Q516" s="196">
        <f t="shared" si="39"/>
        <v>4.7399999999999434</v>
      </c>
      <c r="R516" s="201">
        <v>0.8666666666666667</v>
      </c>
      <c r="S516" s="201">
        <v>0.93556809744022695</v>
      </c>
      <c r="T516" s="201">
        <v>6.4431902559773074E-2</v>
      </c>
      <c r="U516" s="201">
        <v>2.9879912325079991</v>
      </c>
      <c r="V516" s="201">
        <v>0.75087719298245614</v>
      </c>
    </row>
    <row r="517" spans="1:22">
      <c r="A517" s="195">
        <f t="shared" si="35"/>
        <v>0.93569753065680827</v>
      </c>
      <c r="B517" s="195">
        <f t="shared" si="36"/>
        <v>0.93569753065680827</v>
      </c>
      <c r="C517" s="196">
        <f t="shared" si="37"/>
        <v>4.7599999999999429</v>
      </c>
      <c r="D517" s="195">
        <f t="shared" si="37"/>
        <v>0.8666666666666667</v>
      </c>
      <c r="E517" s="195">
        <f t="shared" si="38"/>
        <v>6.4302469343191615E-2</v>
      </c>
      <c r="F517" s="195">
        <f t="shared" si="38"/>
        <v>3.0050066117251175</v>
      </c>
      <c r="G517" s="195">
        <f t="shared" si="38"/>
        <v>0.75438596491228072</v>
      </c>
      <c r="Q517" s="196">
        <f t="shared" si="39"/>
        <v>4.7499999999999432</v>
      </c>
      <c r="R517" s="201">
        <v>0.8666666666666667</v>
      </c>
      <c r="S517" s="201">
        <v>0.93563716241247719</v>
      </c>
      <c r="T517" s="201">
        <v>6.4362837587522842E-2</v>
      </c>
      <c r="U517" s="201">
        <v>2.9966258612478267</v>
      </c>
      <c r="V517" s="201">
        <v>0.75087719298245614</v>
      </c>
    </row>
    <row r="518" spans="1:22">
      <c r="A518" s="195">
        <f t="shared" si="35"/>
        <v>0.93575512334967603</v>
      </c>
      <c r="B518" s="195">
        <f t="shared" si="36"/>
        <v>0.93575512334967603</v>
      </c>
      <c r="C518" s="196">
        <f t="shared" si="37"/>
        <v>4.7699999999999427</v>
      </c>
      <c r="D518" s="195">
        <f t="shared" si="37"/>
        <v>0.8666666666666667</v>
      </c>
      <c r="E518" s="195">
        <f t="shared" si="38"/>
        <v>6.4244876650323912E-2</v>
      </c>
      <c r="F518" s="195">
        <f t="shared" si="38"/>
        <v>3.0130582945030477</v>
      </c>
      <c r="G518" s="195">
        <f t="shared" si="38"/>
        <v>0.75438596491228072</v>
      </c>
      <c r="Q518" s="196">
        <f t="shared" si="39"/>
        <v>4.7599999999999429</v>
      </c>
      <c r="R518" s="201">
        <v>0.8666666666666667</v>
      </c>
      <c r="S518" s="201">
        <v>0.93569753065680827</v>
      </c>
      <c r="T518" s="201">
        <v>6.4302469343191615E-2</v>
      </c>
      <c r="U518" s="201">
        <v>3.0050066117251175</v>
      </c>
      <c r="V518" s="201">
        <v>0.75438596491228072</v>
      </c>
    </row>
    <row r="519" spans="1:22">
      <c r="A519" s="195">
        <f t="shared" si="35"/>
        <v>0.93582397805287609</v>
      </c>
      <c r="B519" s="195">
        <f t="shared" si="36"/>
        <v>0.93582397805287609</v>
      </c>
      <c r="C519" s="196">
        <f t="shared" si="37"/>
        <v>4.7799999999999425</v>
      </c>
      <c r="D519" s="195">
        <f t="shared" si="37"/>
        <v>0.8666666666666667</v>
      </c>
      <c r="E519" s="195">
        <f t="shared" si="38"/>
        <v>6.4176021947123948E-2</v>
      </c>
      <c r="F519" s="195">
        <f t="shared" si="38"/>
        <v>3.0213430850826226</v>
      </c>
      <c r="G519" s="195">
        <f t="shared" si="38"/>
        <v>0.75438596491228072</v>
      </c>
      <c r="Q519" s="196">
        <f t="shared" si="39"/>
        <v>4.7699999999999427</v>
      </c>
      <c r="R519" s="201">
        <v>0.8666666666666667</v>
      </c>
      <c r="S519" s="201">
        <v>0.93575512334967603</v>
      </c>
      <c r="T519" s="201">
        <v>6.4244876650323912E-2</v>
      </c>
      <c r="U519" s="201">
        <v>3.0130582945030477</v>
      </c>
      <c r="V519" s="201">
        <v>0.75438596491228072</v>
      </c>
    </row>
    <row r="520" spans="1:22">
      <c r="A520" s="195">
        <f t="shared" si="35"/>
        <v>0.93588157074574363</v>
      </c>
      <c r="B520" s="195">
        <f t="shared" si="36"/>
        <v>0.93588157074574363</v>
      </c>
      <c r="C520" s="196">
        <f t="shared" si="37"/>
        <v>4.7899999999999423</v>
      </c>
      <c r="D520" s="195">
        <f t="shared" si="37"/>
        <v>0.8666666666666667</v>
      </c>
      <c r="E520" s="195">
        <f t="shared" si="38"/>
        <v>6.4118429254256259E-2</v>
      </c>
      <c r="F520" s="195">
        <f t="shared" si="38"/>
        <v>3.0294410270516123</v>
      </c>
      <c r="G520" s="195">
        <f t="shared" si="38"/>
        <v>0.75438596491228072</v>
      </c>
      <c r="Q520" s="196">
        <f t="shared" si="39"/>
        <v>4.7799999999999425</v>
      </c>
      <c r="R520" s="201">
        <v>0.8666666666666667</v>
      </c>
      <c r="S520" s="201">
        <v>0.93582397805287609</v>
      </c>
      <c r="T520" s="201">
        <v>6.4176021947123948E-2</v>
      </c>
      <c r="U520" s="201">
        <v>3.0213430850826226</v>
      </c>
      <c r="V520" s="201">
        <v>0.75438596491228072</v>
      </c>
    </row>
    <row r="521" spans="1:22">
      <c r="A521" s="195">
        <f t="shared" si="35"/>
        <v>0.93594435796434783</v>
      </c>
      <c r="B521" s="195">
        <f t="shared" si="36"/>
        <v>0.93594435796434783</v>
      </c>
      <c r="C521" s="196">
        <f t="shared" si="37"/>
        <v>4.7999999999999421</v>
      </c>
      <c r="D521" s="195">
        <f t="shared" si="37"/>
        <v>0.87017543859649127</v>
      </c>
      <c r="E521" s="195">
        <f t="shared" si="38"/>
        <v>6.4055642035652172E-2</v>
      </c>
      <c r="F521" s="195">
        <f t="shared" si="38"/>
        <v>3.0380819335450853</v>
      </c>
      <c r="G521" s="195">
        <f t="shared" si="38"/>
        <v>0.75789473684210529</v>
      </c>
      <c r="Q521" s="196">
        <f t="shared" si="39"/>
        <v>4.7899999999999423</v>
      </c>
      <c r="R521" s="201">
        <v>0.8666666666666667</v>
      </c>
      <c r="S521" s="201">
        <v>0.93588157074574363</v>
      </c>
      <c r="T521" s="201">
        <v>6.4118429254256259E-2</v>
      </c>
      <c r="U521" s="201">
        <v>3.0294410270516123</v>
      </c>
      <c r="V521" s="201">
        <v>0.75438596491228072</v>
      </c>
    </row>
    <row r="522" spans="1:22">
      <c r="A522" s="195">
        <f t="shared" si="35"/>
        <v>0.93599224379677903</v>
      </c>
      <c r="B522" s="195">
        <f t="shared" si="36"/>
        <v>0.93599224379677903</v>
      </c>
      <c r="C522" s="196">
        <f t="shared" si="37"/>
        <v>4.8099999999999419</v>
      </c>
      <c r="D522" s="195">
        <f t="shared" si="37"/>
        <v>0.87017543859649127</v>
      </c>
      <c r="E522" s="195">
        <f t="shared" si="38"/>
        <v>6.4007756203220884E-2</v>
      </c>
      <c r="F522" s="195">
        <f t="shared" si="38"/>
        <v>3.0457374669090869</v>
      </c>
      <c r="G522" s="195">
        <f t="shared" si="38"/>
        <v>0.75789473684210529</v>
      </c>
      <c r="Q522" s="196">
        <f t="shared" si="39"/>
        <v>4.7999999999999421</v>
      </c>
      <c r="R522" s="201">
        <v>0.87017543859649127</v>
      </c>
      <c r="S522" s="201">
        <v>0.93594435796434783</v>
      </c>
      <c r="T522" s="201">
        <v>6.4055642035652172E-2</v>
      </c>
      <c r="U522" s="201">
        <v>3.0380819335450853</v>
      </c>
      <c r="V522" s="201">
        <v>0.75789473684210529</v>
      </c>
    </row>
    <row r="523" spans="1:22">
      <c r="A523" s="195">
        <f t="shared" si="35"/>
        <v>0.93604331814908859</v>
      </c>
      <c r="B523" s="195">
        <f t="shared" si="36"/>
        <v>0.93604331814908859</v>
      </c>
      <c r="C523" s="196">
        <f t="shared" si="37"/>
        <v>4.8199999999999417</v>
      </c>
      <c r="D523" s="195">
        <f t="shared" si="37"/>
        <v>0.87017543859649127</v>
      </c>
      <c r="E523" s="195">
        <f t="shared" si="38"/>
        <v>6.3956681850911412E-2</v>
      </c>
      <c r="F523" s="195">
        <f t="shared" si="38"/>
        <v>3.0538419272186337</v>
      </c>
      <c r="G523" s="195">
        <f t="shared" si="38"/>
        <v>0.75789473684210529</v>
      </c>
      <c r="Q523" s="196">
        <f t="shared" si="39"/>
        <v>4.8099999999999419</v>
      </c>
      <c r="R523" s="201">
        <v>0.87017543859649127</v>
      </c>
      <c r="S523" s="201">
        <v>0.93599224379677903</v>
      </c>
      <c r="T523" s="201">
        <v>6.4007756203220884E-2</v>
      </c>
      <c r="U523" s="201">
        <v>3.0457374669090869</v>
      </c>
      <c r="V523" s="201">
        <v>0.75789473684210529</v>
      </c>
    </row>
    <row r="524" spans="1:22">
      <c r="A524" s="195">
        <f t="shared" si="35"/>
        <v>0.93610561245792023</v>
      </c>
      <c r="B524" s="195">
        <f t="shared" si="36"/>
        <v>0.93610561245792023</v>
      </c>
      <c r="C524" s="196">
        <f t="shared" si="37"/>
        <v>4.8299999999999415</v>
      </c>
      <c r="D524" s="195">
        <f t="shared" si="37"/>
        <v>0.87017543859649127</v>
      </c>
      <c r="E524" s="195">
        <f t="shared" si="38"/>
        <v>6.3894387542079753E-2</v>
      </c>
      <c r="F524" s="195">
        <f t="shared" si="38"/>
        <v>3.0627689106816471</v>
      </c>
      <c r="G524" s="195">
        <f t="shared" si="38"/>
        <v>0.75789473684210529</v>
      </c>
      <c r="Q524" s="196">
        <f t="shared" si="39"/>
        <v>4.8199999999999417</v>
      </c>
      <c r="R524" s="201">
        <v>0.87017543859649127</v>
      </c>
      <c r="S524" s="201">
        <v>0.93604331814908859</v>
      </c>
      <c r="T524" s="201">
        <v>6.3956681850911412E-2</v>
      </c>
      <c r="U524" s="201">
        <v>3.0538419272186337</v>
      </c>
      <c r="V524" s="201">
        <v>0.75789473684210529</v>
      </c>
    </row>
    <row r="525" spans="1:22">
      <c r="A525" s="195">
        <f t="shared" si="35"/>
        <v>0.93615668681022979</v>
      </c>
      <c r="B525" s="195">
        <f t="shared" si="36"/>
        <v>0.93615668681022979</v>
      </c>
      <c r="C525" s="196">
        <f t="shared" si="37"/>
        <v>4.8399999999999412</v>
      </c>
      <c r="D525" s="195">
        <f t="shared" si="37"/>
        <v>0.87017543859649127</v>
      </c>
      <c r="E525" s="195">
        <f t="shared" si="38"/>
        <v>6.384331318977024E-2</v>
      </c>
      <c r="F525" s="195">
        <f t="shared" si="38"/>
        <v>3.0708271118001353</v>
      </c>
      <c r="G525" s="195">
        <f t="shared" si="38"/>
        <v>0.75789473684210529</v>
      </c>
      <c r="Q525" s="196">
        <f t="shared" si="39"/>
        <v>4.8299999999999415</v>
      </c>
      <c r="R525" s="201">
        <v>0.87017543859649127</v>
      </c>
      <c r="S525" s="201">
        <v>0.93610561245792023</v>
      </c>
      <c r="T525" s="201">
        <v>6.3894387542079753E-2</v>
      </c>
      <c r="U525" s="201">
        <v>3.0627689106816471</v>
      </c>
      <c r="V525" s="201">
        <v>0.75789473684210529</v>
      </c>
    </row>
    <row r="526" spans="1:22">
      <c r="A526" s="195">
        <f t="shared" si="35"/>
        <v>0.93620755089348906</v>
      </c>
      <c r="B526" s="195">
        <f t="shared" si="36"/>
        <v>0.93620755089348906</v>
      </c>
      <c r="C526" s="196">
        <f t="shared" si="37"/>
        <v>4.849999999999941</v>
      </c>
      <c r="D526" s="195">
        <f t="shared" si="37"/>
        <v>0.87017543859649127</v>
      </c>
      <c r="E526" s="195">
        <f t="shared" si="38"/>
        <v>6.3792449106511051E-2</v>
      </c>
      <c r="F526" s="195">
        <f t="shared" si="38"/>
        <v>3.0785354747583713</v>
      </c>
      <c r="G526" s="195">
        <f t="shared" si="38"/>
        <v>0.75789473684210529</v>
      </c>
      <c r="Q526" s="196">
        <f t="shared" si="39"/>
        <v>4.8399999999999412</v>
      </c>
      <c r="R526" s="201">
        <v>0.87017543859649127</v>
      </c>
      <c r="S526" s="201">
        <v>0.93615668681022979</v>
      </c>
      <c r="T526" s="201">
        <v>6.384331318977024E-2</v>
      </c>
      <c r="U526" s="201">
        <v>3.0708271118001353</v>
      </c>
      <c r="V526" s="201">
        <v>0.75789473684210529</v>
      </c>
    </row>
    <row r="527" spans="1:22">
      <c r="A527" s="195">
        <f t="shared" si="35"/>
        <v>0.93626963493327042</v>
      </c>
      <c r="B527" s="195">
        <f t="shared" si="36"/>
        <v>0.93626963493327042</v>
      </c>
      <c r="C527" s="196">
        <f t="shared" si="37"/>
        <v>4.8599999999999408</v>
      </c>
      <c r="D527" s="195">
        <f t="shared" si="37"/>
        <v>0.87017543859649127</v>
      </c>
      <c r="E527" s="195">
        <f t="shared" si="38"/>
        <v>6.3730365066729661E-2</v>
      </c>
      <c r="F527" s="195">
        <f t="shared" si="38"/>
        <v>3.0872233436217242</v>
      </c>
      <c r="G527" s="195">
        <f t="shared" si="38"/>
        <v>0.75789473684210529</v>
      </c>
      <c r="Q527" s="196">
        <f t="shared" si="39"/>
        <v>4.849999999999941</v>
      </c>
      <c r="R527" s="201">
        <v>0.87017543859649127</v>
      </c>
      <c r="S527" s="201">
        <v>0.93620755089348906</v>
      </c>
      <c r="T527" s="201">
        <v>6.3792449106511051E-2</v>
      </c>
      <c r="U527" s="201">
        <v>3.0785354747583713</v>
      </c>
      <c r="V527" s="201">
        <v>0.75789473684210529</v>
      </c>
    </row>
    <row r="528" spans="1:22">
      <c r="A528" s="195">
        <f t="shared" si="35"/>
        <v>0.93632070928557987</v>
      </c>
      <c r="B528" s="195">
        <f t="shared" si="36"/>
        <v>0.93632070928557987</v>
      </c>
      <c r="C528" s="196">
        <f t="shared" si="37"/>
        <v>4.8699999999999406</v>
      </c>
      <c r="D528" s="195">
        <f t="shared" si="37"/>
        <v>0.87017543859649127</v>
      </c>
      <c r="E528" s="195">
        <f t="shared" si="38"/>
        <v>6.3679290714420175E-2</v>
      </c>
      <c r="F528" s="195">
        <f t="shared" si="38"/>
        <v>3.0952815447402142</v>
      </c>
      <c r="G528" s="195">
        <f t="shared" si="38"/>
        <v>0.75789473684210529</v>
      </c>
      <c r="Q528" s="196">
        <f t="shared" si="39"/>
        <v>4.8599999999999408</v>
      </c>
      <c r="R528" s="201">
        <v>0.87017543859649127</v>
      </c>
      <c r="S528" s="201">
        <v>0.93626963493327042</v>
      </c>
      <c r="T528" s="201">
        <v>6.3730365066729661E-2</v>
      </c>
      <c r="U528" s="201">
        <v>3.0872233436217242</v>
      </c>
      <c r="V528" s="201">
        <v>0.75789473684210529</v>
      </c>
    </row>
    <row r="529" spans="1:22">
      <c r="A529" s="195">
        <f t="shared" si="35"/>
        <v>0.93637178363788931</v>
      </c>
      <c r="B529" s="195">
        <f t="shared" si="36"/>
        <v>0.93637178363788931</v>
      </c>
      <c r="C529" s="196">
        <f t="shared" si="37"/>
        <v>4.8799999999999404</v>
      </c>
      <c r="D529" s="195">
        <f t="shared" si="37"/>
        <v>0.87017543859649127</v>
      </c>
      <c r="E529" s="195">
        <f t="shared" si="38"/>
        <v>6.3628216362110662E-2</v>
      </c>
      <c r="F529" s="195">
        <f t="shared" si="38"/>
        <v>3.1033397458587033</v>
      </c>
      <c r="G529" s="195">
        <f t="shared" si="38"/>
        <v>0.75789473684210529</v>
      </c>
      <c r="Q529" s="196">
        <f t="shared" si="39"/>
        <v>4.8699999999999406</v>
      </c>
      <c r="R529" s="201">
        <v>0.87017543859649127</v>
      </c>
      <c r="S529" s="201">
        <v>0.93632070928557987</v>
      </c>
      <c r="T529" s="201">
        <v>6.3679290714420175E-2</v>
      </c>
      <c r="U529" s="201">
        <v>3.0952815447402142</v>
      </c>
      <c r="V529" s="201">
        <v>0.75789473684210529</v>
      </c>
    </row>
    <row r="530" spans="1:22">
      <c r="A530" s="195">
        <f t="shared" si="35"/>
        <v>0.93643067915779254</v>
      </c>
      <c r="B530" s="195">
        <f t="shared" si="36"/>
        <v>0.93643067915779254</v>
      </c>
      <c r="C530" s="196">
        <f t="shared" si="37"/>
        <v>4.8899999999999402</v>
      </c>
      <c r="D530" s="195">
        <f t="shared" si="37"/>
        <v>0.87017543859649127</v>
      </c>
      <c r="E530" s="195">
        <f t="shared" si="38"/>
        <v>6.3569320842207497E-2</v>
      </c>
      <c r="F530" s="195">
        <f t="shared" si="38"/>
        <v>3.111624946967571</v>
      </c>
      <c r="G530" s="195">
        <f t="shared" si="38"/>
        <v>0.75789473684210529</v>
      </c>
      <c r="Q530" s="196">
        <f t="shared" si="39"/>
        <v>4.8799999999999404</v>
      </c>
      <c r="R530" s="201">
        <v>0.87017543859649127</v>
      </c>
      <c r="S530" s="201">
        <v>0.93637178363788931</v>
      </c>
      <c r="T530" s="201">
        <v>6.3628216362110662E-2</v>
      </c>
      <c r="U530" s="201">
        <v>3.1033397458587033</v>
      </c>
      <c r="V530" s="201">
        <v>0.75789473684210529</v>
      </c>
    </row>
    <row r="531" spans="1:22">
      <c r="A531" s="195">
        <f t="shared" si="35"/>
        <v>0.93648196377915238</v>
      </c>
      <c r="B531" s="195">
        <f t="shared" si="36"/>
        <v>0.93648196377915238</v>
      </c>
      <c r="C531" s="196">
        <f t="shared" si="37"/>
        <v>4.89999999999994</v>
      </c>
      <c r="D531" s="195">
        <f t="shared" si="37"/>
        <v>0.87017543859649127</v>
      </c>
      <c r="E531" s="195">
        <f t="shared" si="38"/>
        <v>6.3518036220847743E-2</v>
      </c>
      <c r="F531" s="195">
        <f t="shared" si="38"/>
        <v>3.1199685218767748</v>
      </c>
      <c r="G531" s="195">
        <f t="shared" si="38"/>
        <v>0.75789473684210529</v>
      </c>
      <c r="Q531" s="196">
        <f t="shared" si="39"/>
        <v>4.8899999999999402</v>
      </c>
      <c r="R531" s="201">
        <v>0.87017543859649127</v>
      </c>
      <c r="S531" s="201">
        <v>0.93643067915779254</v>
      </c>
      <c r="T531" s="201">
        <v>6.3569320842207497E-2</v>
      </c>
      <c r="U531" s="201">
        <v>3.111624946967571</v>
      </c>
      <c r="V531" s="201">
        <v>0.75789473684210529</v>
      </c>
    </row>
    <row r="532" spans="1:22">
      <c r="A532" s="195">
        <f t="shared" si="35"/>
        <v>0.93654404781893374</v>
      </c>
      <c r="B532" s="195">
        <f t="shared" si="36"/>
        <v>0.93654404781893374</v>
      </c>
      <c r="C532" s="196">
        <f t="shared" si="37"/>
        <v>4.9099999999999397</v>
      </c>
      <c r="D532" s="195">
        <f t="shared" si="37"/>
        <v>0.87017543859649127</v>
      </c>
      <c r="E532" s="195">
        <f t="shared" si="38"/>
        <v>6.3455952181066352E-2</v>
      </c>
      <c r="F532" s="195">
        <f t="shared" si="38"/>
        <v>3.1286101315490749</v>
      </c>
      <c r="G532" s="195">
        <f t="shared" si="38"/>
        <v>0.75789473684210529</v>
      </c>
      <c r="Q532" s="196">
        <f t="shared" si="39"/>
        <v>4.89999999999994</v>
      </c>
      <c r="R532" s="201">
        <v>0.87017543859649127</v>
      </c>
      <c r="S532" s="201">
        <v>0.93648196377915238</v>
      </c>
      <c r="T532" s="201">
        <v>6.3518036220847743E-2</v>
      </c>
      <c r="U532" s="201">
        <v>3.1199685218767748</v>
      </c>
      <c r="V532" s="201">
        <v>0.75789473684210529</v>
      </c>
    </row>
    <row r="533" spans="1:22">
      <c r="A533" s="195">
        <f t="shared" si="35"/>
        <v>0.93659491190219291</v>
      </c>
      <c r="B533" s="195">
        <f t="shared" si="36"/>
        <v>0.93659491190219291</v>
      </c>
      <c r="C533" s="196">
        <f t="shared" si="37"/>
        <v>4.9199999999999395</v>
      </c>
      <c r="D533" s="195">
        <f t="shared" si="37"/>
        <v>0.87017543859649127</v>
      </c>
      <c r="E533" s="195">
        <f t="shared" si="38"/>
        <v>6.3405088097807094E-2</v>
      </c>
      <c r="F533" s="195">
        <f t="shared" si="38"/>
        <v>3.1363184945073082</v>
      </c>
      <c r="G533" s="195">
        <f t="shared" si="38"/>
        <v>0.76140350877192986</v>
      </c>
      <c r="Q533" s="196">
        <f t="shared" si="39"/>
        <v>4.9099999999999397</v>
      </c>
      <c r="R533" s="201">
        <v>0.87017543859649127</v>
      </c>
      <c r="S533" s="201">
        <v>0.93654404781893374</v>
      </c>
      <c r="T533" s="201">
        <v>6.3455952181066352E-2</v>
      </c>
      <c r="U533" s="201">
        <v>3.1286101315490749</v>
      </c>
      <c r="V533" s="201">
        <v>0.75789473684210529</v>
      </c>
    </row>
    <row r="534" spans="1:22">
      <c r="A534" s="195">
        <f t="shared" si="35"/>
        <v>0.93664598625450224</v>
      </c>
      <c r="B534" s="195">
        <f t="shared" si="36"/>
        <v>0.93664598625450224</v>
      </c>
      <c r="C534" s="196">
        <f t="shared" si="37"/>
        <v>4.9299999999999393</v>
      </c>
      <c r="D534" s="195">
        <f t="shared" si="37"/>
        <v>0.87017543859649127</v>
      </c>
      <c r="E534" s="195">
        <f t="shared" si="38"/>
        <v>6.3354013745497637E-2</v>
      </c>
      <c r="F534" s="195">
        <f t="shared" si="38"/>
        <v>3.1444229548168532</v>
      </c>
      <c r="G534" s="195">
        <f t="shared" si="38"/>
        <v>0.76140350877192986</v>
      </c>
      <c r="Q534" s="196">
        <f t="shared" si="39"/>
        <v>4.9199999999999395</v>
      </c>
      <c r="R534" s="201">
        <v>0.87017543859649127</v>
      </c>
      <c r="S534" s="201">
        <v>0.93659491190219291</v>
      </c>
      <c r="T534" s="201">
        <v>6.3405088097807094E-2</v>
      </c>
      <c r="U534" s="201">
        <v>3.1363184945073082</v>
      </c>
      <c r="V534" s="201">
        <v>0.76140350877192986</v>
      </c>
    </row>
    <row r="535" spans="1:22">
      <c r="A535" s="195">
        <f t="shared" si="35"/>
        <v>0.93670807029428382</v>
      </c>
      <c r="B535" s="195">
        <f t="shared" si="36"/>
        <v>0.93670807029428382</v>
      </c>
      <c r="C535" s="196">
        <f t="shared" si="37"/>
        <v>4.9399999999999391</v>
      </c>
      <c r="D535" s="195">
        <f t="shared" si="37"/>
        <v>0.87017543859649127</v>
      </c>
      <c r="E535" s="195">
        <f t="shared" si="38"/>
        <v>6.3291929705716246E-2</v>
      </c>
      <c r="F535" s="195">
        <f t="shared" si="38"/>
        <v>3.153064564489152</v>
      </c>
      <c r="G535" s="195">
        <f t="shared" si="38"/>
        <v>0.76491228070175443</v>
      </c>
      <c r="Q535" s="196">
        <f t="shared" si="39"/>
        <v>4.9299999999999393</v>
      </c>
      <c r="R535" s="201">
        <v>0.87017543859649127</v>
      </c>
      <c r="S535" s="201">
        <v>0.93664598625450224</v>
      </c>
      <c r="T535" s="201">
        <v>6.3354013745497637E-2</v>
      </c>
      <c r="U535" s="201">
        <v>3.1444229548168532</v>
      </c>
      <c r="V535" s="201">
        <v>0.76140350877192986</v>
      </c>
    </row>
    <row r="536" spans="1:22">
      <c r="A536" s="195">
        <f t="shared" si="35"/>
        <v>0.93675914464659338</v>
      </c>
      <c r="B536" s="195">
        <f t="shared" si="36"/>
        <v>0.93675914464659338</v>
      </c>
      <c r="C536" s="196">
        <f t="shared" si="37"/>
        <v>4.9499999999999389</v>
      </c>
      <c r="D536" s="195">
        <f t="shared" si="37"/>
        <v>0.87017543859649127</v>
      </c>
      <c r="E536" s="195">
        <f t="shared" si="38"/>
        <v>6.3240855353406733E-2</v>
      </c>
      <c r="F536" s="195">
        <f t="shared" si="38"/>
        <v>3.1611227656076397</v>
      </c>
      <c r="G536" s="195">
        <f t="shared" si="38"/>
        <v>0.76491228070175443</v>
      </c>
      <c r="Q536" s="196">
        <f t="shared" si="39"/>
        <v>4.9399999999999391</v>
      </c>
      <c r="R536" s="201">
        <v>0.87017543859649127</v>
      </c>
      <c r="S536" s="201">
        <v>0.93670807029428382</v>
      </c>
      <c r="T536" s="201">
        <v>6.3291929705716246E-2</v>
      </c>
      <c r="U536" s="201">
        <v>3.153064564489152</v>
      </c>
      <c r="V536" s="201">
        <v>0.76491228070175443</v>
      </c>
    </row>
    <row r="537" spans="1:22">
      <c r="A537" s="195">
        <f t="shared" si="35"/>
        <v>0.93680724074807475</v>
      </c>
      <c r="B537" s="195">
        <f t="shared" si="36"/>
        <v>0.93680724074807475</v>
      </c>
      <c r="C537" s="196">
        <f t="shared" si="37"/>
        <v>4.9599999999999387</v>
      </c>
      <c r="D537" s="195">
        <f t="shared" si="37"/>
        <v>0.87017543859649127</v>
      </c>
      <c r="E537" s="195">
        <f t="shared" si="38"/>
        <v>6.3192759251925218E-2</v>
      </c>
      <c r="F537" s="195">
        <f t="shared" si="38"/>
        <v>3.1691099319534173</v>
      </c>
      <c r="G537" s="195">
        <f t="shared" si="38"/>
        <v>0.76491228070175443</v>
      </c>
      <c r="Q537" s="196">
        <f t="shared" si="39"/>
        <v>4.9499999999999389</v>
      </c>
      <c r="R537" s="201">
        <v>0.87017543859649127</v>
      </c>
      <c r="S537" s="201">
        <v>0.93675914464659338</v>
      </c>
      <c r="T537" s="201">
        <v>6.3240855353406733E-2</v>
      </c>
      <c r="U537" s="201">
        <v>3.1611227656076397</v>
      </c>
      <c r="V537" s="201">
        <v>0.76491228070175443</v>
      </c>
    </row>
    <row r="538" spans="1:22">
      <c r="A538" s="195">
        <f t="shared" si="35"/>
        <v>0.93686932478785623</v>
      </c>
      <c r="B538" s="195">
        <f t="shared" si="36"/>
        <v>0.93686932478785623</v>
      </c>
      <c r="C538" s="196">
        <f t="shared" si="37"/>
        <v>4.9699999999999385</v>
      </c>
      <c r="D538" s="195">
        <f t="shared" si="37"/>
        <v>0.87017543859649127</v>
      </c>
      <c r="E538" s="195">
        <f t="shared" si="38"/>
        <v>6.3130675212143827E-2</v>
      </c>
      <c r="F538" s="195">
        <f t="shared" si="38"/>
        <v>3.1777515416257129</v>
      </c>
      <c r="G538" s="195">
        <f t="shared" si="38"/>
        <v>0.76491228070175443</v>
      </c>
      <c r="Q538" s="196">
        <f t="shared" si="39"/>
        <v>4.9599999999999387</v>
      </c>
      <c r="R538" s="201">
        <v>0.87017543859649127</v>
      </c>
      <c r="S538" s="201">
        <v>0.93680724074807475</v>
      </c>
      <c r="T538" s="201">
        <v>6.3192759251925218E-2</v>
      </c>
      <c r="U538" s="201">
        <v>3.1691099319534173</v>
      </c>
      <c r="V538" s="201">
        <v>0.76491228070175443</v>
      </c>
    </row>
    <row r="539" spans="1:22">
      <c r="A539" s="195">
        <f t="shared" si="35"/>
        <v>0.93692039914016567</v>
      </c>
      <c r="B539" s="195">
        <f t="shared" si="36"/>
        <v>0.93692039914016567</v>
      </c>
      <c r="C539" s="196">
        <f t="shared" si="37"/>
        <v>4.9799999999999383</v>
      </c>
      <c r="D539" s="195">
        <f t="shared" si="37"/>
        <v>0.87017543859649127</v>
      </c>
      <c r="E539" s="195">
        <f t="shared" si="38"/>
        <v>6.3079600859834328E-2</v>
      </c>
      <c r="F539" s="195">
        <f t="shared" si="38"/>
        <v>3.1858097427442007</v>
      </c>
      <c r="G539" s="195">
        <f t="shared" si="38"/>
        <v>0.76491228070175443</v>
      </c>
      <c r="Q539" s="196">
        <f t="shared" si="39"/>
        <v>4.9699999999999385</v>
      </c>
      <c r="R539" s="201">
        <v>0.87017543859649127</v>
      </c>
      <c r="S539" s="201">
        <v>0.93686932478785623</v>
      </c>
      <c r="T539" s="201">
        <v>6.3130675212143827E-2</v>
      </c>
      <c r="U539" s="201">
        <v>3.1777515416257129</v>
      </c>
      <c r="V539" s="201">
        <v>0.76491228070175443</v>
      </c>
    </row>
    <row r="540" spans="1:22">
      <c r="A540" s="195">
        <f t="shared" si="35"/>
        <v>0.93697126322342483</v>
      </c>
      <c r="B540" s="195">
        <f t="shared" si="36"/>
        <v>0.93697126322342483</v>
      </c>
      <c r="C540" s="196">
        <f t="shared" si="37"/>
        <v>4.989999999999938</v>
      </c>
      <c r="D540" s="195">
        <f t="shared" si="37"/>
        <v>0.87017543859649127</v>
      </c>
      <c r="E540" s="195">
        <f t="shared" si="38"/>
        <v>6.3028736776575112E-2</v>
      </c>
      <c r="F540" s="195">
        <f t="shared" si="38"/>
        <v>3.1935643648934926</v>
      </c>
      <c r="G540" s="195">
        <f t="shared" si="38"/>
        <v>0.76491228070175443</v>
      </c>
      <c r="Q540" s="196">
        <f t="shared" si="39"/>
        <v>4.9799999999999383</v>
      </c>
      <c r="R540" s="201">
        <v>0.87017543859649127</v>
      </c>
      <c r="S540" s="201">
        <v>0.93692039914016567</v>
      </c>
      <c r="T540" s="201">
        <v>6.3079600859834328E-2</v>
      </c>
      <c r="U540" s="201">
        <v>3.1858097427442007</v>
      </c>
      <c r="V540" s="201">
        <v>0.76491228070175443</v>
      </c>
    </row>
    <row r="541" spans="1:22">
      <c r="A541" s="195">
        <f t="shared" si="35"/>
        <v>0.93703334726320642</v>
      </c>
      <c r="B541" s="195">
        <f t="shared" si="36"/>
        <v>0.93703334726320642</v>
      </c>
      <c r="C541" s="196">
        <f t="shared" si="37"/>
        <v>4.9999999999999378</v>
      </c>
      <c r="D541" s="195">
        <f t="shared" si="37"/>
        <v>0.87017543859649127</v>
      </c>
      <c r="E541" s="195">
        <f t="shared" si="38"/>
        <v>6.2966652736793707E-2</v>
      </c>
      <c r="F541" s="195">
        <f t="shared" si="38"/>
        <v>3.2022059745657918</v>
      </c>
      <c r="G541" s="195">
        <f t="shared" si="38"/>
        <v>0.76491228070175443</v>
      </c>
      <c r="Q541" s="196">
        <f t="shared" si="39"/>
        <v>4.989999999999938</v>
      </c>
      <c r="R541" s="201">
        <v>0.87017543859649127</v>
      </c>
      <c r="S541" s="201">
        <v>0.93697126322342483</v>
      </c>
      <c r="T541" s="201">
        <v>6.3028736776575112E-2</v>
      </c>
      <c r="U541" s="201">
        <v>3.1935643648934926</v>
      </c>
      <c r="V541" s="201">
        <v>0.76491228070175443</v>
      </c>
    </row>
    <row r="542" spans="1:22">
      <c r="A542" s="195">
        <f t="shared" si="35"/>
        <v>0.93708442161551575</v>
      </c>
      <c r="B542" s="195">
        <f t="shared" si="36"/>
        <v>0.93708442161551575</v>
      </c>
      <c r="C542" s="196">
        <f t="shared" si="37"/>
        <v>5.0099999999999376</v>
      </c>
      <c r="D542" s="195">
        <f t="shared" si="37"/>
        <v>0.87017543859649127</v>
      </c>
      <c r="E542" s="195">
        <f t="shared" si="38"/>
        <v>6.2915578384484222E-2</v>
      </c>
      <c r="F542" s="195">
        <f t="shared" si="38"/>
        <v>3.2102641756842809</v>
      </c>
      <c r="G542" s="195">
        <f t="shared" si="38"/>
        <v>0.76842105263157889</v>
      </c>
      <c r="Q542" s="196">
        <f t="shared" si="39"/>
        <v>4.9999999999999378</v>
      </c>
      <c r="R542" s="201">
        <v>0.87017543859649127</v>
      </c>
      <c r="S542" s="201">
        <v>0.93703334726320642</v>
      </c>
      <c r="T542" s="201">
        <v>6.2966652736793707E-2</v>
      </c>
      <c r="U542" s="201">
        <v>3.2022059745657918</v>
      </c>
      <c r="V542" s="201">
        <v>0.76491228070175443</v>
      </c>
    </row>
    <row r="543" spans="1:22">
      <c r="A543" s="195">
        <f t="shared" si="35"/>
        <v>0.93714650565529711</v>
      </c>
      <c r="B543" s="195">
        <f t="shared" si="36"/>
        <v>0.93714650565529711</v>
      </c>
      <c r="C543" s="196">
        <f t="shared" si="37"/>
        <v>5.0199999999999374</v>
      </c>
      <c r="D543" s="195">
        <f t="shared" si="37"/>
        <v>0.87017543859649127</v>
      </c>
      <c r="E543" s="195">
        <f t="shared" si="38"/>
        <v>6.2853494344702832E-2</v>
      </c>
      <c r="F543" s="195">
        <f t="shared" si="38"/>
        <v>3.2189057853565766</v>
      </c>
      <c r="G543" s="195">
        <f t="shared" si="38"/>
        <v>0.76842105263157889</v>
      </c>
      <c r="Q543" s="196">
        <f t="shared" si="39"/>
        <v>5.0099999999999376</v>
      </c>
      <c r="R543" s="201">
        <v>0.87017543859649127</v>
      </c>
      <c r="S543" s="201">
        <v>0.93708442161551575</v>
      </c>
      <c r="T543" s="201">
        <v>6.2915578384484222E-2</v>
      </c>
      <c r="U543" s="201">
        <v>3.2102641756842809</v>
      </c>
      <c r="V543" s="201">
        <v>0.76842105263157889</v>
      </c>
    </row>
    <row r="544" spans="1:22">
      <c r="A544" s="195">
        <f t="shared" si="35"/>
        <v>0.9371946017567786</v>
      </c>
      <c r="B544" s="195">
        <f t="shared" si="36"/>
        <v>0.9371946017567786</v>
      </c>
      <c r="C544" s="196">
        <f t="shared" si="37"/>
        <v>5.0299999999999372</v>
      </c>
      <c r="D544" s="195">
        <f t="shared" si="37"/>
        <v>0.87017543859649127</v>
      </c>
      <c r="E544" s="195">
        <f t="shared" si="38"/>
        <v>6.280539824322133E-2</v>
      </c>
      <c r="F544" s="195">
        <f t="shared" si="38"/>
        <v>3.2268929517023528</v>
      </c>
      <c r="G544" s="195">
        <f t="shared" si="38"/>
        <v>0.76842105263157889</v>
      </c>
      <c r="Q544" s="196">
        <f t="shared" si="39"/>
        <v>5.0199999999999374</v>
      </c>
      <c r="R544" s="201">
        <v>0.87017543859649127</v>
      </c>
      <c r="S544" s="201">
        <v>0.93714650565529711</v>
      </c>
      <c r="T544" s="201">
        <v>6.2853494344702832E-2</v>
      </c>
      <c r="U544" s="201">
        <v>3.2189057853565766</v>
      </c>
      <c r="V544" s="201">
        <v>0.76842105263157889</v>
      </c>
    </row>
    <row r="545" spans="1:22">
      <c r="A545" s="195">
        <f t="shared" si="35"/>
        <v>0.93724567610908815</v>
      </c>
      <c r="B545" s="195">
        <f t="shared" si="36"/>
        <v>0.93724567610908815</v>
      </c>
      <c r="C545" s="196">
        <f t="shared" si="37"/>
        <v>5.039999999999937</v>
      </c>
      <c r="D545" s="195">
        <f t="shared" si="37"/>
        <v>0.87017543859649127</v>
      </c>
      <c r="E545" s="195">
        <f t="shared" si="38"/>
        <v>6.2754323890911803E-2</v>
      </c>
      <c r="F545" s="195">
        <f t="shared" si="38"/>
        <v>3.2349511528208406</v>
      </c>
      <c r="G545" s="195">
        <f t="shared" si="38"/>
        <v>0.77192982456140347</v>
      </c>
      <c r="Q545" s="196">
        <f t="shared" si="39"/>
        <v>5.0299999999999372</v>
      </c>
      <c r="R545" s="201">
        <v>0.87017543859649127</v>
      </c>
      <c r="S545" s="201">
        <v>0.9371946017567786</v>
      </c>
      <c r="T545" s="201">
        <v>6.280539824322133E-2</v>
      </c>
      <c r="U545" s="201">
        <v>3.2268929517023528</v>
      </c>
      <c r="V545" s="201">
        <v>0.76842105263157889</v>
      </c>
    </row>
    <row r="546" spans="1:22">
      <c r="A546" s="195">
        <f t="shared" si="35"/>
        <v>0.93730776014886952</v>
      </c>
      <c r="B546" s="195">
        <f t="shared" si="36"/>
        <v>0.93730776014886952</v>
      </c>
      <c r="C546" s="196">
        <f t="shared" si="37"/>
        <v>5.0499999999999368</v>
      </c>
      <c r="D546" s="195">
        <f t="shared" si="37"/>
        <v>0.87017543859649127</v>
      </c>
      <c r="E546" s="195">
        <f t="shared" si="38"/>
        <v>6.2692239851130413E-2</v>
      </c>
      <c r="F546" s="195">
        <f t="shared" si="38"/>
        <v>3.2435927624931371</v>
      </c>
      <c r="G546" s="195">
        <f t="shared" si="38"/>
        <v>0.77192982456140347</v>
      </c>
      <c r="Q546" s="196">
        <f t="shared" si="39"/>
        <v>5.039999999999937</v>
      </c>
      <c r="R546" s="201">
        <v>0.87017543859649127</v>
      </c>
      <c r="S546" s="201">
        <v>0.93724567610908815</v>
      </c>
      <c r="T546" s="201">
        <v>6.2754323890911803E-2</v>
      </c>
      <c r="U546" s="201">
        <v>3.2349511528208406</v>
      </c>
      <c r="V546" s="201">
        <v>0.77192982456140347</v>
      </c>
    </row>
    <row r="547" spans="1:22">
      <c r="A547" s="195">
        <f t="shared" si="35"/>
        <v>0.93735862423212879</v>
      </c>
      <c r="B547" s="195">
        <f t="shared" si="36"/>
        <v>0.93735862423212879</v>
      </c>
      <c r="C547" s="196">
        <f t="shared" si="37"/>
        <v>5.0599999999999365</v>
      </c>
      <c r="D547" s="195">
        <f t="shared" si="37"/>
        <v>0.87017543859649127</v>
      </c>
      <c r="E547" s="195">
        <f t="shared" si="38"/>
        <v>6.2641375767871196E-2</v>
      </c>
      <c r="F547" s="195">
        <f t="shared" si="38"/>
        <v>3.2513473846424326</v>
      </c>
      <c r="G547" s="195">
        <f t="shared" si="38"/>
        <v>0.77192982456140347</v>
      </c>
      <c r="Q547" s="196">
        <f t="shared" si="39"/>
        <v>5.0499999999999368</v>
      </c>
      <c r="R547" s="201">
        <v>0.87017543859649127</v>
      </c>
      <c r="S547" s="201">
        <v>0.93730776014886952</v>
      </c>
      <c r="T547" s="201">
        <v>6.2692239851130413E-2</v>
      </c>
      <c r="U547" s="201">
        <v>3.2435927624931371</v>
      </c>
      <c r="V547" s="201">
        <v>0.77192982456140347</v>
      </c>
    </row>
    <row r="548" spans="1:22">
      <c r="A548" s="195">
        <f t="shared" si="35"/>
        <v>0.93740969858443823</v>
      </c>
      <c r="B548" s="195">
        <f t="shared" si="36"/>
        <v>0.93740969858443823</v>
      </c>
      <c r="C548" s="196">
        <f t="shared" si="37"/>
        <v>5.0699999999999363</v>
      </c>
      <c r="D548" s="195">
        <f t="shared" si="37"/>
        <v>0.87017543859649127</v>
      </c>
      <c r="E548" s="195">
        <f t="shared" si="38"/>
        <v>6.2590301415561683E-2</v>
      </c>
      <c r="F548" s="195">
        <f t="shared" si="38"/>
        <v>3.2594055857609208</v>
      </c>
      <c r="G548" s="195">
        <f t="shared" si="38"/>
        <v>0.77192982456140347</v>
      </c>
      <c r="Q548" s="196">
        <f t="shared" si="39"/>
        <v>5.0599999999999365</v>
      </c>
      <c r="R548" s="201">
        <v>0.87017543859649127</v>
      </c>
      <c r="S548" s="201">
        <v>0.93735862423212879</v>
      </c>
      <c r="T548" s="201">
        <v>6.2641375767871196E-2</v>
      </c>
      <c r="U548" s="201">
        <v>3.2513473846424326</v>
      </c>
      <c r="V548" s="201">
        <v>0.77192982456140347</v>
      </c>
    </row>
    <row r="549" spans="1:22">
      <c r="A549" s="195">
        <f t="shared" si="35"/>
        <v>0.93747178262421971</v>
      </c>
      <c r="B549" s="195">
        <f t="shared" si="36"/>
        <v>0.93747178262421971</v>
      </c>
      <c r="C549" s="196">
        <f t="shared" si="37"/>
        <v>5.0799999999999361</v>
      </c>
      <c r="D549" s="195">
        <f t="shared" si="37"/>
        <v>0.87017543859649127</v>
      </c>
      <c r="E549" s="195">
        <f t="shared" si="38"/>
        <v>6.2528217375780293E-2</v>
      </c>
      <c r="F549" s="195">
        <f t="shared" si="38"/>
        <v>3.2680471954332155</v>
      </c>
      <c r="G549" s="195">
        <f t="shared" si="38"/>
        <v>0.77192982456140347</v>
      </c>
      <c r="Q549" s="196">
        <f t="shared" si="39"/>
        <v>5.0699999999999363</v>
      </c>
      <c r="R549" s="201">
        <v>0.87017543859649127</v>
      </c>
      <c r="S549" s="201">
        <v>0.93740969858443823</v>
      </c>
      <c r="T549" s="201">
        <v>6.2590301415561683E-2</v>
      </c>
      <c r="U549" s="201">
        <v>3.2594055857609208</v>
      </c>
      <c r="V549" s="201">
        <v>0.77192982456140347</v>
      </c>
    </row>
    <row r="550" spans="1:22">
      <c r="A550" s="195">
        <f t="shared" si="35"/>
        <v>0.93752285697652915</v>
      </c>
      <c r="B550" s="195">
        <f t="shared" si="36"/>
        <v>0.93752285697652915</v>
      </c>
      <c r="C550" s="196">
        <f t="shared" si="37"/>
        <v>5.0899999999999359</v>
      </c>
      <c r="D550" s="195">
        <f t="shared" si="37"/>
        <v>0.87017543859649127</v>
      </c>
      <c r="E550" s="195">
        <f t="shared" si="38"/>
        <v>6.2477143023470828E-2</v>
      </c>
      <c r="F550" s="195">
        <f t="shared" si="38"/>
        <v>3.2761053965517042</v>
      </c>
      <c r="G550" s="195">
        <f t="shared" si="38"/>
        <v>0.77192982456140347</v>
      </c>
      <c r="Q550" s="196">
        <f t="shared" si="39"/>
        <v>5.0799999999999361</v>
      </c>
      <c r="R550" s="201">
        <v>0.87017543859649127</v>
      </c>
      <c r="S550" s="201">
        <v>0.93747178262421971</v>
      </c>
      <c r="T550" s="201">
        <v>6.2528217375780293E-2</v>
      </c>
      <c r="U550" s="201">
        <v>3.2680471954332155</v>
      </c>
      <c r="V550" s="201">
        <v>0.77192982456140347</v>
      </c>
    </row>
    <row r="551" spans="1:22">
      <c r="A551" s="195">
        <f t="shared" si="35"/>
        <v>0.93757414159788899</v>
      </c>
      <c r="B551" s="195">
        <f t="shared" si="36"/>
        <v>0.93757414159788899</v>
      </c>
      <c r="C551" s="196">
        <f t="shared" si="37"/>
        <v>5.0999999999999357</v>
      </c>
      <c r="D551" s="195">
        <f t="shared" si="37"/>
        <v>0.87017543859649127</v>
      </c>
      <c r="E551" s="195">
        <f t="shared" si="38"/>
        <v>6.2425858402111074E-2</v>
      </c>
      <c r="F551" s="195">
        <f t="shared" si="38"/>
        <v>3.2844952306519688</v>
      </c>
      <c r="G551" s="195">
        <f t="shared" si="38"/>
        <v>0.77192982456140347</v>
      </c>
      <c r="Q551" s="196">
        <f t="shared" si="39"/>
        <v>5.0899999999999359</v>
      </c>
      <c r="R551" s="201">
        <v>0.87017543859649127</v>
      </c>
      <c r="S551" s="201">
        <v>0.93752285697652915</v>
      </c>
      <c r="T551" s="201">
        <v>6.2477143023470828E-2</v>
      </c>
      <c r="U551" s="201">
        <v>3.2761053965517042</v>
      </c>
      <c r="V551" s="201">
        <v>0.77192982456140347</v>
      </c>
    </row>
    <row r="552" spans="1:22">
      <c r="A552" s="195">
        <f t="shared" si="35"/>
        <v>0.93763303711779211</v>
      </c>
      <c r="B552" s="195">
        <f t="shared" si="36"/>
        <v>0.93763303711779211</v>
      </c>
      <c r="C552" s="196">
        <f t="shared" si="37"/>
        <v>5.1099999999999355</v>
      </c>
      <c r="D552" s="195">
        <f t="shared" si="37"/>
        <v>0.87017543859649127</v>
      </c>
      <c r="E552" s="195">
        <f t="shared" si="38"/>
        <v>6.2366962882207888E-2</v>
      </c>
      <c r="F552" s="195">
        <f t="shared" si="38"/>
        <v>3.2927341725697787</v>
      </c>
      <c r="G552" s="195">
        <f t="shared" si="38"/>
        <v>0.77543859649122804</v>
      </c>
      <c r="Q552" s="196">
        <f t="shared" si="39"/>
        <v>5.0999999999999357</v>
      </c>
      <c r="R552" s="201">
        <v>0.87017543859649127</v>
      </c>
      <c r="S552" s="201">
        <v>0.93757414159788899</v>
      </c>
      <c r="T552" s="201">
        <v>6.2425858402111074E-2</v>
      </c>
      <c r="U552" s="201">
        <v>3.2844952306519688</v>
      </c>
      <c r="V552" s="201">
        <v>0.77192982456140347</v>
      </c>
    </row>
    <row r="553" spans="1:22">
      <c r="A553" s="195">
        <f t="shared" ref="A553:A616" si="40">S554</f>
        <v>0.93768411147010156</v>
      </c>
      <c r="B553" s="195">
        <f t="shared" ref="B553:B616" si="41">S554</f>
        <v>0.93768411147010156</v>
      </c>
      <c r="C553" s="196">
        <f t="shared" ref="C553:D616" si="42">Q554</f>
        <v>5.1199999999999353</v>
      </c>
      <c r="D553" s="195">
        <f t="shared" si="42"/>
        <v>0.87017543859649127</v>
      </c>
      <c r="E553" s="195">
        <f t="shared" ref="E553:G616" si="43">T554</f>
        <v>6.231588852989841E-2</v>
      </c>
      <c r="F553" s="195">
        <f t="shared" si="43"/>
        <v>3.3007923736882678</v>
      </c>
      <c r="G553" s="195">
        <f t="shared" si="43"/>
        <v>0.77543859649122804</v>
      </c>
      <c r="Q553" s="196">
        <f t="shared" si="39"/>
        <v>5.1099999999999355</v>
      </c>
      <c r="R553" s="201">
        <v>0.87017543859649127</v>
      </c>
      <c r="S553" s="201">
        <v>0.93763303711779211</v>
      </c>
      <c r="T553" s="201">
        <v>6.2366962882207888E-2</v>
      </c>
      <c r="U553" s="201">
        <v>3.2927341725697787</v>
      </c>
      <c r="V553" s="201">
        <v>0.77543859649122804</v>
      </c>
    </row>
    <row r="554" spans="1:22">
      <c r="A554" s="195">
        <f t="shared" si="40"/>
        <v>0.93774598524083264</v>
      </c>
      <c r="B554" s="195">
        <f t="shared" si="41"/>
        <v>0.93774598524083264</v>
      </c>
      <c r="C554" s="196">
        <f t="shared" si="42"/>
        <v>5.1299999999999351</v>
      </c>
      <c r="D554" s="195">
        <f t="shared" si="42"/>
        <v>0.87017543859649127</v>
      </c>
      <c r="E554" s="195">
        <f t="shared" si="43"/>
        <v>6.2254014759167267E-2</v>
      </c>
      <c r="F554" s="195">
        <f t="shared" si="43"/>
        <v>3.3091304043913681</v>
      </c>
      <c r="G554" s="195">
        <f t="shared" si="43"/>
        <v>0.77543859649122804</v>
      </c>
      <c r="Q554" s="196">
        <f t="shared" si="39"/>
        <v>5.1199999999999353</v>
      </c>
      <c r="R554" s="201">
        <v>0.87017543859649127</v>
      </c>
      <c r="S554" s="201">
        <v>0.93768411147010156</v>
      </c>
      <c r="T554" s="201">
        <v>6.231588852989841E-2</v>
      </c>
      <c r="U554" s="201">
        <v>3.3007923736882678</v>
      </c>
      <c r="V554" s="201">
        <v>0.77543859649122804</v>
      </c>
    </row>
    <row r="555" spans="1:22">
      <c r="A555" s="195">
        <f t="shared" si="40"/>
        <v>0.93779705959314219</v>
      </c>
      <c r="B555" s="195">
        <f t="shared" si="41"/>
        <v>0.93779705959314219</v>
      </c>
      <c r="C555" s="196">
        <f t="shared" si="42"/>
        <v>5.1399999999999348</v>
      </c>
      <c r="D555" s="195">
        <f t="shared" si="42"/>
        <v>0.87017543859649127</v>
      </c>
      <c r="E555" s="195">
        <f t="shared" si="43"/>
        <v>6.2202940406857775E-2</v>
      </c>
      <c r="F555" s="195">
        <f t="shared" si="43"/>
        <v>3.3171886055098558</v>
      </c>
      <c r="G555" s="195">
        <f t="shared" si="43"/>
        <v>0.77543859649122804</v>
      </c>
      <c r="Q555" s="196">
        <f t="shared" si="39"/>
        <v>5.1299999999999351</v>
      </c>
      <c r="R555" s="201">
        <v>0.87017543859649127</v>
      </c>
      <c r="S555" s="201">
        <v>0.93774598524083264</v>
      </c>
      <c r="T555" s="201">
        <v>6.2254014759167267E-2</v>
      </c>
      <c r="U555" s="201">
        <v>3.3091304043913681</v>
      </c>
      <c r="V555" s="201">
        <v>0.77543859649122804</v>
      </c>
    </row>
    <row r="556" spans="1:22">
      <c r="A556" s="195">
        <f t="shared" si="40"/>
        <v>0.93784813394545175</v>
      </c>
      <c r="B556" s="195">
        <f t="shared" si="41"/>
        <v>0.93784813394545175</v>
      </c>
      <c r="C556" s="196">
        <f t="shared" si="42"/>
        <v>5.1499999999999346</v>
      </c>
      <c r="D556" s="195">
        <f t="shared" si="42"/>
        <v>0.87017543859649127</v>
      </c>
      <c r="E556" s="195">
        <f t="shared" si="43"/>
        <v>6.2151866054548303E-2</v>
      </c>
      <c r="F556" s="195">
        <f t="shared" si="43"/>
        <v>3.3252468066283445</v>
      </c>
      <c r="G556" s="195">
        <f t="shared" si="43"/>
        <v>0.77543859649122804</v>
      </c>
      <c r="Q556" s="196">
        <f t="shared" ref="Q556:Q619" si="44">Q555+0.01</f>
        <v>5.1399999999999348</v>
      </c>
      <c r="R556" s="201">
        <v>0.87017543859649127</v>
      </c>
      <c r="S556" s="201">
        <v>0.93779705959314219</v>
      </c>
      <c r="T556" s="201">
        <v>6.2202940406857775E-2</v>
      </c>
      <c r="U556" s="201">
        <v>3.3171886055098558</v>
      </c>
      <c r="V556" s="201">
        <v>0.77543859649122804</v>
      </c>
    </row>
    <row r="557" spans="1:22">
      <c r="A557" s="195">
        <f t="shared" si="40"/>
        <v>0.93791042825428339</v>
      </c>
      <c r="B557" s="195">
        <f t="shared" si="41"/>
        <v>0.93791042825428339</v>
      </c>
      <c r="C557" s="196">
        <f t="shared" si="42"/>
        <v>5.1599999999999344</v>
      </c>
      <c r="D557" s="195">
        <f t="shared" si="42"/>
        <v>0.87017543859649127</v>
      </c>
      <c r="E557" s="195">
        <f t="shared" si="43"/>
        <v>6.2089571745716637E-2</v>
      </c>
      <c r="F557" s="195">
        <f t="shared" si="43"/>
        <v>3.3342200492824161</v>
      </c>
      <c r="G557" s="195">
        <f t="shared" si="43"/>
        <v>0.77543859649122804</v>
      </c>
      <c r="Q557" s="196">
        <f t="shared" si="44"/>
        <v>5.1499999999999346</v>
      </c>
      <c r="R557" s="201">
        <v>0.87017543859649127</v>
      </c>
      <c r="S557" s="201">
        <v>0.93784813394545175</v>
      </c>
      <c r="T557" s="201">
        <v>6.2151866054548303E-2</v>
      </c>
      <c r="U557" s="201">
        <v>3.3252468066283445</v>
      </c>
      <c r="V557" s="201">
        <v>0.77543859649122804</v>
      </c>
    </row>
    <row r="558" spans="1:22">
      <c r="A558" s="195">
        <f t="shared" si="40"/>
        <v>0.93796150260659295</v>
      </c>
      <c r="B558" s="195">
        <f t="shared" si="41"/>
        <v>0.93796150260659295</v>
      </c>
      <c r="C558" s="196">
        <f t="shared" si="42"/>
        <v>5.1699999999999342</v>
      </c>
      <c r="D558" s="195">
        <f t="shared" si="42"/>
        <v>0.87017543859649127</v>
      </c>
      <c r="E558" s="195">
        <f t="shared" si="43"/>
        <v>6.2038497393407166E-2</v>
      </c>
      <c r="F558" s="195">
        <f t="shared" si="43"/>
        <v>3.3422782504009043</v>
      </c>
      <c r="G558" s="195">
        <f t="shared" si="43"/>
        <v>0.77543859649122804</v>
      </c>
      <c r="Q558" s="196">
        <f t="shared" si="44"/>
        <v>5.1599999999999344</v>
      </c>
      <c r="R558" s="201">
        <v>0.87017543859649127</v>
      </c>
      <c r="S558" s="201">
        <v>0.93791042825428339</v>
      </c>
      <c r="T558" s="201">
        <v>6.2089571745716637E-2</v>
      </c>
      <c r="U558" s="201">
        <v>3.3342200492824161</v>
      </c>
      <c r="V558" s="201">
        <v>0.77543859649122804</v>
      </c>
    </row>
    <row r="559" spans="1:22">
      <c r="A559" s="195">
        <f t="shared" si="40"/>
        <v>0.93800856426037016</v>
      </c>
      <c r="B559" s="195">
        <f t="shared" si="41"/>
        <v>0.93800856426037016</v>
      </c>
      <c r="C559" s="196">
        <f t="shared" si="42"/>
        <v>5.179999999999934</v>
      </c>
      <c r="D559" s="195">
        <f t="shared" si="42"/>
        <v>0.87368421052631584</v>
      </c>
      <c r="E559" s="195">
        <f t="shared" si="43"/>
        <v>6.1991435739629848E-2</v>
      </c>
      <c r="F559" s="195">
        <f t="shared" si="43"/>
        <v>3.349934607943561</v>
      </c>
      <c r="G559" s="195">
        <f t="shared" si="43"/>
        <v>0.77543859649122804</v>
      </c>
      <c r="Q559" s="196">
        <f t="shared" si="44"/>
        <v>5.1699999999999342</v>
      </c>
      <c r="R559" s="201">
        <v>0.87017543859649127</v>
      </c>
      <c r="S559" s="201">
        <v>0.93796150260659295</v>
      </c>
      <c r="T559" s="201">
        <v>6.2038497393407166E-2</v>
      </c>
      <c r="U559" s="201">
        <v>3.3422782504009043</v>
      </c>
      <c r="V559" s="201">
        <v>0.77543859649122804</v>
      </c>
    </row>
    <row r="560" spans="1:22">
      <c r="A560" s="195">
        <f t="shared" si="40"/>
        <v>0.93806854140426799</v>
      </c>
      <c r="B560" s="195">
        <f t="shared" si="41"/>
        <v>0.93806854140426799</v>
      </c>
      <c r="C560" s="196">
        <f t="shared" si="42"/>
        <v>5.1899999999999338</v>
      </c>
      <c r="D560" s="195">
        <f t="shared" si="42"/>
        <v>0.87368421052631584</v>
      </c>
      <c r="E560" s="195">
        <f t="shared" si="43"/>
        <v>6.1931458595732118E-2</v>
      </c>
      <c r="F560" s="195">
        <f t="shared" si="43"/>
        <v>3.358578324511742</v>
      </c>
      <c r="G560" s="195">
        <f t="shared" si="43"/>
        <v>0.77543859649122804</v>
      </c>
      <c r="Q560" s="196">
        <f t="shared" si="44"/>
        <v>5.179999999999934</v>
      </c>
      <c r="R560" s="201">
        <v>0.87368421052631584</v>
      </c>
      <c r="S560" s="201">
        <v>0.93800856426037016</v>
      </c>
      <c r="T560" s="201">
        <v>6.1991435739629848E-2</v>
      </c>
      <c r="U560" s="201">
        <v>3.349934607943561</v>
      </c>
      <c r="V560" s="201">
        <v>0.77543859649122804</v>
      </c>
    </row>
    <row r="561" spans="1:22">
      <c r="A561" s="195">
        <f t="shared" si="40"/>
        <v>0.93811729859164339</v>
      </c>
      <c r="B561" s="195">
        <f t="shared" si="41"/>
        <v>0.93811729859164339</v>
      </c>
      <c r="C561" s="196">
        <f t="shared" si="42"/>
        <v>5.1999999999999336</v>
      </c>
      <c r="D561" s="195">
        <f t="shared" si="42"/>
        <v>0.87368421052631584</v>
      </c>
      <c r="E561" s="195">
        <f t="shared" si="43"/>
        <v>6.1882701408356555E-2</v>
      </c>
      <c r="F561" s="195">
        <f t="shared" si="43"/>
        <v>3.366335053556917</v>
      </c>
      <c r="G561" s="195">
        <f t="shared" si="43"/>
        <v>0.77543859649122804</v>
      </c>
      <c r="Q561" s="196">
        <f t="shared" si="44"/>
        <v>5.1899999999999338</v>
      </c>
      <c r="R561" s="201">
        <v>0.87368421052631584</v>
      </c>
      <c r="S561" s="201">
        <v>0.93806854140426799</v>
      </c>
      <c r="T561" s="201">
        <v>6.1931458595732118E-2</v>
      </c>
      <c r="U561" s="201">
        <v>3.358578324511742</v>
      </c>
      <c r="V561" s="201">
        <v>0.77543859649122804</v>
      </c>
    </row>
    <row r="562" spans="1:22">
      <c r="A562" s="195">
        <f t="shared" si="40"/>
        <v>0.93817727573554111</v>
      </c>
      <c r="B562" s="195">
        <f t="shared" si="41"/>
        <v>0.93817727573554111</v>
      </c>
      <c r="C562" s="196">
        <f t="shared" si="42"/>
        <v>5.2099999999999334</v>
      </c>
      <c r="D562" s="195">
        <f t="shared" si="42"/>
        <v>0.87368421052631584</v>
      </c>
      <c r="E562" s="195">
        <f t="shared" si="43"/>
        <v>6.1822724264458832E-2</v>
      </c>
      <c r="F562" s="195">
        <f t="shared" si="43"/>
        <v>3.3749787701250993</v>
      </c>
      <c r="G562" s="195">
        <f t="shared" si="43"/>
        <v>0.77543859649122804</v>
      </c>
      <c r="Q562" s="196">
        <f t="shared" si="44"/>
        <v>5.1999999999999336</v>
      </c>
      <c r="R562" s="201">
        <v>0.87368421052631584</v>
      </c>
      <c r="S562" s="201">
        <v>0.93811729859164339</v>
      </c>
      <c r="T562" s="201">
        <v>6.1882701408356555E-2</v>
      </c>
      <c r="U562" s="201">
        <v>3.366335053556917</v>
      </c>
      <c r="V562" s="201">
        <v>0.77543859649122804</v>
      </c>
    </row>
    <row r="563" spans="1:22">
      <c r="A563" s="195">
        <f t="shared" si="40"/>
        <v>0.93822624319196701</v>
      </c>
      <c r="B563" s="195">
        <f t="shared" si="41"/>
        <v>0.93822624319196701</v>
      </c>
      <c r="C563" s="196">
        <f t="shared" si="42"/>
        <v>5.2199999999999331</v>
      </c>
      <c r="D563" s="195">
        <f t="shared" si="42"/>
        <v>0.87368421052631584</v>
      </c>
      <c r="E563" s="195">
        <f t="shared" si="43"/>
        <v>6.1773756808033001E-2</v>
      </c>
      <c r="F563" s="195">
        <f t="shared" si="43"/>
        <v>3.3830390781394728</v>
      </c>
      <c r="G563" s="195">
        <f t="shared" si="43"/>
        <v>0.77543859649122804</v>
      </c>
      <c r="Q563" s="196">
        <f t="shared" si="44"/>
        <v>5.2099999999999334</v>
      </c>
      <c r="R563" s="201">
        <v>0.87368421052631584</v>
      </c>
      <c r="S563" s="201">
        <v>0.93817727573554111</v>
      </c>
      <c r="T563" s="201">
        <v>6.1822724264458832E-2</v>
      </c>
      <c r="U563" s="201">
        <v>3.3749787701250993</v>
      </c>
      <c r="V563" s="201">
        <v>0.77543859649122804</v>
      </c>
    </row>
    <row r="564" spans="1:22">
      <c r="A564" s="195">
        <f t="shared" si="40"/>
        <v>0.93827542091744309</v>
      </c>
      <c r="B564" s="195">
        <f t="shared" si="41"/>
        <v>0.93827542091744309</v>
      </c>
      <c r="C564" s="196">
        <f t="shared" si="42"/>
        <v>5.2299999999999329</v>
      </c>
      <c r="D564" s="195">
        <f t="shared" si="42"/>
        <v>0.87368421052631584</v>
      </c>
      <c r="E564" s="195">
        <f t="shared" si="43"/>
        <v>6.1724579082556914E-2</v>
      </c>
      <c r="F564" s="195">
        <f t="shared" si="43"/>
        <v>3.3914310191356187</v>
      </c>
      <c r="G564" s="195">
        <f t="shared" si="43"/>
        <v>0.77543859649122804</v>
      </c>
      <c r="Q564" s="196">
        <f t="shared" si="44"/>
        <v>5.2199999999999331</v>
      </c>
      <c r="R564" s="201">
        <v>0.87368421052631584</v>
      </c>
      <c r="S564" s="201">
        <v>0.93822624319196701</v>
      </c>
      <c r="T564" s="201">
        <v>6.1773756808033001E-2</v>
      </c>
      <c r="U564" s="201">
        <v>3.3830390781394728</v>
      </c>
      <c r="V564" s="201">
        <v>0.77543859649122804</v>
      </c>
    </row>
    <row r="565" spans="1:22">
      <c r="A565" s="195">
        <f t="shared" si="40"/>
        <v>0.93833539806134092</v>
      </c>
      <c r="B565" s="195">
        <f t="shared" si="41"/>
        <v>0.93833539806134092</v>
      </c>
      <c r="C565" s="196">
        <f t="shared" si="42"/>
        <v>5.2399999999999327</v>
      </c>
      <c r="D565" s="195">
        <f t="shared" si="42"/>
        <v>0.87368421052631584</v>
      </c>
      <c r="E565" s="195">
        <f t="shared" si="43"/>
        <v>6.166460193865915E-2</v>
      </c>
      <c r="F565" s="195">
        <f t="shared" si="43"/>
        <v>3.4000747357037984</v>
      </c>
      <c r="G565" s="195">
        <f t="shared" si="43"/>
        <v>0.77543859649122804</v>
      </c>
      <c r="Q565" s="196">
        <f t="shared" si="44"/>
        <v>5.2299999999999329</v>
      </c>
      <c r="R565" s="201">
        <v>0.87368421052631584</v>
      </c>
      <c r="S565" s="201">
        <v>0.93827542091744309</v>
      </c>
      <c r="T565" s="201">
        <v>6.1724579082556914E-2</v>
      </c>
      <c r="U565" s="201">
        <v>3.3914310191356187</v>
      </c>
      <c r="V565" s="201">
        <v>0.77543859649122804</v>
      </c>
    </row>
    <row r="566" spans="1:22">
      <c r="A566" s="195">
        <f t="shared" si="40"/>
        <v>0.93838436551776661</v>
      </c>
      <c r="B566" s="195">
        <f t="shared" si="41"/>
        <v>0.93838436551776661</v>
      </c>
      <c r="C566" s="196">
        <f t="shared" si="42"/>
        <v>5.2499999999999325</v>
      </c>
      <c r="D566" s="195">
        <f t="shared" si="42"/>
        <v>0.87368421052631584</v>
      </c>
      <c r="E566" s="195">
        <f t="shared" si="43"/>
        <v>6.1615634482233325E-2</v>
      </c>
      <c r="F566" s="195">
        <f t="shared" si="43"/>
        <v>3.4081350437181719</v>
      </c>
      <c r="G566" s="195">
        <f t="shared" si="43"/>
        <v>0.77543859649122804</v>
      </c>
      <c r="Q566" s="196">
        <f t="shared" si="44"/>
        <v>5.2399999999999327</v>
      </c>
      <c r="R566" s="201">
        <v>0.87368421052631584</v>
      </c>
      <c r="S566" s="201">
        <v>0.93833539806134092</v>
      </c>
      <c r="T566" s="201">
        <v>6.166460193865915E-2</v>
      </c>
      <c r="U566" s="201">
        <v>3.4000747357037984</v>
      </c>
      <c r="V566" s="201">
        <v>0.77543859649122804</v>
      </c>
    </row>
    <row r="567" spans="1:22">
      <c r="A567" s="195">
        <f t="shared" si="40"/>
        <v>0.93843056583349094</v>
      </c>
      <c r="B567" s="195">
        <f t="shared" si="41"/>
        <v>0.93843056583349094</v>
      </c>
      <c r="C567" s="196">
        <f t="shared" si="42"/>
        <v>5.2599999999999323</v>
      </c>
      <c r="D567" s="195">
        <f t="shared" si="42"/>
        <v>0.87368421052631584</v>
      </c>
      <c r="E567" s="195">
        <f t="shared" si="43"/>
        <v>6.1569434166509E-2</v>
      </c>
      <c r="F567" s="195">
        <f t="shared" si="43"/>
        <v>3.4157922625988779</v>
      </c>
      <c r="G567" s="195">
        <f t="shared" si="43"/>
        <v>0.77543859649122804</v>
      </c>
      <c r="Q567" s="196">
        <f t="shared" si="44"/>
        <v>5.2499999999999325</v>
      </c>
      <c r="R567" s="201">
        <v>0.87368421052631584</v>
      </c>
      <c r="S567" s="201">
        <v>0.93838436551776661</v>
      </c>
      <c r="T567" s="201">
        <v>6.1615634482233325E-2</v>
      </c>
      <c r="U567" s="201">
        <v>3.4081350437181719</v>
      </c>
      <c r="V567" s="201">
        <v>0.77543859649122804</v>
      </c>
    </row>
    <row r="568" spans="1:22">
      <c r="A568" s="195">
        <f t="shared" si="40"/>
        <v>0.93849033270833848</v>
      </c>
      <c r="B568" s="195">
        <f t="shared" si="41"/>
        <v>0.93849033270833848</v>
      </c>
      <c r="C568" s="196">
        <f t="shared" si="42"/>
        <v>5.2699999999999321</v>
      </c>
      <c r="D568" s="195">
        <f t="shared" si="42"/>
        <v>0.87368421052631584</v>
      </c>
      <c r="E568" s="195">
        <f t="shared" si="43"/>
        <v>6.1509667291661525E-2</v>
      </c>
      <c r="F568" s="195">
        <f t="shared" si="43"/>
        <v>3.4241324001978657</v>
      </c>
      <c r="G568" s="195">
        <f t="shared" si="43"/>
        <v>0.77543859649122804</v>
      </c>
      <c r="Q568" s="196">
        <f t="shared" si="44"/>
        <v>5.2599999999999323</v>
      </c>
      <c r="R568" s="201">
        <v>0.87368421052631584</v>
      </c>
      <c r="S568" s="201">
        <v>0.93843056583349094</v>
      </c>
      <c r="T568" s="201">
        <v>6.1569434166509E-2</v>
      </c>
      <c r="U568" s="201">
        <v>3.4157922625988779</v>
      </c>
      <c r="V568" s="201">
        <v>0.77543859649122804</v>
      </c>
    </row>
    <row r="569" spans="1:22">
      <c r="A569" s="195">
        <f t="shared" si="40"/>
        <v>0.93853930016476439</v>
      </c>
      <c r="B569" s="195">
        <f t="shared" si="41"/>
        <v>0.93853930016476439</v>
      </c>
      <c r="C569" s="196">
        <f t="shared" si="42"/>
        <v>5.2799999999999319</v>
      </c>
      <c r="D569" s="195">
        <f t="shared" si="42"/>
        <v>0.87368421052631584</v>
      </c>
      <c r="E569" s="195">
        <f t="shared" si="43"/>
        <v>6.1460699835235687E-2</v>
      </c>
      <c r="F569" s="195">
        <f t="shared" si="43"/>
        <v>3.4321927082122365</v>
      </c>
      <c r="G569" s="195">
        <f t="shared" si="43"/>
        <v>0.77543859649122804</v>
      </c>
      <c r="Q569" s="196">
        <f t="shared" si="44"/>
        <v>5.2699999999999321</v>
      </c>
      <c r="R569" s="201">
        <v>0.87368421052631584</v>
      </c>
      <c r="S569" s="201">
        <v>0.93849033270833848</v>
      </c>
      <c r="T569" s="201">
        <v>6.1509667291661525E-2</v>
      </c>
      <c r="U569" s="201">
        <v>3.4241324001978657</v>
      </c>
      <c r="V569" s="201">
        <v>0.77543859649122804</v>
      </c>
    </row>
    <row r="570" spans="1:22">
      <c r="A570" s="195">
        <f t="shared" si="40"/>
        <v>0.93858847789024036</v>
      </c>
      <c r="B570" s="195">
        <f t="shared" si="41"/>
        <v>0.93858847789024036</v>
      </c>
      <c r="C570" s="196">
        <f t="shared" si="42"/>
        <v>5.2899999999999316</v>
      </c>
      <c r="D570" s="195">
        <f t="shared" si="42"/>
        <v>0.87368421052631584</v>
      </c>
      <c r="E570" s="195">
        <f t="shared" si="43"/>
        <v>6.1411522109759614E-2</v>
      </c>
      <c r="F570" s="195">
        <f t="shared" si="43"/>
        <v>3.4405383900173248</v>
      </c>
      <c r="G570" s="195">
        <f t="shared" si="43"/>
        <v>0.77543859649122804</v>
      </c>
      <c r="Q570" s="196">
        <f t="shared" si="44"/>
        <v>5.2799999999999319</v>
      </c>
      <c r="R570" s="201">
        <v>0.87368421052631584</v>
      </c>
      <c r="S570" s="201">
        <v>0.93853930016476439</v>
      </c>
      <c r="T570" s="201">
        <v>6.1460699835235687E-2</v>
      </c>
      <c r="U570" s="201">
        <v>3.4321927082122365</v>
      </c>
      <c r="V570" s="201">
        <v>0.77543859649122804</v>
      </c>
    </row>
    <row r="571" spans="1:22">
      <c r="A571" s="195">
        <f t="shared" si="40"/>
        <v>0.93864845503413818</v>
      </c>
      <c r="B571" s="195">
        <f t="shared" si="41"/>
        <v>0.93864845503413818</v>
      </c>
      <c r="C571" s="196">
        <f t="shared" si="42"/>
        <v>5.2999999999999314</v>
      </c>
      <c r="D571" s="195">
        <f t="shared" si="42"/>
        <v>0.87368421052631584</v>
      </c>
      <c r="E571" s="195">
        <f t="shared" si="43"/>
        <v>6.1351544965861871E-2</v>
      </c>
      <c r="F571" s="195">
        <f t="shared" si="43"/>
        <v>3.4492283657765626</v>
      </c>
      <c r="G571" s="195">
        <f t="shared" si="43"/>
        <v>0.77543859649122804</v>
      </c>
      <c r="Q571" s="196">
        <f t="shared" si="44"/>
        <v>5.2899999999999316</v>
      </c>
      <c r="R571" s="201">
        <v>0.87368421052631584</v>
      </c>
      <c r="S571" s="201">
        <v>0.93858847789024036</v>
      </c>
      <c r="T571" s="201">
        <v>6.1411522109759614E-2</v>
      </c>
      <c r="U571" s="201">
        <v>3.4405383900173248</v>
      </c>
      <c r="V571" s="201">
        <v>0.77543859649122804</v>
      </c>
    </row>
    <row r="572" spans="1:22">
      <c r="A572" s="195">
        <f t="shared" si="40"/>
        <v>0.93869742249056387</v>
      </c>
      <c r="B572" s="195">
        <f t="shared" si="41"/>
        <v>0.93869742249056387</v>
      </c>
      <c r="C572" s="196">
        <f t="shared" si="42"/>
        <v>5.3099999999999312</v>
      </c>
      <c r="D572" s="195">
        <f t="shared" si="42"/>
        <v>0.87368421052631584</v>
      </c>
      <c r="E572" s="195">
        <f t="shared" si="43"/>
        <v>6.1302577509436025E-2</v>
      </c>
      <c r="F572" s="195">
        <f t="shared" si="43"/>
        <v>3.4572886737909352</v>
      </c>
      <c r="G572" s="195">
        <f t="shared" si="43"/>
        <v>0.77543859649122804</v>
      </c>
      <c r="Q572" s="196">
        <f t="shared" si="44"/>
        <v>5.2999999999999314</v>
      </c>
      <c r="R572" s="201">
        <v>0.87368421052631584</v>
      </c>
      <c r="S572" s="201">
        <v>0.93864845503413818</v>
      </c>
      <c r="T572" s="201">
        <v>6.1351544965861871E-2</v>
      </c>
      <c r="U572" s="201">
        <v>3.4492283657765626</v>
      </c>
      <c r="V572" s="201">
        <v>0.77543859649122804</v>
      </c>
    </row>
    <row r="573" spans="1:22">
      <c r="A573" s="195">
        <f t="shared" si="40"/>
        <v>0.93875473755687233</v>
      </c>
      <c r="B573" s="195">
        <f t="shared" si="41"/>
        <v>0.93875473755687233</v>
      </c>
      <c r="C573" s="196">
        <f t="shared" si="42"/>
        <v>5.319999999999931</v>
      </c>
      <c r="D573" s="195">
        <f t="shared" si="42"/>
        <v>0.8771929824561403</v>
      </c>
      <c r="E573" s="195">
        <f t="shared" si="43"/>
        <v>6.1245262443127592E-2</v>
      </c>
      <c r="F573" s="195">
        <f t="shared" si="43"/>
        <v>3.4659350524367043</v>
      </c>
      <c r="G573" s="195">
        <f t="shared" si="43"/>
        <v>0.77543859649122804</v>
      </c>
      <c r="Q573" s="196">
        <f t="shared" si="44"/>
        <v>5.3099999999999312</v>
      </c>
      <c r="R573" s="201">
        <v>0.87368421052631584</v>
      </c>
      <c r="S573" s="201">
        <v>0.93869742249056387</v>
      </c>
      <c r="T573" s="201">
        <v>6.1302577509436025E-2</v>
      </c>
      <c r="U573" s="201">
        <v>3.4572886737909352</v>
      </c>
      <c r="V573" s="201">
        <v>0.77543859649122804</v>
      </c>
    </row>
    <row r="574" spans="1:22">
      <c r="A574" s="195">
        <f t="shared" si="40"/>
        <v>0.93879778383684265</v>
      </c>
      <c r="B574" s="195">
        <f t="shared" si="41"/>
        <v>0.93879778383684265</v>
      </c>
      <c r="C574" s="196">
        <f t="shared" si="42"/>
        <v>5.3299999999999308</v>
      </c>
      <c r="D574" s="195">
        <f t="shared" si="42"/>
        <v>0.8771929824561403</v>
      </c>
      <c r="E574" s="195">
        <f t="shared" si="43"/>
        <v>6.1202216163157255E-2</v>
      </c>
      <c r="F574" s="195">
        <f t="shared" si="43"/>
        <v>3.4736416845442259</v>
      </c>
      <c r="G574" s="195">
        <f t="shared" si="43"/>
        <v>0.77543859649122804</v>
      </c>
      <c r="Q574" s="196">
        <f t="shared" si="44"/>
        <v>5.319999999999931</v>
      </c>
      <c r="R574" s="201">
        <v>0.8771929824561403</v>
      </c>
      <c r="S574" s="201">
        <v>0.93875473755687233</v>
      </c>
      <c r="T574" s="201">
        <v>6.1245262443127592E-2</v>
      </c>
      <c r="U574" s="201">
        <v>3.4659350524367043</v>
      </c>
      <c r="V574" s="201">
        <v>0.77543859649122804</v>
      </c>
    </row>
    <row r="575" spans="1:22">
      <c r="A575" s="195">
        <f t="shared" si="40"/>
        <v>0.93884338698846437</v>
      </c>
      <c r="B575" s="195">
        <f t="shared" si="41"/>
        <v>0.93884338698846437</v>
      </c>
      <c r="C575" s="196">
        <f t="shared" si="42"/>
        <v>5.3399999999999306</v>
      </c>
      <c r="D575" s="195">
        <f t="shared" si="42"/>
        <v>0.8771929824561403</v>
      </c>
      <c r="E575" s="195">
        <f t="shared" si="43"/>
        <v>6.1156613011535674E-2</v>
      </c>
      <c r="F575" s="195">
        <f t="shared" si="43"/>
        <v>3.4813553084340998</v>
      </c>
      <c r="G575" s="195">
        <f t="shared" si="43"/>
        <v>0.77543859649122804</v>
      </c>
      <c r="Q575" s="196">
        <f t="shared" si="44"/>
        <v>5.3299999999999308</v>
      </c>
      <c r="R575" s="201">
        <v>0.8771929824561403</v>
      </c>
      <c r="S575" s="201">
        <v>0.93879778383684265</v>
      </c>
      <c r="T575" s="201">
        <v>6.1202216163157255E-2</v>
      </c>
      <c r="U575" s="201">
        <v>3.4736416845442259</v>
      </c>
      <c r="V575" s="201">
        <v>0.77543859649122804</v>
      </c>
    </row>
    <row r="576" spans="1:22">
      <c r="A576" s="195">
        <f t="shared" si="40"/>
        <v>0.93889915875135677</v>
      </c>
      <c r="B576" s="195">
        <f t="shared" si="41"/>
        <v>0.93889915875135677</v>
      </c>
      <c r="C576" s="196">
        <f t="shared" si="42"/>
        <v>5.3499999999999304</v>
      </c>
      <c r="D576" s="195">
        <f t="shared" si="42"/>
        <v>0.8771929824561403</v>
      </c>
      <c r="E576" s="195">
        <f t="shared" si="43"/>
        <v>6.1100841248643227E-2</v>
      </c>
      <c r="F576" s="195">
        <f t="shared" si="43"/>
        <v>3.4900032303832842</v>
      </c>
      <c r="G576" s="195">
        <f t="shared" si="43"/>
        <v>0.77543859649122804</v>
      </c>
      <c r="Q576" s="196">
        <f t="shared" si="44"/>
        <v>5.3399999999999306</v>
      </c>
      <c r="R576" s="201">
        <v>0.8771929824561403</v>
      </c>
      <c r="S576" s="201">
        <v>0.93884338698846437</v>
      </c>
      <c r="T576" s="201">
        <v>6.1156613011535674E-2</v>
      </c>
      <c r="U576" s="201">
        <v>3.4813553084340998</v>
      </c>
      <c r="V576" s="201">
        <v>0.77543859649122804</v>
      </c>
    </row>
    <row r="577" spans="1:22">
      <c r="A577" s="195">
        <f t="shared" si="40"/>
        <v>0.93894518244107883</v>
      </c>
      <c r="B577" s="195">
        <f t="shared" si="41"/>
        <v>0.93894518244107883</v>
      </c>
      <c r="C577" s="196">
        <f t="shared" si="42"/>
        <v>5.3599999999999302</v>
      </c>
      <c r="D577" s="195">
        <f t="shared" si="42"/>
        <v>0.8771929824561403</v>
      </c>
      <c r="E577" s="195">
        <f t="shared" si="43"/>
        <v>6.1054817558921136E-2</v>
      </c>
      <c r="F577" s="195">
        <f t="shared" si="43"/>
        <v>3.4983520662241263</v>
      </c>
      <c r="G577" s="195">
        <f t="shared" si="43"/>
        <v>0.77543859649122804</v>
      </c>
      <c r="Q577" s="196">
        <f t="shared" si="44"/>
        <v>5.3499999999999304</v>
      </c>
      <c r="R577" s="201">
        <v>0.8771929824561403</v>
      </c>
      <c r="S577" s="201">
        <v>0.93889915875135677</v>
      </c>
      <c r="T577" s="201">
        <v>6.1100841248643227E-2</v>
      </c>
      <c r="U577" s="201">
        <v>3.4900032303832842</v>
      </c>
      <c r="V577" s="201">
        <v>0.77543859649122804</v>
      </c>
    </row>
    <row r="578" spans="1:22">
      <c r="A578" s="195">
        <f t="shared" si="40"/>
        <v>0.93899099586175061</v>
      </c>
      <c r="B578" s="195">
        <f t="shared" si="41"/>
        <v>0.93899099586175061</v>
      </c>
      <c r="C578" s="196">
        <f t="shared" si="42"/>
        <v>5.3699999999999299</v>
      </c>
      <c r="D578" s="195">
        <f t="shared" si="42"/>
        <v>0.8771929824561403</v>
      </c>
      <c r="E578" s="195">
        <f t="shared" si="43"/>
        <v>6.1009004138249279E-2</v>
      </c>
      <c r="F578" s="195">
        <f t="shared" si="43"/>
        <v>3.5064617874653101</v>
      </c>
      <c r="G578" s="195">
        <f t="shared" si="43"/>
        <v>0.77543859649122804</v>
      </c>
      <c r="Q578" s="196">
        <f t="shared" si="44"/>
        <v>5.3599999999999302</v>
      </c>
      <c r="R578" s="201">
        <v>0.8771929824561403</v>
      </c>
      <c r="S578" s="201">
        <v>0.93894518244107883</v>
      </c>
      <c r="T578" s="201">
        <v>6.1054817558921136E-2</v>
      </c>
      <c r="U578" s="201">
        <v>3.4983520662241263</v>
      </c>
      <c r="V578" s="201">
        <v>0.77543859649122804</v>
      </c>
    </row>
    <row r="579" spans="1:22">
      <c r="A579" s="195">
        <f t="shared" si="40"/>
        <v>0.93904676762464323</v>
      </c>
      <c r="B579" s="195">
        <f t="shared" si="41"/>
        <v>0.93904676762464323</v>
      </c>
      <c r="C579" s="196">
        <f t="shared" si="42"/>
        <v>5.3799999999999297</v>
      </c>
      <c r="D579" s="195">
        <f t="shared" si="42"/>
        <v>0.8771929824561403</v>
      </c>
      <c r="E579" s="195">
        <f t="shared" si="43"/>
        <v>6.0953232375356867E-2</v>
      </c>
      <c r="F579" s="195">
        <f t="shared" si="43"/>
        <v>3.515109709414499</v>
      </c>
      <c r="G579" s="195">
        <f t="shared" si="43"/>
        <v>0.77543859649122804</v>
      </c>
      <c r="Q579" s="196">
        <f t="shared" si="44"/>
        <v>5.3699999999999299</v>
      </c>
      <c r="R579" s="201">
        <v>0.8771929824561403</v>
      </c>
      <c r="S579" s="201">
        <v>0.93899099586175061</v>
      </c>
      <c r="T579" s="201">
        <v>6.1009004138249279E-2</v>
      </c>
      <c r="U579" s="201">
        <v>3.5064617874653101</v>
      </c>
      <c r="V579" s="201">
        <v>0.77543859649122804</v>
      </c>
    </row>
    <row r="580" spans="1:22">
      <c r="A580" s="195">
        <f t="shared" si="40"/>
        <v>0.9390925810453149</v>
      </c>
      <c r="B580" s="195">
        <f t="shared" si="41"/>
        <v>0.9390925810453149</v>
      </c>
      <c r="C580" s="196">
        <f t="shared" si="42"/>
        <v>5.3899999999999295</v>
      </c>
      <c r="D580" s="195">
        <f t="shared" si="42"/>
        <v>0.8771929824561403</v>
      </c>
      <c r="E580" s="195">
        <f t="shared" si="43"/>
        <v>6.0907418954685009E-2</v>
      </c>
      <c r="F580" s="195">
        <f t="shared" si="43"/>
        <v>3.5231731714646233</v>
      </c>
      <c r="G580" s="195">
        <f t="shared" si="43"/>
        <v>0.77543859649122804</v>
      </c>
      <c r="Q580" s="196">
        <f t="shared" si="44"/>
        <v>5.3799999999999297</v>
      </c>
      <c r="R580" s="201">
        <v>0.8771929824561403</v>
      </c>
      <c r="S580" s="201">
        <v>0.93904676762464323</v>
      </c>
      <c r="T580" s="201">
        <v>6.0953232375356867E-2</v>
      </c>
      <c r="U580" s="201">
        <v>3.515109709414499</v>
      </c>
      <c r="V580" s="201">
        <v>0.77543859649122804</v>
      </c>
    </row>
    <row r="581" spans="1:22">
      <c r="A581" s="195">
        <f t="shared" si="40"/>
        <v>0.93913839446598679</v>
      </c>
      <c r="B581" s="195">
        <f t="shared" si="41"/>
        <v>0.93913839446598679</v>
      </c>
      <c r="C581" s="196">
        <f t="shared" si="42"/>
        <v>5.3999999999999293</v>
      </c>
      <c r="D581" s="195">
        <f t="shared" si="42"/>
        <v>0.8771929824561403</v>
      </c>
      <c r="E581" s="195">
        <f t="shared" si="43"/>
        <v>6.0861605534013159E-2</v>
      </c>
      <c r="F581" s="195">
        <f t="shared" si="43"/>
        <v>3.531282892705808</v>
      </c>
      <c r="G581" s="195">
        <f t="shared" si="43"/>
        <v>0.77543859649122804</v>
      </c>
      <c r="Q581" s="196">
        <f t="shared" si="44"/>
        <v>5.3899999999999295</v>
      </c>
      <c r="R581" s="201">
        <v>0.8771929824561403</v>
      </c>
      <c r="S581" s="201">
        <v>0.9390925810453149</v>
      </c>
      <c r="T581" s="201">
        <v>6.0907418954685009E-2</v>
      </c>
      <c r="U581" s="201">
        <v>3.5231731714646233</v>
      </c>
      <c r="V581" s="201">
        <v>0.77543859649122804</v>
      </c>
    </row>
    <row r="582" spans="1:22">
      <c r="A582" s="195">
        <f t="shared" si="40"/>
        <v>0.93919118881912744</v>
      </c>
      <c r="B582" s="195">
        <f t="shared" si="41"/>
        <v>0.93919118881912744</v>
      </c>
      <c r="C582" s="196">
        <f t="shared" si="42"/>
        <v>5.4099999999999291</v>
      </c>
      <c r="D582" s="195">
        <f t="shared" si="42"/>
        <v>0.8771929824561403</v>
      </c>
      <c r="E582" s="195">
        <f t="shared" si="43"/>
        <v>6.0808811180872495E-2</v>
      </c>
      <c r="F582" s="195">
        <f t="shared" si="43"/>
        <v>3.5391778873610766</v>
      </c>
      <c r="G582" s="195">
        <f t="shared" si="43"/>
        <v>0.77543859649122804</v>
      </c>
      <c r="Q582" s="196">
        <f t="shared" si="44"/>
        <v>5.3999999999999293</v>
      </c>
      <c r="R582" s="201">
        <v>0.8771929824561403</v>
      </c>
      <c r="S582" s="201">
        <v>0.93913839446598679</v>
      </c>
      <c r="T582" s="201">
        <v>6.0861605534013159E-2</v>
      </c>
      <c r="U582" s="201">
        <v>3.531282892705808</v>
      </c>
      <c r="V582" s="201">
        <v>0.77543859649122804</v>
      </c>
    </row>
    <row r="583" spans="1:22">
      <c r="A583" s="195">
        <f t="shared" si="40"/>
        <v>0.93923700223979933</v>
      </c>
      <c r="B583" s="195">
        <f t="shared" si="41"/>
        <v>0.93923700223979933</v>
      </c>
      <c r="C583" s="196">
        <f t="shared" si="42"/>
        <v>5.4199999999999289</v>
      </c>
      <c r="D583" s="195">
        <f t="shared" si="42"/>
        <v>0.8771929824561403</v>
      </c>
      <c r="E583" s="195">
        <f t="shared" si="43"/>
        <v>6.0762997760200659E-2</v>
      </c>
      <c r="F583" s="195">
        <f t="shared" si="43"/>
        <v>3.5472413494112023</v>
      </c>
      <c r="G583" s="195">
        <f t="shared" si="43"/>
        <v>0.77543859649122804</v>
      </c>
      <c r="Q583" s="196">
        <f t="shared" si="44"/>
        <v>5.4099999999999291</v>
      </c>
      <c r="R583" s="201">
        <v>0.8771929824561403</v>
      </c>
      <c r="S583" s="201">
        <v>0.93919118881912744</v>
      </c>
      <c r="T583" s="201">
        <v>6.0808811180872495E-2</v>
      </c>
      <c r="U583" s="201">
        <v>3.5391778873610766</v>
      </c>
      <c r="V583" s="201">
        <v>0.77543859649122804</v>
      </c>
    </row>
    <row r="584" spans="1:22">
      <c r="A584" s="195">
        <f t="shared" si="40"/>
        <v>0.93929298427174202</v>
      </c>
      <c r="B584" s="195">
        <f t="shared" si="41"/>
        <v>0.93929298427174202</v>
      </c>
      <c r="C584" s="196">
        <f t="shared" si="42"/>
        <v>5.4299999999999287</v>
      </c>
      <c r="D584" s="195">
        <f t="shared" si="42"/>
        <v>0.8771929824561403</v>
      </c>
      <c r="E584" s="195">
        <f t="shared" si="43"/>
        <v>6.0707015728257964E-2</v>
      </c>
      <c r="F584" s="195">
        <f t="shared" si="43"/>
        <v>3.5561746451511045</v>
      </c>
      <c r="G584" s="195">
        <f t="shared" si="43"/>
        <v>0.77543859649122804</v>
      </c>
      <c r="Q584" s="196">
        <f t="shared" si="44"/>
        <v>5.4199999999999289</v>
      </c>
      <c r="R584" s="201">
        <v>0.8771929824561403</v>
      </c>
      <c r="S584" s="201">
        <v>0.93923700223979933</v>
      </c>
      <c r="T584" s="201">
        <v>6.0762997760200659E-2</v>
      </c>
      <c r="U584" s="201">
        <v>3.5472413494112023</v>
      </c>
      <c r="V584" s="201">
        <v>0.77543859649122804</v>
      </c>
    </row>
    <row r="585" spans="1:22">
      <c r="A585" s="195">
        <f t="shared" si="40"/>
        <v>0.93933879769241391</v>
      </c>
      <c r="B585" s="195">
        <f t="shared" si="41"/>
        <v>0.93933879769241391</v>
      </c>
      <c r="C585" s="196">
        <f t="shared" si="42"/>
        <v>5.4399999999999284</v>
      </c>
      <c r="D585" s="195">
        <f t="shared" si="42"/>
        <v>0.8771929824561403</v>
      </c>
      <c r="E585" s="195">
        <f t="shared" si="43"/>
        <v>6.0661202307586135E-2</v>
      </c>
      <c r="F585" s="195">
        <f t="shared" si="43"/>
        <v>3.5642843663922905</v>
      </c>
      <c r="G585" s="195">
        <f t="shared" si="43"/>
        <v>0.77543859649122804</v>
      </c>
      <c r="Q585" s="196">
        <f t="shared" si="44"/>
        <v>5.4299999999999287</v>
      </c>
      <c r="R585" s="201">
        <v>0.8771929824561403</v>
      </c>
      <c r="S585" s="201">
        <v>0.93929298427174202</v>
      </c>
      <c r="T585" s="201">
        <v>6.0707015728257964E-2</v>
      </c>
      <c r="U585" s="201">
        <v>3.5561746451511045</v>
      </c>
      <c r="V585" s="201">
        <v>0.77543859649122804</v>
      </c>
    </row>
    <row r="586" spans="1:22">
      <c r="A586" s="195">
        <f t="shared" si="40"/>
        <v>0.9393846111130858</v>
      </c>
      <c r="B586" s="195">
        <f t="shared" si="41"/>
        <v>0.9393846111130858</v>
      </c>
      <c r="C586" s="196">
        <f t="shared" si="42"/>
        <v>5.4499999999999282</v>
      </c>
      <c r="D586" s="195">
        <f t="shared" si="42"/>
        <v>0.8771929824561403</v>
      </c>
      <c r="E586" s="195">
        <f t="shared" si="43"/>
        <v>6.0615388886914291E-2</v>
      </c>
      <c r="F586" s="195">
        <f t="shared" si="43"/>
        <v>3.5723478284424148</v>
      </c>
      <c r="G586" s="195">
        <f t="shared" si="43"/>
        <v>0.77543859649122804</v>
      </c>
      <c r="Q586" s="196">
        <f t="shared" si="44"/>
        <v>5.4399999999999284</v>
      </c>
      <c r="R586" s="201">
        <v>0.8771929824561403</v>
      </c>
      <c r="S586" s="201">
        <v>0.93933879769241391</v>
      </c>
      <c r="T586" s="201">
        <v>6.0661202307586135E-2</v>
      </c>
      <c r="U586" s="201">
        <v>3.5642843663922905</v>
      </c>
      <c r="V586" s="201">
        <v>0.77543859649122804</v>
      </c>
    </row>
    <row r="587" spans="1:22">
      <c r="A587" s="195">
        <f t="shared" si="40"/>
        <v>0.93944038287597809</v>
      </c>
      <c r="B587" s="195">
        <f t="shared" si="41"/>
        <v>0.93944038287597809</v>
      </c>
      <c r="C587" s="196">
        <f t="shared" si="42"/>
        <v>5.459999999999928</v>
      </c>
      <c r="D587" s="195">
        <f t="shared" si="42"/>
        <v>0.8771929824561403</v>
      </c>
      <c r="E587" s="195">
        <f t="shared" si="43"/>
        <v>6.0559617124021844E-2</v>
      </c>
      <c r="F587" s="195">
        <f t="shared" si="43"/>
        <v>3.580995750391601</v>
      </c>
      <c r="G587" s="195">
        <f t="shared" si="43"/>
        <v>0.77543859649122804</v>
      </c>
      <c r="Q587" s="196">
        <f t="shared" si="44"/>
        <v>5.4499999999999282</v>
      </c>
      <c r="R587" s="201">
        <v>0.8771929824561403</v>
      </c>
      <c r="S587" s="201">
        <v>0.9393846111130858</v>
      </c>
      <c r="T587" s="201">
        <v>6.0615388886914291E-2</v>
      </c>
      <c r="U587" s="201">
        <v>3.5723478284424148</v>
      </c>
      <c r="V587" s="201">
        <v>0.77543859649122804</v>
      </c>
    </row>
    <row r="588" spans="1:22">
      <c r="A588" s="195">
        <f t="shared" si="40"/>
        <v>0.93948619629664998</v>
      </c>
      <c r="B588" s="195">
        <f t="shared" si="41"/>
        <v>0.93948619629664998</v>
      </c>
      <c r="C588" s="196">
        <f t="shared" si="42"/>
        <v>5.4699999999999278</v>
      </c>
      <c r="D588" s="195">
        <f t="shared" si="42"/>
        <v>0.8771929824561403</v>
      </c>
      <c r="E588" s="195">
        <f t="shared" si="43"/>
        <v>6.0513803703349987E-2</v>
      </c>
      <c r="F588" s="195">
        <f t="shared" si="43"/>
        <v>3.5891054716327875</v>
      </c>
      <c r="G588" s="195">
        <f t="shared" si="43"/>
        <v>0.77543859649122804</v>
      </c>
      <c r="Q588" s="196">
        <f t="shared" si="44"/>
        <v>5.459999999999928</v>
      </c>
      <c r="R588" s="201">
        <v>0.8771929824561403</v>
      </c>
      <c r="S588" s="201">
        <v>0.93944038287597809</v>
      </c>
      <c r="T588" s="201">
        <v>6.0559617124021844E-2</v>
      </c>
      <c r="U588" s="201">
        <v>3.580995750391601</v>
      </c>
      <c r="V588" s="201">
        <v>0.77543859649122804</v>
      </c>
    </row>
    <row r="589" spans="1:22">
      <c r="A589" s="195">
        <f t="shared" si="40"/>
        <v>0.93952903230757012</v>
      </c>
      <c r="B589" s="195">
        <f t="shared" si="41"/>
        <v>0.93952903230757012</v>
      </c>
      <c r="C589" s="196">
        <f t="shared" si="42"/>
        <v>5.4799999999999276</v>
      </c>
      <c r="D589" s="195">
        <f t="shared" si="42"/>
        <v>0.8771929824561403</v>
      </c>
      <c r="E589" s="195">
        <f t="shared" si="43"/>
        <v>6.0470967692429926E-2</v>
      </c>
      <c r="F589" s="195">
        <f t="shared" si="43"/>
        <v>3.5964160063889961</v>
      </c>
      <c r="G589" s="195">
        <f t="shared" si="43"/>
        <v>0.77543859649122804</v>
      </c>
      <c r="Q589" s="196">
        <f t="shared" si="44"/>
        <v>5.4699999999999278</v>
      </c>
      <c r="R589" s="201">
        <v>0.8771929824561403</v>
      </c>
      <c r="S589" s="201">
        <v>0.93948619629664998</v>
      </c>
      <c r="T589" s="201">
        <v>6.0513803703349987E-2</v>
      </c>
      <c r="U589" s="201">
        <v>3.5891054716327875</v>
      </c>
      <c r="V589" s="201">
        <v>0.77543859649122804</v>
      </c>
    </row>
    <row r="590" spans="1:22">
      <c r="A590" s="195">
        <f t="shared" si="40"/>
        <v>0.9395850143395128</v>
      </c>
      <c r="B590" s="195">
        <f t="shared" si="41"/>
        <v>0.9395850143395128</v>
      </c>
      <c r="C590" s="196">
        <f t="shared" si="42"/>
        <v>5.4899999999999274</v>
      </c>
      <c r="D590" s="195">
        <f t="shared" si="42"/>
        <v>0.8771929824561403</v>
      </c>
      <c r="E590" s="195">
        <f t="shared" si="43"/>
        <v>6.0414985660487232E-2</v>
      </c>
      <c r="F590" s="195">
        <f t="shared" si="43"/>
        <v>3.605349302128896</v>
      </c>
      <c r="G590" s="195">
        <f t="shared" si="43"/>
        <v>0.77543859649122804</v>
      </c>
      <c r="Q590" s="196">
        <f t="shared" si="44"/>
        <v>5.4799999999999276</v>
      </c>
      <c r="R590" s="201">
        <v>0.8771929824561403</v>
      </c>
      <c r="S590" s="201">
        <v>0.93952903230757012</v>
      </c>
      <c r="T590" s="201">
        <v>6.0470967692429926E-2</v>
      </c>
      <c r="U590" s="201">
        <v>3.5964160063889961</v>
      </c>
      <c r="V590" s="201">
        <v>0.77543859649122804</v>
      </c>
    </row>
    <row r="591" spans="1:22">
      <c r="A591" s="195">
        <f t="shared" si="40"/>
        <v>0.93963082776018469</v>
      </c>
      <c r="B591" s="195">
        <f t="shared" si="41"/>
        <v>0.93963082776018469</v>
      </c>
      <c r="C591" s="196">
        <f t="shared" si="42"/>
        <v>5.4999999999999272</v>
      </c>
      <c r="D591" s="195">
        <f t="shared" si="42"/>
        <v>0.8771929824561403</v>
      </c>
      <c r="E591" s="195">
        <f t="shared" si="43"/>
        <v>6.0369172239815361E-2</v>
      </c>
      <c r="F591" s="195">
        <f t="shared" si="43"/>
        <v>3.6134590233700821</v>
      </c>
      <c r="G591" s="195">
        <f t="shared" si="43"/>
        <v>0.77543859649122804</v>
      </c>
      <c r="Q591" s="196">
        <f t="shared" si="44"/>
        <v>5.4899999999999274</v>
      </c>
      <c r="R591" s="201">
        <v>0.8771929824561403</v>
      </c>
      <c r="S591" s="201">
        <v>0.9395850143395128</v>
      </c>
      <c r="T591" s="201">
        <v>6.0414985660487232E-2</v>
      </c>
      <c r="U591" s="201">
        <v>3.605349302128896</v>
      </c>
      <c r="V591" s="201">
        <v>0.77543859649122804</v>
      </c>
    </row>
    <row r="592" spans="1:22">
      <c r="A592" s="195">
        <f t="shared" si="40"/>
        <v>0.93967664118085636</v>
      </c>
      <c r="B592" s="195">
        <f t="shared" si="41"/>
        <v>0.93967664118085636</v>
      </c>
      <c r="C592" s="196">
        <f t="shared" si="42"/>
        <v>5.509999999999927</v>
      </c>
      <c r="D592" s="195">
        <f t="shared" si="42"/>
        <v>0.8771929824561403</v>
      </c>
      <c r="E592" s="195">
        <f t="shared" si="43"/>
        <v>6.0323358819143545E-2</v>
      </c>
      <c r="F592" s="195">
        <f t="shared" si="43"/>
        <v>3.6215224854202073</v>
      </c>
      <c r="G592" s="195">
        <f t="shared" si="43"/>
        <v>0.77543859649122804</v>
      </c>
      <c r="Q592" s="196">
        <f t="shared" si="44"/>
        <v>5.4999999999999272</v>
      </c>
      <c r="R592" s="201">
        <v>0.8771929824561403</v>
      </c>
      <c r="S592" s="201">
        <v>0.93963082776018469</v>
      </c>
      <c r="T592" s="201">
        <v>6.0369172239815361E-2</v>
      </c>
      <c r="U592" s="201">
        <v>3.6134590233700821</v>
      </c>
      <c r="V592" s="201">
        <v>0.77543859649122804</v>
      </c>
    </row>
    <row r="593" spans="1:22">
      <c r="A593" s="195">
        <f t="shared" si="40"/>
        <v>0.93973241294374898</v>
      </c>
      <c r="B593" s="195">
        <f t="shared" si="41"/>
        <v>0.93973241294374898</v>
      </c>
      <c r="C593" s="196">
        <f t="shared" si="42"/>
        <v>5.5199999999999267</v>
      </c>
      <c r="D593" s="195">
        <f t="shared" si="42"/>
        <v>0.8771929824561403</v>
      </c>
      <c r="E593" s="195">
        <f t="shared" si="43"/>
        <v>6.0267587056251098E-2</v>
      </c>
      <c r="F593" s="195">
        <f t="shared" si="43"/>
        <v>3.6301704073693939</v>
      </c>
      <c r="G593" s="195">
        <f t="shared" si="43"/>
        <v>0.77543859649122804</v>
      </c>
      <c r="Q593" s="196">
        <f t="shared" si="44"/>
        <v>5.509999999999927</v>
      </c>
      <c r="R593" s="201">
        <v>0.8771929824561403</v>
      </c>
      <c r="S593" s="201">
        <v>0.93967664118085636</v>
      </c>
      <c r="T593" s="201">
        <v>6.0323358819143545E-2</v>
      </c>
      <c r="U593" s="201">
        <v>3.6215224854202073</v>
      </c>
      <c r="V593" s="201">
        <v>0.77543859649122804</v>
      </c>
    </row>
    <row r="594" spans="1:22">
      <c r="A594" s="195">
        <f t="shared" si="40"/>
        <v>0.93977822636442065</v>
      </c>
      <c r="B594" s="195">
        <f t="shared" si="41"/>
        <v>0.93977822636442065</v>
      </c>
      <c r="C594" s="196">
        <f t="shared" si="42"/>
        <v>5.5299999999999265</v>
      </c>
      <c r="D594" s="195">
        <f t="shared" si="42"/>
        <v>0.8771929824561403</v>
      </c>
      <c r="E594" s="195">
        <f t="shared" si="43"/>
        <v>6.0221773635579262E-2</v>
      </c>
      <c r="F594" s="195">
        <f t="shared" si="43"/>
        <v>3.6382338694195173</v>
      </c>
      <c r="G594" s="195">
        <f t="shared" si="43"/>
        <v>0.77543859649122804</v>
      </c>
      <c r="Q594" s="196">
        <f t="shared" si="44"/>
        <v>5.5199999999999267</v>
      </c>
      <c r="R594" s="201">
        <v>0.8771929824561403</v>
      </c>
      <c r="S594" s="201">
        <v>0.93973241294374898</v>
      </c>
      <c r="T594" s="201">
        <v>6.0267587056251098E-2</v>
      </c>
      <c r="U594" s="201">
        <v>3.6301704073693939</v>
      </c>
      <c r="V594" s="201">
        <v>0.77543859649122804</v>
      </c>
    </row>
    <row r="595" spans="1:22">
      <c r="A595" s="195">
        <f t="shared" si="40"/>
        <v>0.93983399812731316</v>
      </c>
      <c r="B595" s="195">
        <f t="shared" si="41"/>
        <v>0.93983399812731316</v>
      </c>
      <c r="C595" s="196">
        <f t="shared" si="42"/>
        <v>5.5399999999999263</v>
      </c>
      <c r="D595" s="195">
        <f t="shared" si="42"/>
        <v>0.8771929824561403</v>
      </c>
      <c r="E595" s="195">
        <f t="shared" si="43"/>
        <v>6.0166001872686829E-2</v>
      </c>
      <c r="F595" s="195">
        <f t="shared" si="43"/>
        <v>3.6469280505597625</v>
      </c>
      <c r="G595" s="195">
        <f t="shared" si="43"/>
        <v>0.77543859649122804</v>
      </c>
      <c r="Q595" s="196">
        <f t="shared" si="44"/>
        <v>5.5299999999999265</v>
      </c>
      <c r="R595" s="201">
        <v>0.8771929824561403</v>
      </c>
      <c r="S595" s="201">
        <v>0.93977822636442065</v>
      </c>
      <c r="T595" s="201">
        <v>6.0221773635579262E-2</v>
      </c>
      <c r="U595" s="201">
        <v>3.6382338694195173</v>
      </c>
      <c r="V595" s="201">
        <v>0.77543859649122804</v>
      </c>
    </row>
    <row r="596" spans="1:22">
      <c r="A596" s="195">
        <f t="shared" si="40"/>
        <v>0.93987960127893477</v>
      </c>
      <c r="B596" s="195">
        <f t="shared" si="41"/>
        <v>0.93987960127893477</v>
      </c>
      <c r="C596" s="196">
        <f t="shared" si="42"/>
        <v>5.5499999999999261</v>
      </c>
      <c r="D596" s="195">
        <f t="shared" si="42"/>
        <v>0.8771929824561403</v>
      </c>
      <c r="E596" s="195">
        <f t="shared" si="43"/>
        <v>6.0120398721065268E-2</v>
      </c>
      <c r="F596" s="195">
        <f t="shared" si="43"/>
        <v>3.6546416744496373</v>
      </c>
      <c r="G596" s="195">
        <f t="shared" si="43"/>
        <v>0.77543859649122804</v>
      </c>
      <c r="Q596" s="196">
        <f t="shared" si="44"/>
        <v>5.5399999999999263</v>
      </c>
      <c r="R596" s="201">
        <v>0.8771929824561403</v>
      </c>
      <c r="S596" s="201">
        <v>0.93983399812731316</v>
      </c>
      <c r="T596" s="201">
        <v>6.0166001872686829E-2</v>
      </c>
      <c r="U596" s="201">
        <v>3.6469280505597625</v>
      </c>
      <c r="V596" s="201">
        <v>0.77543859649122804</v>
      </c>
    </row>
    <row r="597" spans="1:22">
      <c r="A597" s="195">
        <f t="shared" si="40"/>
        <v>0.93992285782795537</v>
      </c>
      <c r="B597" s="195">
        <f t="shared" si="41"/>
        <v>0.93992285782795537</v>
      </c>
      <c r="C597" s="196">
        <f t="shared" si="42"/>
        <v>5.5599999999999259</v>
      </c>
      <c r="D597" s="195">
        <f t="shared" si="42"/>
        <v>0.8771929824561403</v>
      </c>
      <c r="E597" s="195">
        <f t="shared" si="43"/>
        <v>6.0077142172044622E-2</v>
      </c>
      <c r="F597" s="195">
        <f t="shared" si="43"/>
        <v>3.662587421156815</v>
      </c>
      <c r="G597" s="195">
        <f t="shared" si="43"/>
        <v>0.77543859649122804</v>
      </c>
      <c r="Q597" s="196">
        <f t="shared" si="44"/>
        <v>5.5499999999999261</v>
      </c>
      <c r="R597" s="201">
        <v>0.8771929824561403</v>
      </c>
      <c r="S597" s="201">
        <v>0.93987960127893477</v>
      </c>
      <c r="T597" s="201">
        <v>6.0120398721065268E-2</v>
      </c>
      <c r="U597" s="201">
        <v>3.6546416744496373</v>
      </c>
      <c r="V597" s="201">
        <v>0.77543859649122804</v>
      </c>
    </row>
    <row r="598" spans="1:22">
      <c r="A598" s="195">
        <f t="shared" si="40"/>
        <v>0.93997862959084777</v>
      </c>
      <c r="B598" s="195">
        <f t="shared" si="41"/>
        <v>0.93997862959084777</v>
      </c>
      <c r="C598" s="196">
        <f t="shared" si="42"/>
        <v>5.5699999999999257</v>
      </c>
      <c r="D598" s="195">
        <f t="shared" si="42"/>
        <v>0.8771929824561403</v>
      </c>
      <c r="E598" s="195">
        <f t="shared" si="43"/>
        <v>6.0021370409152217E-2</v>
      </c>
      <c r="F598" s="195">
        <f t="shared" si="43"/>
        <v>3.671281602297058</v>
      </c>
      <c r="G598" s="195">
        <f t="shared" si="43"/>
        <v>0.77543859649122804</v>
      </c>
      <c r="Q598" s="196">
        <f t="shared" si="44"/>
        <v>5.5599999999999259</v>
      </c>
      <c r="R598" s="201">
        <v>0.8771929824561403</v>
      </c>
      <c r="S598" s="201">
        <v>0.93992285782795537</v>
      </c>
      <c r="T598" s="201">
        <v>6.0077142172044622E-2</v>
      </c>
      <c r="U598" s="201">
        <v>3.662587421156815</v>
      </c>
      <c r="V598" s="201">
        <v>0.77543859649122804</v>
      </c>
    </row>
    <row r="599" spans="1:22">
      <c r="A599" s="195">
        <f t="shared" si="40"/>
        <v>0.94002444301151966</v>
      </c>
      <c r="B599" s="195">
        <f t="shared" si="41"/>
        <v>0.94002444301151966</v>
      </c>
      <c r="C599" s="196">
        <f t="shared" si="42"/>
        <v>5.5799999999999255</v>
      </c>
      <c r="D599" s="195">
        <f t="shared" si="42"/>
        <v>0.8771929824561403</v>
      </c>
      <c r="E599" s="195">
        <f t="shared" si="43"/>
        <v>5.9975556988480366E-2</v>
      </c>
      <c r="F599" s="195">
        <f t="shared" si="43"/>
        <v>3.6793450643471832</v>
      </c>
      <c r="G599" s="195">
        <f t="shared" si="43"/>
        <v>0.77543859649122804</v>
      </c>
      <c r="Q599" s="196">
        <f t="shared" si="44"/>
        <v>5.5699999999999257</v>
      </c>
      <c r="R599" s="201">
        <v>0.8771929824561403</v>
      </c>
      <c r="S599" s="201">
        <v>0.93997862959084777</v>
      </c>
      <c r="T599" s="201">
        <v>6.0021370409152217E-2</v>
      </c>
      <c r="U599" s="201">
        <v>3.671281602297058</v>
      </c>
      <c r="V599" s="201">
        <v>0.77543859649122804</v>
      </c>
    </row>
    <row r="600" spans="1:22">
      <c r="A600" s="195">
        <f t="shared" si="40"/>
        <v>0.94007025643219155</v>
      </c>
      <c r="B600" s="195">
        <f t="shared" si="41"/>
        <v>0.94007025643219155</v>
      </c>
      <c r="C600" s="196">
        <f t="shared" si="42"/>
        <v>5.5899999999999253</v>
      </c>
      <c r="D600" s="195">
        <f t="shared" si="42"/>
        <v>0.8771929824561403</v>
      </c>
      <c r="E600" s="195">
        <f t="shared" si="43"/>
        <v>5.992974356780853E-2</v>
      </c>
      <c r="F600" s="195">
        <f t="shared" si="43"/>
        <v>3.6874085263973111</v>
      </c>
      <c r="G600" s="195">
        <f t="shared" si="43"/>
        <v>0.77543859649122804</v>
      </c>
      <c r="Q600" s="196">
        <f t="shared" si="44"/>
        <v>5.5799999999999255</v>
      </c>
      <c r="R600" s="201">
        <v>0.8771929824561403</v>
      </c>
      <c r="S600" s="201">
        <v>0.94002444301151966</v>
      </c>
      <c r="T600" s="201">
        <v>5.9975556988480366E-2</v>
      </c>
      <c r="U600" s="201">
        <v>3.6793450643471832</v>
      </c>
      <c r="V600" s="201">
        <v>0.77543859649122804</v>
      </c>
    </row>
    <row r="601" spans="1:22">
      <c r="A601" s="195">
        <f t="shared" si="40"/>
        <v>0.94012602819508384</v>
      </c>
      <c r="B601" s="195">
        <f t="shared" si="41"/>
        <v>0.94012602819508384</v>
      </c>
      <c r="C601" s="196">
        <f t="shared" si="42"/>
        <v>5.599999999999925</v>
      </c>
      <c r="D601" s="195">
        <f t="shared" si="42"/>
        <v>0.8771929824561403</v>
      </c>
      <c r="E601" s="195">
        <f t="shared" si="43"/>
        <v>5.9873971804916083E-2</v>
      </c>
      <c r="F601" s="195">
        <f t="shared" si="43"/>
        <v>3.6960564483464973</v>
      </c>
      <c r="G601" s="195">
        <f t="shared" si="43"/>
        <v>0.77543859649122804</v>
      </c>
      <c r="Q601" s="196">
        <f t="shared" si="44"/>
        <v>5.5899999999999253</v>
      </c>
      <c r="R601" s="201">
        <v>0.8771929824561403</v>
      </c>
      <c r="S601" s="201">
        <v>0.94007025643219155</v>
      </c>
      <c r="T601" s="201">
        <v>5.992974356780853E-2</v>
      </c>
      <c r="U601" s="201">
        <v>3.6874085263973111</v>
      </c>
      <c r="V601" s="201">
        <v>0.77543859649122804</v>
      </c>
    </row>
    <row r="602" spans="1:22">
      <c r="A602" s="195">
        <f t="shared" si="40"/>
        <v>0.94017184161575573</v>
      </c>
      <c r="B602" s="195">
        <f t="shared" si="41"/>
        <v>0.94017184161575573</v>
      </c>
      <c r="C602" s="196">
        <f t="shared" si="42"/>
        <v>5.6099999999999248</v>
      </c>
      <c r="D602" s="195">
        <f t="shared" si="42"/>
        <v>0.8771929824561403</v>
      </c>
      <c r="E602" s="195">
        <f t="shared" si="43"/>
        <v>5.982815838424424E-2</v>
      </c>
      <c r="F602" s="195">
        <f t="shared" si="43"/>
        <v>3.7041661695876811</v>
      </c>
      <c r="G602" s="195">
        <f t="shared" si="43"/>
        <v>0.77543859649122804</v>
      </c>
      <c r="Q602" s="196">
        <f t="shared" si="44"/>
        <v>5.599999999999925</v>
      </c>
      <c r="R602" s="201">
        <v>0.8771929824561403</v>
      </c>
      <c r="S602" s="201">
        <v>0.94012602819508384</v>
      </c>
      <c r="T602" s="201">
        <v>5.9873971804916083E-2</v>
      </c>
      <c r="U602" s="201">
        <v>3.6960564483464973</v>
      </c>
      <c r="V602" s="201">
        <v>0.77543859649122804</v>
      </c>
    </row>
    <row r="603" spans="1:22">
      <c r="A603" s="195">
        <f t="shared" si="40"/>
        <v>0.94021744476737734</v>
      </c>
      <c r="B603" s="195">
        <f t="shared" si="41"/>
        <v>0.94021744476737734</v>
      </c>
      <c r="C603" s="196">
        <f t="shared" si="42"/>
        <v>5.6199999999999246</v>
      </c>
      <c r="D603" s="195">
        <f t="shared" si="42"/>
        <v>0.8771929824561403</v>
      </c>
      <c r="E603" s="195">
        <f t="shared" si="43"/>
        <v>5.9782555232622644E-2</v>
      </c>
      <c r="F603" s="195">
        <f t="shared" si="43"/>
        <v>3.7118797934775531</v>
      </c>
      <c r="G603" s="195">
        <f t="shared" si="43"/>
        <v>0.77543859649122804</v>
      </c>
      <c r="Q603" s="196">
        <f t="shared" si="44"/>
        <v>5.6099999999999248</v>
      </c>
      <c r="R603" s="201">
        <v>0.8771929824561403</v>
      </c>
      <c r="S603" s="201">
        <v>0.94017184161575573</v>
      </c>
      <c r="T603" s="201">
        <v>5.982815838424424E-2</v>
      </c>
      <c r="U603" s="201">
        <v>3.7041661695876811</v>
      </c>
      <c r="V603" s="201">
        <v>0.77543859649122804</v>
      </c>
    </row>
    <row r="604" spans="1:22">
      <c r="A604" s="195">
        <f t="shared" si="40"/>
        <v>0.94027065965861856</v>
      </c>
      <c r="B604" s="195">
        <f t="shared" si="41"/>
        <v>0.94027065965861856</v>
      </c>
      <c r="C604" s="196">
        <f t="shared" si="42"/>
        <v>5.6299999999999244</v>
      </c>
      <c r="D604" s="195">
        <f t="shared" si="42"/>
        <v>0.8771929824561403</v>
      </c>
      <c r="E604" s="195">
        <f t="shared" si="43"/>
        <v>5.9729340341381464E-2</v>
      </c>
      <c r="F604" s="195">
        <f t="shared" si="43"/>
        <v>3.7204100000837954</v>
      </c>
      <c r="G604" s="195">
        <f t="shared" si="43"/>
        <v>0.77543859649122804</v>
      </c>
      <c r="Q604" s="196">
        <f t="shared" si="44"/>
        <v>5.6199999999999246</v>
      </c>
      <c r="R604" s="201">
        <v>0.8771929824561403</v>
      </c>
      <c r="S604" s="201">
        <v>0.94021744476737734</v>
      </c>
      <c r="T604" s="201">
        <v>5.9782555232622644E-2</v>
      </c>
      <c r="U604" s="201">
        <v>3.7118797934775531</v>
      </c>
      <c r="V604" s="201">
        <v>0.77543859649122804</v>
      </c>
    </row>
    <row r="605" spans="1:22">
      <c r="A605" s="195">
        <f t="shared" si="40"/>
        <v>0.94031647307929034</v>
      </c>
      <c r="B605" s="195">
        <f t="shared" si="41"/>
        <v>0.94031647307929034</v>
      </c>
      <c r="C605" s="196">
        <f t="shared" si="42"/>
        <v>5.6399999999999242</v>
      </c>
      <c r="D605" s="195">
        <f t="shared" si="42"/>
        <v>0.8771929824561403</v>
      </c>
      <c r="E605" s="195">
        <f t="shared" si="43"/>
        <v>5.9683526920709627E-2</v>
      </c>
      <c r="F605" s="195">
        <f t="shared" si="43"/>
        <v>3.7285197213249761</v>
      </c>
      <c r="G605" s="195">
        <f t="shared" si="43"/>
        <v>0.77543859649122804</v>
      </c>
      <c r="Q605" s="196">
        <f t="shared" si="44"/>
        <v>5.6299999999999244</v>
      </c>
      <c r="R605" s="201">
        <v>0.8771929824561403</v>
      </c>
      <c r="S605" s="201">
        <v>0.94027065965861856</v>
      </c>
      <c r="T605" s="201">
        <v>5.9729340341381464E-2</v>
      </c>
      <c r="U605" s="201">
        <v>3.7204100000837954</v>
      </c>
      <c r="V605" s="201">
        <v>0.77543859649122804</v>
      </c>
    </row>
    <row r="606" spans="1:22">
      <c r="A606" s="195">
        <f t="shared" si="40"/>
        <v>0.94037224484218285</v>
      </c>
      <c r="B606" s="195">
        <f t="shared" si="41"/>
        <v>0.94037224484218285</v>
      </c>
      <c r="C606" s="196">
        <f t="shared" si="42"/>
        <v>5.649999999999924</v>
      </c>
      <c r="D606" s="195">
        <f t="shared" si="42"/>
        <v>0.8771929824561403</v>
      </c>
      <c r="E606" s="195">
        <f t="shared" si="43"/>
        <v>5.9627755157817208E-2</v>
      </c>
      <c r="F606" s="195">
        <f t="shared" si="43"/>
        <v>3.737167643274165</v>
      </c>
      <c r="G606" s="195">
        <f t="shared" si="43"/>
        <v>0.77543859649122804</v>
      </c>
      <c r="Q606" s="196">
        <f t="shared" si="44"/>
        <v>5.6399999999999242</v>
      </c>
      <c r="R606" s="201">
        <v>0.8771929824561403</v>
      </c>
      <c r="S606" s="201">
        <v>0.94031647307929034</v>
      </c>
      <c r="T606" s="201">
        <v>5.9683526920709627E-2</v>
      </c>
      <c r="U606" s="201">
        <v>3.7285197213249761</v>
      </c>
      <c r="V606" s="201">
        <v>0.77543859649122804</v>
      </c>
    </row>
    <row r="607" spans="1:22">
      <c r="A607" s="195">
        <f t="shared" si="40"/>
        <v>0.94041805826285474</v>
      </c>
      <c r="B607" s="195">
        <f t="shared" si="41"/>
        <v>0.94041805826285474</v>
      </c>
      <c r="C607" s="196">
        <f t="shared" si="42"/>
        <v>5.6599999999999238</v>
      </c>
      <c r="D607" s="195">
        <f t="shared" si="42"/>
        <v>0.8771929824561403</v>
      </c>
      <c r="E607" s="195">
        <f t="shared" si="43"/>
        <v>5.9581941737145365E-2</v>
      </c>
      <c r="F607" s="195">
        <f t="shared" si="43"/>
        <v>3.7452311053242919</v>
      </c>
      <c r="G607" s="195">
        <f t="shared" si="43"/>
        <v>0.77543859649122804</v>
      </c>
      <c r="Q607" s="196">
        <f t="shared" si="44"/>
        <v>5.649999999999924</v>
      </c>
      <c r="R607" s="201">
        <v>0.8771929824561403</v>
      </c>
      <c r="S607" s="201">
        <v>0.94037224484218285</v>
      </c>
      <c r="T607" s="201">
        <v>5.9627755157817208E-2</v>
      </c>
      <c r="U607" s="201">
        <v>3.737167643274165</v>
      </c>
      <c r="V607" s="201">
        <v>0.77543859649122804</v>
      </c>
    </row>
    <row r="608" spans="1:22">
      <c r="A608" s="195">
        <f t="shared" si="40"/>
        <v>0.94046387168352641</v>
      </c>
      <c r="B608" s="195">
        <f t="shared" si="41"/>
        <v>0.94046387168352641</v>
      </c>
      <c r="C608" s="196">
        <f t="shared" si="42"/>
        <v>5.6699999999999235</v>
      </c>
      <c r="D608" s="195">
        <f t="shared" si="42"/>
        <v>0.8771929824561403</v>
      </c>
      <c r="E608" s="195">
        <f t="shared" si="43"/>
        <v>5.9536128316473508E-2</v>
      </c>
      <c r="F608" s="195">
        <f t="shared" si="43"/>
        <v>3.753340826565474</v>
      </c>
      <c r="G608" s="195">
        <f t="shared" si="43"/>
        <v>0.77894736842105261</v>
      </c>
      <c r="Q608" s="196">
        <f t="shared" si="44"/>
        <v>5.6599999999999238</v>
      </c>
      <c r="R608" s="201">
        <v>0.8771929824561403</v>
      </c>
      <c r="S608" s="201">
        <v>0.94041805826285474</v>
      </c>
      <c r="T608" s="201">
        <v>5.9581941737145365E-2</v>
      </c>
      <c r="U608" s="201">
        <v>3.7452311053242919</v>
      </c>
      <c r="V608" s="201">
        <v>0.77543859649122804</v>
      </c>
    </row>
    <row r="609" spans="1:22">
      <c r="A609" s="195">
        <f t="shared" si="40"/>
        <v>0.94051964344641892</v>
      </c>
      <c r="B609" s="195">
        <f t="shared" si="41"/>
        <v>0.94051964344641892</v>
      </c>
      <c r="C609" s="196">
        <f t="shared" si="42"/>
        <v>5.6799999999999233</v>
      </c>
      <c r="D609" s="195">
        <f t="shared" si="42"/>
        <v>0.8771929824561403</v>
      </c>
      <c r="E609" s="195">
        <f t="shared" si="43"/>
        <v>5.9480356553581082E-2</v>
      </c>
      <c r="F609" s="195">
        <f t="shared" si="43"/>
        <v>3.7619887485146606</v>
      </c>
      <c r="G609" s="195">
        <f t="shared" si="43"/>
        <v>0.77894736842105261</v>
      </c>
      <c r="Q609" s="196">
        <f t="shared" si="44"/>
        <v>5.6699999999999235</v>
      </c>
      <c r="R609" s="201">
        <v>0.8771929824561403</v>
      </c>
      <c r="S609" s="201">
        <v>0.94046387168352641</v>
      </c>
      <c r="T609" s="201">
        <v>5.9536128316473508E-2</v>
      </c>
      <c r="U609" s="201">
        <v>3.753340826565474</v>
      </c>
      <c r="V609" s="201">
        <v>0.77894736842105261</v>
      </c>
    </row>
    <row r="610" spans="1:22">
      <c r="A610" s="195">
        <f t="shared" si="40"/>
        <v>0.94056545686709081</v>
      </c>
      <c r="B610" s="195">
        <f t="shared" si="41"/>
        <v>0.94056545686709081</v>
      </c>
      <c r="C610" s="196">
        <f t="shared" si="42"/>
        <v>5.6899999999999231</v>
      </c>
      <c r="D610" s="195">
        <f t="shared" si="42"/>
        <v>0.8771929824561403</v>
      </c>
      <c r="E610" s="195">
        <f t="shared" si="43"/>
        <v>5.9434543132909252E-2</v>
      </c>
      <c r="F610" s="195">
        <f t="shared" si="43"/>
        <v>3.7699877461952478</v>
      </c>
      <c r="G610" s="195">
        <f t="shared" si="43"/>
        <v>0.77894736842105261</v>
      </c>
      <c r="Q610" s="196">
        <f t="shared" si="44"/>
        <v>5.6799999999999233</v>
      </c>
      <c r="R610" s="201">
        <v>0.8771929824561403</v>
      </c>
      <c r="S610" s="201">
        <v>0.94051964344641892</v>
      </c>
      <c r="T610" s="201">
        <v>5.9480356553581082E-2</v>
      </c>
      <c r="U610" s="201">
        <v>3.7619887485146606</v>
      </c>
      <c r="V610" s="201">
        <v>0.77894736842105261</v>
      </c>
    </row>
    <row r="611" spans="1:22">
      <c r="A611" s="195">
        <f t="shared" si="40"/>
        <v>0.94061127028776259</v>
      </c>
      <c r="B611" s="195">
        <f t="shared" si="41"/>
        <v>0.94061127028776259</v>
      </c>
      <c r="C611" s="196">
        <f t="shared" si="42"/>
        <v>5.6999999999999229</v>
      </c>
      <c r="D611" s="195">
        <f t="shared" si="42"/>
        <v>0.8771929824561403</v>
      </c>
      <c r="E611" s="195">
        <f t="shared" si="43"/>
        <v>5.9388729712237374E-2</v>
      </c>
      <c r="F611" s="195">
        <f t="shared" si="43"/>
        <v>3.7780512082453734</v>
      </c>
      <c r="G611" s="195">
        <f t="shared" si="43"/>
        <v>0.77894736842105261</v>
      </c>
      <c r="Q611" s="196">
        <f t="shared" si="44"/>
        <v>5.6899999999999231</v>
      </c>
      <c r="R611" s="201">
        <v>0.8771929824561403</v>
      </c>
      <c r="S611" s="201">
        <v>0.94056545686709081</v>
      </c>
      <c r="T611" s="201">
        <v>5.9434543132909252E-2</v>
      </c>
      <c r="U611" s="201">
        <v>3.7699877461952478</v>
      </c>
      <c r="V611" s="201">
        <v>0.77894736842105261</v>
      </c>
    </row>
    <row r="612" spans="1:22">
      <c r="A612" s="195">
        <f t="shared" si="40"/>
        <v>0.94066427490995352</v>
      </c>
      <c r="B612" s="195">
        <f t="shared" si="41"/>
        <v>0.94066427490995352</v>
      </c>
      <c r="C612" s="196">
        <f t="shared" si="42"/>
        <v>5.7099999999999227</v>
      </c>
      <c r="D612" s="195">
        <f t="shared" si="42"/>
        <v>0.8771929824561403</v>
      </c>
      <c r="E612" s="195">
        <f t="shared" si="43"/>
        <v>5.9335725090046448E-2</v>
      </c>
      <c r="F612" s="195">
        <f t="shared" si="43"/>
        <v>3.7863423002519543</v>
      </c>
      <c r="G612" s="195">
        <f t="shared" si="43"/>
        <v>0.77894736842105261</v>
      </c>
      <c r="Q612" s="196">
        <f t="shared" si="44"/>
        <v>5.6999999999999229</v>
      </c>
      <c r="R612" s="201">
        <v>0.8771929824561403</v>
      </c>
      <c r="S612" s="201">
        <v>0.94061127028776259</v>
      </c>
      <c r="T612" s="201">
        <v>5.9388729712237374E-2</v>
      </c>
      <c r="U612" s="201">
        <v>3.7780512082453734</v>
      </c>
      <c r="V612" s="201">
        <v>0.77894736842105261</v>
      </c>
    </row>
    <row r="613" spans="1:22">
      <c r="A613" s="195">
        <f t="shared" si="40"/>
        <v>0.94071008833062542</v>
      </c>
      <c r="B613" s="195">
        <f t="shared" si="41"/>
        <v>0.94071008833062542</v>
      </c>
      <c r="C613" s="196">
        <f t="shared" si="42"/>
        <v>5.7199999999999225</v>
      </c>
      <c r="D613" s="195">
        <f t="shared" si="42"/>
        <v>0.8771929824561403</v>
      </c>
      <c r="E613" s="195">
        <f t="shared" si="43"/>
        <v>5.9289911669374619E-2</v>
      </c>
      <c r="F613" s="195">
        <f t="shared" si="43"/>
        <v>3.7944057623020817</v>
      </c>
      <c r="G613" s="195">
        <f t="shared" si="43"/>
        <v>0.77894736842105261</v>
      </c>
      <c r="Q613" s="196">
        <f t="shared" si="44"/>
        <v>5.7099999999999227</v>
      </c>
      <c r="R613" s="201">
        <v>0.8771929824561403</v>
      </c>
      <c r="S613" s="201">
        <v>0.94066427490995352</v>
      </c>
      <c r="T613" s="201">
        <v>5.9335725090046448E-2</v>
      </c>
      <c r="U613" s="201">
        <v>3.7863423002519543</v>
      </c>
      <c r="V613" s="201">
        <v>0.77894736842105261</v>
      </c>
    </row>
    <row r="614" spans="1:22">
      <c r="A614" s="195">
        <f t="shared" si="40"/>
        <v>0.9407658600935177</v>
      </c>
      <c r="B614" s="195">
        <f t="shared" si="41"/>
        <v>0.9407658600935177</v>
      </c>
      <c r="C614" s="196">
        <f t="shared" si="42"/>
        <v>5.7299999999999223</v>
      </c>
      <c r="D614" s="195">
        <f t="shared" si="42"/>
        <v>0.8771929824561403</v>
      </c>
      <c r="E614" s="195">
        <f t="shared" si="43"/>
        <v>5.9234139906482179E-2</v>
      </c>
      <c r="F614" s="195">
        <f t="shared" si="43"/>
        <v>3.8030536842512648</v>
      </c>
      <c r="G614" s="195">
        <f t="shared" si="43"/>
        <v>0.77894736842105261</v>
      </c>
      <c r="Q614" s="196">
        <f t="shared" si="44"/>
        <v>5.7199999999999225</v>
      </c>
      <c r="R614" s="201">
        <v>0.8771929824561403</v>
      </c>
      <c r="S614" s="201">
        <v>0.94071008833062542</v>
      </c>
      <c r="T614" s="201">
        <v>5.9289911669374619E-2</v>
      </c>
      <c r="U614" s="201">
        <v>3.7944057623020817</v>
      </c>
      <c r="V614" s="201">
        <v>0.77894736842105261</v>
      </c>
    </row>
    <row r="615" spans="1:22">
      <c r="A615" s="195">
        <f t="shared" si="40"/>
        <v>0.94081167351418959</v>
      </c>
      <c r="B615" s="195">
        <f t="shared" si="41"/>
        <v>0.94081167351418959</v>
      </c>
      <c r="C615" s="196">
        <f t="shared" si="42"/>
        <v>5.7399999999999221</v>
      </c>
      <c r="D615" s="195">
        <f t="shared" si="42"/>
        <v>0.8771929824561403</v>
      </c>
      <c r="E615" s="195">
        <f t="shared" si="43"/>
        <v>5.9188326485810336E-2</v>
      </c>
      <c r="F615" s="195">
        <f t="shared" si="43"/>
        <v>3.8111634054924513</v>
      </c>
      <c r="G615" s="195">
        <f t="shared" si="43"/>
        <v>0.77894736842105261</v>
      </c>
      <c r="Q615" s="196">
        <f t="shared" si="44"/>
        <v>5.7299999999999223</v>
      </c>
      <c r="R615" s="201">
        <v>0.8771929824561403</v>
      </c>
      <c r="S615" s="201">
        <v>0.9407658600935177</v>
      </c>
      <c r="T615" s="201">
        <v>5.9234139906482179E-2</v>
      </c>
      <c r="U615" s="201">
        <v>3.8030536842512648</v>
      </c>
      <c r="V615" s="201">
        <v>0.77894736842105261</v>
      </c>
    </row>
    <row r="616" spans="1:22">
      <c r="A616" s="195">
        <f t="shared" si="40"/>
        <v>0.94085748693486149</v>
      </c>
      <c r="B616" s="195">
        <f t="shared" si="41"/>
        <v>0.94085748693486149</v>
      </c>
      <c r="C616" s="196">
        <f t="shared" si="42"/>
        <v>5.7499999999999218</v>
      </c>
      <c r="D616" s="195">
        <f t="shared" si="42"/>
        <v>0.8771929824561403</v>
      </c>
      <c r="E616" s="195">
        <f t="shared" si="43"/>
        <v>5.9142513065138506E-2</v>
      </c>
      <c r="F616" s="195">
        <f t="shared" si="43"/>
        <v>3.8192268675425765</v>
      </c>
      <c r="G616" s="195">
        <f t="shared" si="43"/>
        <v>0.77894736842105261</v>
      </c>
      <c r="Q616" s="196">
        <f t="shared" si="44"/>
        <v>5.7399999999999221</v>
      </c>
      <c r="R616" s="201">
        <v>0.8771929824561403</v>
      </c>
      <c r="S616" s="201">
        <v>0.94081167351418959</v>
      </c>
      <c r="T616" s="201">
        <v>5.9188326485810336E-2</v>
      </c>
      <c r="U616" s="201">
        <v>3.8111634054924513</v>
      </c>
      <c r="V616" s="201">
        <v>0.77894736842105261</v>
      </c>
    </row>
    <row r="617" spans="1:22">
      <c r="A617" s="195">
        <f t="shared" ref="A617:A680" si="45">S618</f>
        <v>0.94091325869775388</v>
      </c>
      <c r="B617" s="195">
        <f t="shared" ref="B617:B680" si="46">S618</f>
        <v>0.94091325869775388</v>
      </c>
      <c r="C617" s="196">
        <f t="shared" ref="C617:D680" si="47">Q618</f>
        <v>5.7599999999999216</v>
      </c>
      <c r="D617" s="195">
        <f t="shared" si="47"/>
        <v>0.8771929824561403</v>
      </c>
      <c r="E617" s="195">
        <f t="shared" ref="E617:G680" si="48">T618</f>
        <v>5.9086741302246094E-2</v>
      </c>
      <c r="F617" s="195">
        <f t="shared" si="48"/>
        <v>3.8278103251222251</v>
      </c>
      <c r="G617" s="195">
        <f t="shared" si="48"/>
        <v>0.77894736842105261</v>
      </c>
      <c r="Q617" s="196">
        <f t="shared" si="44"/>
        <v>5.7499999999999218</v>
      </c>
      <c r="R617" s="201">
        <v>0.8771929824561403</v>
      </c>
      <c r="S617" s="201">
        <v>0.94085748693486149</v>
      </c>
      <c r="T617" s="201">
        <v>5.9142513065138506E-2</v>
      </c>
      <c r="U617" s="201">
        <v>3.8192268675425765</v>
      </c>
      <c r="V617" s="201">
        <v>0.77894736842105261</v>
      </c>
    </row>
    <row r="618" spans="1:22">
      <c r="A618" s="195">
        <f t="shared" si="45"/>
        <v>0.94095907211842578</v>
      </c>
      <c r="B618" s="195">
        <f t="shared" si="46"/>
        <v>0.94095907211842578</v>
      </c>
      <c r="C618" s="196">
        <f t="shared" si="47"/>
        <v>5.7699999999999214</v>
      </c>
      <c r="D618" s="195">
        <f t="shared" si="47"/>
        <v>0.8771929824561403</v>
      </c>
      <c r="E618" s="195">
        <f t="shared" si="48"/>
        <v>5.904092788157423E-2</v>
      </c>
      <c r="F618" s="195">
        <f t="shared" si="48"/>
        <v>3.8358737871723512</v>
      </c>
      <c r="G618" s="195">
        <f t="shared" si="48"/>
        <v>0.77894736842105261</v>
      </c>
      <c r="Q618" s="196">
        <f t="shared" si="44"/>
        <v>5.7599999999999216</v>
      </c>
      <c r="R618" s="201">
        <v>0.8771929824561403</v>
      </c>
      <c r="S618" s="201">
        <v>0.94091325869775388</v>
      </c>
      <c r="T618" s="201">
        <v>5.9086741302246094E-2</v>
      </c>
      <c r="U618" s="201">
        <v>3.8278103251222251</v>
      </c>
      <c r="V618" s="201">
        <v>0.77894736842105261</v>
      </c>
    </row>
    <row r="619" spans="1:22">
      <c r="A619" s="195">
        <f t="shared" si="45"/>
        <v>0.9410021183983962</v>
      </c>
      <c r="B619" s="195">
        <f t="shared" si="46"/>
        <v>0.9410021183983962</v>
      </c>
      <c r="C619" s="196">
        <f t="shared" si="47"/>
        <v>5.7799999999999212</v>
      </c>
      <c r="D619" s="195">
        <f t="shared" si="47"/>
        <v>0.8771929824561403</v>
      </c>
      <c r="E619" s="195">
        <f t="shared" si="48"/>
        <v>5.8997881601603859E-2</v>
      </c>
      <c r="F619" s="195">
        <f t="shared" si="48"/>
        <v>3.8435804192798719</v>
      </c>
      <c r="G619" s="195">
        <f t="shared" si="48"/>
        <v>0.77894736842105261</v>
      </c>
      <c r="Q619" s="196">
        <f t="shared" si="44"/>
        <v>5.7699999999999214</v>
      </c>
      <c r="R619" s="201">
        <v>0.8771929824561403</v>
      </c>
      <c r="S619" s="201">
        <v>0.94095907211842578</v>
      </c>
      <c r="T619" s="201">
        <v>5.904092788157423E-2</v>
      </c>
      <c r="U619" s="201">
        <v>3.8358737871723512</v>
      </c>
      <c r="V619" s="201">
        <v>0.77894736842105261</v>
      </c>
    </row>
    <row r="620" spans="1:22">
      <c r="A620" s="195">
        <f t="shared" si="45"/>
        <v>0.9410578901612886</v>
      </c>
      <c r="B620" s="195">
        <f t="shared" si="46"/>
        <v>0.9410578901612886</v>
      </c>
      <c r="C620" s="196">
        <f t="shared" si="47"/>
        <v>5.789999999999921</v>
      </c>
      <c r="D620" s="195">
        <f t="shared" si="47"/>
        <v>0.8771929824561403</v>
      </c>
      <c r="E620" s="195">
        <f t="shared" si="48"/>
        <v>5.8942109838711447E-2</v>
      </c>
      <c r="F620" s="195">
        <f t="shared" si="48"/>
        <v>3.8522283412290586</v>
      </c>
      <c r="G620" s="195">
        <f t="shared" si="48"/>
        <v>0.77894736842105261</v>
      </c>
      <c r="Q620" s="196">
        <f t="shared" ref="Q620:Q683" si="49">Q619+0.01</f>
        <v>5.7799999999999212</v>
      </c>
      <c r="R620" s="201">
        <v>0.8771929824561403</v>
      </c>
      <c r="S620" s="201">
        <v>0.9410021183983962</v>
      </c>
      <c r="T620" s="201">
        <v>5.8997881601603859E-2</v>
      </c>
      <c r="U620" s="201">
        <v>3.8435804192798719</v>
      </c>
      <c r="V620" s="201">
        <v>0.77894736842105261</v>
      </c>
    </row>
    <row r="621" spans="1:22">
      <c r="A621" s="195">
        <f t="shared" si="45"/>
        <v>0.94110370358196049</v>
      </c>
      <c r="B621" s="195">
        <f t="shared" si="46"/>
        <v>0.94110370358196049</v>
      </c>
      <c r="C621" s="196">
        <f t="shared" si="47"/>
        <v>5.7999999999999208</v>
      </c>
      <c r="D621" s="195">
        <f t="shared" si="47"/>
        <v>0.8771929824561403</v>
      </c>
      <c r="E621" s="195">
        <f t="shared" si="48"/>
        <v>5.8896296418039618E-2</v>
      </c>
      <c r="F621" s="195">
        <f t="shared" si="48"/>
        <v>3.860291803279186</v>
      </c>
      <c r="G621" s="195">
        <f t="shared" si="48"/>
        <v>0.77894736842105261</v>
      </c>
      <c r="Q621" s="196">
        <f t="shared" si="49"/>
        <v>5.789999999999921</v>
      </c>
      <c r="R621" s="201">
        <v>0.8771929824561403</v>
      </c>
      <c r="S621" s="201">
        <v>0.9410578901612886</v>
      </c>
      <c r="T621" s="201">
        <v>5.8942109838711447E-2</v>
      </c>
      <c r="U621" s="201">
        <v>3.8522283412290586</v>
      </c>
      <c r="V621" s="201">
        <v>0.77894736842105261</v>
      </c>
    </row>
    <row r="622" spans="1:22">
      <c r="A622" s="195">
        <f t="shared" si="45"/>
        <v>0.94114951700263216</v>
      </c>
      <c r="B622" s="195">
        <f t="shared" si="46"/>
        <v>0.94114951700263216</v>
      </c>
      <c r="C622" s="196">
        <f t="shared" si="47"/>
        <v>5.8099999999999206</v>
      </c>
      <c r="D622" s="195">
        <f t="shared" si="47"/>
        <v>0.8771929824561403</v>
      </c>
      <c r="E622" s="195">
        <f t="shared" si="48"/>
        <v>5.8850482997367747E-2</v>
      </c>
      <c r="F622" s="195">
        <f t="shared" si="48"/>
        <v>3.8684015245203698</v>
      </c>
      <c r="G622" s="195">
        <f t="shared" si="48"/>
        <v>0.77894736842105261</v>
      </c>
      <c r="Q622" s="196">
        <f t="shared" si="49"/>
        <v>5.7999999999999208</v>
      </c>
      <c r="R622" s="201">
        <v>0.8771929824561403</v>
      </c>
      <c r="S622" s="201">
        <v>0.94110370358196049</v>
      </c>
      <c r="T622" s="201">
        <v>5.8896296418039618E-2</v>
      </c>
      <c r="U622" s="201">
        <v>3.860291803279186</v>
      </c>
      <c r="V622" s="201">
        <v>0.77894736842105261</v>
      </c>
    </row>
    <row r="623" spans="1:22">
      <c r="A623" s="195">
        <f t="shared" si="45"/>
        <v>0.94120528876552467</v>
      </c>
      <c r="B623" s="195">
        <f t="shared" si="46"/>
        <v>0.94120528876552467</v>
      </c>
      <c r="C623" s="196">
        <f t="shared" si="47"/>
        <v>5.8199999999999203</v>
      </c>
      <c r="D623" s="195">
        <f t="shared" si="47"/>
        <v>0.8771929824561403</v>
      </c>
      <c r="E623" s="195">
        <f t="shared" si="48"/>
        <v>5.8794711234475328E-2</v>
      </c>
      <c r="F623" s="195">
        <f t="shared" si="48"/>
        <v>3.8770494464695564</v>
      </c>
      <c r="G623" s="195">
        <f t="shared" si="48"/>
        <v>0.77894736842105261</v>
      </c>
      <c r="Q623" s="196">
        <f t="shared" si="49"/>
        <v>5.8099999999999206</v>
      </c>
      <c r="R623" s="201">
        <v>0.8771929824561403</v>
      </c>
      <c r="S623" s="201">
        <v>0.94114951700263216</v>
      </c>
      <c r="T623" s="201">
        <v>5.8850482997367747E-2</v>
      </c>
      <c r="U623" s="201">
        <v>3.8684015245203698</v>
      </c>
      <c r="V623" s="201">
        <v>0.77894736842105261</v>
      </c>
    </row>
    <row r="624" spans="1:22">
      <c r="A624" s="195">
        <f t="shared" si="45"/>
        <v>0.94125110218619645</v>
      </c>
      <c r="B624" s="195">
        <f t="shared" si="46"/>
        <v>0.94125110218619645</v>
      </c>
      <c r="C624" s="196">
        <f t="shared" si="47"/>
        <v>5.8299999999999201</v>
      </c>
      <c r="D624" s="195">
        <f t="shared" si="47"/>
        <v>0.8771929824561403</v>
      </c>
      <c r="E624" s="195">
        <f t="shared" si="48"/>
        <v>5.8748897813803505E-2</v>
      </c>
      <c r="F624" s="195">
        <f t="shared" si="48"/>
        <v>3.8850484441501432</v>
      </c>
      <c r="G624" s="195">
        <f t="shared" si="48"/>
        <v>0.77894736842105261</v>
      </c>
      <c r="Q624" s="196">
        <f t="shared" si="49"/>
        <v>5.8199999999999203</v>
      </c>
      <c r="R624" s="201">
        <v>0.8771929824561403</v>
      </c>
      <c r="S624" s="201">
        <v>0.94120528876552467</v>
      </c>
      <c r="T624" s="201">
        <v>5.8794711234475328E-2</v>
      </c>
      <c r="U624" s="201">
        <v>3.8770494464695564</v>
      </c>
      <c r="V624" s="201">
        <v>0.77894736842105261</v>
      </c>
    </row>
    <row r="625" spans="1:22">
      <c r="A625" s="195">
        <f t="shared" si="45"/>
        <v>0.94130687394908896</v>
      </c>
      <c r="B625" s="195">
        <f t="shared" si="46"/>
        <v>0.94130687394908896</v>
      </c>
      <c r="C625" s="196">
        <f t="shared" si="47"/>
        <v>5.8399999999999199</v>
      </c>
      <c r="D625" s="195">
        <f t="shared" si="47"/>
        <v>0.8771929824561403</v>
      </c>
      <c r="E625" s="195">
        <f t="shared" si="48"/>
        <v>5.8693126050911072E-2</v>
      </c>
      <c r="F625" s="195">
        <f t="shared" si="48"/>
        <v>3.8936963660993298</v>
      </c>
      <c r="G625" s="195">
        <f t="shared" si="48"/>
        <v>0.77894736842105261</v>
      </c>
      <c r="Q625" s="196">
        <f t="shared" si="49"/>
        <v>5.8299999999999201</v>
      </c>
      <c r="R625" s="201">
        <v>0.8771929824561403</v>
      </c>
      <c r="S625" s="201">
        <v>0.94125110218619645</v>
      </c>
      <c r="T625" s="201">
        <v>5.8748897813803505E-2</v>
      </c>
      <c r="U625" s="201">
        <v>3.8850484441501432</v>
      </c>
      <c r="V625" s="201">
        <v>0.77894736842105261</v>
      </c>
    </row>
    <row r="626" spans="1:22">
      <c r="A626" s="195">
        <f t="shared" si="45"/>
        <v>0.94134992022905928</v>
      </c>
      <c r="B626" s="195">
        <f t="shared" si="46"/>
        <v>0.94134992022905928</v>
      </c>
      <c r="C626" s="196">
        <f t="shared" si="47"/>
        <v>5.8499999999999197</v>
      </c>
      <c r="D626" s="195">
        <f t="shared" si="47"/>
        <v>0.8771929824561403</v>
      </c>
      <c r="E626" s="195">
        <f t="shared" si="48"/>
        <v>5.8650079770940701E-2</v>
      </c>
      <c r="F626" s="195">
        <f t="shared" si="48"/>
        <v>3.901402998206851</v>
      </c>
      <c r="G626" s="195">
        <f t="shared" si="48"/>
        <v>0.77894736842105261</v>
      </c>
      <c r="Q626" s="196">
        <f t="shared" si="49"/>
        <v>5.8399999999999199</v>
      </c>
      <c r="R626" s="201">
        <v>0.8771929824561403</v>
      </c>
      <c r="S626" s="201">
        <v>0.94130687394908896</v>
      </c>
      <c r="T626" s="201">
        <v>5.8693126050911072E-2</v>
      </c>
      <c r="U626" s="201">
        <v>3.8936963660993298</v>
      </c>
      <c r="V626" s="201">
        <v>0.77894736842105261</v>
      </c>
    </row>
    <row r="627" spans="1:22">
      <c r="A627" s="195">
        <f t="shared" si="45"/>
        <v>0.94139573364973117</v>
      </c>
      <c r="B627" s="195">
        <f t="shared" si="46"/>
        <v>0.94139573364973117</v>
      </c>
      <c r="C627" s="196">
        <f t="shared" si="47"/>
        <v>5.8599999999999195</v>
      </c>
      <c r="D627" s="195">
        <f t="shared" si="47"/>
        <v>0.8771929824561403</v>
      </c>
      <c r="E627" s="195">
        <f t="shared" si="48"/>
        <v>5.8604266350268872E-2</v>
      </c>
      <c r="F627" s="195">
        <f t="shared" si="48"/>
        <v>3.9094664602569789</v>
      </c>
      <c r="G627" s="195">
        <f t="shared" si="48"/>
        <v>0.77894736842105261</v>
      </c>
      <c r="Q627" s="196">
        <f t="shared" si="49"/>
        <v>5.8499999999999197</v>
      </c>
      <c r="R627" s="201">
        <v>0.8771929824561403</v>
      </c>
      <c r="S627" s="201">
        <v>0.94134992022905928</v>
      </c>
      <c r="T627" s="201">
        <v>5.8650079770940701E-2</v>
      </c>
      <c r="U627" s="201">
        <v>3.901402998206851</v>
      </c>
      <c r="V627" s="201">
        <v>0.77894736842105261</v>
      </c>
    </row>
    <row r="628" spans="1:22">
      <c r="A628" s="195">
        <f t="shared" si="45"/>
        <v>0.94144830607091734</v>
      </c>
      <c r="B628" s="195">
        <f t="shared" si="46"/>
        <v>0.94144830607091734</v>
      </c>
      <c r="C628" s="196">
        <f t="shared" si="47"/>
        <v>5.8699999999999193</v>
      </c>
      <c r="D628" s="195">
        <f t="shared" si="47"/>
        <v>0.88070175438596487</v>
      </c>
      <c r="E628" s="195">
        <f t="shared" si="48"/>
        <v>5.8551693929082674E-2</v>
      </c>
      <c r="F628" s="195">
        <f t="shared" si="48"/>
        <v>3.9181175815478682</v>
      </c>
      <c r="G628" s="195">
        <f t="shared" si="48"/>
        <v>0.77894736842105261</v>
      </c>
      <c r="Q628" s="196">
        <f t="shared" si="49"/>
        <v>5.8599999999999195</v>
      </c>
      <c r="R628" s="201">
        <v>0.8771929824561403</v>
      </c>
      <c r="S628" s="201">
        <v>0.94139573364973117</v>
      </c>
      <c r="T628" s="201">
        <v>5.8604266350268872E-2</v>
      </c>
      <c r="U628" s="201">
        <v>3.9094664602569789</v>
      </c>
      <c r="V628" s="201">
        <v>0.77894736842105261</v>
      </c>
    </row>
    <row r="629" spans="1:22">
      <c r="A629" s="195">
        <f t="shared" si="45"/>
        <v>0.94149075518678504</v>
      </c>
      <c r="B629" s="195">
        <f t="shared" si="46"/>
        <v>0.94149075518678504</v>
      </c>
      <c r="C629" s="196">
        <f t="shared" si="47"/>
        <v>5.8799999999999191</v>
      </c>
      <c r="D629" s="195">
        <f t="shared" si="47"/>
        <v>0.88070175438596487</v>
      </c>
      <c r="E629" s="195">
        <f t="shared" si="48"/>
        <v>5.850924481321506E-2</v>
      </c>
      <c r="F629" s="195">
        <f t="shared" si="48"/>
        <v>3.9262306670938592</v>
      </c>
      <c r="G629" s="195">
        <f t="shared" si="48"/>
        <v>0.77894736842105261</v>
      </c>
      <c r="Q629" s="196">
        <f t="shared" si="49"/>
        <v>5.8699999999999193</v>
      </c>
      <c r="R629" s="201">
        <v>0.88070175438596487</v>
      </c>
      <c r="S629" s="201">
        <v>0.94144830607091734</v>
      </c>
      <c r="T629" s="201">
        <v>5.8551693929082674E-2</v>
      </c>
      <c r="U629" s="201">
        <v>3.9181175815478682</v>
      </c>
      <c r="V629" s="201">
        <v>0.77894736842105261</v>
      </c>
    </row>
    <row r="630" spans="1:22">
      <c r="A630" s="195">
        <f t="shared" si="45"/>
        <v>0.94153341457170281</v>
      </c>
      <c r="B630" s="195">
        <f t="shared" si="46"/>
        <v>0.94153341457170281</v>
      </c>
      <c r="C630" s="196">
        <f t="shared" si="47"/>
        <v>5.8899999999999189</v>
      </c>
      <c r="D630" s="195">
        <f t="shared" si="47"/>
        <v>0.88070175438596487</v>
      </c>
      <c r="E630" s="195">
        <f t="shared" si="48"/>
        <v>5.8466585428297205E-2</v>
      </c>
      <c r="F630" s="195">
        <f t="shared" si="48"/>
        <v>3.9345828672395058</v>
      </c>
      <c r="G630" s="195">
        <f t="shared" si="48"/>
        <v>0.77894736842105261</v>
      </c>
      <c r="Q630" s="196">
        <f t="shared" si="49"/>
        <v>5.8799999999999191</v>
      </c>
      <c r="R630" s="201">
        <v>0.88070175438596487</v>
      </c>
      <c r="S630" s="201">
        <v>0.94149075518678504</v>
      </c>
      <c r="T630" s="201">
        <v>5.850924481321506E-2</v>
      </c>
      <c r="U630" s="201">
        <v>3.9262306670938592</v>
      </c>
      <c r="V630" s="201">
        <v>0.77894736842105261</v>
      </c>
    </row>
    <row r="631" spans="1:22">
      <c r="A631" s="195">
        <f t="shared" si="45"/>
        <v>0.94158561176074074</v>
      </c>
      <c r="B631" s="195">
        <f t="shared" si="46"/>
        <v>0.94158561176074074</v>
      </c>
      <c r="C631" s="196">
        <f t="shared" si="47"/>
        <v>5.8999999999999186</v>
      </c>
      <c r="D631" s="195">
        <f t="shared" si="47"/>
        <v>0.88070175438596487</v>
      </c>
      <c r="E631" s="195">
        <f t="shared" si="48"/>
        <v>5.8414388239259298E-2</v>
      </c>
      <c r="F631" s="195">
        <f t="shared" si="48"/>
        <v>3.9428843153332416</v>
      </c>
      <c r="G631" s="195">
        <f t="shared" si="48"/>
        <v>0.77894736842105261</v>
      </c>
      <c r="Q631" s="196">
        <f t="shared" si="49"/>
        <v>5.8899999999999189</v>
      </c>
      <c r="R631" s="201">
        <v>0.88070175438596487</v>
      </c>
      <c r="S631" s="201">
        <v>0.94153341457170281</v>
      </c>
      <c r="T631" s="201">
        <v>5.8466585428297205E-2</v>
      </c>
      <c r="U631" s="201">
        <v>3.9345828672395058</v>
      </c>
      <c r="V631" s="201">
        <v>0.77894736842105261</v>
      </c>
    </row>
    <row r="632" spans="1:22">
      <c r="A632" s="195">
        <f t="shared" si="45"/>
        <v>0.94162806087660822</v>
      </c>
      <c r="B632" s="195">
        <f t="shared" si="46"/>
        <v>0.94162806087660822</v>
      </c>
      <c r="C632" s="196">
        <f t="shared" si="47"/>
        <v>5.9099999999999184</v>
      </c>
      <c r="D632" s="195">
        <f t="shared" si="47"/>
        <v>0.88070175438596487</v>
      </c>
      <c r="E632" s="195">
        <f t="shared" si="48"/>
        <v>5.837193912339169E-2</v>
      </c>
      <c r="F632" s="195">
        <f t="shared" si="48"/>
        <v>3.9509974008792295</v>
      </c>
      <c r="G632" s="195">
        <f t="shared" si="48"/>
        <v>0.77894736842105261</v>
      </c>
      <c r="Q632" s="196">
        <f t="shared" si="49"/>
        <v>5.8999999999999186</v>
      </c>
      <c r="R632" s="201">
        <v>0.88070175438596487</v>
      </c>
      <c r="S632" s="201">
        <v>0.94158561176074074</v>
      </c>
      <c r="T632" s="201">
        <v>5.8414388239259298E-2</v>
      </c>
      <c r="U632" s="201">
        <v>3.9428843153332416</v>
      </c>
      <c r="V632" s="201">
        <v>0.77894736842105261</v>
      </c>
    </row>
    <row r="633" spans="1:22">
      <c r="A633" s="195">
        <f t="shared" si="45"/>
        <v>0.94167050999247592</v>
      </c>
      <c r="B633" s="195">
        <f t="shared" si="46"/>
        <v>0.94167050999247592</v>
      </c>
      <c r="C633" s="196">
        <f t="shared" si="47"/>
        <v>5.9199999999999182</v>
      </c>
      <c r="D633" s="195">
        <f t="shared" si="47"/>
        <v>0.88070175438596487</v>
      </c>
      <c r="E633" s="195">
        <f t="shared" si="48"/>
        <v>5.8329490007524125E-2</v>
      </c>
      <c r="F633" s="195">
        <f t="shared" si="48"/>
        <v>3.9590642272341601</v>
      </c>
      <c r="G633" s="195">
        <f t="shared" si="48"/>
        <v>0.77894736842105261</v>
      </c>
      <c r="Q633" s="196">
        <f t="shared" si="49"/>
        <v>5.9099999999999184</v>
      </c>
      <c r="R633" s="201">
        <v>0.88070175438596487</v>
      </c>
      <c r="S633" s="201">
        <v>0.94162806087660822</v>
      </c>
      <c r="T633" s="201">
        <v>5.837193912339169E-2</v>
      </c>
      <c r="U633" s="201">
        <v>3.9509974008792295</v>
      </c>
      <c r="V633" s="201">
        <v>0.77894736842105261</v>
      </c>
    </row>
    <row r="634" spans="1:22">
      <c r="A634" s="195">
        <f t="shared" si="45"/>
        <v>0.9417208231708234</v>
      </c>
      <c r="B634" s="195">
        <f t="shared" si="46"/>
        <v>0.9417208231708234</v>
      </c>
      <c r="C634" s="196">
        <f t="shared" si="47"/>
        <v>5.929999999999918</v>
      </c>
      <c r="D634" s="195">
        <f t="shared" si="47"/>
        <v>0.88070175438596487</v>
      </c>
      <c r="E634" s="195">
        <f t="shared" si="48"/>
        <v>5.8279176829176604E-2</v>
      </c>
      <c r="F634" s="195">
        <f t="shared" si="48"/>
        <v>3.9673117514935266</v>
      </c>
      <c r="G634" s="195">
        <f t="shared" si="48"/>
        <v>0.77894736842105261</v>
      </c>
      <c r="Q634" s="196">
        <f t="shared" si="49"/>
        <v>5.9199999999999182</v>
      </c>
      <c r="R634" s="201">
        <v>0.88070175438596487</v>
      </c>
      <c r="S634" s="201">
        <v>0.94167050999247592</v>
      </c>
      <c r="T634" s="201">
        <v>5.8329490007524125E-2</v>
      </c>
      <c r="U634" s="201">
        <v>3.9590642272341601</v>
      </c>
      <c r="V634" s="201">
        <v>0.77894736842105261</v>
      </c>
    </row>
    <row r="635" spans="1:22">
      <c r="A635" s="195">
        <f t="shared" si="45"/>
        <v>0.94176327228669099</v>
      </c>
      <c r="B635" s="195">
        <f t="shared" si="46"/>
        <v>0.94176327228669099</v>
      </c>
      <c r="C635" s="196">
        <f t="shared" si="47"/>
        <v>5.9399999999999178</v>
      </c>
      <c r="D635" s="195">
        <f t="shared" si="47"/>
        <v>0.88070175438596487</v>
      </c>
      <c r="E635" s="195">
        <f t="shared" si="48"/>
        <v>5.8236727713308956E-2</v>
      </c>
      <c r="F635" s="195">
        <f t="shared" si="48"/>
        <v>3.9753785778484558</v>
      </c>
      <c r="G635" s="195">
        <f t="shared" si="48"/>
        <v>0.77894736842105261</v>
      </c>
      <c r="Q635" s="196">
        <f t="shared" si="49"/>
        <v>5.929999999999918</v>
      </c>
      <c r="R635" s="201">
        <v>0.88070175438596487</v>
      </c>
      <c r="S635" s="201">
        <v>0.9417208231708234</v>
      </c>
      <c r="T635" s="201">
        <v>5.8279176829176604E-2</v>
      </c>
      <c r="U635" s="201">
        <v>3.9673117514935266</v>
      </c>
      <c r="V635" s="201">
        <v>0.77894736842105261</v>
      </c>
    </row>
    <row r="636" spans="1:22">
      <c r="A636" s="195">
        <f t="shared" si="45"/>
        <v>0.9418156797447792</v>
      </c>
      <c r="B636" s="195">
        <f t="shared" si="46"/>
        <v>0.9418156797447792</v>
      </c>
      <c r="C636" s="196">
        <f t="shared" si="47"/>
        <v>5.9499999999999176</v>
      </c>
      <c r="D636" s="195">
        <f t="shared" si="47"/>
        <v>0.88070175438596487</v>
      </c>
      <c r="E636" s="195">
        <f t="shared" si="48"/>
        <v>5.8184320255220794E-2</v>
      </c>
      <c r="F636" s="195">
        <f t="shared" si="48"/>
        <v>3.984076123293506</v>
      </c>
      <c r="G636" s="195">
        <f t="shared" si="48"/>
        <v>0.77894736842105261</v>
      </c>
      <c r="Q636" s="196">
        <f t="shared" si="49"/>
        <v>5.9399999999999178</v>
      </c>
      <c r="R636" s="201">
        <v>0.88070175438596487</v>
      </c>
      <c r="S636" s="201">
        <v>0.94176327228669099</v>
      </c>
      <c r="T636" s="201">
        <v>5.8236727713308956E-2</v>
      </c>
      <c r="U636" s="201">
        <v>3.9753785778484558</v>
      </c>
      <c r="V636" s="201">
        <v>0.77894736842105261</v>
      </c>
    </row>
    <row r="637" spans="1:22">
      <c r="A637" s="195">
        <f t="shared" si="45"/>
        <v>0.94185833912969696</v>
      </c>
      <c r="B637" s="195">
        <f t="shared" si="46"/>
        <v>0.94185833912969696</v>
      </c>
      <c r="C637" s="196">
        <f t="shared" si="47"/>
        <v>5.9599999999999174</v>
      </c>
      <c r="D637" s="195">
        <f t="shared" si="47"/>
        <v>0.88070175438596487</v>
      </c>
      <c r="E637" s="195">
        <f t="shared" si="48"/>
        <v>5.8141660870302932E-2</v>
      </c>
      <c r="F637" s="195">
        <f t="shared" si="48"/>
        <v>3.9924283234391509</v>
      </c>
      <c r="G637" s="195">
        <f t="shared" si="48"/>
        <v>0.77894736842105261</v>
      </c>
      <c r="Q637" s="196">
        <f t="shared" si="49"/>
        <v>5.9499999999999176</v>
      </c>
      <c r="R637" s="201">
        <v>0.88070175438596487</v>
      </c>
      <c r="S637" s="201">
        <v>0.9418156797447792</v>
      </c>
      <c r="T637" s="201">
        <v>5.8184320255220794E-2</v>
      </c>
      <c r="U637" s="201">
        <v>3.984076123293506</v>
      </c>
      <c r="V637" s="201">
        <v>0.77894736842105261</v>
      </c>
    </row>
    <row r="638" spans="1:22">
      <c r="A638" s="195">
        <f t="shared" si="45"/>
        <v>0.94190057797651439</v>
      </c>
      <c r="B638" s="195">
        <f t="shared" si="46"/>
        <v>0.94190057797651439</v>
      </c>
      <c r="C638" s="196">
        <f t="shared" si="47"/>
        <v>5.9699999999999172</v>
      </c>
      <c r="D638" s="195">
        <f t="shared" si="47"/>
        <v>0.88070175438596487</v>
      </c>
      <c r="E638" s="195">
        <f t="shared" si="48"/>
        <v>5.8099422023485586E-2</v>
      </c>
      <c r="F638" s="195">
        <f t="shared" si="48"/>
        <v>4.000145311633827</v>
      </c>
      <c r="G638" s="195">
        <f t="shared" si="48"/>
        <v>0.77894736842105261</v>
      </c>
      <c r="Q638" s="196">
        <f t="shared" si="49"/>
        <v>5.9599999999999174</v>
      </c>
      <c r="R638" s="201">
        <v>0.88070175438596487</v>
      </c>
      <c r="S638" s="201">
        <v>0.94185833912969696</v>
      </c>
      <c r="T638" s="201">
        <v>5.8141660870302932E-2</v>
      </c>
      <c r="U638" s="201">
        <v>3.9924283234391509</v>
      </c>
      <c r="V638" s="201">
        <v>0.77894736842105261</v>
      </c>
    </row>
    <row r="639" spans="1:22">
      <c r="A639" s="195">
        <f t="shared" si="45"/>
        <v>0.9419529854346026</v>
      </c>
      <c r="B639" s="195">
        <f t="shared" si="46"/>
        <v>0.9419529854346026</v>
      </c>
      <c r="C639" s="196">
        <f t="shared" si="47"/>
        <v>5.9799999999999169</v>
      </c>
      <c r="D639" s="195">
        <f t="shared" si="47"/>
        <v>0.88070175438596487</v>
      </c>
      <c r="E639" s="195">
        <f t="shared" si="48"/>
        <v>5.8047014565397431E-2</v>
      </c>
      <c r="F639" s="195">
        <f t="shared" si="48"/>
        <v>4.0088428570788741</v>
      </c>
      <c r="G639" s="195">
        <f t="shared" si="48"/>
        <v>0.77894736842105261</v>
      </c>
      <c r="Q639" s="196">
        <f t="shared" si="49"/>
        <v>5.9699999999999172</v>
      </c>
      <c r="R639" s="201">
        <v>0.88070175438596487</v>
      </c>
      <c r="S639" s="201">
        <v>0.94190057797651439</v>
      </c>
      <c r="T639" s="201">
        <v>5.8099422023485586E-2</v>
      </c>
      <c r="U639" s="201">
        <v>4.000145311633827</v>
      </c>
      <c r="V639" s="201">
        <v>0.77894736842105261</v>
      </c>
    </row>
    <row r="640" spans="1:22">
      <c r="A640" s="195">
        <f t="shared" si="45"/>
        <v>0.94199543455047008</v>
      </c>
      <c r="B640" s="195">
        <f t="shared" si="46"/>
        <v>0.94199543455047008</v>
      </c>
      <c r="C640" s="196">
        <f t="shared" si="47"/>
        <v>5.9899999999999167</v>
      </c>
      <c r="D640" s="195">
        <f t="shared" si="47"/>
        <v>0.88070175438596487</v>
      </c>
      <c r="E640" s="195">
        <f t="shared" si="48"/>
        <v>5.8004565449529817E-2</v>
      </c>
      <c r="F640" s="195">
        <f t="shared" si="48"/>
        <v>4.0169096834338101</v>
      </c>
      <c r="G640" s="195">
        <f t="shared" si="48"/>
        <v>0.77894736842105261</v>
      </c>
      <c r="Q640" s="196">
        <f t="shared" si="49"/>
        <v>5.9799999999999169</v>
      </c>
      <c r="R640" s="201">
        <v>0.88070175438596487</v>
      </c>
      <c r="S640" s="201">
        <v>0.9419529854346026</v>
      </c>
      <c r="T640" s="201">
        <v>5.8047014565397431E-2</v>
      </c>
      <c r="U640" s="201">
        <v>4.0088428570788741</v>
      </c>
      <c r="V640" s="201">
        <v>0.77894736842105261</v>
      </c>
    </row>
    <row r="641" spans="1:22">
      <c r="A641" s="195">
        <f t="shared" si="45"/>
        <v>0.94203578938659716</v>
      </c>
      <c r="B641" s="195">
        <f t="shared" si="46"/>
        <v>0.94203578938659716</v>
      </c>
      <c r="C641" s="196">
        <f t="shared" si="47"/>
        <v>5.9999999999999165</v>
      </c>
      <c r="D641" s="195">
        <f t="shared" si="47"/>
        <v>0.88070175438596487</v>
      </c>
      <c r="E641" s="195">
        <f t="shared" si="48"/>
        <v>5.7964210613402865E-2</v>
      </c>
      <c r="F641" s="195">
        <f t="shared" si="48"/>
        <v>4.0245727477941111</v>
      </c>
      <c r="G641" s="195">
        <f t="shared" si="48"/>
        <v>0.77894736842105261</v>
      </c>
      <c r="Q641" s="196">
        <f t="shared" si="49"/>
        <v>5.9899999999999167</v>
      </c>
      <c r="R641" s="201">
        <v>0.88070175438596487</v>
      </c>
      <c r="S641" s="201">
        <v>0.94199543455047008</v>
      </c>
      <c r="T641" s="201">
        <v>5.8004565449529817E-2</v>
      </c>
      <c r="U641" s="201">
        <v>4.0169096834338101</v>
      </c>
      <c r="V641" s="201">
        <v>0.77894736842105261</v>
      </c>
    </row>
    <row r="642" spans="1:22">
      <c r="A642" s="195">
        <f t="shared" si="45"/>
        <v>0.94208819684468526</v>
      </c>
      <c r="B642" s="195">
        <f t="shared" si="46"/>
        <v>0.94208819684468526</v>
      </c>
      <c r="C642" s="196">
        <f t="shared" si="47"/>
        <v>6.0099999999999163</v>
      </c>
      <c r="D642" s="195">
        <f t="shared" si="47"/>
        <v>0.88070175438596487</v>
      </c>
      <c r="E642" s="195">
        <f t="shared" si="48"/>
        <v>5.7911803155314689E-2</v>
      </c>
      <c r="F642" s="195">
        <f t="shared" si="48"/>
        <v>4.0332240340481027</v>
      </c>
      <c r="G642" s="195">
        <f t="shared" si="48"/>
        <v>0.77894736842105261</v>
      </c>
      <c r="Q642" s="196">
        <f t="shared" si="49"/>
        <v>5.9999999999999165</v>
      </c>
      <c r="R642" s="201">
        <v>0.88070175438596487</v>
      </c>
      <c r="S642" s="201">
        <v>0.94203578938659716</v>
      </c>
      <c r="T642" s="201">
        <v>5.7964210613402865E-2</v>
      </c>
      <c r="U642" s="201">
        <v>4.0245727477941111</v>
      </c>
      <c r="V642" s="201">
        <v>0.77894736842105261</v>
      </c>
    </row>
    <row r="643" spans="1:22">
      <c r="A643" s="195">
        <f t="shared" si="45"/>
        <v>0.94213064596055285</v>
      </c>
      <c r="B643" s="195">
        <f t="shared" si="46"/>
        <v>0.94213064596055285</v>
      </c>
      <c r="C643" s="196">
        <f t="shared" si="47"/>
        <v>6.0199999999999161</v>
      </c>
      <c r="D643" s="195">
        <f t="shared" si="47"/>
        <v>0.88070175438596487</v>
      </c>
      <c r="E643" s="195">
        <f t="shared" si="48"/>
        <v>5.7869354039447103E-2</v>
      </c>
      <c r="F643" s="195">
        <f t="shared" si="48"/>
        <v>4.0413371195940906</v>
      </c>
      <c r="G643" s="195">
        <f t="shared" si="48"/>
        <v>0.77894736842105261</v>
      </c>
      <c r="Q643" s="196">
        <f t="shared" si="49"/>
        <v>6.0099999999999163</v>
      </c>
      <c r="R643" s="201">
        <v>0.88070175438596487</v>
      </c>
      <c r="S643" s="201">
        <v>0.94208819684468526</v>
      </c>
      <c r="T643" s="201">
        <v>5.7911803155314689E-2</v>
      </c>
      <c r="U643" s="201">
        <v>4.0332240340481027</v>
      </c>
      <c r="V643" s="201">
        <v>0.77894736842105261</v>
      </c>
    </row>
    <row r="644" spans="1:22">
      <c r="A644" s="195">
        <f t="shared" si="45"/>
        <v>0.94217330534547084</v>
      </c>
      <c r="B644" s="195">
        <f t="shared" si="46"/>
        <v>0.94217330534547084</v>
      </c>
      <c r="C644" s="196">
        <f t="shared" si="47"/>
        <v>6.0299999999999159</v>
      </c>
      <c r="D644" s="195">
        <f t="shared" si="47"/>
        <v>0.88070175438596487</v>
      </c>
      <c r="E644" s="195">
        <f t="shared" si="48"/>
        <v>5.7826694654529234E-2</v>
      </c>
      <c r="F644" s="195">
        <f t="shared" si="48"/>
        <v>4.0496893197397386</v>
      </c>
      <c r="G644" s="195">
        <f t="shared" si="48"/>
        <v>0.77894736842105261</v>
      </c>
      <c r="Q644" s="196">
        <f t="shared" si="49"/>
        <v>6.0199999999999161</v>
      </c>
      <c r="R644" s="201">
        <v>0.88070175438596487</v>
      </c>
      <c r="S644" s="201">
        <v>0.94213064596055285</v>
      </c>
      <c r="T644" s="201">
        <v>5.7869354039447103E-2</v>
      </c>
      <c r="U644" s="201">
        <v>4.0413371195940906</v>
      </c>
      <c r="V644" s="201">
        <v>0.77894736842105261</v>
      </c>
    </row>
    <row r="645" spans="1:22">
      <c r="A645" s="195">
        <f t="shared" si="45"/>
        <v>0.94222550253450876</v>
      </c>
      <c r="B645" s="195">
        <f t="shared" si="46"/>
        <v>0.94222550253450876</v>
      </c>
      <c r="C645" s="196">
        <f t="shared" si="47"/>
        <v>6.0399999999999157</v>
      </c>
      <c r="D645" s="195">
        <f t="shared" si="47"/>
        <v>0.88070175438596487</v>
      </c>
      <c r="E645" s="195">
        <f t="shared" si="48"/>
        <v>5.7774497465491299E-2</v>
      </c>
      <c r="F645" s="195">
        <f t="shared" si="48"/>
        <v>4.0579907678334743</v>
      </c>
      <c r="G645" s="195">
        <f t="shared" si="48"/>
        <v>0.77894736842105261</v>
      </c>
      <c r="Q645" s="196">
        <f t="shared" si="49"/>
        <v>6.0299999999999159</v>
      </c>
      <c r="R645" s="201">
        <v>0.88070175438596487</v>
      </c>
      <c r="S645" s="201">
        <v>0.94217330534547084</v>
      </c>
      <c r="T645" s="201">
        <v>5.7826694654529234E-2</v>
      </c>
      <c r="U645" s="201">
        <v>4.0496893197397386</v>
      </c>
      <c r="V645" s="201">
        <v>0.77894736842105261</v>
      </c>
    </row>
    <row r="646" spans="1:22">
      <c r="A646" s="195">
        <f t="shared" si="45"/>
        <v>0.94226795165037625</v>
      </c>
      <c r="B646" s="195">
        <f t="shared" si="46"/>
        <v>0.94226795165037625</v>
      </c>
      <c r="C646" s="196">
        <f t="shared" si="47"/>
        <v>6.0499999999999154</v>
      </c>
      <c r="D646" s="195">
        <f t="shared" si="47"/>
        <v>0.88070175438596487</v>
      </c>
      <c r="E646" s="195">
        <f t="shared" si="48"/>
        <v>5.7732048349623713E-2</v>
      </c>
      <c r="F646" s="195">
        <f t="shared" si="48"/>
        <v>4.0661038533794631</v>
      </c>
      <c r="G646" s="195">
        <f t="shared" si="48"/>
        <v>0.77894736842105261</v>
      </c>
      <c r="Q646" s="196">
        <f t="shared" si="49"/>
        <v>6.0399999999999157</v>
      </c>
      <c r="R646" s="201">
        <v>0.88070175438596487</v>
      </c>
      <c r="S646" s="201">
        <v>0.94222550253450876</v>
      </c>
      <c r="T646" s="201">
        <v>5.7774497465491299E-2</v>
      </c>
      <c r="U646" s="201">
        <v>4.0579907678334743</v>
      </c>
      <c r="V646" s="201">
        <v>0.77894736842105261</v>
      </c>
    </row>
    <row r="647" spans="1:22">
      <c r="A647" s="195">
        <f t="shared" si="45"/>
        <v>0.94232035910846446</v>
      </c>
      <c r="B647" s="195">
        <f t="shared" si="46"/>
        <v>0.94232035910846446</v>
      </c>
      <c r="C647" s="196">
        <f t="shared" si="47"/>
        <v>6.0599999999999152</v>
      </c>
      <c r="D647" s="195">
        <f t="shared" si="47"/>
        <v>0.88070175438596487</v>
      </c>
      <c r="E647" s="195">
        <f t="shared" si="48"/>
        <v>5.7679640891535551E-2</v>
      </c>
      <c r="F647" s="195">
        <f t="shared" si="48"/>
        <v>4.0747551396334538</v>
      </c>
      <c r="G647" s="195">
        <f t="shared" si="48"/>
        <v>0.77894736842105261</v>
      </c>
      <c r="Q647" s="196">
        <f t="shared" si="49"/>
        <v>6.0499999999999154</v>
      </c>
      <c r="R647" s="201">
        <v>0.88070175438596487</v>
      </c>
      <c r="S647" s="201">
        <v>0.94226795165037625</v>
      </c>
      <c r="T647" s="201">
        <v>5.7732048349623713E-2</v>
      </c>
      <c r="U647" s="201">
        <v>4.0661038533794631</v>
      </c>
      <c r="V647" s="201">
        <v>0.77894736842105261</v>
      </c>
    </row>
    <row r="648" spans="1:22">
      <c r="A648" s="195">
        <f t="shared" si="45"/>
        <v>0.94236280822433194</v>
      </c>
      <c r="B648" s="195">
        <f t="shared" si="46"/>
        <v>0.94236280822433194</v>
      </c>
      <c r="C648" s="196">
        <f t="shared" si="47"/>
        <v>6.069999999999915</v>
      </c>
      <c r="D648" s="195">
        <f t="shared" si="47"/>
        <v>0.88070175438596487</v>
      </c>
      <c r="E648" s="195">
        <f t="shared" si="48"/>
        <v>5.7637191775667958E-2</v>
      </c>
      <c r="F648" s="195">
        <f t="shared" si="48"/>
        <v>4.0828219659883853</v>
      </c>
      <c r="G648" s="195">
        <f t="shared" si="48"/>
        <v>0.77894736842105261</v>
      </c>
      <c r="Q648" s="196">
        <f t="shared" si="49"/>
        <v>6.0599999999999152</v>
      </c>
      <c r="R648" s="201">
        <v>0.88070175438596487</v>
      </c>
      <c r="S648" s="201">
        <v>0.94232035910846446</v>
      </c>
      <c r="T648" s="201">
        <v>5.7679640891535551E-2</v>
      </c>
      <c r="U648" s="201">
        <v>4.0747551396334538</v>
      </c>
      <c r="V648" s="201">
        <v>0.77894736842105261</v>
      </c>
    </row>
    <row r="649" spans="1:22">
      <c r="A649" s="195">
        <f t="shared" si="45"/>
        <v>0.9424031630604589</v>
      </c>
      <c r="B649" s="195">
        <f t="shared" si="46"/>
        <v>0.9424031630604589</v>
      </c>
      <c r="C649" s="196">
        <f t="shared" si="47"/>
        <v>6.0799999999999148</v>
      </c>
      <c r="D649" s="195">
        <f t="shared" si="47"/>
        <v>0.88070175438596487</v>
      </c>
      <c r="E649" s="195">
        <f t="shared" si="48"/>
        <v>5.7596836939540999E-2</v>
      </c>
      <c r="F649" s="195">
        <f t="shared" si="48"/>
        <v>4.0905312895397481</v>
      </c>
      <c r="G649" s="195">
        <f t="shared" si="48"/>
        <v>0.77894736842105261</v>
      </c>
      <c r="Q649" s="196">
        <f t="shared" si="49"/>
        <v>6.069999999999915</v>
      </c>
      <c r="R649" s="201">
        <v>0.88070175438596487</v>
      </c>
      <c r="S649" s="201">
        <v>0.94236280822433194</v>
      </c>
      <c r="T649" s="201">
        <v>5.7637191775667958E-2</v>
      </c>
      <c r="U649" s="201">
        <v>4.0828219659883853</v>
      </c>
      <c r="V649" s="201">
        <v>0.77894736842105261</v>
      </c>
    </row>
    <row r="650" spans="1:22">
      <c r="A650" s="195">
        <f t="shared" si="45"/>
        <v>0.94245578078759751</v>
      </c>
      <c r="B650" s="195">
        <f t="shared" si="46"/>
        <v>0.94245578078759751</v>
      </c>
      <c r="C650" s="196">
        <f t="shared" si="47"/>
        <v>6.0899999999999146</v>
      </c>
      <c r="D650" s="195">
        <f t="shared" si="47"/>
        <v>0.88070175438596487</v>
      </c>
      <c r="E650" s="195">
        <f t="shared" si="48"/>
        <v>5.7544219212402541E-2</v>
      </c>
      <c r="F650" s="195">
        <f t="shared" si="48"/>
        <v>4.0994679495844553</v>
      </c>
      <c r="G650" s="195">
        <f t="shared" si="48"/>
        <v>0.77894736842105261</v>
      </c>
      <c r="Q650" s="196">
        <f t="shared" si="49"/>
        <v>6.0799999999999148</v>
      </c>
      <c r="R650" s="201">
        <v>0.88070175438596487</v>
      </c>
      <c r="S650" s="201">
        <v>0.9424031630604589</v>
      </c>
      <c r="T650" s="201">
        <v>5.7596836939540999E-2</v>
      </c>
      <c r="U650" s="201">
        <v>4.0905312895397481</v>
      </c>
      <c r="V650" s="201">
        <v>0.77894736842105261</v>
      </c>
    </row>
    <row r="651" spans="1:22">
      <c r="A651" s="195">
        <f t="shared" si="45"/>
        <v>0.94249822990346499</v>
      </c>
      <c r="B651" s="195">
        <f t="shared" si="46"/>
        <v>0.94249822990346499</v>
      </c>
      <c r="C651" s="196">
        <f t="shared" si="47"/>
        <v>6.0999999999999144</v>
      </c>
      <c r="D651" s="195">
        <f t="shared" si="47"/>
        <v>0.88070175438596487</v>
      </c>
      <c r="E651" s="195">
        <f t="shared" si="48"/>
        <v>5.7501770096534961E-2</v>
      </c>
      <c r="F651" s="195">
        <f t="shared" si="48"/>
        <v>4.1075347759393832</v>
      </c>
      <c r="G651" s="195">
        <f t="shared" si="48"/>
        <v>0.77894736842105261</v>
      </c>
      <c r="Q651" s="196">
        <f t="shared" si="49"/>
        <v>6.0899999999999146</v>
      </c>
      <c r="R651" s="201">
        <v>0.88070175438596487</v>
      </c>
      <c r="S651" s="201">
        <v>0.94245578078759751</v>
      </c>
      <c r="T651" s="201">
        <v>5.7544219212402541E-2</v>
      </c>
      <c r="U651" s="201">
        <v>4.0994679495844553</v>
      </c>
      <c r="V651" s="201">
        <v>0.77894736842105261</v>
      </c>
    </row>
    <row r="652" spans="1:22">
      <c r="A652" s="195">
        <f t="shared" si="45"/>
        <v>0.94254046875028241</v>
      </c>
      <c r="B652" s="195">
        <f t="shared" si="46"/>
        <v>0.94254046875028241</v>
      </c>
      <c r="C652" s="196">
        <f t="shared" si="47"/>
        <v>6.1099999999999142</v>
      </c>
      <c r="D652" s="195">
        <f t="shared" si="47"/>
        <v>0.88070175438596487</v>
      </c>
      <c r="E652" s="195">
        <f t="shared" si="48"/>
        <v>5.7459531249717616E-2</v>
      </c>
      <c r="F652" s="195">
        <f t="shared" si="48"/>
        <v>4.1152517641340625</v>
      </c>
      <c r="G652" s="195">
        <f t="shared" si="48"/>
        <v>0.77894736842105261</v>
      </c>
      <c r="Q652" s="196">
        <f t="shared" si="49"/>
        <v>6.0999999999999144</v>
      </c>
      <c r="R652" s="201">
        <v>0.88070175438596487</v>
      </c>
      <c r="S652" s="201">
        <v>0.94249822990346499</v>
      </c>
      <c r="T652" s="201">
        <v>5.7501770096534961E-2</v>
      </c>
      <c r="U652" s="201">
        <v>4.1075347759393832</v>
      </c>
      <c r="V652" s="201">
        <v>0.77894736842105261</v>
      </c>
    </row>
    <row r="653" spans="1:22">
      <c r="A653" s="195">
        <f t="shared" si="45"/>
        <v>0.94259287620837051</v>
      </c>
      <c r="B653" s="195">
        <f t="shared" si="46"/>
        <v>0.94259287620837051</v>
      </c>
      <c r="C653" s="196">
        <f t="shared" si="47"/>
        <v>6.119999999999914</v>
      </c>
      <c r="D653" s="195">
        <f t="shared" si="47"/>
        <v>0.88070175438596487</v>
      </c>
      <c r="E653" s="195">
        <f t="shared" si="48"/>
        <v>5.7407123791629461E-2</v>
      </c>
      <c r="F653" s="195">
        <f t="shared" si="48"/>
        <v>4.1239493095791113</v>
      </c>
      <c r="G653" s="195">
        <f t="shared" si="48"/>
        <v>0.77894736842105261</v>
      </c>
      <c r="Q653" s="196">
        <f t="shared" si="49"/>
        <v>6.1099999999999142</v>
      </c>
      <c r="R653" s="201">
        <v>0.88070175438596487</v>
      </c>
      <c r="S653" s="201">
        <v>0.94254046875028241</v>
      </c>
      <c r="T653" s="201">
        <v>5.7459531249717616E-2</v>
      </c>
      <c r="U653" s="201">
        <v>4.1152517641340625</v>
      </c>
      <c r="V653" s="201">
        <v>0.77894736842105261</v>
      </c>
    </row>
    <row r="654" spans="1:22">
      <c r="A654" s="195">
        <f t="shared" si="45"/>
        <v>0.9426353253242381</v>
      </c>
      <c r="B654" s="195">
        <f t="shared" si="46"/>
        <v>0.9426353253242381</v>
      </c>
      <c r="C654" s="196">
        <f t="shared" si="47"/>
        <v>6.1299999999999137</v>
      </c>
      <c r="D654" s="195">
        <f t="shared" si="47"/>
        <v>0.88070175438596487</v>
      </c>
      <c r="E654" s="195">
        <f t="shared" si="48"/>
        <v>5.7364674675761819E-2</v>
      </c>
      <c r="F654" s="195">
        <f t="shared" si="48"/>
        <v>4.1320161359340428</v>
      </c>
      <c r="G654" s="195">
        <f t="shared" si="48"/>
        <v>0.77894736842105261</v>
      </c>
      <c r="Q654" s="196">
        <f t="shared" si="49"/>
        <v>6.119999999999914</v>
      </c>
      <c r="R654" s="201">
        <v>0.88070175438596487</v>
      </c>
      <c r="S654" s="201">
        <v>0.94259287620837051</v>
      </c>
      <c r="T654" s="201">
        <v>5.7407123791629461E-2</v>
      </c>
      <c r="U654" s="201">
        <v>4.1239493095791113</v>
      </c>
      <c r="V654" s="201">
        <v>0.77894736842105261</v>
      </c>
    </row>
    <row r="655" spans="1:22">
      <c r="A655" s="195">
        <f t="shared" si="45"/>
        <v>0.94268773278232632</v>
      </c>
      <c r="B655" s="195">
        <f t="shared" si="46"/>
        <v>0.94268773278232632</v>
      </c>
      <c r="C655" s="196">
        <f t="shared" si="47"/>
        <v>6.1399999999999135</v>
      </c>
      <c r="D655" s="195">
        <f t="shared" si="47"/>
        <v>0.88070175438596487</v>
      </c>
      <c r="E655" s="195">
        <f t="shared" si="48"/>
        <v>5.731226721767365E-2</v>
      </c>
      <c r="F655" s="195">
        <f t="shared" si="48"/>
        <v>4.14066742218803</v>
      </c>
      <c r="G655" s="195">
        <f t="shared" si="48"/>
        <v>0.77894736842105261</v>
      </c>
      <c r="Q655" s="196">
        <f t="shared" si="49"/>
        <v>6.1299999999999137</v>
      </c>
      <c r="R655" s="201">
        <v>0.88070175438596487</v>
      </c>
      <c r="S655" s="201">
        <v>0.9426353253242381</v>
      </c>
      <c r="T655" s="201">
        <v>5.7364674675761819E-2</v>
      </c>
      <c r="U655" s="201">
        <v>4.1320161359340428</v>
      </c>
      <c r="V655" s="201">
        <v>0.77894736842105261</v>
      </c>
    </row>
    <row r="656" spans="1:22">
      <c r="A656" s="195">
        <f t="shared" si="45"/>
        <v>0.94272808761845328</v>
      </c>
      <c r="B656" s="195">
        <f t="shared" si="46"/>
        <v>0.94272808761845328</v>
      </c>
      <c r="C656" s="196">
        <f t="shared" si="47"/>
        <v>6.1499999999999133</v>
      </c>
      <c r="D656" s="195">
        <f t="shared" si="47"/>
        <v>0.88070175438596487</v>
      </c>
      <c r="E656" s="195">
        <f t="shared" si="48"/>
        <v>5.7271912381546705E-2</v>
      </c>
      <c r="F656" s="195">
        <f t="shared" si="48"/>
        <v>4.1483767457393927</v>
      </c>
      <c r="G656" s="195">
        <f t="shared" si="48"/>
        <v>0.77894736842105261</v>
      </c>
      <c r="Q656" s="196">
        <f t="shared" si="49"/>
        <v>6.1399999999999135</v>
      </c>
      <c r="R656" s="201">
        <v>0.88070175438596487</v>
      </c>
      <c r="S656" s="201">
        <v>0.94268773278232632</v>
      </c>
      <c r="T656" s="201">
        <v>5.731226721767365E-2</v>
      </c>
      <c r="U656" s="201">
        <v>4.14066742218803</v>
      </c>
      <c r="V656" s="201">
        <v>0.77894736842105261</v>
      </c>
    </row>
    <row r="657" spans="1:22">
      <c r="A657" s="195">
        <f t="shared" si="45"/>
        <v>0.94277074700337116</v>
      </c>
      <c r="B657" s="195">
        <f t="shared" si="46"/>
        <v>0.94277074700337116</v>
      </c>
      <c r="C657" s="196">
        <f t="shared" si="47"/>
        <v>6.1599999999999131</v>
      </c>
      <c r="D657" s="195">
        <f t="shared" si="47"/>
        <v>0.88070175438596487</v>
      </c>
      <c r="E657" s="195">
        <f t="shared" si="48"/>
        <v>5.7229252996628857E-2</v>
      </c>
      <c r="F657" s="195">
        <f t="shared" si="48"/>
        <v>4.1567289458850398</v>
      </c>
      <c r="G657" s="195">
        <f t="shared" si="48"/>
        <v>0.77894736842105261</v>
      </c>
      <c r="Q657" s="196">
        <f t="shared" si="49"/>
        <v>6.1499999999999133</v>
      </c>
      <c r="R657" s="201">
        <v>0.88070175438596487</v>
      </c>
      <c r="S657" s="201">
        <v>0.94272808761845328</v>
      </c>
      <c r="T657" s="201">
        <v>5.7271912381546705E-2</v>
      </c>
      <c r="U657" s="201">
        <v>4.1483767457393927</v>
      </c>
      <c r="V657" s="201">
        <v>0.77894736842105261</v>
      </c>
    </row>
    <row r="658" spans="1:22">
      <c r="A658" s="195">
        <f t="shared" si="45"/>
        <v>0.94282315446145937</v>
      </c>
      <c r="B658" s="195">
        <f t="shared" si="46"/>
        <v>0.94282315446145937</v>
      </c>
      <c r="C658" s="196">
        <f t="shared" si="47"/>
        <v>6.1699999999999129</v>
      </c>
      <c r="D658" s="195">
        <f t="shared" si="47"/>
        <v>0.88070175438596487</v>
      </c>
      <c r="E658" s="195">
        <f t="shared" si="48"/>
        <v>5.7176845538540688E-2</v>
      </c>
      <c r="F658" s="195">
        <f t="shared" si="48"/>
        <v>4.1653802321390305</v>
      </c>
      <c r="G658" s="195">
        <f t="shared" si="48"/>
        <v>0.77894736842105261</v>
      </c>
      <c r="Q658" s="196">
        <f t="shared" si="49"/>
        <v>6.1599999999999131</v>
      </c>
      <c r="R658" s="201">
        <v>0.88070175438596487</v>
      </c>
      <c r="S658" s="201">
        <v>0.94277074700337116</v>
      </c>
      <c r="T658" s="201">
        <v>5.7229252996628857E-2</v>
      </c>
      <c r="U658" s="201">
        <v>4.1567289458850398</v>
      </c>
      <c r="V658" s="201">
        <v>0.77894736842105261</v>
      </c>
    </row>
    <row r="659" spans="1:22">
      <c r="A659" s="195">
        <f t="shared" si="45"/>
        <v>0.94286539330827668</v>
      </c>
      <c r="B659" s="195">
        <f t="shared" si="46"/>
        <v>0.94286539330827668</v>
      </c>
      <c r="C659" s="196">
        <f t="shared" si="47"/>
        <v>6.1799999999999127</v>
      </c>
      <c r="D659" s="195">
        <f t="shared" si="47"/>
        <v>0.88070175438596487</v>
      </c>
      <c r="E659" s="195">
        <f t="shared" si="48"/>
        <v>5.7134606691723329E-2</v>
      </c>
      <c r="F659" s="195">
        <f t="shared" si="48"/>
        <v>4.173097220333708</v>
      </c>
      <c r="G659" s="195">
        <f t="shared" si="48"/>
        <v>0.77894736842105261</v>
      </c>
      <c r="Q659" s="196">
        <f t="shared" si="49"/>
        <v>6.1699999999999129</v>
      </c>
      <c r="R659" s="201">
        <v>0.88070175438596487</v>
      </c>
      <c r="S659" s="201">
        <v>0.94282315446145937</v>
      </c>
      <c r="T659" s="201">
        <v>5.7176845538540688E-2</v>
      </c>
      <c r="U659" s="201">
        <v>4.1653802321390305</v>
      </c>
      <c r="V659" s="201">
        <v>0.77894736842105261</v>
      </c>
    </row>
    <row r="660" spans="1:22">
      <c r="A660" s="195">
        <f t="shared" si="45"/>
        <v>0.94290784242414427</v>
      </c>
      <c r="B660" s="195">
        <f t="shared" si="46"/>
        <v>0.94290784242414427</v>
      </c>
      <c r="C660" s="196">
        <f t="shared" si="47"/>
        <v>6.1899999999999125</v>
      </c>
      <c r="D660" s="195">
        <f t="shared" si="47"/>
        <v>0.88070175438596487</v>
      </c>
      <c r="E660" s="195">
        <f t="shared" si="48"/>
        <v>5.7092157575855715E-2</v>
      </c>
      <c r="F660" s="195">
        <f t="shared" si="48"/>
        <v>4.1812103058796968</v>
      </c>
      <c r="G660" s="195">
        <f t="shared" si="48"/>
        <v>0.77894736842105261</v>
      </c>
      <c r="Q660" s="196">
        <f t="shared" si="49"/>
        <v>6.1799999999999127</v>
      </c>
      <c r="R660" s="201">
        <v>0.88070175438596487</v>
      </c>
      <c r="S660" s="201">
        <v>0.94286539330827668</v>
      </c>
      <c r="T660" s="201">
        <v>5.7134606691723329E-2</v>
      </c>
      <c r="U660" s="201">
        <v>4.173097220333708</v>
      </c>
      <c r="V660" s="201">
        <v>0.77894736842105261</v>
      </c>
    </row>
    <row r="661" spans="1:22">
      <c r="A661" s="195">
        <f t="shared" si="45"/>
        <v>0.94296024988223248</v>
      </c>
      <c r="B661" s="195">
        <f t="shared" si="46"/>
        <v>0.94296024988223248</v>
      </c>
      <c r="C661" s="196">
        <f t="shared" si="47"/>
        <v>6.1999999999999122</v>
      </c>
      <c r="D661" s="195">
        <f t="shared" si="47"/>
        <v>0.88070175438596487</v>
      </c>
      <c r="E661" s="195">
        <f t="shared" si="48"/>
        <v>5.7039750117767546E-2</v>
      </c>
      <c r="F661" s="195">
        <f t="shared" si="48"/>
        <v>4.1898615921336839</v>
      </c>
      <c r="G661" s="195">
        <f t="shared" si="48"/>
        <v>0.77894736842105261</v>
      </c>
      <c r="Q661" s="196">
        <f t="shared" si="49"/>
        <v>6.1899999999999125</v>
      </c>
      <c r="R661" s="201">
        <v>0.88070175438596487</v>
      </c>
      <c r="S661" s="201">
        <v>0.94290784242414427</v>
      </c>
      <c r="T661" s="201">
        <v>5.7092157575855715E-2</v>
      </c>
      <c r="U661" s="201">
        <v>4.1812103058796968</v>
      </c>
      <c r="V661" s="201">
        <v>0.77894736842105261</v>
      </c>
    </row>
    <row r="662" spans="1:22">
      <c r="A662" s="195">
        <f t="shared" si="45"/>
        <v>0.94300269899809996</v>
      </c>
      <c r="B662" s="195">
        <f t="shared" si="46"/>
        <v>0.94300269899809996</v>
      </c>
      <c r="C662" s="196">
        <f t="shared" si="47"/>
        <v>6.209999999999912</v>
      </c>
      <c r="D662" s="195">
        <f t="shared" si="47"/>
        <v>0.88070175438596487</v>
      </c>
      <c r="E662" s="195">
        <f t="shared" si="48"/>
        <v>5.6997301001899987E-2</v>
      </c>
      <c r="F662" s="195">
        <f t="shared" si="48"/>
        <v>4.197928418488619</v>
      </c>
      <c r="G662" s="195">
        <f t="shared" si="48"/>
        <v>0.77894736842105261</v>
      </c>
      <c r="Q662" s="196">
        <f t="shared" si="49"/>
        <v>6.1999999999999122</v>
      </c>
      <c r="R662" s="201">
        <v>0.88070175438596487</v>
      </c>
      <c r="S662" s="201">
        <v>0.94296024988223248</v>
      </c>
      <c r="T662" s="201">
        <v>5.7039750117767546E-2</v>
      </c>
      <c r="U662" s="201">
        <v>4.1898615921336839</v>
      </c>
      <c r="V662" s="201">
        <v>0.77894736842105261</v>
      </c>
    </row>
    <row r="663" spans="1:22">
      <c r="A663" s="195">
        <f t="shared" si="45"/>
        <v>0.94304514811396767</v>
      </c>
      <c r="B663" s="195">
        <f t="shared" si="46"/>
        <v>0.94304514811396767</v>
      </c>
      <c r="C663" s="196">
        <f t="shared" si="47"/>
        <v>6.2199999999999118</v>
      </c>
      <c r="D663" s="195">
        <f t="shared" si="47"/>
        <v>0.88070175438596487</v>
      </c>
      <c r="E663" s="195">
        <f t="shared" si="48"/>
        <v>5.695485188603238E-2</v>
      </c>
      <c r="F663" s="195">
        <f t="shared" si="48"/>
        <v>4.2060415040346077</v>
      </c>
      <c r="G663" s="195">
        <f t="shared" si="48"/>
        <v>0.77894736842105261</v>
      </c>
      <c r="Q663" s="196">
        <f t="shared" si="49"/>
        <v>6.209999999999912</v>
      </c>
      <c r="R663" s="201">
        <v>0.88070175438596487</v>
      </c>
      <c r="S663" s="201">
        <v>0.94300269899809996</v>
      </c>
      <c r="T663" s="201">
        <v>5.6997301001899987E-2</v>
      </c>
      <c r="U663" s="201">
        <v>4.197928418488619</v>
      </c>
      <c r="V663" s="201">
        <v>0.77894736842105261</v>
      </c>
    </row>
    <row r="664" spans="1:22">
      <c r="A664" s="195">
        <f t="shared" si="45"/>
        <v>0.94309567156136542</v>
      </c>
      <c r="B664" s="195">
        <f t="shared" si="46"/>
        <v>0.94309567156136542</v>
      </c>
      <c r="C664" s="196">
        <f t="shared" si="47"/>
        <v>6.2299999999999116</v>
      </c>
      <c r="D664" s="195">
        <f t="shared" si="47"/>
        <v>0.88070175438596487</v>
      </c>
      <c r="E664" s="195">
        <f t="shared" si="48"/>
        <v>5.6904328438634577E-2</v>
      </c>
      <c r="F664" s="195">
        <f t="shared" si="48"/>
        <v>4.214574402084688</v>
      </c>
      <c r="G664" s="195">
        <f t="shared" si="48"/>
        <v>0.77894736842105261</v>
      </c>
      <c r="Q664" s="196">
        <f t="shared" si="49"/>
        <v>6.2199999999999118</v>
      </c>
      <c r="R664" s="201">
        <v>0.88070175438596487</v>
      </c>
      <c r="S664" s="201">
        <v>0.94304514811396767</v>
      </c>
      <c r="T664" s="201">
        <v>5.695485188603238E-2</v>
      </c>
      <c r="U664" s="201">
        <v>4.2060415040346077</v>
      </c>
      <c r="V664" s="201">
        <v>0.77894736842105261</v>
      </c>
    </row>
    <row r="665" spans="1:22">
      <c r="A665" s="195">
        <f t="shared" si="45"/>
        <v>0.94313812067723302</v>
      </c>
      <c r="B665" s="195">
        <f t="shared" si="46"/>
        <v>0.94313812067723302</v>
      </c>
      <c r="C665" s="196">
        <f t="shared" si="47"/>
        <v>6.2399999999999114</v>
      </c>
      <c r="D665" s="195">
        <f t="shared" si="47"/>
        <v>0.88070175438596487</v>
      </c>
      <c r="E665" s="195">
        <f t="shared" si="48"/>
        <v>5.6861879322766977E-2</v>
      </c>
      <c r="F665" s="195">
        <f t="shared" si="48"/>
        <v>4.2226412284396169</v>
      </c>
      <c r="G665" s="195">
        <f t="shared" si="48"/>
        <v>0.77894736842105261</v>
      </c>
      <c r="Q665" s="196">
        <f t="shared" si="49"/>
        <v>6.2299999999999116</v>
      </c>
      <c r="R665" s="201">
        <v>0.88070175438596487</v>
      </c>
      <c r="S665" s="201">
        <v>0.94309567156136542</v>
      </c>
      <c r="T665" s="201">
        <v>5.6904328438634577E-2</v>
      </c>
      <c r="U665" s="201">
        <v>4.214574402084688</v>
      </c>
      <c r="V665" s="201">
        <v>0.77894736842105261</v>
      </c>
    </row>
    <row r="666" spans="1:22">
      <c r="A666" s="195">
        <f t="shared" si="45"/>
        <v>0.94319031786627106</v>
      </c>
      <c r="B666" s="195">
        <f t="shared" si="46"/>
        <v>0.94319031786627106</v>
      </c>
      <c r="C666" s="196">
        <f t="shared" si="47"/>
        <v>6.2499999999999112</v>
      </c>
      <c r="D666" s="195">
        <f t="shared" si="47"/>
        <v>0.88070175438596487</v>
      </c>
      <c r="E666" s="195">
        <f t="shared" si="48"/>
        <v>5.6809682133729056E-2</v>
      </c>
      <c r="F666" s="195">
        <f t="shared" si="48"/>
        <v>4.2309889357244135</v>
      </c>
      <c r="G666" s="195">
        <f t="shared" si="48"/>
        <v>0.77894736842105261</v>
      </c>
      <c r="Q666" s="196">
        <f t="shared" si="49"/>
        <v>6.2399999999999114</v>
      </c>
      <c r="R666" s="201">
        <v>0.88070175438596487</v>
      </c>
      <c r="S666" s="201">
        <v>0.94313812067723302</v>
      </c>
      <c r="T666" s="201">
        <v>5.6861879322766977E-2</v>
      </c>
      <c r="U666" s="201">
        <v>4.2226412284396169</v>
      </c>
      <c r="V666" s="201">
        <v>0.77894736842105261</v>
      </c>
    </row>
    <row r="667" spans="1:22">
      <c r="A667" s="195">
        <f t="shared" si="45"/>
        <v>0.94323276698213854</v>
      </c>
      <c r="B667" s="195">
        <f t="shared" si="46"/>
        <v>0.94323276698213854</v>
      </c>
      <c r="C667" s="196">
        <f t="shared" si="47"/>
        <v>6.259999999999911</v>
      </c>
      <c r="D667" s="195">
        <f t="shared" si="47"/>
        <v>0.88070175438596487</v>
      </c>
      <c r="E667" s="195">
        <f t="shared" si="48"/>
        <v>5.6767233017861463E-2</v>
      </c>
      <c r="F667" s="195">
        <f t="shared" si="48"/>
        <v>4.2390557620793423</v>
      </c>
      <c r="G667" s="195">
        <f t="shared" si="48"/>
        <v>0.77894736842105261</v>
      </c>
      <c r="Q667" s="196">
        <f t="shared" si="49"/>
        <v>6.2499999999999112</v>
      </c>
      <c r="R667" s="201">
        <v>0.88070175438596487</v>
      </c>
      <c r="S667" s="201">
        <v>0.94319031786627106</v>
      </c>
      <c r="T667" s="201">
        <v>5.6809682133729056E-2</v>
      </c>
      <c r="U667" s="201">
        <v>4.2309889357244135</v>
      </c>
      <c r="V667" s="201">
        <v>0.77894736842105261</v>
      </c>
    </row>
    <row r="668" spans="1:22">
      <c r="A668" s="195">
        <f t="shared" si="45"/>
        <v>0.94327521609800613</v>
      </c>
      <c r="B668" s="195">
        <f t="shared" si="46"/>
        <v>0.94327521609800613</v>
      </c>
      <c r="C668" s="196">
        <f t="shared" si="47"/>
        <v>6.2699999999999108</v>
      </c>
      <c r="D668" s="195">
        <f t="shared" si="47"/>
        <v>0.88070175438596487</v>
      </c>
      <c r="E668" s="195">
        <f t="shared" si="48"/>
        <v>5.6724783901993862E-2</v>
      </c>
      <c r="F668" s="195">
        <f t="shared" si="48"/>
        <v>4.2471225884342729</v>
      </c>
      <c r="G668" s="195">
        <f t="shared" si="48"/>
        <v>0.77894736842105261</v>
      </c>
      <c r="Q668" s="196">
        <f t="shared" si="49"/>
        <v>6.259999999999911</v>
      </c>
      <c r="R668" s="201">
        <v>0.88070175438596487</v>
      </c>
      <c r="S668" s="201">
        <v>0.94323276698213854</v>
      </c>
      <c r="T668" s="201">
        <v>5.6767233017861463E-2</v>
      </c>
      <c r="U668" s="201">
        <v>4.2390557620793423</v>
      </c>
      <c r="V668" s="201">
        <v>0.77894736842105261</v>
      </c>
    </row>
    <row r="669" spans="1:22">
      <c r="A669" s="195">
        <f t="shared" si="45"/>
        <v>0.94332762355609434</v>
      </c>
      <c r="B669" s="195">
        <f t="shared" si="46"/>
        <v>0.94332762355609434</v>
      </c>
      <c r="C669" s="196">
        <f t="shared" si="47"/>
        <v>6.2799999999999105</v>
      </c>
      <c r="D669" s="195">
        <f t="shared" si="47"/>
        <v>0.88070175438596487</v>
      </c>
      <c r="E669" s="195">
        <f t="shared" si="48"/>
        <v>5.667237644390568E-2</v>
      </c>
      <c r="F669" s="195">
        <f t="shared" si="48"/>
        <v>4.2557738746882654</v>
      </c>
      <c r="G669" s="195">
        <f t="shared" si="48"/>
        <v>0.77894736842105261</v>
      </c>
      <c r="Q669" s="196">
        <f t="shared" si="49"/>
        <v>6.2699999999999108</v>
      </c>
      <c r="R669" s="201">
        <v>0.88070175438596487</v>
      </c>
      <c r="S669" s="201">
        <v>0.94327521609800613</v>
      </c>
      <c r="T669" s="201">
        <v>5.6724783901993862E-2</v>
      </c>
      <c r="U669" s="201">
        <v>4.2471225884342729</v>
      </c>
      <c r="V669" s="201">
        <v>0.77894736842105261</v>
      </c>
    </row>
    <row r="670" spans="1:22">
      <c r="A670" s="195">
        <f t="shared" si="45"/>
        <v>0.94337028294101233</v>
      </c>
      <c r="B670" s="195">
        <f t="shared" si="46"/>
        <v>0.94337028294101233</v>
      </c>
      <c r="C670" s="196">
        <f t="shared" si="47"/>
        <v>6.2899999999999103</v>
      </c>
      <c r="D670" s="195">
        <f t="shared" si="47"/>
        <v>0.88070175438596487</v>
      </c>
      <c r="E670" s="195">
        <f t="shared" si="48"/>
        <v>5.6629717058987797E-2</v>
      </c>
      <c r="F670" s="195">
        <f t="shared" si="48"/>
        <v>4.2641723340249706</v>
      </c>
      <c r="G670" s="195">
        <f t="shared" si="48"/>
        <v>0.77894736842105261</v>
      </c>
      <c r="Q670" s="196">
        <f t="shared" si="49"/>
        <v>6.2799999999999105</v>
      </c>
      <c r="R670" s="201">
        <v>0.88070175438596487</v>
      </c>
      <c r="S670" s="201">
        <v>0.94332762355609434</v>
      </c>
      <c r="T670" s="201">
        <v>5.667237644390568E-2</v>
      </c>
      <c r="U670" s="201">
        <v>4.2557738746882654</v>
      </c>
      <c r="V670" s="201">
        <v>0.77894736842105261</v>
      </c>
    </row>
    <row r="671" spans="1:22">
      <c r="A671" s="195">
        <f t="shared" si="45"/>
        <v>0.94341063777713907</v>
      </c>
      <c r="B671" s="195">
        <f t="shared" si="46"/>
        <v>0.94341063777713907</v>
      </c>
      <c r="C671" s="196">
        <f t="shared" si="47"/>
        <v>6.2999999999999101</v>
      </c>
      <c r="D671" s="195">
        <f t="shared" si="47"/>
        <v>0.88070175438596487</v>
      </c>
      <c r="E671" s="195">
        <f t="shared" si="48"/>
        <v>5.6589362222860873E-2</v>
      </c>
      <c r="F671" s="195">
        <f t="shared" si="48"/>
        <v>4.271835398385277</v>
      </c>
      <c r="G671" s="195">
        <f t="shared" si="48"/>
        <v>0.77894736842105261</v>
      </c>
      <c r="Q671" s="196">
        <f t="shared" si="49"/>
        <v>6.2899999999999103</v>
      </c>
      <c r="R671" s="201">
        <v>0.88070175438596487</v>
      </c>
      <c r="S671" s="201">
        <v>0.94337028294101233</v>
      </c>
      <c r="T671" s="201">
        <v>5.6629717058987797E-2</v>
      </c>
      <c r="U671" s="201">
        <v>4.2641723340249706</v>
      </c>
      <c r="V671" s="201">
        <v>0.77894736842105261</v>
      </c>
    </row>
    <row r="672" spans="1:22">
      <c r="A672" s="195">
        <f t="shared" si="45"/>
        <v>0.94346304523522728</v>
      </c>
      <c r="B672" s="195">
        <f t="shared" si="46"/>
        <v>0.94346304523522728</v>
      </c>
      <c r="C672" s="196">
        <f t="shared" si="47"/>
        <v>6.3099999999999099</v>
      </c>
      <c r="D672" s="195">
        <f t="shared" si="47"/>
        <v>0.88070175438596487</v>
      </c>
      <c r="E672" s="195">
        <f t="shared" si="48"/>
        <v>5.653695476477269E-2</v>
      </c>
      <c r="F672" s="195">
        <f t="shared" si="48"/>
        <v>4.2804866846392642</v>
      </c>
      <c r="G672" s="195">
        <f t="shared" si="48"/>
        <v>0.77894736842105261</v>
      </c>
      <c r="Q672" s="196">
        <f t="shared" si="49"/>
        <v>6.2999999999999101</v>
      </c>
      <c r="R672" s="201">
        <v>0.88070175438596487</v>
      </c>
      <c r="S672" s="201">
        <v>0.94341063777713907</v>
      </c>
      <c r="T672" s="201">
        <v>5.6589362222860873E-2</v>
      </c>
      <c r="U672" s="201">
        <v>4.271835398385277</v>
      </c>
      <c r="V672" s="201">
        <v>0.77894736842105261</v>
      </c>
    </row>
    <row r="673" spans="1:22">
      <c r="A673" s="195">
        <f t="shared" si="45"/>
        <v>0.9435052840820447</v>
      </c>
      <c r="B673" s="195">
        <f t="shared" si="46"/>
        <v>0.9435052840820447</v>
      </c>
      <c r="C673" s="196">
        <f t="shared" si="47"/>
        <v>6.3199999999999097</v>
      </c>
      <c r="D673" s="195">
        <f t="shared" si="47"/>
        <v>0.88070175438596487</v>
      </c>
      <c r="E673" s="195">
        <f t="shared" si="48"/>
        <v>5.6494715917955331E-2</v>
      </c>
      <c r="F673" s="195">
        <f t="shared" si="48"/>
        <v>4.2882499320250025</v>
      </c>
      <c r="G673" s="195">
        <f t="shared" si="48"/>
        <v>0.77894736842105261</v>
      </c>
      <c r="Q673" s="196">
        <f t="shared" si="49"/>
        <v>6.3099999999999099</v>
      </c>
      <c r="R673" s="201">
        <v>0.88070175438596487</v>
      </c>
      <c r="S673" s="201">
        <v>0.94346304523522728</v>
      </c>
      <c r="T673" s="201">
        <v>5.653695476477269E-2</v>
      </c>
      <c r="U673" s="201">
        <v>4.2804866846392642</v>
      </c>
      <c r="V673" s="201">
        <v>0.77894736842105261</v>
      </c>
    </row>
    <row r="674" spans="1:22">
      <c r="A674" s="195">
        <f t="shared" si="45"/>
        <v>0.94354773319791219</v>
      </c>
      <c r="B674" s="195">
        <f t="shared" si="46"/>
        <v>0.94354773319791219</v>
      </c>
      <c r="C674" s="196">
        <f t="shared" si="47"/>
        <v>6.3299999999999095</v>
      </c>
      <c r="D674" s="195">
        <f t="shared" si="47"/>
        <v>0.88070175438596487</v>
      </c>
      <c r="E674" s="195">
        <f t="shared" si="48"/>
        <v>5.6452266802087765E-2</v>
      </c>
      <c r="F674" s="195">
        <f t="shared" si="48"/>
        <v>4.2963167583799322</v>
      </c>
      <c r="G674" s="195">
        <f t="shared" si="48"/>
        <v>0.77894736842105261</v>
      </c>
      <c r="Q674" s="196">
        <f t="shared" si="49"/>
        <v>6.3199999999999097</v>
      </c>
      <c r="R674" s="201">
        <v>0.88070175438596487</v>
      </c>
      <c r="S674" s="201">
        <v>0.9435052840820447</v>
      </c>
      <c r="T674" s="201">
        <v>5.6494715917955331E-2</v>
      </c>
      <c r="U674" s="201">
        <v>4.2882499320250025</v>
      </c>
      <c r="V674" s="201">
        <v>0.77894736842105261</v>
      </c>
    </row>
    <row r="675" spans="1:22">
      <c r="A675" s="195">
        <f t="shared" si="45"/>
        <v>0.9436001406560004</v>
      </c>
      <c r="B675" s="195">
        <f t="shared" si="46"/>
        <v>0.9436001406560004</v>
      </c>
      <c r="C675" s="196">
        <f t="shared" si="47"/>
        <v>6.3399999999999093</v>
      </c>
      <c r="D675" s="195">
        <f t="shared" si="47"/>
        <v>0.88070175438596487</v>
      </c>
      <c r="E675" s="195">
        <f t="shared" si="48"/>
        <v>5.6399859343999582E-2</v>
      </c>
      <c r="F675" s="195">
        <f t="shared" si="48"/>
        <v>4.3049680446339229</v>
      </c>
      <c r="G675" s="195">
        <f t="shared" si="48"/>
        <v>0.78245614035087718</v>
      </c>
      <c r="Q675" s="196">
        <f t="shared" si="49"/>
        <v>6.3299999999999095</v>
      </c>
      <c r="R675" s="201">
        <v>0.88070175438596487</v>
      </c>
      <c r="S675" s="201">
        <v>0.94354773319791219</v>
      </c>
      <c r="T675" s="201">
        <v>5.6452266802087765E-2</v>
      </c>
      <c r="U675" s="201">
        <v>4.2963167583799322</v>
      </c>
      <c r="V675" s="201">
        <v>0.77894736842105261</v>
      </c>
    </row>
    <row r="676" spans="1:22">
      <c r="A676" s="195">
        <f t="shared" si="45"/>
        <v>0.94364258977186799</v>
      </c>
      <c r="B676" s="195">
        <f t="shared" si="46"/>
        <v>0.94364258977186799</v>
      </c>
      <c r="C676" s="196">
        <f t="shared" si="47"/>
        <v>6.3499999999999091</v>
      </c>
      <c r="D676" s="195">
        <f t="shared" si="47"/>
        <v>0.88070175438596487</v>
      </c>
      <c r="E676" s="195">
        <f t="shared" si="48"/>
        <v>5.6357410228131982E-2</v>
      </c>
      <c r="F676" s="195">
        <f t="shared" si="48"/>
        <v>4.3130348709888509</v>
      </c>
      <c r="G676" s="195">
        <f t="shared" si="48"/>
        <v>0.78245614035087718</v>
      </c>
      <c r="Q676" s="196">
        <f t="shared" si="49"/>
        <v>6.3399999999999093</v>
      </c>
      <c r="R676" s="201">
        <v>0.88070175438596487</v>
      </c>
      <c r="S676" s="201">
        <v>0.9436001406560004</v>
      </c>
      <c r="T676" s="201">
        <v>5.6399859343999582E-2</v>
      </c>
      <c r="U676" s="201">
        <v>4.3049680446339229</v>
      </c>
      <c r="V676" s="201">
        <v>0.78245614035087718</v>
      </c>
    </row>
    <row r="677" spans="1:22">
      <c r="A677" s="195">
        <f t="shared" si="45"/>
        <v>0.94369520749900648</v>
      </c>
      <c r="B677" s="195">
        <f t="shared" si="46"/>
        <v>0.94369520749900648</v>
      </c>
      <c r="C677" s="196">
        <f t="shared" si="47"/>
        <v>6.3599999999999088</v>
      </c>
      <c r="D677" s="195">
        <f t="shared" si="47"/>
        <v>0.88070175438596487</v>
      </c>
      <c r="E677" s="195">
        <f t="shared" si="48"/>
        <v>5.6304792500993524E-2</v>
      </c>
      <c r="F677" s="195">
        <f t="shared" si="48"/>
        <v>4.3220177902246162</v>
      </c>
      <c r="G677" s="195">
        <f t="shared" si="48"/>
        <v>0.78245614035087718</v>
      </c>
      <c r="Q677" s="196">
        <f t="shared" si="49"/>
        <v>6.3499999999999091</v>
      </c>
      <c r="R677" s="201">
        <v>0.88070175438596487</v>
      </c>
      <c r="S677" s="201">
        <v>0.94364258977186799</v>
      </c>
      <c r="T677" s="201">
        <v>5.6357410228131982E-2</v>
      </c>
      <c r="U677" s="201">
        <v>4.3130348709888509</v>
      </c>
      <c r="V677" s="201">
        <v>0.78245614035087718</v>
      </c>
    </row>
    <row r="678" spans="1:22">
      <c r="A678" s="195">
        <f t="shared" si="45"/>
        <v>0.94373765661487419</v>
      </c>
      <c r="B678" s="195">
        <f t="shared" si="46"/>
        <v>0.94373765661487419</v>
      </c>
      <c r="C678" s="196">
        <f t="shared" si="47"/>
        <v>6.3699999999999086</v>
      </c>
      <c r="D678" s="195">
        <f t="shared" si="47"/>
        <v>0.88070175438596487</v>
      </c>
      <c r="E678" s="195">
        <f t="shared" si="48"/>
        <v>5.6262343385125944E-2</v>
      </c>
      <c r="F678" s="195">
        <f t="shared" si="48"/>
        <v>4.3300846165795468</v>
      </c>
      <c r="G678" s="195">
        <f t="shared" si="48"/>
        <v>0.78245614035087718</v>
      </c>
      <c r="Q678" s="196">
        <f t="shared" si="49"/>
        <v>6.3599999999999088</v>
      </c>
      <c r="R678" s="201">
        <v>0.88070175438596487</v>
      </c>
      <c r="S678" s="201">
        <v>0.94369520749900648</v>
      </c>
      <c r="T678" s="201">
        <v>5.6304792500993524E-2</v>
      </c>
      <c r="U678" s="201">
        <v>4.3220177902246162</v>
      </c>
      <c r="V678" s="201">
        <v>0.78245614035087718</v>
      </c>
    </row>
    <row r="679" spans="1:22">
      <c r="A679" s="195">
        <f t="shared" si="45"/>
        <v>0.94377801145100093</v>
      </c>
      <c r="B679" s="195">
        <f t="shared" si="46"/>
        <v>0.94377801145100093</v>
      </c>
      <c r="C679" s="196">
        <f t="shared" si="47"/>
        <v>6.3799999999999084</v>
      </c>
      <c r="D679" s="195">
        <f t="shared" si="47"/>
        <v>0.88070175438596487</v>
      </c>
      <c r="E679" s="195">
        <f t="shared" si="48"/>
        <v>5.6221988548998972E-2</v>
      </c>
      <c r="F679" s="195">
        <f t="shared" si="48"/>
        <v>4.3377476809398523</v>
      </c>
      <c r="G679" s="195">
        <f t="shared" si="48"/>
        <v>0.78245614035087718</v>
      </c>
      <c r="Q679" s="196">
        <f t="shared" si="49"/>
        <v>6.3699999999999086</v>
      </c>
      <c r="R679" s="201">
        <v>0.88070175438596487</v>
      </c>
      <c r="S679" s="201">
        <v>0.94373765661487419</v>
      </c>
      <c r="T679" s="201">
        <v>5.6262343385125944E-2</v>
      </c>
      <c r="U679" s="201">
        <v>4.3300846165795468</v>
      </c>
      <c r="V679" s="201">
        <v>0.78245614035087718</v>
      </c>
    </row>
    <row r="680" spans="1:22">
      <c r="A680" s="195">
        <f t="shared" si="45"/>
        <v>0.94383020864003886</v>
      </c>
      <c r="B680" s="195">
        <f t="shared" si="46"/>
        <v>0.94383020864003886</v>
      </c>
      <c r="C680" s="196">
        <f t="shared" si="47"/>
        <v>6.3899999999999082</v>
      </c>
      <c r="D680" s="195">
        <f t="shared" si="47"/>
        <v>0.88070175438596487</v>
      </c>
      <c r="E680" s="195">
        <f t="shared" si="48"/>
        <v>5.6169791359961092E-2</v>
      </c>
      <c r="F680" s="195">
        <f t="shared" si="48"/>
        <v>4.346095388224648</v>
      </c>
      <c r="G680" s="195">
        <f t="shared" si="48"/>
        <v>0.78245614035087718</v>
      </c>
      <c r="Q680" s="196">
        <f t="shared" si="49"/>
        <v>6.3799999999999084</v>
      </c>
      <c r="R680" s="201">
        <v>0.88070175438596487</v>
      </c>
      <c r="S680" s="201">
        <v>0.94377801145100093</v>
      </c>
      <c r="T680" s="201">
        <v>5.6221988548998972E-2</v>
      </c>
      <c r="U680" s="201">
        <v>4.3377476809398523</v>
      </c>
      <c r="V680" s="201">
        <v>0.78245614035087718</v>
      </c>
    </row>
    <row r="681" spans="1:22">
      <c r="A681" s="195">
        <f t="shared" ref="A681:A741" si="50">S682</f>
        <v>0.94387265775590656</v>
      </c>
      <c r="B681" s="195">
        <f t="shared" ref="B681:B741" si="51">S682</f>
        <v>0.94387265775590656</v>
      </c>
      <c r="C681" s="196">
        <f t="shared" ref="C681:D741" si="52">Q682</f>
        <v>6.399999999999908</v>
      </c>
      <c r="D681" s="195">
        <f t="shared" si="52"/>
        <v>0.88070175438596487</v>
      </c>
      <c r="E681" s="195">
        <f t="shared" ref="E681:G741" si="53">T682</f>
        <v>5.6127342244093492E-2</v>
      </c>
      <c r="F681" s="195">
        <f t="shared" si="53"/>
        <v>4.3541622145795777</v>
      </c>
      <c r="G681" s="195">
        <f t="shared" si="53"/>
        <v>0.78245614035087718</v>
      </c>
      <c r="Q681" s="196">
        <f t="shared" si="49"/>
        <v>6.3899999999999082</v>
      </c>
      <c r="R681" s="201">
        <v>0.88070175438596487</v>
      </c>
      <c r="S681" s="201">
        <v>0.94383020864003886</v>
      </c>
      <c r="T681" s="201">
        <v>5.6169791359961092E-2</v>
      </c>
      <c r="U681" s="201">
        <v>4.346095388224648</v>
      </c>
      <c r="V681" s="201">
        <v>0.78245614035087718</v>
      </c>
    </row>
    <row r="682" spans="1:22">
      <c r="A682" s="195">
        <f t="shared" si="50"/>
        <v>0.94391510687177405</v>
      </c>
      <c r="B682" s="195">
        <f t="shared" si="51"/>
        <v>0.94391510687177405</v>
      </c>
      <c r="C682" s="196">
        <f t="shared" si="52"/>
        <v>6.4099999999999078</v>
      </c>
      <c r="D682" s="195">
        <f t="shared" si="52"/>
        <v>0.88070175438596487</v>
      </c>
      <c r="E682" s="195">
        <f t="shared" si="53"/>
        <v>5.6084893128225864E-2</v>
      </c>
      <c r="F682" s="195">
        <f t="shared" si="53"/>
        <v>4.3622290409345066</v>
      </c>
      <c r="G682" s="195">
        <f t="shared" si="53"/>
        <v>0.78245614035087718</v>
      </c>
      <c r="Q682" s="196">
        <f t="shared" si="49"/>
        <v>6.399999999999908</v>
      </c>
      <c r="R682" s="201">
        <v>0.88070175438596487</v>
      </c>
      <c r="S682" s="201">
        <v>0.94387265775590656</v>
      </c>
      <c r="T682" s="201">
        <v>5.6127342244093492E-2</v>
      </c>
      <c r="U682" s="201">
        <v>4.3541622145795777</v>
      </c>
      <c r="V682" s="201">
        <v>0.78245614035087718</v>
      </c>
    </row>
    <row r="683" spans="1:22">
      <c r="A683" s="195">
        <f t="shared" si="50"/>
        <v>0.94396751432986226</v>
      </c>
      <c r="B683" s="195">
        <f t="shared" si="51"/>
        <v>0.94396751432986226</v>
      </c>
      <c r="C683" s="196">
        <f t="shared" si="52"/>
        <v>6.4199999999999076</v>
      </c>
      <c r="D683" s="195">
        <f t="shared" si="52"/>
        <v>0.88070175438596487</v>
      </c>
      <c r="E683" s="195">
        <f t="shared" si="53"/>
        <v>5.6032485670137702E-2</v>
      </c>
      <c r="F683" s="195">
        <f t="shared" si="53"/>
        <v>4.3709265863795546</v>
      </c>
      <c r="G683" s="195">
        <f t="shared" si="53"/>
        <v>0.78245614035087718</v>
      </c>
      <c r="Q683" s="196">
        <f t="shared" si="49"/>
        <v>6.4099999999999078</v>
      </c>
      <c r="R683" s="201">
        <v>0.88070175438596487</v>
      </c>
      <c r="S683" s="201">
        <v>0.94391510687177405</v>
      </c>
      <c r="T683" s="201">
        <v>5.6084893128225864E-2</v>
      </c>
      <c r="U683" s="201">
        <v>4.3622290409345066</v>
      </c>
      <c r="V683" s="201">
        <v>0.78245614035087718</v>
      </c>
    </row>
    <row r="684" spans="1:22">
      <c r="A684" s="195">
        <f t="shared" si="50"/>
        <v>0.94401017371478013</v>
      </c>
      <c r="B684" s="195">
        <f t="shared" si="51"/>
        <v>0.94401017371478013</v>
      </c>
      <c r="C684" s="196">
        <f t="shared" si="52"/>
        <v>6.4299999999999073</v>
      </c>
      <c r="D684" s="195">
        <f t="shared" si="52"/>
        <v>0.88070175438596487</v>
      </c>
      <c r="E684" s="195">
        <f t="shared" si="53"/>
        <v>5.5989826285219826E-2</v>
      </c>
      <c r="F684" s="195">
        <f t="shared" si="53"/>
        <v>4.3792787865252016</v>
      </c>
      <c r="G684" s="195">
        <f t="shared" si="53"/>
        <v>0.78245614035087718</v>
      </c>
      <c r="Q684" s="196">
        <f t="shared" ref="Q684:Q742" si="54">Q683+0.01</f>
        <v>6.4199999999999076</v>
      </c>
      <c r="R684" s="201">
        <v>0.88070175438596487</v>
      </c>
      <c r="S684" s="201">
        <v>0.94396751432986226</v>
      </c>
      <c r="T684" s="201">
        <v>5.6032485670137702E-2</v>
      </c>
      <c r="U684" s="201">
        <v>4.3709265863795546</v>
      </c>
      <c r="V684" s="201">
        <v>0.78245614035087718</v>
      </c>
    </row>
    <row r="685" spans="1:22">
      <c r="A685" s="195">
        <f t="shared" si="50"/>
        <v>0.94405262283064784</v>
      </c>
      <c r="B685" s="195">
        <f t="shared" si="51"/>
        <v>0.94405262283064784</v>
      </c>
      <c r="C685" s="196">
        <f t="shared" si="52"/>
        <v>6.4399999999999071</v>
      </c>
      <c r="D685" s="195">
        <f t="shared" si="52"/>
        <v>0.88070175438596487</v>
      </c>
      <c r="E685" s="195">
        <f t="shared" si="53"/>
        <v>5.5947377169352261E-2</v>
      </c>
      <c r="F685" s="195">
        <f t="shared" si="53"/>
        <v>4.3873456128801331</v>
      </c>
      <c r="G685" s="195">
        <f t="shared" si="53"/>
        <v>0.78245614035087718</v>
      </c>
      <c r="Q685" s="196">
        <f t="shared" si="54"/>
        <v>6.4299999999999073</v>
      </c>
      <c r="R685" s="201">
        <v>0.88070175438596487</v>
      </c>
      <c r="S685" s="201">
        <v>0.94401017371478013</v>
      </c>
      <c r="T685" s="201">
        <v>5.5989826285219826E-2</v>
      </c>
      <c r="U685" s="201">
        <v>4.3792787865252016</v>
      </c>
      <c r="V685" s="201">
        <v>0.78245614035087718</v>
      </c>
    </row>
    <row r="686" spans="1:22">
      <c r="A686" s="195">
        <f t="shared" si="50"/>
        <v>0.94410293600899531</v>
      </c>
      <c r="B686" s="195">
        <f t="shared" si="51"/>
        <v>0.94410293600899531</v>
      </c>
      <c r="C686" s="196">
        <f t="shared" si="52"/>
        <v>6.4499999999999069</v>
      </c>
      <c r="D686" s="195">
        <f t="shared" si="52"/>
        <v>0.88070175438596487</v>
      </c>
      <c r="E686" s="195">
        <f t="shared" si="53"/>
        <v>5.589706399100472E-2</v>
      </c>
      <c r="F686" s="195">
        <f t="shared" si="53"/>
        <v>4.3955931371394996</v>
      </c>
      <c r="G686" s="195">
        <f t="shared" si="53"/>
        <v>0.78245614035087718</v>
      </c>
      <c r="Q686" s="196">
        <f t="shared" si="54"/>
        <v>6.4399999999999071</v>
      </c>
      <c r="R686" s="201">
        <v>0.88070175438596487</v>
      </c>
      <c r="S686" s="201">
        <v>0.94405262283064784</v>
      </c>
      <c r="T686" s="201">
        <v>5.5947377169352261E-2</v>
      </c>
      <c r="U686" s="201">
        <v>4.3873456128801331</v>
      </c>
      <c r="V686" s="201">
        <v>0.78245614035087718</v>
      </c>
    </row>
    <row r="687" spans="1:22">
      <c r="A687" s="195">
        <f t="shared" si="50"/>
        <v>0.94414517485581273</v>
      </c>
      <c r="B687" s="195">
        <f t="shared" si="51"/>
        <v>0.94414517485581273</v>
      </c>
      <c r="C687" s="196">
        <f t="shared" si="52"/>
        <v>6.4599999999999067</v>
      </c>
      <c r="D687" s="195">
        <f t="shared" si="52"/>
        <v>0.88070175438596487</v>
      </c>
      <c r="E687" s="195">
        <f t="shared" si="53"/>
        <v>5.5854825144187374E-2</v>
      </c>
      <c r="F687" s="195">
        <f t="shared" si="53"/>
        <v>4.4033563845252344</v>
      </c>
      <c r="G687" s="195">
        <f t="shared" si="53"/>
        <v>0.78245614035087718</v>
      </c>
      <c r="Q687" s="196">
        <f t="shared" si="54"/>
        <v>6.4499999999999069</v>
      </c>
      <c r="R687" s="201">
        <v>0.88070175438596487</v>
      </c>
      <c r="S687" s="201">
        <v>0.94410293600899531</v>
      </c>
      <c r="T687" s="201">
        <v>5.589706399100472E-2</v>
      </c>
      <c r="U687" s="201">
        <v>4.3955931371394996</v>
      </c>
      <c r="V687" s="201">
        <v>0.78245614035087718</v>
      </c>
    </row>
    <row r="688" spans="1:22">
      <c r="A688" s="195">
        <f t="shared" si="50"/>
        <v>0.94419758231390094</v>
      </c>
      <c r="B688" s="195">
        <f t="shared" si="51"/>
        <v>0.94419758231390094</v>
      </c>
      <c r="C688" s="196">
        <f t="shared" si="52"/>
        <v>6.4699999999999065</v>
      </c>
      <c r="D688" s="195">
        <f t="shared" si="52"/>
        <v>0.88070175438596487</v>
      </c>
      <c r="E688" s="195">
        <f t="shared" si="53"/>
        <v>5.5802417686099205E-2</v>
      </c>
      <c r="F688" s="195">
        <f t="shared" si="53"/>
        <v>4.4120076707792233</v>
      </c>
      <c r="G688" s="195">
        <f t="shared" si="53"/>
        <v>0.78245614035087718</v>
      </c>
      <c r="Q688" s="196">
        <f t="shared" si="54"/>
        <v>6.4599999999999067</v>
      </c>
      <c r="R688" s="201">
        <v>0.88070175438596487</v>
      </c>
      <c r="S688" s="201">
        <v>0.94414517485581273</v>
      </c>
      <c r="T688" s="201">
        <v>5.5854825144187374E-2</v>
      </c>
      <c r="U688" s="201">
        <v>4.4033563845252344</v>
      </c>
      <c r="V688" s="201">
        <v>0.78245614035087718</v>
      </c>
    </row>
    <row r="689" spans="1:22">
      <c r="A689" s="195">
        <f t="shared" si="50"/>
        <v>0.94424003142976842</v>
      </c>
      <c r="B689" s="195">
        <f t="shared" si="51"/>
        <v>0.94424003142976842</v>
      </c>
      <c r="C689" s="196">
        <f t="shared" si="52"/>
        <v>6.4799999999999063</v>
      </c>
      <c r="D689" s="195">
        <f t="shared" si="52"/>
        <v>0.88070175438596487</v>
      </c>
      <c r="E689" s="195">
        <f t="shared" si="53"/>
        <v>5.5759968570231591E-2</v>
      </c>
      <c r="F689" s="195">
        <f t="shared" si="53"/>
        <v>4.4200744971341539</v>
      </c>
      <c r="G689" s="195">
        <f t="shared" si="53"/>
        <v>0.78245614035087718</v>
      </c>
      <c r="Q689" s="196">
        <f t="shared" si="54"/>
        <v>6.4699999999999065</v>
      </c>
      <c r="R689" s="201">
        <v>0.88070175438596487</v>
      </c>
      <c r="S689" s="201">
        <v>0.94419758231390094</v>
      </c>
      <c r="T689" s="201">
        <v>5.5802417686099205E-2</v>
      </c>
      <c r="U689" s="201">
        <v>4.4120076707792233</v>
      </c>
      <c r="V689" s="201">
        <v>0.78245614035087718</v>
      </c>
    </row>
    <row r="690" spans="1:22">
      <c r="A690" s="195">
        <f t="shared" si="50"/>
        <v>0.9442826908146863</v>
      </c>
      <c r="B690" s="195">
        <f t="shared" si="51"/>
        <v>0.9442826908146863</v>
      </c>
      <c r="C690" s="196">
        <f t="shared" si="52"/>
        <v>6.4899999999999061</v>
      </c>
      <c r="D690" s="195">
        <f t="shared" si="52"/>
        <v>0.88070175438596487</v>
      </c>
      <c r="E690" s="195">
        <f t="shared" si="53"/>
        <v>5.5717309185313736E-2</v>
      </c>
      <c r="F690" s="195">
        <f t="shared" si="53"/>
        <v>4.4284729564708574</v>
      </c>
      <c r="G690" s="195">
        <f t="shared" si="53"/>
        <v>0.78245614035087718</v>
      </c>
      <c r="Q690" s="196">
        <f t="shared" si="54"/>
        <v>6.4799999999999063</v>
      </c>
      <c r="R690" s="201">
        <v>0.88070175438596487</v>
      </c>
      <c r="S690" s="201">
        <v>0.94424003142976842</v>
      </c>
      <c r="T690" s="201">
        <v>5.5759968570231591E-2</v>
      </c>
      <c r="U690" s="201">
        <v>4.4200744971341539</v>
      </c>
      <c r="V690" s="201">
        <v>0.78245614035087718</v>
      </c>
    </row>
    <row r="691" spans="1:22">
      <c r="A691" s="195">
        <f t="shared" si="50"/>
        <v>0.9443350982727744</v>
      </c>
      <c r="B691" s="195">
        <f t="shared" si="51"/>
        <v>0.9443350982727744</v>
      </c>
      <c r="C691" s="196">
        <f t="shared" si="52"/>
        <v>6.4999999999999059</v>
      </c>
      <c r="D691" s="195">
        <f t="shared" si="52"/>
        <v>0.88070175438596487</v>
      </c>
      <c r="E691" s="195">
        <f t="shared" si="53"/>
        <v>5.5664901727225567E-2</v>
      </c>
      <c r="F691" s="195">
        <f t="shared" si="53"/>
        <v>4.4371242427248507</v>
      </c>
      <c r="G691" s="195">
        <f t="shared" si="53"/>
        <v>0.78245614035087718</v>
      </c>
      <c r="Q691" s="196">
        <f t="shared" si="54"/>
        <v>6.4899999999999061</v>
      </c>
      <c r="R691" s="201">
        <v>0.88070175438596487</v>
      </c>
      <c r="S691" s="201">
        <v>0.9442826908146863</v>
      </c>
      <c r="T691" s="201">
        <v>5.5717309185313736E-2</v>
      </c>
      <c r="U691" s="201">
        <v>4.4284729564708574</v>
      </c>
      <c r="V691" s="201">
        <v>0.78245614035087718</v>
      </c>
    </row>
    <row r="692" spans="1:22">
      <c r="A692" s="195">
        <f t="shared" si="50"/>
        <v>0.94437754738864199</v>
      </c>
      <c r="B692" s="195">
        <f t="shared" si="51"/>
        <v>0.94437754738864199</v>
      </c>
      <c r="C692" s="196">
        <f t="shared" si="52"/>
        <v>6.5099999999999056</v>
      </c>
      <c r="D692" s="195">
        <f t="shared" si="52"/>
        <v>0.88070175438596487</v>
      </c>
      <c r="E692" s="195">
        <f t="shared" si="53"/>
        <v>5.5622452611357953E-2</v>
      </c>
      <c r="F692" s="195">
        <f t="shared" si="53"/>
        <v>4.4451910690797805</v>
      </c>
      <c r="G692" s="195">
        <f t="shared" si="53"/>
        <v>0.78245614035087718</v>
      </c>
      <c r="Q692" s="196">
        <f t="shared" si="54"/>
        <v>6.4999999999999059</v>
      </c>
      <c r="R692" s="201">
        <v>0.88070175438596487</v>
      </c>
      <c r="S692" s="201">
        <v>0.9443350982727744</v>
      </c>
      <c r="T692" s="201">
        <v>5.5664901727225567E-2</v>
      </c>
      <c r="U692" s="201">
        <v>4.4371242427248507</v>
      </c>
      <c r="V692" s="201">
        <v>0.78245614035087718</v>
      </c>
    </row>
    <row r="693" spans="1:22">
      <c r="A693" s="195">
        <f t="shared" si="50"/>
        <v>0.94441790222476896</v>
      </c>
      <c r="B693" s="195">
        <f t="shared" si="51"/>
        <v>0.94441790222476896</v>
      </c>
      <c r="C693" s="196">
        <f t="shared" si="52"/>
        <v>6.5199999999999054</v>
      </c>
      <c r="D693" s="195">
        <f t="shared" si="52"/>
        <v>0.88070175438596487</v>
      </c>
      <c r="E693" s="195">
        <f t="shared" si="53"/>
        <v>5.5582097775230987E-2</v>
      </c>
      <c r="F693" s="195">
        <f t="shared" si="53"/>
        <v>4.4528541334400851</v>
      </c>
      <c r="G693" s="195">
        <f t="shared" si="53"/>
        <v>0.78245614035087718</v>
      </c>
      <c r="Q693" s="196">
        <f t="shared" si="54"/>
        <v>6.5099999999999056</v>
      </c>
      <c r="R693" s="201">
        <v>0.88070175438596487</v>
      </c>
      <c r="S693" s="201">
        <v>0.94437754738864199</v>
      </c>
      <c r="T693" s="201">
        <v>5.5622452611357953E-2</v>
      </c>
      <c r="U693" s="201">
        <v>4.4451910690797805</v>
      </c>
      <c r="V693" s="201">
        <v>0.78245614035087718</v>
      </c>
    </row>
    <row r="694" spans="1:22">
      <c r="A694" s="195">
        <f t="shared" si="50"/>
        <v>0.94447009941380689</v>
      </c>
      <c r="B694" s="195">
        <f t="shared" si="51"/>
        <v>0.94447009941380689</v>
      </c>
      <c r="C694" s="196">
        <f t="shared" si="52"/>
        <v>6.5299999999999052</v>
      </c>
      <c r="D694" s="195">
        <f t="shared" si="52"/>
        <v>0.88070175438596487</v>
      </c>
      <c r="E694" s="195">
        <f t="shared" si="53"/>
        <v>5.5529900586193101E-2</v>
      </c>
      <c r="F694" s="195">
        <f t="shared" si="53"/>
        <v>4.4612018407248799</v>
      </c>
      <c r="G694" s="195">
        <f t="shared" si="53"/>
        <v>0.78245614035087718</v>
      </c>
      <c r="Q694" s="196">
        <f t="shared" si="54"/>
        <v>6.5199999999999054</v>
      </c>
      <c r="R694" s="201">
        <v>0.88070175438596487</v>
      </c>
      <c r="S694" s="201">
        <v>0.94441790222476896</v>
      </c>
      <c r="T694" s="201">
        <v>5.5582097775230987E-2</v>
      </c>
      <c r="U694" s="201">
        <v>4.4528541334400851</v>
      </c>
      <c r="V694" s="201">
        <v>0.78245614035087718</v>
      </c>
    </row>
    <row r="695" spans="1:22">
      <c r="A695" s="195">
        <f t="shared" si="50"/>
        <v>0.94451254852967459</v>
      </c>
      <c r="B695" s="195">
        <f t="shared" si="51"/>
        <v>0.94451254852967459</v>
      </c>
      <c r="C695" s="196">
        <f t="shared" si="52"/>
        <v>6.539999999999905</v>
      </c>
      <c r="D695" s="195">
        <f t="shared" si="52"/>
        <v>0.88070175438596487</v>
      </c>
      <c r="E695" s="195">
        <f t="shared" si="53"/>
        <v>5.5487451470325508E-2</v>
      </c>
      <c r="F695" s="195">
        <f t="shared" si="53"/>
        <v>4.469268667079815</v>
      </c>
      <c r="G695" s="195">
        <f t="shared" si="53"/>
        <v>0.78245614035087718</v>
      </c>
      <c r="Q695" s="196">
        <f t="shared" si="54"/>
        <v>6.5299999999999052</v>
      </c>
      <c r="R695" s="201">
        <v>0.88070175438596487</v>
      </c>
      <c r="S695" s="201">
        <v>0.94447009941380689</v>
      </c>
      <c r="T695" s="201">
        <v>5.5529900586193101E-2</v>
      </c>
      <c r="U695" s="201">
        <v>4.4612018407248799</v>
      </c>
      <c r="V695" s="201">
        <v>0.78245614035087718</v>
      </c>
    </row>
    <row r="696" spans="1:22">
      <c r="A696" s="195">
        <f t="shared" si="50"/>
        <v>0.9445649559877628</v>
      </c>
      <c r="B696" s="195">
        <f t="shared" si="51"/>
        <v>0.9445649559877628</v>
      </c>
      <c r="C696" s="196">
        <f t="shared" si="52"/>
        <v>6.5499999999999048</v>
      </c>
      <c r="D696" s="195">
        <f t="shared" si="52"/>
        <v>0.88070175438596487</v>
      </c>
      <c r="E696" s="195">
        <f t="shared" si="53"/>
        <v>5.5435044012237339E-2</v>
      </c>
      <c r="F696" s="195">
        <f t="shared" si="53"/>
        <v>4.4779199533338021</v>
      </c>
      <c r="G696" s="195">
        <f t="shared" si="53"/>
        <v>0.78245614035087718</v>
      </c>
      <c r="Q696" s="196">
        <f t="shared" si="54"/>
        <v>6.539999999999905</v>
      </c>
      <c r="R696" s="201">
        <v>0.88070175438596487</v>
      </c>
      <c r="S696" s="201">
        <v>0.94451254852967459</v>
      </c>
      <c r="T696" s="201">
        <v>5.5487451470325508E-2</v>
      </c>
      <c r="U696" s="201">
        <v>4.469268667079815</v>
      </c>
      <c r="V696" s="201">
        <v>0.78245614035087718</v>
      </c>
    </row>
    <row r="697" spans="1:22">
      <c r="A697" s="195">
        <f t="shared" si="50"/>
        <v>0.94460761537268056</v>
      </c>
      <c r="B697" s="195">
        <f t="shared" si="51"/>
        <v>0.94460761537268056</v>
      </c>
      <c r="C697" s="196">
        <f t="shared" si="52"/>
        <v>6.5599999999999046</v>
      </c>
      <c r="D697" s="195">
        <f t="shared" si="52"/>
        <v>0.88070175438596487</v>
      </c>
      <c r="E697" s="195">
        <f t="shared" si="53"/>
        <v>5.5392384627319484E-2</v>
      </c>
      <c r="F697" s="195">
        <f t="shared" si="53"/>
        <v>4.4863184126705073</v>
      </c>
      <c r="G697" s="195">
        <f t="shared" si="53"/>
        <v>0.78245614035087718</v>
      </c>
      <c r="Q697" s="196">
        <f t="shared" si="54"/>
        <v>6.5499999999999048</v>
      </c>
      <c r="R697" s="201">
        <v>0.88070175438596487</v>
      </c>
      <c r="S697" s="201">
        <v>0.9445649559877628</v>
      </c>
      <c r="T697" s="201">
        <v>5.5435044012237339E-2</v>
      </c>
      <c r="U697" s="201">
        <v>4.4779199533338021</v>
      </c>
      <c r="V697" s="201">
        <v>0.78245614035087718</v>
      </c>
    </row>
    <row r="698" spans="1:22">
      <c r="A698" s="195">
        <f t="shared" si="50"/>
        <v>0.94465006448854816</v>
      </c>
      <c r="B698" s="195">
        <f t="shared" si="51"/>
        <v>0.94465006448854816</v>
      </c>
      <c r="C698" s="196">
        <f t="shared" si="52"/>
        <v>6.5699999999999044</v>
      </c>
      <c r="D698" s="195">
        <f t="shared" si="52"/>
        <v>0.88070175438596487</v>
      </c>
      <c r="E698" s="195">
        <f t="shared" si="53"/>
        <v>5.5349935511451849E-2</v>
      </c>
      <c r="F698" s="195">
        <f t="shared" si="53"/>
        <v>4.4943852390254344</v>
      </c>
      <c r="G698" s="195">
        <f t="shared" si="53"/>
        <v>0.78245614035087718</v>
      </c>
      <c r="Q698" s="196">
        <f t="shared" si="54"/>
        <v>6.5599999999999046</v>
      </c>
      <c r="R698" s="201">
        <v>0.88070175438596487</v>
      </c>
      <c r="S698" s="201">
        <v>0.94460761537268056</v>
      </c>
      <c r="T698" s="201">
        <v>5.5392384627319484E-2</v>
      </c>
      <c r="U698" s="201">
        <v>4.4863184126705073</v>
      </c>
      <c r="V698" s="201">
        <v>0.78245614035087718</v>
      </c>
    </row>
    <row r="699" spans="1:22">
      <c r="A699" s="195">
        <f t="shared" si="50"/>
        <v>0.94470247194663626</v>
      </c>
      <c r="B699" s="195">
        <f t="shared" si="51"/>
        <v>0.94470247194663626</v>
      </c>
      <c r="C699" s="196">
        <f t="shared" si="52"/>
        <v>6.5799999999999041</v>
      </c>
      <c r="D699" s="195">
        <f t="shared" si="52"/>
        <v>0.88070175438596487</v>
      </c>
      <c r="E699" s="195">
        <f t="shared" si="53"/>
        <v>5.5297528053363687E-2</v>
      </c>
      <c r="F699" s="195">
        <f t="shared" si="53"/>
        <v>4.5030365252794251</v>
      </c>
      <c r="G699" s="195">
        <f t="shared" si="53"/>
        <v>0.78245614035087718</v>
      </c>
      <c r="Q699" s="196">
        <f t="shared" si="54"/>
        <v>6.5699999999999044</v>
      </c>
      <c r="R699" s="201">
        <v>0.88070175438596487</v>
      </c>
      <c r="S699" s="201">
        <v>0.94465006448854816</v>
      </c>
      <c r="T699" s="201">
        <v>5.5349935511451849E-2</v>
      </c>
      <c r="U699" s="201">
        <v>4.4943852390254344</v>
      </c>
      <c r="V699" s="201">
        <v>0.78245614035087718</v>
      </c>
    </row>
    <row r="700" spans="1:22">
      <c r="A700" s="195">
        <f t="shared" si="50"/>
        <v>0.94474492106250396</v>
      </c>
      <c r="B700" s="195">
        <f t="shared" si="51"/>
        <v>0.94474492106250396</v>
      </c>
      <c r="C700" s="196">
        <f t="shared" si="52"/>
        <v>6.5899999999999039</v>
      </c>
      <c r="D700" s="195">
        <f t="shared" si="52"/>
        <v>0.88070175438596487</v>
      </c>
      <c r="E700" s="195">
        <f t="shared" si="53"/>
        <v>5.5255078937496094E-2</v>
      </c>
      <c r="F700" s="195">
        <f t="shared" si="53"/>
        <v>4.5111496108254174</v>
      </c>
      <c r="G700" s="195">
        <f t="shared" si="53"/>
        <v>0.78245614035087718</v>
      </c>
      <c r="Q700" s="196">
        <f t="shared" si="54"/>
        <v>6.5799999999999041</v>
      </c>
      <c r="R700" s="201">
        <v>0.88070175438596487</v>
      </c>
      <c r="S700" s="201">
        <v>0.94470247194663626</v>
      </c>
      <c r="T700" s="201">
        <v>5.5297528053363687E-2</v>
      </c>
      <c r="U700" s="201">
        <v>4.5030365252794251</v>
      </c>
      <c r="V700" s="201">
        <v>0.78245614035087718</v>
      </c>
    </row>
    <row r="701" spans="1:22">
      <c r="A701" s="195">
        <f t="shared" si="50"/>
        <v>0.94478506562958064</v>
      </c>
      <c r="B701" s="195">
        <f t="shared" si="51"/>
        <v>0.94478506562958064</v>
      </c>
      <c r="C701" s="196">
        <f t="shared" si="52"/>
        <v>6.5999999999999037</v>
      </c>
      <c r="D701" s="195">
        <f t="shared" si="52"/>
        <v>0.88070175438596487</v>
      </c>
      <c r="E701" s="195">
        <f t="shared" si="53"/>
        <v>5.5214934370419404E-2</v>
      </c>
      <c r="F701" s="195">
        <f t="shared" si="53"/>
        <v>4.5184628370254671</v>
      </c>
      <c r="G701" s="195">
        <f t="shared" si="53"/>
        <v>0.78245614035087718</v>
      </c>
      <c r="Q701" s="196">
        <f t="shared" si="54"/>
        <v>6.5899999999999039</v>
      </c>
      <c r="R701" s="201">
        <v>0.88070175438596487</v>
      </c>
      <c r="S701" s="201">
        <v>0.94474492106250396</v>
      </c>
      <c r="T701" s="201">
        <v>5.5255078937496094E-2</v>
      </c>
      <c r="U701" s="201">
        <v>4.5111496108254174</v>
      </c>
      <c r="V701" s="201">
        <v>0.78245614035087718</v>
      </c>
    </row>
    <row r="702" spans="1:22">
      <c r="A702" s="195">
        <f t="shared" si="50"/>
        <v>0.94483747308766886</v>
      </c>
      <c r="B702" s="195">
        <f t="shared" si="51"/>
        <v>0.94483747308766886</v>
      </c>
      <c r="C702" s="196">
        <f t="shared" si="52"/>
        <v>6.6099999999999035</v>
      </c>
      <c r="D702" s="195">
        <f t="shared" si="52"/>
        <v>0.88070175438596487</v>
      </c>
      <c r="E702" s="195">
        <f t="shared" si="53"/>
        <v>5.5162526912331207E-2</v>
      </c>
      <c r="F702" s="195">
        <f t="shared" si="53"/>
        <v>4.5271141232794596</v>
      </c>
      <c r="G702" s="195">
        <f t="shared" si="53"/>
        <v>0.78245614035087718</v>
      </c>
      <c r="Q702" s="196">
        <f t="shared" si="54"/>
        <v>6.5999999999999037</v>
      </c>
      <c r="R702" s="201">
        <v>0.88070175438596487</v>
      </c>
      <c r="S702" s="201">
        <v>0.94478506562958064</v>
      </c>
      <c r="T702" s="201">
        <v>5.5214934370419404E-2</v>
      </c>
      <c r="U702" s="201">
        <v>4.5184628370254671</v>
      </c>
      <c r="V702" s="201">
        <v>0.78245614035087718</v>
      </c>
    </row>
    <row r="703" spans="1:22">
      <c r="A703" s="195">
        <f t="shared" si="50"/>
        <v>0.94487992220353645</v>
      </c>
      <c r="B703" s="195">
        <f t="shared" si="51"/>
        <v>0.94487992220353645</v>
      </c>
      <c r="C703" s="196">
        <f t="shared" si="52"/>
        <v>6.6199999999999033</v>
      </c>
      <c r="D703" s="195">
        <f t="shared" si="52"/>
        <v>0.88070175438596487</v>
      </c>
      <c r="E703" s="195">
        <f t="shared" si="53"/>
        <v>5.5120077796463614E-2</v>
      </c>
      <c r="F703" s="195">
        <f t="shared" si="53"/>
        <v>4.5351809496343893</v>
      </c>
      <c r="G703" s="195">
        <f t="shared" si="53"/>
        <v>0.78596491228070176</v>
      </c>
      <c r="Q703" s="196">
        <f t="shared" si="54"/>
        <v>6.6099999999999035</v>
      </c>
      <c r="R703" s="201">
        <v>0.88070175438596487</v>
      </c>
      <c r="S703" s="201">
        <v>0.94483747308766886</v>
      </c>
      <c r="T703" s="201">
        <v>5.5162526912331207E-2</v>
      </c>
      <c r="U703" s="201">
        <v>4.5271141232794596</v>
      </c>
      <c r="V703" s="201">
        <v>0.78245614035087718</v>
      </c>
    </row>
    <row r="704" spans="1:22">
      <c r="A704" s="195">
        <f t="shared" si="50"/>
        <v>0.94492258158845421</v>
      </c>
      <c r="B704" s="195">
        <f t="shared" si="51"/>
        <v>0.94492258158845421</v>
      </c>
      <c r="C704" s="196">
        <f t="shared" si="52"/>
        <v>6.6299999999999031</v>
      </c>
      <c r="D704" s="195">
        <f t="shared" si="52"/>
        <v>0.88070175438596487</v>
      </c>
      <c r="E704" s="195">
        <f t="shared" si="53"/>
        <v>5.5077418411545738E-2</v>
      </c>
      <c r="F704" s="195">
        <f t="shared" si="53"/>
        <v>4.5435794089710919</v>
      </c>
      <c r="G704" s="195">
        <f t="shared" si="53"/>
        <v>0.78596491228070176</v>
      </c>
      <c r="Q704" s="196">
        <f t="shared" si="54"/>
        <v>6.6199999999999033</v>
      </c>
      <c r="R704" s="201">
        <v>0.88070175438596487</v>
      </c>
      <c r="S704" s="201">
        <v>0.94487992220353645</v>
      </c>
      <c r="T704" s="201">
        <v>5.5120077796463614E-2</v>
      </c>
      <c r="U704" s="201">
        <v>4.5351809496343893</v>
      </c>
      <c r="V704" s="201">
        <v>0.78596491228070176</v>
      </c>
    </row>
    <row r="705" spans="1:22">
      <c r="A705" s="195">
        <f t="shared" si="50"/>
        <v>0.94497498904654242</v>
      </c>
      <c r="B705" s="195">
        <f t="shared" si="51"/>
        <v>0.94497498904654242</v>
      </c>
      <c r="C705" s="196">
        <f t="shared" si="52"/>
        <v>6.6399999999999029</v>
      </c>
      <c r="D705" s="195">
        <f t="shared" si="52"/>
        <v>0.88070175438596487</v>
      </c>
      <c r="E705" s="195">
        <f t="shared" si="53"/>
        <v>5.5025010953457597E-2</v>
      </c>
      <c r="F705" s="195">
        <f t="shared" si="53"/>
        <v>4.5522306952250808</v>
      </c>
      <c r="G705" s="195">
        <f t="shared" si="53"/>
        <v>0.78596491228070176</v>
      </c>
      <c r="Q705" s="196">
        <f t="shared" si="54"/>
        <v>6.6299999999999031</v>
      </c>
      <c r="R705" s="201">
        <v>0.88070175438596487</v>
      </c>
      <c r="S705" s="201">
        <v>0.94492258158845421</v>
      </c>
      <c r="T705" s="201">
        <v>5.5077418411545738E-2</v>
      </c>
      <c r="U705" s="201">
        <v>4.5435794089710919</v>
      </c>
      <c r="V705" s="201">
        <v>0.78596491228070176</v>
      </c>
    </row>
    <row r="706" spans="1:22">
      <c r="A706" s="195">
        <f t="shared" si="50"/>
        <v>0.94501743816240991</v>
      </c>
      <c r="B706" s="195">
        <f t="shared" si="51"/>
        <v>0.94501743816240991</v>
      </c>
      <c r="C706" s="196">
        <f t="shared" si="52"/>
        <v>6.6499999999999027</v>
      </c>
      <c r="D706" s="195">
        <f t="shared" si="52"/>
        <v>0.88070175438596487</v>
      </c>
      <c r="E706" s="195">
        <f t="shared" si="53"/>
        <v>5.4982561837589976E-2</v>
      </c>
      <c r="F706" s="195">
        <f t="shared" si="53"/>
        <v>4.5602975215800114</v>
      </c>
      <c r="G706" s="195">
        <f t="shared" si="53"/>
        <v>0.78596491228070176</v>
      </c>
      <c r="Q706" s="196">
        <f t="shared" si="54"/>
        <v>6.6399999999999029</v>
      </c>
      <c r="R706" s="201">
        <v>0.88070175438596487</v>
      </c>
      <c r="S706" s="201">
        <v>0.94497498904654242</v>
      </c>
      <c r="T706" s="201">
        <v>5.5025010953457597E-2</v>
      </c>
      <c r="U706" s="201">
        <v>4.5522306952250808</v>
      </c>
      <c r="V706" s="201">
        <v>0.78596491228070176</v>
      </c>
    </row>
    <row r="707" spans="1:22">
      <c r="A707" s="195">
        <f t="shared" si="50"/>
        <v>0.94506984562049812</v>
      </c>
      <c r="B707" s="195">
        <f t="shared" si="51"/>
        <v>0.94506984562049812</v>
      </c>
      <c r="C707" s="196">
        <f t="shared" si="52"/>
        <v>6.6599999999999024</v>
      </c>
      <c r="D707" s="195">
        <f t="shared" si="52"/>
        <v>0.88070175438596487</v>
      </c>
      <c r="E707" s="195">
        <f t="shared" si="53"/>
        <v>5.4930154379501807E-2</v>
      </c>
      <c r="F707" s="195">
        <f t="shared" si="53"/>
        <v>4.5689950670250603</v>
      </c>
      <c r="G707" s="195">
        <f t="shared" si="53"/>
        <v>0.78596491228070176</v>
      </c>
      <c r="Q707" s="196">
        <f t="shared" si="54"/>
        <v>6.6499999999999027</v>
      </c>
      <c r="R707" s="201">
        <v>0.88070175438596487</v>
      </c>
      <c r="S707" s="201">
        <v>0.94501743816240991</v>
      </c>
      <c r="T707" s="201">
        <v>5.4982561837589976E-2</v>
      </c>
      <c r="U707" s="201">
        <v>4.5602975215800114</v>
      </c>
      <c r="V707" s="201">
        <v>0.78596491228070176</v>
      </c>
    </row>
    <row r="708" spans="1:22">
      <c r="A708" s="195">
        <f t="shared" si="50"/>
        <v>0.9451099901875748</v>
      </c>
      <c r="B708" s="195">
        <f t="shared" si="51"/>
        <v>0.9451099901875748</v>
      </c>
      <c r="C708" s="196">
        <f t="shared" si="52"/>
        <v>6.6699999999999022</v>
      </c>
      <c r="D708" s="195">
        <f t="shared" si="52"/>
        <v>0.88070175438596487</v>
      </c>
      <c r="E708" s="195">
        <f t="shared" si="53"/>
        <v>5.4890009812425103E-2</v>
      </c>
      <c r="F708" s="195">
        <f t="shared" si="53"/>
        <v>4.5763082932251136</v>
      </c>
      <c r="G708" s="195">
        <f t="shared" si="53"/>
        <v>0.78596491228070176</v>
      </c>
      <c r="Q708" s="196">
        <f t="shared" si="54"/>
        <v>6.6599999999999024</v>
      </c>
      <c r="R708" s="201">
        <v>0.88070175438596487</v>
      </c>
      <c r="S708" s="201">
        <v>0.94506984562049812</v>
      </c>
      <c r="T708" s="201">
        <v>5.4930154379501807E-2</v>
      </c>
      <c r="U708" s="201">
        <v>4.5689950670250603</v>
      </c>
      <c r="V708" s="201">
        <v>0.78596491228070176</v>
      </c>
    </row>
    <row r="709" spans="1:22">
      <c r="A709" s="195">
        <f t="shared" si="50"/>
        <v>0.9451524393034425</v>
      </c>
      <c r="B709" s="195">
        <f t="shared" si="51"/>
        <v>0.9451524393034425</v>
      </c>
      <c r="C709" s="196">
        <f t="shared" si="52"/>
        <v>6.679999999999902</v>
      </c>
      <c r="D709" s="195">
        <f t="shared" si="52"/>
        <v>0.88070175438596487</v>
      </c>
      <c r="E709" s="195">
        <f t="shared" si="53"/>
        <v>5.4847560696557537E-2</v>
      </c>
      <c r="F709" s="195">
        <f t="shared" si="53"/>
        <v>4.5843751195800451</v>
      </c>
      <c r="G709" s="195">
        <f t="shared" si="53"/>
        <v>0.78596491228070176</v>
      </c>
      <c r="Q709" s="196">
        <f t="shared" si="54"/>
        <v>6.6699999999999022</v>
      </c>
      <c r="R709" s="201">
        <v>0.88070175438596487</v>
      </c>
      <c r="S709" s="201">
        <v>0.9451099901875748</v>
      </c>
      <c r="T709" s="201">
        <v>5.4890009812425103E-2</v>
      </c>
      <c r="U709" s="201">
        <v>4.5763082932251136</v>
      </c>
      <c r="V709" s="201">
        <v>0.78596491228070176</v>
      </c>
    </row>
    <row r="710" spans="1:22">
      <c r="A710" s="195">
        <f t="shared" si="50"/>
        <v>0.94520505703058089</v>
      </c>
      <c r="B710" s="195">
        <f t="shared" si="51"/>
        <v>0.94520505703058089</v>
      </c>
      <c r="C710" s="196">
        <f t="shared" si="52"/>
        <v>6.6899999999999018</v>
      </c>
      <c r="D710" s="195">
        <f t="shared" si="52"/>
        <v>0.88070175438596487</v>
      </c>
      <c r="E710" s="195">
        <f t="shared" si="53"/>
        <v>5.4794942969419079E-2</v>
      </c>
      <c r="F710" s="195">
        <f t="shared" si="53"/>
        <v>4.5933117796247522</v>
      </c>
      <c r="G710" s="195">
        <f t="shared" si="53"/>
        <v>0.78596491228070176</v>
      </c>
      <c r="Q710" s="196">
        <f t="shared" si="54"/>
        <v>6.679999999999902</v>
      </c>
      <c r="R710" s="201">
        <v>0.88070175438596487</v>
      </c>
      <c r="S710" s="201">
        <v>0.9451524393034425</v>
      </c>
      <c r="T710" s="201">
        <v>5.4847560696557537E-2</v>
      </c>
      <c r="U710" s="201">
        <v>4.5843751195800451</v>
      </c>
      <c r="V710" s="201">
        <v>0.78596491228070176</v>
      </c>
    </row>
    <row r="711" spans="1:22">
      <c r="A711" s="195">
        <f t="shared" si="50"/>
        <v>0.94524750614644859</v>
      </c>
      <c r="B711" s="195">
        <f t="shared" si="51"/>
        <v>0.94524750614644859</v>
      </c>
      <c r="C711" s="196">
        <f t="shared" si="52"/>
        <v>6.6999999999999016</v>
      </c>
      <c r="D711" s="195">
        <f t="shared" si="52"/>
        <v>0.88070175438596487</v>
      </c>
      <c r="E711" s="195">
        <f t="shared" si="53"/>
        <v>5.4752493853551479E-2</v>
      </c>
      <c r="F711" s="195">
        <f t="shared" si="53"/>
        <v>4.601424865170741</v>
      </c>
      <c r="G711" s="195">
        <f t="shared" si="53"/>
        <v>0.78596491228070176</v>
      </c>
      <c r="Q711" s="196">
        <f t="shared" si="54"/>
        <v>6.6899999999999018</v>
      </c>
      <c r="R711" s="201">
        <v>0.88070175438596487</v>
      </c>
      <c r="S711" s="201">
        <v>0.94520505703058089</v>
      </c>
      <c r="T711" s="201">
        <v>5.4794942969419079E-2</v>
      </c>
      <c r="U711" s="201">
        <v>4.5933117796247522</v>
      </c>
      <c r="V711" s="201">
        <v>0.78596491228070176</v>
      </c>
    </row>
    <row r="712" spans="1:22">
      <c r="A712" s="195">
        <f t="shared" si="50"/>
        <v>0.94528995526231607</v>
      </c>
      <c r="B712" s="195">
        <f t="shared" si="51"/>
        <v>0.94528995526231607</v>
      </c>
      <c r="C712" s="196">
        <f t="shared" si="52"/>
        <v>6.7099999999999014</v>
      </c>
      <c r="D712" s="195">
        <f t="shared" si="52"/>
        <v>0.88070175438596487</v>
      </c>
      <c r="E712" s="195">
        <f t="shared" si="53"/>
        <v>5.4710044737683872E-2</v>
      </c>
      <c r="F712" s="195">
        <f t="shared" si="53"/>
        <v>4.6094916915256681</v>
      </c>
      <c r="G712" s="195">
        <f t="shared" si="53"/>
        <v>0.78596491228070176</v>
      </c>
      <c r="Q712" s="196">
        <f t="shared" si="54"/>
        <v>6.6999999999999016</v>
      </c>
      <c r="R712" s="201">
        <v>0.88070175438596487</v>
      </c>
      <c r="S712" s="201">
        <v>0.94524750614644859</v>
      </c>
      <c r="T712" s="201">
        <v>5.4752493853551479E-2</v>
      </c>
      <c r="U712" s="201">
        <v>4.601424865170741</v>
      </c>
      <c r="V712" s="201">
        <v>0.78596491228070176</v>
      </c>
    </row>
    <row r="713" spans="1:22">
      <c r="A713" s="195">
        <f t="shared" si="50"/>
        <v>0.94534236272040428</v>
      </c>
      <c r="B713" s="195">
        <f t="shared" si="51"/>
        <v>0.94534236272040428</v>
      </c>
      <c r="C713" s="196">
        <f t="shared" si="52"/>
        <v>6.7199999999999012</v>
      </c>
      <c r="D713" s="195">
        <f t="shared" si="52"/>
        <v>0.88070175438596487</v>
      </c>
      <c r="E713" s="195">
        <f t="shared" si="53"/>
        <v>5.4657637279595717E-2</v>
      </c>
      <c r="F713" s="195">
        <f t="shared" si="53"/>
        <v>4.6181429777796597</v>
      </c>
      <c r="G713" s="195">
        <f t="shared" si="53"/>
        <v>0.78596491228070176</v>
      </c>
      <c r="Q713" s="196">
        <f t="shared" si="54"/>
        <v>6.7099999999999014</v>
      </c>
      <c r="R713" s="201">
        <v>0.88070175438596487</v>
      </c>
      <c r="S713" s="201">
        <v>0.94528995526231607</v>
      </c>
      <c r="T713" s="201">
        <v>5.4710044737683872E-2</v>
      </c>
      <c r="U713" s="201">
        <v>4.6094916915256681</v>
      </c>
      <c r="V713" s="201">
        <v>0.78596491228070176</v>
      </c>
    </row>
    <row r="714" spans="1:22">
      <c r="A714" s="195">
        <f t="shared" si="50"/>
        <v>0.94538481183627177</v>
      </c>
      <c r="B714" s="195">
        <f t="shared" si="51"/>
        <v>0.94538481183627177</v>
      </c>
      <c r="C714" s="196">
        <f t="shared" si="52"/>
        <v>6.729999999999901</v>
      </c>
      <c r="D714" s="195">
        <f t="shared" si="52"/>
        <v>0.88070175438596487</v>
      </c>
      <c r="E714" s="195">
        <f t="shared" si="53"/>
        <v>5.4615188163728103E-2</v>
      </c>
      <c r="F714" s="195">
        <f t="shared" si="53"/>
        <v>4.6262560633256458</v>
      </c>
      <c r="G714" s="195">
        <f t="shared" si="53"/>
        <v>0.78596491228070176</v>
      </c>
      <c r="Q714" s="196">
        <f t="shared" si="54"/>
        <v>6.7199999999999012</v>
      </c>
      <c r="R714" s="201">
        <v>0.88070175438596487</v>
      </c>
      <c r="S714" s="201">
        <v>0.94534236272040428</v>
      </c>
      <c r="T714" s="201">
        <v>5.4657637279595717E-2</v>
      </c>
      <c r="U714" s="201">
        <v>4.6181429777796597</v>
      </c>
      <c r="V714" s="201">
        <v>0.78596491228070176</v>
      </c>
    </row>
    <row r="715" spans="1:22">
      <c r="A715" s="195">
        <f t="shared" si="50"/>
        <v>0.94542705068308919</v>
      </c>
      <c r="B715" s="195">
        <f t="shared" si="51"/>
        <v>0.94542705068308919</v>
      </c>
      <c r="C715" s="196">
        <f t="shared" si="52"/>
        <v>6.7399999999999007</v>
      </c>
      <c r="D715" s="195">
        <f t="shared" si="52"/>
        <v>0.88070175438596487</v>
      </c>
      <c r="E715" s="195">
        <f t="shared" si="53"/>
        <v>5.4572949316910778E-2</v>
      </c>
      <c r="F715" s="195">
        <f t="shared" si="53"/>
        <v>4.6339730515203232</v>
      </c>
      <c r="G715" s="195">
        <f t="shared" si="53"/>
        <v>0.78596491228070176</v>
      </c>
      <c r="Q715" s="196">
        <f t="shared" si="54"/>
        <v>6.729999999999901</v>
      </c>
      <c r="R715" s="201">
        <v>0.88070175438596487</v>
      </c>
      <c r="S715" s="201">
        <v>0.94538481183627177</v>
      </c>
      <c r="T715" s="201">
        <v>5.4615188163728103E-2</v>
      </c>
      <c r="U715" s="201">
        <v>4.6262560633256458</v>
      </c>
      <c r="V715" s="201">
        <v>0.78596491228070176</v>
      </c>
    </row>
    <row r="716" spans="1:22">
      <c r="A716" s="195">
        <f t="shared" si="50"/>
        <v>0.94547736386143666</v>
      </c>
      <c r="B716" s="195">
        <f t="shared" si="51"/>
        <v>0.94547736386143666</v>
      </c>
      <c r="C716" s="196">
        <f t="shared" si="52"/>
        <v>6.7499999999999005</v>
      </c>
      <c r="D716" s="195">
        <f t="shared" si="52"/>
        <v>0.88070175438596487</v>
      </c>
      <c r="E716" s="195">
        <f t="shared" si="53"/>
        <v>5.4522636138563223E-2</v>
      </c>
      <c r="F716" s="195">
        <f t="shared" si="53"/>
        <v>4.6422205757796915</v>
      </c>
      <c r="G716" s="195">
        <f t="shared" si="53"/>
        <v>0.78596491228070176</v>
      </c>
      <c r="Q716" s="196">
        <f t="shared" si="54"/>
        <v>6.7399999999999007</v>
      </c>
      <c r="R716" s="201">
        <v>0.88070175438596487</v>
      </c>
      <c r="S716" s="201">
        <v>0.94542705068308919</v>
      </c>
      <c r="T716" s="201">
        <v>5.4572949316910778E-2</v>
      </c>
      <c r="U716" s="201">
        <v>4.6339730515203232</v>
      </c>
      <c r="V716" s="201">
        <v>0.78596491228070176</v>
      </c>
    </row>
    <row r="717" spans="1:22">
      <c r="A717" s="195">
        <f t="shared" si="50"/>
        <v>0.94552002324635476</v>
      </c>
      <c r="B717" s="195">
        <f t="shared" si="51"/>
        <v>0.94552002324635476</v>
      </c>
      <c r="C717" s="196">
        <f t="shared" si="52"/>
        <v>6.7599999999999003</v>
      </c>
      <c r="D717" s="195">
        <f t="shared" si="52"/>
        <v>0.88070175438596487</v>
      </c>
      <c r="E717" s="195">
        <f t="shared" si="53"/>
        <v>5.4479976753645382E-2</v>
      </c>
      <c r="F717" s="195">
        <f t="shared" si="53"/>
        <v>4.6506190351163985</v>
      </c>
      <c r="G717" s="195">
        <f t="shared" si="53"/>
        <v>0.78596491228070176</v>
      </c>
      <c r="Q717" s="196">
        <f t="shared" si="54"/>
        <v>6.7499999999999005</v>
      </c>
      <c r="R717" s="201">
        <v>0.88070175438596487</v>
      </c>
      <c r="S717" s="201">
        <v>0.94547736386143666</v>
      </c>
      <c r="T717" s="201">
        <v>5.4522636138563223E-2</v>
      </c>
      <c r="U717" s="201">
        <v>4.6422205757796915</v>
      </c>
      <c r="V717" s="201">
        <v>0.78596491228070176</v>
      </c>
    </row>
    <row r="718" spans="1:22">
      <c r="A718" s="195">
        <f t="shared" si="50"/>
        <v>0.94557243070444275</v>
      </c>
      <c r="B718" s="195">
        <f t="shared" si="51"/>
        <v>0.94557243070444275</v>
      </c>
      <c r="C718" s="196">
        <f t="shared" si="52"/>
        <v>6.7699999999999001</v>
      </c>
      <c r="D718" s="195">
        <f t="shared" si="52"/>
        <v>0.88070175438596487</v>
      </c>
      <c r="E718" s="195">
        <f t="shared" si="53"/>
        <v>5.4427569295557213E-2</v>
      </c>
      <c r="F718" s="195">
        <f t="shared" si="53"/>
        <v>4.6592703213703839</v>
      </c>
      <c r="G718" s="195">
        <f t="shared" si="53"/>
        <v>0.78596491228070176</v>
      </c>
      <c r="Q718" s="196">
        <f t="shared" si="54"/>
        <v>6.7599999999999003</v>
      </c>
      <c r="R718" s="201">
        <v>0.88070175438596487</v>
      </c>
      <c r="S718" s="201">
        <v>0.94552002324635476</v>
      </c>
      <c r="T718" s="201">
        <v>5.4479976753645382E-2</v>
      </c>
      <c r="U718" s="201">
        <v>4.6506190351163985</v>
      </c>
      <c r="V718" s="201">
        <v>0.78596491228070176</v>
      </c>
    </row>
    <row r="719" spans="1:22">
      <c r="A719" s="195">
        <f t="shared" si="50"/>
        <v>0.94561487982031045</v>
      </c>
      <c r="B719" s="195">
        <f t="shared" si="51"/>
        <v>0.94561487982031045</v>
      </c>
      <c r="C719" s="196">
        <f t="shared" si="52"/>
        <v>6.7799999999998999</v>
      </c>
      <c r="D719" s="195">
        <f t="shared" si="52"/>
        <v>0.88070175438596487</v>
      </c>
      <c r="E719" s="195">
        <f t="shared" si="53"/>
        <v>5.4385120179689599E-2</v>
      </c>
      <c r="F719" s="195">
        <f t="shared" si="53"/>
        <v>4.6673371477253172</v>
      </c>
      <c r="G719" s="195">
        <f t="shared" si="53"/>
        <v>0.78596491228070176</v>
      </c>
      <c r="Q719" s="196">
        <f t="shared" si="54"/>
        <v>6.7699999999999001</v>
      </c>
      <c r="R719" s="201">
        <v>0.88070175438596487</v>
      </c>
      <c r="S719" s="201">
        <v>0.94557243070444275</v>
      </c>
      <c r="T719" s="201">
        <v>5.4427569295557213E-2</v>
      </c>
      <c r="U719" s="201">
        <v>4.6592703213703839</v>
      </c>
      <c r="V719" s="201">
        <v>0.78596491228070176</v>
      </c>
    </row>
    <row r="720" spans="1:22">
      <c r="A720" s="195">
        <f t="shared" si="50"/>
        <v>0.94565732893617793</v>
      </c>
      <c r="B720" s="195">
        <f t="shared" si="51"/>
        <v>0.94565732893617793</v>
      </c>
      <c r="C720" s="196">
        <f t="shared" si="52"/>
        <v>6.7899999999998997</v>
      </c>
      <c r="D720" s="195">
        <f t="shared" si="52"/>
        <v>0.88070175438596487</v>
      </c>
      <c r="E720" s="195">
        <f t="shared" si="53"/>
        <v>5.4342671063821998E-2</v>
      </c>
      <c r="F720" s="195">
        <f t="shared" si="53"/>
        <v>4.675403974080246</v>
      </c>
      <c r="G720" s="195">
        <f t="shared" si="53"/>
        <v>0.78596491228070176</v>
      </c>
      <c r="Q720" s="196">
        <f t="shared" si="54"/>
        <v>6.7799999999998999</v>
      </c>
      <c r="R720" s="201">
        <v>0.88070175438596487</v>
      </c>
      <c r="S720" s="201">
        <v>0.94561487982031045</v>
      </c>
      <c r="T720" s="201">
        <v>5.4385120179689599E-2</v>
      </c>
      <c r="U720" s="201">
        <v>4.6673371477253172</v>
      </c>
      <c r="V720" s="201">
        <v>0.78596491228070176</v>
      </c>
    </row>
    <row r="721" spans="1:22">
      <c r="A721" s="195">
        <f t="shared" si="50"/>
        <v>0.94570973639426614</v>
      </c>
      <c r="B721" s="195">
        <f t="shared" si="51"/>
        <v>0.94570973639426614</v>
      </c>
      <c r="C721" s="196">
        <f t="shared" si="52"/>
        <v>6.7999999999998995</v>
      </c>
      <c r="D721" s="195">
        <f t="shared" si="52"/>
        <v>0.88070175438596487</v>
      </c>
      <c r="E721" s="195">
        <f t="shared" si="53"/>
        <v>5.4290263605733809E-2</v>
      </c>
      <c r="F721" s="195">
        <f t="shared" si="53"/>
        <v>4.6841015195252931</v>
      </c>
      <c r="G721" s="195">
        <f t="shared" si="53"/>
        <v>0.78596491228070176</v>
      </c>
      <c r="Q721" s="196">
        <f t="shared" si="54"/>
        <v>6.7899999999998997</v>
      </c>
      <c r="R721" s="201">
        <v>0.88070175438596487</v>
      </c>
      <c r="S721" s="201">
        <v>0.94565732893617793</v>
      </c>
      <c r="T721" s="201">
        <v>5.4342671063821998E-2</v>
      </c>
      <c r="U721" s="201">
        <v>4.675403974080246</v>
      </c>
      <c r="V721" s="201">
        <v>0.78596491228070176</v>
      </c>
    </row>
    <row r="722" spans="1:22">
      <c r="A722" s="195">
        <f t="shared" si="50"/>
        <v>0.94575197524108356</v>
      </c>
      <c r="B722" s="195">
        <f t="shared" si="51"/>
        <v>0.94575197524108356</v>
      </c>
      <c r="C722" s="196">
        <f t="shared" si="52"/>
        <v>6.8099999999998992</v>
      </c>
      <c r="D722" s="195">
        <f t="shared" si="52"/>
        <v>0.88070175438596487</v>
      </c>
      <c r="E722" s="195">
        <f t="shared" si="53"/>
        <v>5.4248024758916491E-2</v>
      </c>
      <c r="F722" s="195">
        <f t="shared" si="53"/>
        <v>4.6918185077199706</v>
      </c>
      <c r="G722" s="195">
        <f t="shared" si="53"/>
        <v>0.78596491228070176</v>
      </c>
      <c r="Q722" s="196">
        <f t="shared" si="54"/>
        <v>6.7999999999998995</v>
      </c>
      <c r="R722" s="201">
        <v>0.88070175438596487</v>
      </c>
      <c r="S722" s="201">
        <v>0.94570973639426614</v>
      </c>
      <c r="T722" s="201">
        <v>5.4290263605733809E-2</v>
      </c>
      <c r="U722" s="201">
        <v>4.6841015195252931</v>
      </c>
      <c r="V722" s="201">
        <v>0.78596491228070176</v>
      </c>
    </row>
    <row r="723" spans="1:22">
      <c r="A723" s="195">
        <f t="shared" si="50"/>
        <v>0.94579233007721053</v>
      </c>
      <c r="B723" s="195">
        <f t="shared" si="51"/>
        <v>0.94579233007721053</v>
      </c>
      <c r="C723" s="196">
        <f t="shared" si="52"/>
        <v>6.819999999999899</v>
      </c>
      <c r="D723" s="195">
        <f t="shared" si="52"/>
        <v>0.88070175438596487</v>
      </c>
      <c r="E723" s="195">
        <f t="shared" si="53"/>
        <v>5.4207669922789539E-2</v>
      </c>
      <c r="F723" s="195">
        <f t="shared" si="53"/>
        <v>4.6994815720802796</v>
      </c>
      <c r="G723" s="195">
        <f t="shared" si="53"/>
        <v>0.78596491228070176</v>
      </c>
      <c r="Q723" s="196">
        <f t="shared" si="54"/>
        <v>6.8099999999998992</v>
      </c>
      <c r="R723" s="201">
        <v>0.88070175438596487</v>
      </c>
      <c r="S723" s="201">
        <v>0.94575197524108356</v>
      </c>
      <c r="T723" s="201">
        <v>5.4248024758916491E-2</v>
      </c>
      <c r="U723" s="201">
        <v>4.6918185077199706</v>
      </c>
      <c r="V723" s="201">
        <v>0.78596491228070176</v>
      </c>
    </row>
    <row r="724" spans="1:22">
      <c r="A724" s="195">
        <f t="shared" si="50"/>
        <v>0.94584494780434891</v>
      </c>
      <c r="B724" s="195">
        <f t="shared" si="51"/>
        <v>0.94584494780434891</v>
      </c>
      <c r="C724" s="196">
        <f t="shared" si="52"/>
        <v>6.8299999999998988</v>
      </c>
      <c r="D724" s="195">
        <f t="shared" si="52"/>
        <v>0.88070175438596487</v>
      </c>
      <c r="E724" s="195">
        <f t="shared" si="53"/>
        <v>5.4155052195651088E-2</v>
      </c>
      <c r="F724" s="195">
        <f t="shared" si="53"/>
        <v>4.7084644913160432</v>
      </c>
      <c r="G724" s="195">
        <f t="shared" si="53"/>
        <v>0.78596491228070176</v>
      </c>
      <c r="Q724" s="196">
        <f t="shared" si="54"/>
        <v>6.819999999999899</v>
      </c>
      <c r="R724" s="201">
        <v>0.88070175438596487</v>
      </c>
      <c r="S724" s="201">
        <v>0.94579233007721053</v>
      </c>
      <c r="T724" s="201">
        <v>5.4207669922789539E-2</v>
      </c>
      <c r="U724" s="201">
        <v>4.6994815720802796</v>
      </c>
      <c r="V724" s="201">
        <v>0.78596491228070176</v>
      </c>
    </row>
    <row r="725" spans="1:22">
      <c r="A725" s="195">
        <f t="shared" si="50"/>
        <v>0.94588739692021662</v>
      </c>
      <c r="B725" s="195">
        <f t="shared" si="51"/>
        <v>0.94588739692021662</v>
      </c>
      <c r="C725" s="196">
        <f t="shared" si="52"/>
        <v>6.8399999999998986</v>
      </c>
      <c r="D725" s="195">
        <f t="shared" si="52"/>
        <v>0.88070175438596487</v>
      </c>
      <c r="E725" s="195">
        <f t="shared" si="53"/>
        <v>5.4112603079783501E-2</v>
      </c>
      <c r="F725" s="195">
        <f t="shared" si="53"/>
        <v>4.716531317670972</v>
      </c>
      <c r="G725" s="195">
        <f t="shared" si="53"/>
        <v>0.78596491228070176</v>
      </c>
      <c r="Q725" s="196">
        <f t="shared" si="54"/>
        <v>6.8299999999998988</v>
      </c>
      <c r="R725" s="201">
        <v>0.88070175438596487</v>
      </c>
      <c r="S725" s="201">
        <v>0.94584494780434891</v>
      </c>
      <c r="T725" s="201">
        <v>5.4155052195651088E-2</v>
      </c>
      <c r="U725" s="201">
        <v>4.7084644913160432</v>
      </c>
      <c r="V725" s="201">
        <v>0.78596491228070176</v>
      </c>
    </row>
    <row r="726" spans="1:22">
      <c r="A726" s="195">
        <f t="shared" si="50"/>
        <v>0.94592882889553564</v>
      </c>
      <c r="B726" s="195">
        <f t="shared" si="51"/>
        <v>0.94592882889553564</v>
      </c>
      <c r="C726" s="196">
        <f t="shared" si="52"/>
        <v>6.8499999999998984</v>
      </c>
      <c r="D726" s="195">
        <f t="shared" si="52"/>
        <v>0.88421052631578945</v>
      </c>
      <c r="E726" s="195">
        <f t="shared" si="53"/>
        <v>5.4071171104464306E-2</v>
      </c>
      <c r="F726" s="195">
        <f t="shared" si="53"/>
        <v>4.7245991611664531</v>
      </c>
      <c r="G726" s="195">
        <f t="shared" si="53"/>
        <v>0.78596491228070176</v>
      </c>
      <c r="Q726" s="196">
        <f t="shared" si="54"/>
        <v>6.8399999999998986</v>
      </c>
      <c r="R726" s="201">
        <v>0.88070175438596487</v>
      </c>
      <c r="S726" s="201">
        <v>0.94588739692021662</v>
      </c>
      <c r="T726" s="201">
        <v>5.4112603079783501E-2</v>
      </c>
      <c r="U726" s="201">
        <v>4.716531317670972</v>
      </c>
      <c r="V726" s="201">
        <v>0.78596491228070176</v>
      </c>
    </row>
    <row r="727" spans="1:22">
      <c r="A727" s="195">
        <f t="shared" si="50"/>
        <v>0.94597703097261865</v>
      </c>
      <c r="B727" s="195">
        <f t="shared" si="51"/>
        <v>0.94597703097261865</v>
      </c>
      <c r="C727" s="196">
        <f t="shared" si="52"/>
        <v>6.8599999999998982</v>
      </c>
      <c r="D727" s="195">
        <f t="shared" si="52"/>
        <v>0.88421052631578945</v>
      </c>
      <c r="E727" s="195">
        <f t="shared" si="53"/>
        <v>5.4022969027381441E-2</v>
      </c>
      <c r="F727" s="195">
        <f t="shared" si="53"/>
        <v>4.7332546528014454</v>
      </c>
      <c r="G727" s="195">
        <f t="shared" si="53"/>
        <v>0.78596491228070176</v>
      </c>
      <c r="Q727" s="196">
        <f t="shared" si="54"/>
        <v>6.8499999999998984</v>
      </c>
      <c r="R727" s="201">
        <v>0.88421052631578945</v>
      </c>
      <c r="S727" s="201">
        <v>0.94592882889553564</v>
      </c>
      <c r="T727" s="201">
        <v>5.4071171104464306E-2</v>
      </c>
      <c r="U727" s="201">
        <v>4.7245991611664531</v>
      </c>
      <c r="V727" s="201">
        <v>0.78596491228070176</v>
      </c>
    </row>
    <row r="728" spans="1:22">
      <c r="A728" s="195">
        <f t="shared" si="50"/>
        <v>0.94601527470748092</v>
      </c>
      <c r="B728" s="195">
        <f t="shared" si="51"/>
        <v>0.94601527470748092</v>
      </c>
      <c r="C728" s="196">
        <f t="shared" si="52"/>
        <v>6.869999999999898</v>
      </c>
      <c r="D728" s="195">
        <f t="shared" si="52"/>
        <v>0.88421052631578945</v>
      </c>
      <c r="E728" s="195">
        <f t="shared" si="53"/>
        <v>5.398472529251918E-2</v>
      </c>
      <c r="F728" s="195">
        <f t="shared" si="53"/>
        <v>4.741371943728443</v>
      </c>
      <c r="G728" s="195">
        <f t="shared" si="53"/>
        <v>0.78596491228070176</v>
      </c>
      <c r="Q728" s="196">
        <f t="shared" si="54"/>
        <v>6.8599999999998982</v>
      </c>
      <c r="R728" s="201">
        <v>0.88421052631578945</v>
      </c>
      <c r="S728" s="201">
        <v>0.94597703097261865</v>
      </c>
      <c r="T728" s="201">
        <v>5.4022969027381441E-2</v>
      </c>
      <c r="U728" s="201">
        <v>4.7332546528014454</v>
      </c>
      <c r="V728" s="201">
        <v>0.78596491228070176</v>
      </c>
    </row>
    <row r="729" spans="1:22">
      <c r="A729" s="195">
        <f t="shared" si="50"/>
        <v>0.94606326651551342</v>
      </c>
      <c r="B729" s="195">
        <f t="shared" si="51"/>
        <v>0.94606326651551342</v>
      </c>
      <c r="C729" s="196">
        <f t="shared" si="52"/>
        <v>6.8799999999998978</v>
      </c>
      <c r="D729" s="195">
        <f t="shared" si="52"/>
        <v>0.88421052631578945</v>
      </c>
      <c r="E729" s="195">
        <f t="shared" si="53"/>
        <v>5.3936733484486576E-2</v>
      </c>
      <c r="F729" s="195">
        <f t="shared" si="53"/>
        <v>4.7496775972031804</v>
      </c>
      <c r="G729" s="195">
        <f t="shared" si="53"/>
        <v>0.78596491228070176</v>
      </c>
      <c r="Q729" s="196">
        <f t="shared" si="54"/>
        <v>6.869999999999898</v>
      </c>
      <c r="R729" s="201">
        <v>0.88421052631578945</v>
      </c>
      <c r="S729" s="201">
        <v>0.94601527470748092</v>
      </c>
      <c r="T729" s="201">
        <v>5.398472529251918E-2</v>
      </c>
      <c r="U729" s="201">
        <v>4.741371943728443</v>
      </c>
      <c r="V729" s="201">
        <v>0.78596491228070176</v>
      </c>
    </row>
    <row r="730" spans="1:22">
      <c r="A730" s="195">
        <f t="shared" si="50"/>
        <v>0.94610172051942598</v>
      </c>
      <c r="B730" s="195">
        <f t="shared" si="51"/>
        <v>0.94610172051942598</v>
      </c>
      <c r="C730" s="196">
        <f t="shared" si="52"/>
        <v>6.8899999999998975</v>
      </c>
      <c r="D730" s="195">
        <f t="shared" si="52"/>
        <v>0.88421052631578945</v>
      </c>
      <c r="E730" s="195">
        <f t="shared" si="53"/>
        <v>5.3898279480574005E-2</v>
      </c>
      <c r="F730" s="195">
        <f t="shared" si="53"/>
        <v>4.7580340027298336</v>
      </c>
      <c r="G730" s="195">
        <f t="shared" si="53"/>
        <v>0.78596491228070176</v>
      </c>
      <c r="Q730" s="196">
        <f t="shared" si="54"/>
        <v>6.8799999999998978</v>
      </c>
      <c r="R730" s="201">
        <v>0.88421052631578945</v>
      </c>
      <c r="S730" s="201">
        <v>0.94606326651551342</v>
      </c>
      <c r="T730" s="201">
        <v>5.3936733484486576E-2</v>
      </c>
      <c r="U730" s="201">
        <v>4.7496775972031804</v>
      </c>
      <c r="V730" s="201">
        <v>0.78596491228070176</v>
      </c>
    </row>
    <row r="731" spans="1:22">
      <c r="A731" s="195">
        <f t="shared" si="50"/>
        <v>0.94613871105074865</v>
      </c>
      <c r="B731" s="195">
        <f t="shared" si="51"/>
        <v>0.94613871105074865</v>
      </c>
      <c r="C731" s="196">
        <f t="shared" si="52"/>
        <v>6.8999999999998973</v>
      </c>
      <c r="D731" s="195">
        <f t="shared" si="52"/>
        <v>0.88421052631578945</v>
      </c>
      <c r="E731" s="195">
        <f t="shared" si="53"/>
        <v>5.3861288949251296E-2</v>
      </c>
      <c r="F731" s="195">
        <f t="shared" si="53"/>
        <v>4.7657466905860044</v>
      </c>
      <c r="G731" s="195">
        <f t="shared" si="53"/>
        <v>0.78596491228070176</v>
      </c>
      <c r="Q731" s="196">
        <f t="shared" si="54"/>
        <v>6.8899999999998975</v>
      </c>
      <c r="R731" s="201">
        <v>0.88421052631578945</v>
      </c>
      <c r="S731" s="201">
        <v>0.94610172051942598</v>
      </c>
      <c r="T731" s="201">
        <v>5.3898279480574005E-2</v>
      </c>
      <c r="U731" s="201">
        <v>4.7580340027298336</v>
      </c>
      <c r="V731" s="201">
        <v>0.78596491228070176</v>
      </c>
    </row>
    <row r="732" spans="1:22">
      <c r="A732" s="195">
        <f t="shared" si="50"/>
        <v>0.94618691312783165</v>
      </c>
      <c r="B732" s="195">
        <f t="shared" si="51"/>
        <v>0.94618691312783165</v>
      </c>
      <c r="C732" s="196">
        <f t="shared" si="52"/>
        <v>6.9099999999998971</v>
      </c>
      <c r="D732" s="195">
        <f t="shared" si="52"/>
        <v>0.88421052631578945</v>
      </c>
      <c r="E732" s="195">
        <f t="shared" si="53"/>
        <v>5.3813086872168431E-2</v>
      </c>
      <c r="F732" s="195">
        <f t="shared" si="53"/>
        <v>4.7744021822209985</v>
      </c>
      <c r="G732" s="195">
        <f t="shared" si="53"/>
        <v>0.78596491228070176</v>
      </c>
      <c r="Q732" s="196">
        <f t="shared" si="54"/>
        <v>6.8999999999998973</v>
      </c>
      <c r="R732" s="201">
        <v>0.88421052631578945</v>
      </c>
      <c r="S732" s="201">
        <v>0.94613871105074865</v>
      </c>
      <c r="T732" s="201">
        <v>5.3861288949251296E-2</v>
      </c>
      <c r="U732" s="201">
        <v>4.7657466905860044</v>
      </c>
      <c r="V732" s="201">
        <v>0.78596491228070176</v>
      </c>
    </row>
    <row r="733" spans="1:22">
      <c r="A733" s="195">
        <f t="shared" si="50"/>
        <v>0.94622515686269371</v>
      </c>
      <c r="B733" s="195">
        <f t="shared" si="51"/>
        <v>0.94622515686269371</v>
      </c>
      <c r="C733" s="196">
        <f t="shared" si="52"/>
        <v>6.9199999999998969</v>
      </c>
      <c r="D733" s="195">
        <f t="shared" si="52"/>
        <v>0.88421052631578945</v>
      </c>
      <c r="E733" s="195">
        <f t="shared" si="53"/>
        <v>5.3774843137306155E-2</v>
      </c>
      <c r="F733" s="195">
        <f t="shared" si="53"/>
        <v>4.7824732139569326</v>
      </c>
      <c r="G733" s="195">
        <f t="shared" si="53"/>
        <v>0.78596491228070176</v>
      </c>
      <c r="Q733" s="196">
        <f t="shared" si="54"/>
        <v>6.9099999999998971</v>
      </c>
      <c r="R733" s="201">
        <v>0.88421052631578945</v>
      </c>
      <c r="S733" s="201">
        <v>0.94618691312783165</v>
      </c>
      <c r="T733" s="201">
        <v>5.3813086872168431E-2</v>
      </c>
      <c r="U733" s="201">
        <v>4.7744021822209985</v>
      </c>
      <c r="V733" s="201">
        <v>0.78596491228070176</v>
      </c>
    </row>
    <row r="734" spans="1:22">
      <c r="A734" s="195">
        <f t="shared" si="50"/>
        <v>0.94626340059755609</v>
      </c>
      <c r="B734" s="195">
        <f t="shared" si="51"/>
        <v>0.94626340059755609</v>
      </c>
      <c r="C734" s="196">
        <f t="shared" si="52"/>
        <v>6.9299999999998967</v>
      </c>
      <c r="D734" s="195">
        <f t="shared" si="52"/>
        <v>0.88421052631578945</v>
      </c>
      <c r="E734" s="195">
        <f t="shared" si="53"/>
        <v>5.3736599402443873E-2</v>
      </c>
      <c r="F734" s="195">
        <f t="shared" si="53"/>
        <v>4.7905905048839266</v>
      </c>
      <c r="G734" s="195">
        <f t="shared" si="53"/>
        <v>0.78596491228070176</v>
      </c>
      <c r="Q734" s="196">
        <f t="shared" si="54"/>
        <v>6.9199999999998969</v>
      </c>
      <c r="R734" s="201">
        <v>0.88421052631578945</v>
      </c>
      <c r="S734" s="201">
        <v>0.94622515686269371</v>
      </c>
      <c r="T734" s="201">
        <v>5.3774843137306155E-2</v>
      </c>
      <c r="U734" s="201">
        <v>4.7824732139569326</v>
      </c>
      <c r="V734" s="201">
        <v>0.78596491228070176</v>
      </c>
    </row>
    <row r="735" spans="1:22">
      <c r="A735" s="195">
        <f t="shared" si="50"/>
        <v>0.9463116026746391</v>
      </c>
      <c r="B735" s="195">
        <f t="shared" si="51"/>
        <v>0.9463116026746391</v>
      </c>
      <c r="C735" s="196">
        <f t="shared" si="52"/>
        <v>6.9399999999998965</v>
      </c>
      <c r="D735" s="195">
        <f t="shared" si="52"/>
        <v>0.88421052631578945</v>
      </c>
      <c r="E735" s="195">
        <f t="shared" si="53"/>
        <v>5.368839732536098E-2</v>
      </c>
      <c r="F735" s="195">
        <f t="shared" si="53"/>
        <v>4.7992459965189234</v>
      </c>
      <c r="G735" s="195">
        <f t="shared" si="53"/>
        <v>0.78596491228070176</v>
      </c>
      <c r="Q735" s="196">
        <f t="shared" si="54"/>
        <v>6.9299999999998967</v>
      </c>
      <c r="R735" s="201">
        <v>0.88421052631578945</v>
      </c>
      <c r="S735" s="201">
        <v>0.94626340059755609</v>
      </c>
      <c r="T735" s="201">
        <v>5.3736599402443873E-2</v>
      </c>
      <c r="U735" s="201">
        <v>4.7905905048839266</v>
      </c>
      <c r="V735" s="201">
        <v>0.78596491228070176</v>
      </c>
    </row>
    <row r="736" spans="1:22">
      <c r="A736" s="195">
        <f t="shared" si="50"/>
        <v>0.94634963614045109</v>
      </c>
      <c r="B736" s="195">
        <f t="shared" si="51"/>
        <v>0.94634963614045109</v>
      </c>
      <c r="C736" s="196">
        <f t="shared" si="52"/>
        <v>6.9499999999998963</v>
      </c>
      <c r="D736" s="195">
        <f t="shared" si="52"/>
        <v>0.88421052631578945</v>
      </c>
      <c r="E736" s="195">
        <f t="shared" si="53"/>
        <v>5.3650363859548966E-2</v>
      </c>
      <c r="F736" s="195">
        <f t="shared" si="53"/>
        <v>4.8069671900946069</v>
      </c>
      <c r="G736" s="195">
        <f t="shared" si="53"/>
        <v>0.78596491228070176</v>
      </c>
      <c r="Q736" s="196">
        <f t="shared" si="54"/>
        <v>6.9399999999998965</v>
      </c>
      <c r="R736" s="201">
        <v>0.88421052631578945</v>
      </c>
      <c r="S736" s="201">
        <v>0.9463116026746391</v>
      </c>
      <c r="T736" s="201">
        <v>5.368839732536098E-2</v>
      </c>
      <c r="U736" s="201">
        <v>4.7992459965189234</v>
      </c>
      <c r="V736" s="201">
        <v>0.78596491228070176</v>
      </c>
    </row>
    <row r="737" spans="1:22">
      <c r="A737" s="195">
        <f t="shared" si="50"/>
        <v>0.94638809014436365</v>
      </c>
      <c r="B737" s="195">
        <f t="shared" si="51"/>
        <v>0.94638809014436365</v>
      </c>
      <c r="C737" s="196">
        <f t="shared" si="52"/>
        <v>6.959999999999896</v>
      </c>
      <c r="D737" s="195">
        <f t="shared" si="52"/>
        <v>0.88421052631578945</v>
      </c>
      <c r="E737" s="195">
        <f t="shared" si="53"/>
        <v>5.3611909855636422E-2</v>
      </c>
      <c r="F737" s="195">
        <f t="shared" si="53"/>
        <v>4.8153235956212592</v>
      </c>
      <c r="G737" s="195">
        <f t="shared" si="53"/>
        <v>0.78596491228070176</v>
      </c>
      <c r="Q737" s="196">
        <f t="shared" si="54"/>
        <v>6.9499999999998963</v>
      </c>
      <c r="R737" s="201">
        <v>0.88421052631578945</v>
      </c>
      <c r="S737" s="201">
        <v>0.94634963614045109</v>
      </c>
      <c r="T737" s="201">
        <v>5.3650363859548966E-2</v>
      </c>
      <c r="U737" s="201">
        <v>4.8069671900946069</v>
      </c>
      <c r="V737" s="201">
        <v>0.78596491228070176</v>
      </c>
    </row>
    <row r="738" spans="1:22">
      <c r="A738" s="195">
        <f t="shared" si="50"/>
        <v>0.94643503901790682</v>
      </c>
      <c r="B738" s="195">
        <f t="shared" si="51"/>
        <v>0.94643503901790682</v>
      </c>
      <c r="C738" s="196">
        <f t="shared" si="52"/>
        <v>6.9699999999998958</v>
      </c>
      <c r="D738" s="195">
        <f t="shared" si="52"/>
        <v>0.88421052631578945</v>
      </c>
      <c r="E738" s="195">
        <f t="shared" si="53"/>
        <v>5.3564960982093117E-2</v>
      </c>
      <c r="F738" s="195">
        <f t="shared" si="53"/>
        <v>4.8236207433764848</v>
      </c>
      <c r="G738" s="195">
        <f t="shared" si="53"/>
        <v>0.78596491228070176</v>
      </c>
      <c r="Q738" s="196">
        <f t="shared" si="54"/>
        <v>6.959999999999896</v>
      </c>
      <c r="R738" s="201">
        <v>0.88421052631578945</v>
      </c>
      <c r="S738" s="201">
        <v>0.94638809014436365</v>
      </c>
      <c r="T738" s="201">
        <v>5.3611909855636422E-2</v>
      </c>
      <c r="U738" s="201">
        <v>4.8153235956212592</v>
      </c>
      <c r="V738" s="201">
        <v>0.78596491228070176</v>
      </c>
    </row>
    <row r="739" spans="1:22">
      <c r="A739" s="195">
        <f t="shared" si="50"/>
        <v>0.9464732827527691</v>
      </c>
      <c r="B739" s="195">
        <f t="shared" si="51"/>
        <v>0.9464732827527691</v>
      </c>
      <c r="C739" s="196">
        <f t="shared" si="52"/>
        <v>6.9799999999998956</v>
      </c>
      <c r="D739" s="195">
        <f t="shared" si="52"/>
        <v>0.88421052631578945</v>
      </c>
      <c r="E739" s="195">
        <f t="shared" si="53"/>
        <v>5.3526717247230834E-2</v>
      </c>
      <c r="F739" s="195">
        <f t="shared" si="53"/>
        <v>4.8316917751124224</v>
      </c>
      <c r="G739" s="195">
        <f t="shared" si="53"/>
        <v>0.78596491228070176</v>
      </c>
      <c r="Q739" s="196">
        <f t="shared" si="54"/>
        <v>6.9699999999998958</v>
      </c>
      <c r="R739" s="201">
        <v>0.88421052631578945</v>
      </c>
      <c r="S739" s="201">
        <v>0.94643503901790682</v>
      </c>
      <c r="T739" s="201">
        <v>5.3564960982093117E-2</v>
      </c>
      <c r="U739" s="201">
        <v>4.8236207433764848</v>
      </c>
      <c r="V739" s="201">
        <v>0.78596491228070176</v>
      </c>
    </row>
    <row r="740" spans="1:22">
      <c r="A740" s="195">
        <f t="shared" si="50"/>
        <v>0.9465214848298521</v>
      </c>
      <c r="B740" s="195">
        <f t="shared" si="51"/>
        <v>0.9465214848298521</v>
      </c>
      <c r="C740" s="196">
        <f t="shared" si="52"/>
        <v>6.9899999999998954</v>
      </c>
      <c r="D740" s="195">
        <f t="shared" si="52"/>
        <v>0.88421052631578945</v>
      </c>
      <c r="E740" s="195">
        <f t="shared" si="53"/>
        <v>5.3478515170147969E-2</v>
      </c>
      <c r="F740" s="195">
        <f t="shared" si="53"/>
        <v>4.8403472667474192</v>
      </c>
      <c r="G740" s="195">
        <f t="shared" si="53"/>
        <v>0.78596491228070176</v>
      </c>
      <c r="Q740" s="196">
        <f t="shared" si="54"/>
        <v>6.9799999999998956</v>
      </c>
      <c r="R740" s="201">
        <v>0.88421052631578945</v>
      </c>
      <c r="S740" s="201">
        <v>0.9464732827527691</v>
      </c>
      <c r="T740" s="201">
        <v>5.3526717247230834E-2</v>
      </c>
      <c r="U740" s="201">
        <v>4.8316917751124224</v>
      </c>
      <c r="V740" s="201">
        <v>0.78596491228070176</v>
      </c>
    </row>
    <row r="741" spans="1:22">
      <c r="A741" s="195">
        <f t="shared" si="50"/>
        <v>0.94655972856471438</v>
      </c>
      <c r="B741" s="195">
        <f t="shared" si="51"/>
        <v>0.94655972856471438</v>
      </c>
      <c r="C741" s="196">
        <f t="shared" si="52"/>
        <v>6.9999999999998952</v>
      </c>
      <c r="D741" s="195">
        <f t="shared" si="52"/>
        <v>0.88421052631578945</v>
      </c>
      <c r="E741" s="195">
        <f t="shared" si="53"/>
        <v>5.3440271435285694E-2</v>
      </c>
      <c r="F741" s="195">
        <f t="shared" si="53"/>
        <v>4.8484645576744123</v>
      </c>
      <c r="G741" s="195">
        <f t="shared" si="53"/>
        <v>0.78596491228070176</v>
      </c>
      <c r="Q741" s="196">
        <f t="shared" si="54"/>
        <v>6.9899999999998954</v>
      </c>
      <c r="R741" s="201">
        <v>0.88421052631578945</v>
      </c>
      <c r="S741" s="201">
        <v>0.9465214848298521</v>
      </c>
      <c r="T741" s="201">
        <v>5.3478515170147969E-2</v>
      </c>
      <c r="U741" s="201">
        <v>4.8403472667474192</v>
      </c>
      <c r="V741" s="201">
        <v>0.78596491228070176</v>
      </c>
    </row>
    <row r="742" spans="1:22">
      <c r="D742" s="195"/>
      <c r="E742" s="195"/>
      <c r="F742" s="196"/>
      <c r="G742" s="195"/>
      <c r="H742" s="195"/>
      <c r="I742" s="195"/>
      <c r="Q742" s="196">
        <f t="shared" si="54"/>
        <v>6.9999999999998952</v>
      </c>
      <c r="R742" s="201">
        <v>0.88421052631578945</v>
      </c>
      <c r="S742" s="201">
        <v>0.94655972856471438</v>
      </c>
      <c r="T742" s="201">
        <v>5.3440271435285694E-2</v>
      </c>
      <c r="U742" s="201">
        <v>4.8484645576744123</v>
      </c>
      <c r="V742" s="201">
        <v>0.78596491228070176</v>
      </c>
    </row>
    <row r="1042" spans="11:12">
      <c r="K1042" s="205"/>
      <c r="L1042" s="195"/>
    </row>
    <row r="1043" spans="11:12">
      <c r="K1043" s="205"/>
      <c r="L1043" s="195"/>
    </row>
    <row r="1044" spans="11:12">
      <c r="K1044" s="205"/>
      <c r="L1044" s="195"/>
    </row>
    <row r="1045" spans="11:12">
      <c r="K1045" s="205"/>
      <c r="L1045" s="195"/>
    </row>
    <row r="1046" spans="11:12">
      <c r="K1046" s="205"/>
      <c r="L1046" s="195"/>
    </row>
    <row r="1047" spans="11:12">
      <c r="K1047" s="205"/>
      <c r="L1047" s="195"/>
    </row>
    <row r="1048" spans="11:12">
      <c r="K1048" s="205"/>
      <c r="L1048" s="195"/>
    </row>
    <row r="1049" spans="11:12">
      <c r="K1049" s="195"/>
      <c r="L1049" s="195"/>
    </row>
    <row r="1050" spans="11:12">
      <c r="K1050" s="195"/>
      <c r="L1050" s="195"/>
    </row>
    <row r="1051" spans="11:12">
      <c r="K1051" s="195"/>
      <c r="L1051" s="195"/>
    </row>
    <row r="1052" spans="11:12">
      <c r="K1052" s="195"/>
      <c r="L1052" s="195"/>
    </row>
    <row r="1053" spans="11:12">
      <c r="K1053" s="195"/>
      <c r="L1053" s="195"/>
    </row>
    <row r="1054" spans="11:12">
      <c r="K1054" s="195"/>
      <c r="L1054" s="195"/>
    </row>
    <row r="1055" spans="11:12">
      <c r="K1055" s="195"/>
      <c r="L1055" s="195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</vt:i4>
      </vt:variant>
    </vt:vector>
  </HeadingPairs>
  <TitlesOfParts>
    <vt:vector size="23" baseType="lpstr">
      <vt:lpstr>POD Options Summary</vt:lpstr>
      <vt:lpstr>V-6 POD Classification</vt:lpstr>
      <vt:lpstr>V-7 DTS Costs</vt:lpstr>
      <vt:lpstr>V-8 DTS Rate</vt:lpstr>
      <vt:lpstr>Coverage Proposed</vt:lpstr>
      <vt:lpstr>Investment Proposed</vt:lpstr>
      <vt:lpstr>Option 2 V-6</vt:lpstr>
      <vt:lpstr>Option 2 V-8</vt:lpstr>
      <vt:lpstr>Option 2 Coverage Proposed</vt:lpstr>
      <vt:lpstr>Option 2 Investment Proposed</vt:lpstr>
      <vt:lpstr>Option 3 V-6</vt:lpstr>
      <vt:lpstr>Option 3 V-8</vt:lpstr>
      <vt:lpstr>Option 3 Coverage Proposed</vt:lpstr>
      <vt:lpstr>Option 3 Investment Proposed</vt:lpstr>
      <vt:lpstr>Option 4 V-6</vt:lpstr>
      <vt:lpstr>Option 4 V-8</vt:lpstr>
      <vt:lpstr>Option 4 Coverage Proposed</vt:lpstr>
      <vt:lpstr>Option 4 Investment Proposed</vt:lpstr>
      <vt:lpstr>'Coverage Proposed'!Print_Area</vt:lpstr>
      <vt:lpstr>'Investment Proposed'!Print_Titles</vt:lpstr>
      <vt:lpstr>'Option 2 Investment Proposed'!Print_Titles</vt:lpstr>
      <vt:lpstr>'Option 3 Investment Proposed'!Print_Titles</vt:lpstr>
      <vt:lpstr>'Option 4 Investment Proposed'!Print_Titles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2017-09-13T22:36:27Z</dcterms:created>
  <dcterms:modified xsi:type="dcterms:W3CDTF">2017-10-11T15:03:20Z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