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defaultThemeVersion="124226"/>
  <xr:revisionPtr revIDLastSave="0" documentId="13_ncr:1_{31D72E74-1A98-46B2-9793-2924E5E11314}" xr6:coauthVersionLast="44" xr6:coauthVersionMax="44" xr10:uidLastSave="{00000000-0000-0000-0000-000000000000}"/>
  <bookViews>
    <workbookView xWindow="22932" yWindow="-96" windowWidth="23256" windowHeight="12576"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1" i="1" l="1"/>
  <c r="F20" i="1" l="1"/>
  <c r="L20" i="1" s="1"/>
  <c r="M20" i="1" s="1"/>
  <c r="J20" i="1"/>
  <c r="F21" i="1"/>
  <c r="J21" i="1"/>
  <c r="J19" i="1"/>
  <c r="F19" i="1"/>
  <c r="F15" i="1"/>
  <c r="J15" i="1"/>
  <c r="F14" i="1"/>
  <c r="J14" i="1"/>
  <c r="J13" i="1"/>
  <c r="F13" i="1"/>
  <c r="L21" i="1" l="1"/>
  <c r="M21" i="1" s="1"/>
  <c r="L15" i="1"/>
  <c r="M15" i="1" s="1"/>
  <c r="L19" i="1"/>
  <c r="M19" i="1" s="1"/>
  <c r="L13" i="1"/>
  <c r="M13" i="1" s="1"/>
  <c r="L14" i="1"/>
  <c r="M14" i="1" s="1"/>
  <c r="K5" i="1"/>
  <c r="K7" i="1"/>
  <c r="K9" i="1" l="1"/>
  <c r="J9" i="1"/>
  <c r="F9" i="1"/>
  <c r="J10" i="1"/>
  <c r="K10" i="1"/>
  <c r="F10" i="1"/>
  <c r="F8" i="1"/>
  <c r="J8" i="1"/>
  <c r="K8" i="1"/>
  <c r="L9" i="1" l="1"/>
  <c r="M9" i="1" s="1"/>
  <c r="L10" i="1"/>
  <c r="M10" i="1" s="1"/>
  <c r="L8" i="1"/>
  <c r="M8" i="1" s="1"/>
  <c r="F11" i="1"/>
  <c r="F12" i="1"/>
  <c r="F7" i="1"/>
  <c r="F6" i="1"/>
  <c r="F5" i="1"/>
  <c r="K12" i="1"/>
  <c r="J12" i="1"/>
  <c r="K11" i="1"/>
  <c r="J11" i="1"/>
  <c r="J7" i="1"/>
  <c r="J6" i="1"/>
  <c r="K6" i="1"/>
  <c r="J5" i="1"/>
  <c r="A6" i="1"/>
  <c r="A7" i="1" s="1"/>
  <c r="L6" i="1" l="1"/>
  <c r="M6" i="1" s="1"/>
  <c r="L5" i="1"/>
  <c r="M5" i="1" s="1"/>
  <c r="A8" i="1"/>
  <c r="A9" i="1" s="1"/>
  <c r="A10" i="1" s="1"/>
  <c r="A11" i="1" s="1"/>
  <c r="A12" i="1" s="1"/>
  <c r="L11" i="1"/>
  <c r="M11" i="1" s="1"/>
  <c r="L12" i="1"/>
  <c r="M12" i="1" s="1"/>
  <c r="L7" i="1"/>
  <c r="M7" i="1" s="1"/>
</calcChain>
</file>

<file path=xl/sharedStrings.xml><?xml version="1.0" encoding="utf-8"?>
<sst xmlns="http://schemas.openxmlformats.org/spreadsheetml/2006/main" count="79" uniqueCount="28">
  <si>
    <t>Net/Gross</t>
  </si>
  <si>
    <t>Size of Assets (MW)</t>
  </si>
  <si>
    <t>STS (MW)</t>
  </si>
  <si>
    <t>Energized MC (MW)</t>
  </si>
  <si>
    <t>Critical MC (MW)</t>
  </si>
  <si>
    <t>GUOC Amount ($)</t>
  </si>
  <si>
    <t>BTF (Y/N)</t>
  </si>
  <si>
    <t>Scenario</t>
  </si>
  <si>
    <t>N</t>
  </si>
  <si>
    <t>Gross</t>
  </si>
  <si>
    <t>Y</t>
  </si>
  <si>
    <t>Refund %</t>
  </si>
  <si>
    <t>Net</t>
  </si>
  <si>
    <t>GUOC Rate:</t>
  </si>
  <si>
    <t>Performance Factor (%)</t>
  </si>
  <si>
    <t>Performance Adjustment Factor (%)</t>
  </si>
  <si>
    <t>Comments</t>
  </si>
  <si>
    <t>Metered Energy &gt; 0 (Y/N)</t>
  </si>
  <si>
    <t>Generation with 300MW phased at 100MW each year over 3years.
In refund period of Year 2, critical MC is adjusted to align with second phase of development.
Performance adjustment factor is 0%.</t>
  </si>
  <si>
    <t>Generation with 300MW phased at 100MW each year over 3years.
In refund period of Year 3, the staged development is complete but the market participant did not hit their staging target of 300 MW.
Performance adjustment factor is 3%.</t>
  </si>
  <si>
    <t>For these scenarios the refund amount is based on the years specified in the comments rather than for the entire refund period like the scenarios above. The refund for years one through four is 5.6% of the GUOC payment.</t>
  </si>
  <si>
    <t>Refund amount over total refund period ($)</t>
  </si>
  <si>
    <t>These scenarios assume that the market participant did not provide the AESO with proper and timely notification of changes in its MC. Where energized MC does not equal critical MC, the performance adjustment factor was applied.</t>
  </si>
  <si>
    <t>Generation with 300MW phased at 100MW each year over 3 years.
In refund period of Year 1, critical MC is adjusted to align with first phase of development.
Performance adjustment factor is 0%.</t>
  </si>
  <si>
    <t>In this scenario, energized MC decreased to 80MW due to equipment degradation and the market participant has provided proper and timely notification to the AESO.
In this case, both critical MC and energized MC are adjusted to reflect the circumstances outside of the market participant's control and performance adjustment factor is 0%.</t>
  </si>
  <si>
    <t>In this scenario, energized MC decreased to 60MW because onsite load growth lowered the maximum capability of the site that self-supplies and exports. The market participant  provided proper and timely notification to the AESO. In this case, both critical MC and energized MC are adjusted to reflect the capability of the generator and the performance adjustment factor is 0%.</t>
  </si>
  <si>
    <t>Annual Refund amount for the first 3 years of the refund period ($)</t>
  </si>
  <si>
    <t>In this scenario, energized MC decreased to 0 MW because onsite load growth has lowered the maximum capability of the site that self-supplies and exports to 0 MW. In this case, the market partcipant has provided proper and timely notification to the AESO. Both critical MC and energized MC are adjusted to reflect the capability of the generator and the performance adjustment factor is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</si>
</sst>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6"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b/>
      <sz val="11"/>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1">
    <border>
      <left/>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1">
    <xf numFmtId="0" fontId="0" fillId="0" borderId="0" xfId="0"/>
    <xf numFmtId="0" fontId="0" fillId="0" borderId="0" xfId="0" applyAlignment="1"/>
    <xf numFmtId="0" fontId="0" fillId="2" borderId="0" xfId="0" applyFill="1"/>
    <xf numFmtId="164" fontId="0" fillId="2" borderId="0" xfId="1" applyNumberFormat="1" applyFont="1" applyFill="1"/>
    <xf numFmtId="9" fontId="0" fillId="2" borderId="0" xfId="3" applyFont="1" applyFill="1"/>
    <xf numFmtId="0" fontId="0" fillId="3" borderId="0" xfId="0" applyFill="1"/>
    <xf numFmtId="164" fontId="0" fillId="3" borderId="0" xfId="1" applyNumberFormat="1" applyFont="1" applyFill="1"/>
    <xf numFmtId="9" fontId="0" fillId="3" borderId="0" xfId="3" applyFont="1" applyFill="1"/>
    <xf numFmtId="0" fontId="0" fillId="0" borderId="0" xfId="0" applyAlignment="1">
      <alignment wrapText="1"/>
    </xf>
    <xf numFmtId="0" fontId="2" fillId="0" borderId="0" xfId="0" applyFont="1"/>
    <xf numFmtId="165" fontId="2" fillId="0" borderId="0" xfId="2" applyNumberFormat="1" applyFont="1"/>
    <xf numFmtId="0" fontId="3" fillId="0" borderId="0" xfId="0" applyFont="1"/>
    <xf numFmtId="0" fontId="3" fillId="0" borderId="0" xfId="0" applyFont="1" applyAlignment="1"/>
    <xf numFmtId="0" fontId="3" fillId="0" borderId="0" xfId="0" applyFont="1" applyAlignment="1">
      <alignment wrapText="1"/>
    </xf>
    <xf numFmtId="0" fontId="0" fillId="4" borderId="0" xfId="0" applyFill="1"/>
    <xf numFmtId="164" fontId="0" fillId="4" borderId="0" xfId="1" applyNumberFormat="1" applyFont="1" applyFill="1"/>
    <xf numFmtId="9" fontId="0" fillId="4" borderId="0" xfId="3" applyFont="1" applyFill="1"/>
    <xf numFmtId="0" fontId="0" fillId="5" borderId="0" xfId="0" applyFill="1"/>
    <xf numFmtId="164" fontId="0" fillId="5" borderId="0" xfId="1" applyNumberFormat="1" applyFont="1" applyFill="1"/>
    <xf numFmtId="9" fontId="0" fillId="5" borderId="0" xfId="3" applyFont="1" applyFill="1"/>
    <xf numFmtId="164" fontId="4" fillId="5" borderId="0" xfId="1" applyNumberFormat="1" applyFont="1" applyFill="1"/>
    <xf numFmtId="9" fontId="4" fillId="5" borderId="0" xfId="3" applyFont="1" applyFill="1"/>
    <xf numFmtId="0" fontId="0" fillId="0" borderId="0" xfId="0" applyAlignment="1">
      <alignment horizontal="center" vertical="center" wrapText="1"/>
    </xf>
    <xf numFmtId="0" fontId="0" fillId="0" borderId="0" xfId="0" applyFill="1"/>
    <xf numFmtId="0" fontId="5" fillId="0" borderId="0" xfId="0" applyFont="1" applyFill="1"/>
    <xf numFmtId="0" fontId="0" fillId="3" borderId="0" xfId="0" applyFill="1" applyAlignment="1">
      <alignment horizontal="center"/>
    </xf>
    <xf numFmtId="0" fontId="0" fillId="2" borderId="0" xfId="0" applyFill="1" applyAlignment="1">
      <alignment horizontal="center"/>
    </xf>
    <xf numFmtId="0" fontId="0" fillId="4" borderId="0" xfId="0" applyFill="1" applyAlignment="1">
      <alignment horizontal="center"/>
    </xf>
    <xf numFmtId="0" fontId="0" fillId="5" borderId="0" xfId="0" applyFill="1" applyAlignment="1">
      <alignment horizontal="center"/>
    </xf>
    <xf numFmtId="0" fontId="3" fillId="0" borderId="0" xfId="0" applyFont="1" applyAlignment="1">
      <alignment horizontal="center" wrapText="1"/>
    </xf>
    <xf numFmtId="0" fontId="0" fillId="0" borderId="0" xfId="0" applyAlignment="1">
      <alignment horizontal="center"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21"/>
  <sheetViews>
    <sheetView tabSelected="1" zoomScale="90" zoomScaleNormal="90" workbookViewId="0">
      <selection activeCell="O10" sqref="O10"/>
    </sheetView>
  </sheetViews>
  <sheetFormatPr defaultRowHeight="14.4" x14ac:dyDescent="0.3"/>
  <cols>
    <col min="2" max="2" width="18.77734375" bestFit="1" customWidth="1"/>
    <col min="3" max="3" width="11.77734375" bestFit="1" customWidth="1"/>
    <col min="4" max="4" width="16" bestFit="1" customWidth="1"/>
    <col min="5" max="5" width="18.77734375" bestFit="1" customWidth="1"/>
    <col min="6" max="6" width="16.77734375" bestFit="1" customWidth="1"/>
    <col min="7" max="7" width="9.5546875" customWidth="1"/>
    <col min="8" max="8" width="11.21875" customWidth="1"/>
    <col min="9" max="9" width="12.5546875" customWidth="1"/>
    <col min="10" max="10" width="20.5546875" bestFit="1" customWidth="1"/>
    <col min="11" max="11" width="17.77734375" bestFit="1" customWidth="1"/>
    <col min="12" max="12" width="19.77734375" customWidth="1"/>
    <col min="13" max="13" width="9.44140625" bestFit="1" customWidth="1"/>
    <col min="14" max="14" width="48.6640625" style="8" customWidth="1"/>
    <col min="15" max="15" width="17.21875" customWidth="1"/>
  </cols>
  <sheetData>
    <row r="2" spans="1:14" ht="15.6" x14ac:dyDescent="0.3">
      <c r="B2" s="9" t="s">
        <v>13</v>
      </c>
      <c r="C2" s="10">
        <v>10000</v>
      </c>
    </row>
    <row r="3" spans="1:14" x14ac:dyDescent="0.3">
      <c r="K3" s="1"/>
      <c r="M3" s="1"/>
    </row>
    <row r="4" spans="1:14" ht="46.8" x14ac:dyDescent="0.3">
      <c r="A4" s="11" t="s">
        <v>7</v>
      </c>
      <c r="B4" s="13" t="s">
        <v>1</v>
      </c>
      <c r="C4" s="13" t="s">
        <v>2</v>
      </c>
      <c r="D4" s="13" t="s">
        <v>4</v>
      </c>
      <c r="E4" s="13" t="s">
        <v>3</v>
      </c>
      <c r="F4" s="13" t="s">
        <v>5</v>
      </c>
      <c r="G4" s="13" t="s">
        <v>6</v>
      </c>
      <c r="H4" s="13" t="s">
        <v>0</v>
      </c>
      <c r="I4" s="13" t="s">
        <v>17</v>
      </c>
      <c r="J4" s="13" t="s">
        <v>14</v>
      </c>
      <c r="K4" s="13" t="s">
        <v>15</v>
      </c>
      <c r="L4" s="13" t="s">
        <v>21</v>
      </c>
      <c r="M4" s="12" t="s">
        <v>11</v>
      </c>
      <c r="N4" s="29" t="s">
        <v>16</v>
      </c>
    </row>
    <row r="5" spans="1:14" x14ac:dyDescent="0.3">
      <c r="A5" s="5">
        <v>1</v>
      </c>
      <c r="B5" s="5">
        <v>100</v>
      </c>
      <c r="C5" s="5">
        <v>100</v>
      </c>
      <c r="D5" s="5">
        <v>100</v>
      </c>
      <c r="E5" s="5">
        <v>100</v>
      </c>
      <c r="F5" s="6">
        <f t="shared" ref="F5:F15" si="0">D5*$C$2</f>
        <v>1000000</v>
      </c>
      <c r="G5" s="25" t="s">
        <v>8</v>
      </c>
      <c r="H5" s="5" t="s">
        <v>9</v>
      </c>
      <c r="I5" s="25" t="s">
        <v>10</v>
      </c>
      <c r="J5" s="7">
        <f t="shared" ref="J5:J13" si="1">IF(I5="Y",100%,0%)</f>
        <v>1</v>
      </c>
      <c r="K5" s="7">
        <f>ABS(D5-E5)/D5</f>
        <v>0</v>
      </c>
      <c r="L5" s="6">
        <f>(F5*J5)*(1-K5)</f>
        <v>1000000</v>
      </c>
      <c r="M5" s="7">
        <f>IFERROR(L5/F5,0%)</f>
        <v>1</v>
      </c>
      <c r="N5" s="30" t="s">
        <v>22</v>
      </c>
    </row>
    <row r="6" spans="1:14" x14ac:dyDescent="0.3">
      <c r="A6" s="5">
        <f>A5+1</f>
        <v>2</v>
      </c>
      <c r="B6" s="5">
        <v>100</v>
      </c>
      <c r="C6" s="5">
        <v>100</v>
      </c>
      <c r="D6" s="5">
        <v>100</v>
      </c>
      <c r="E6" s="5">
        <v>100</v>
      </c>
      <c r="F6" s="6">
        <f t="shared" si="0"/>
        <v>1000000</v>
      </c>
      <c r="G6" s="25" t="s">
        <v>8</v>
      </c>
      <c r="H6" s="5" t="s">
        <v>9</v>
      </c>
      <c r="I6" s="25" t="s">
        <v>8</v>
      </c>
      <c r="J6" s="7">
        <f t="shared" si="1"/>
        <v>0</v>
      </c>
      <c r="K6" s="7">
        <f t="shared" ref="K6:K12" si="2">ABS(D6-E6)/D6</f>
        <v>0</v>
      </c>
      <c r="L6" s="6">
        <f>(F6*J6)*(1-K6)</f>
        <v>0</v>
      </c>
      <c r="M6" s="7">
        <f t="shared" ref="M6:M7" si="3">IFERROR(L6/F6,0%)</f>
        <v>0</v>
      </c>
      <c r="N6" s="30"/>
    </row>
    <row r="7" spans="1:14" x14ac:dyDescent="0.3">
      <c r="A7" s="5">
        <f t="shared" ref="A7:A12" si="4">A6+1</f>
        <v>3</v>
      </c>
      <c r="B7" s="5">
        <v>100</v>
      </c>
      <c r="C7" s="5">
        <v>100</v>
      </c>
      <c r="D7" s="5">
        <v>100</v>
      </c>
      <c r="E7" s="5">
        <v>110</v>
      </c>
      <c r="F7" s="6">
        <f t="shared" si="0"/>
        <v>1000000</v>
      </c>
      <c r="G7" s="25" t="s">
        <v>8</v>
      </c>
      <c r="H7" s="5" t="s">
        <v>9</v>
      </c>
      <c r="I7" s="25" t="s">
        <v>10</v>
      </c>
      <c r="J7" s="7">
        <f t="shared" si="1"/>
        <v>1</v>
      </c>
      <c r="K7" s="7">
        <f>ABS(D7-E7)/D7</f>
        <v>0.1</v>
      </c>
      <c r="L7" s="6">
        <f t="shared" ref="L7:L13" si="5">(F7*J7)*(1-K7)</f>
        <v>900000</v>
      </c>
      <c r="M7" s="7">
        <f t="shared" si="3"/>
        <v>0.9</v>
      </c>
      <c r="N7" s="30"/>
    </row>
    <row r="8" spans="1:14" x14ac:dyDescent="0.3">
      <c r="A8" s="5">
        <f t="shared" si="4"/>
        <v>4</v>
      </c>
      <c r="B8" s="5">
        <v>100</v>
      </c>
      <c r="C8" s="5">
        <v>100</v>
      </c>
      <c r="D8" s="5">
        <v>100</v>
      </c>
      <c r="E8" s="5">
        <v>90</v>
      </c>
      <c r="F8" s="6">
        <f t="shared" si="0"/>
        <v>1000000</v>
      </c>
      <c r="G8" s="25" t="s">
        <v>8</v>
      </c>
      <c r="H8" s="5" t="s">
        <v>9</v>
      </c>
      <c r="I8" s="25" t="s">
        <v>10</v>
      </c>
      <c r="J8" s="7">
        <f t="shared" si="1"/>
        <v>1</v>
      </c>
      <c r="K8" s="7">
        <f t="shared" si="2"/>
        <v>0.1</v>
      </c>
      <c r="L8" s="6">
        <f t="shared" si="5"/>
        <v>900000</v>
      </c>
      <c r="M8" s="7">
        <f t="shared" ref="M8:M10" si="6">IFERROR(L8/F8,0%)</f>
        <v>0.9</v>
      </c>
      <c r="N8" s="30"/>
    </row>
    <row r="9" spans="1:14" x14ac:dyDescent="0.3">
      <c r="A9" s="2">
        <f t="shared" si="4"/>
        <v>5</v>
      </c>
      <c r="B9" s="2">
        <v>100</v>
      </c>
      <c r="C9" s="2">
        <v>50</v>
      </c>
      <c r="D9" s="2">
        <v>50</v>
      </c>
      <c r="E9" s="2">
        <v>50</v>
      </c>
      <c r="F9" s="3">
        <f t="shared" si="0"/>
        <v>500000</v>
      </c>
      <c r="G9" s="26" t="s">
        <v>10</v>
      </c>
      <c r="H9" s="2" t="s">
        <v>12</v>
      </c>
      <c r="I9" s="26" t="s">
        <v>10</v>
      </c>
      <c r="J9" s="4">
        <f t="shared" si="1"/>
        <v>1</v>
      </c>
      <c r="K9" s="4">
        <f t="shared" ref="K9" si="7">ABS(D9-E9)/D9</f>
        <v>0</v>
      </c>
      <c r="L9" s="3">
        <f t="shared" ref="L9" si="8">(F9*J9)*(1-K9)</f>
        <v>500000</v>
      </c>
      <c r="M9" s="4">
        <f t="shared" ref="M9" si="9">IFERROR(L9/F9,0%)</f>
        <v>1</v>
      </c>
      <c r="N9" s="30"/>
    </row>
    <row r="10" spans="1:14" x14ac:dyDescent="0.3">
      <c r="A10" s="2">
        <f t="shared" si="4"/>
        <v>6</v>
      </c>
      <c r="B10" s="2">
        <v>100</v>
      </c>
      <c r="C10" s="2">
        <v>50</v>
      </c>
      <c r="D10" s="2">
        <v>50</v>
      </c>
      <c r="E10" s="2">
        <v>50</v>
      </c>
      <c r="F10" s="3">
        <f t="shared" si="0"/>
        <v>500000</v>
      </c>
      <c r="G10" s="26" t="s">
        <v>10</v>
      </c>
      <c r="H10" s="2" t="s">
        <v>12</v>
      </c>
      <c r="I10" s="26" t="s">
        <v>8</v>
      </c>
      <c r="J10" s="4">
        <f t="shared" si="1"/>
        <v>0</v>
      </c>
      <c r="K10" s="4">
        <f t="shared" si="2"/>
        <v>0</v>
      </c>
      <c r="L10" s="3">
        <f t="shared" si="5"/>
        <v>0</v>
      </c>
      <c r="M10" s="4">
        <f t="shared" si="6"/>
        <v>0</v>
      </c>
      <c r="N10" s="30"/>
    </row>
    <row r="11" spans="1:14" x14ac:dyDescent="0.3">
      <c r="A11" s="2">
        <f t="shared" si="4"/>
        <v>7</v>
      </c>
      <c r="B11" s="2">
        <v>100</v>
      </c>
      <c r="C11" s="2">
        <v>50</v>
      </c>
      <c r="D11" s="2">
        <v>50</v>
      </c>
      <c r="E11" s="2">
        <v>60</v>
      </c>
      <c r="F11" s="3">
        <f t="shared" si="0"/>
        <v>500000</v>
      </c>
      <c r="G11" s="26" t="s">
        <v>10</v>
      </c>
      <c r="H11" s="2" t="s">
        <v>12</v>
      </c>
      <c r="I11" s="26" t="s">
        <v>10</v>
      </c>
      <c r="J11" s="4">
        <f t="shared" si="1"/>
        <v>1</v>
      </c>
      <c r="K11" s="4">
        <f t="shared" si="2"/>
        <v>0.2</v>
      </c>
      <c r="L11" s="3">
        <f t="shared" si="5"/>
        <v>400000</v>
      </c>
      <c r="M11" s="4">
        <f t="shared" ref="M11:M13" si="10">IFERROR(L11/F11,0%)</f>
        <v>0.8</v>
      </c>
      <c r="N11" s="30"/>
    </row>
    <row r="12" spans="1:14" x14ac:dyDescent="0.3">
      <c r="A12" s="2">
        <f t="shared" si="4"/>
        <v>8</v>
      </c>
      <c r="B12" s="2">
        <v>100</v>
      </c>
      <c r="C12" s="2">
        <v>50</v>
      </c>
      <c r="D12" s="2">
        <v>50</v>
      </c>
      <c r="E12" s="2">
        <v>40</v>
      </c>
      <c r="F12" s="3">
        <f t="shared" si="0"/>
        <v>500000</v>
      </c>
      <c r="G12" s="26" t="s">
        <v>10</v>
      </c>
      <c r="H12" s="2" t="s">
        <v>12</v>
      </c>
      <c r="I12" s="26" t="s">
        <v>10</v>
      </c>
      <c r="J12" s="4">
        <f t="shared" si="1"/>
        <v>1</v>
      </c>
      <c r="K12" s="4">
        <f t="shared" si="2"/>
        <v>0.2</v>
      </c>
      <c r="L12" s="3">
        <f t="shared" si="5"/>
        <v>400000</v>
      </c>
      <c r="M12" s="4">
        <f t="shared" si="10"/>
        <v>0.8</v>
      </c>
      <c r="N12" s="30"/>
    </row>
    <row r="13" spans="1:14" ht="100.8" x14ac:dyDescent="0.3">
      <c r="A13" s="14">
        <v>9</v>
      </c>
      <c r="B13" s="14">
        <v>100</v>
      </c>
      <c r="C13" s="14">
        <v>100</v>
      </c>
      <c r="D13" s="14">
        <v>100</v>
      </c>
      <c r="E13" s="14">
        <v>80</v>
      </c>
      <c r="F13" s="15">
        <f t="shared" si="0"/>
        <v>1000000</v>
      </c>
      <c r="G13" s="27" t="s">
        <v>8</v>
      </c>
      <c r="H13" s="14" t="s">
        <v>9</v>
      </c>
      <c r="I13" s="27" t="s">
        <v>10</v>
      </c>
      <c r="J13" s="16">
        <f t="shared" si="1"/>
        <v>1</v>
      </c>
      <c r="K13" s="16">
        <v>0</v>
      </c>
      <c r="L13" s="15">
        <f t="shared" si="5"/>
        <v>1000000</v>
      </c>
      <c r="M13" s="16">
        <f t="shared" si="10"/>
        <v>1</v>
      </c>
      <c r="N13" s="22" t="s">
        <v>24</v>
      </c>
    </row>
    <row r="14" spans="1:14" ht="115.2" x14ac:dyDescent="0.3">
      <c r="A14" s="14">
        <v>10</v>
      </c>
      <c r="B14" s="14">
        <v>100</v>
      </c>
      <c r="C14" s="14">
        <v>100</v>
      </c>
      <c r="D14" s="14">
        <v>100</v>
      </c>
      <c r="E14" s="14">
        <v>60</v>
      </c>
      <c r="F14" s="15">
        <f t="shared" si="0"/>
        <v>1000000</v>
      </c>
      <c r="G14" s="27" t="s">
        <v>8</v>
      </c>
      <c r="H14" s="14" t="s">
        <v>12</v>
      </c>
      <c r="I14" s="27" t="s">
        <v>10</v>
      </c>
      <c r="J14" s="16">
        <f t="shared" ref="J14" si="11">IF(I14="Y",100%,0%)</f>
        <v>1</v>
      </c>
      <c r="K14" s="16">
        <v>0</v>
      </c>
      <c r="L14" s="15">
        <f t="shared" ref="L14" si="12">(F14*J14)*(1-K14)</f>
        <v>1000000</v>
      </c>
      <c r="M14" s="16">
        <f t="shared" ref="M14" si="13">IFERROR(L14/F14,0%)</f>
        <v>1</v>
      </c>
      <c r="N14" s="22" t="s">
        <v>25</v>
      </c>
    </row>
    <row r="15" spans="1:14" ht="115.2" x14ac:dyDescent="0.3">
      <c r="A15" s="14">
        <v>11</v>
      </c>
      <c r="B15" s="14">
        <v>100</v>
      </c>
      <c r="C15" s="14">
        <v>100</v>
      </c>
      <c r="D15" s="14">
        <v>100</v>
      </c>
      <c r="E15" s="14">
        <v>0</v>
      </c>
      <c r="F15" s="15">
        <f t="shared" si="0"/>
        <v>1000000</v>
      </c>
      <c r="G15" s="27" t="s">
        <v>8</v>
      </c>
      <c r="H15" s="14" t="s">
        <v>12</v>
      </c>
      <c r="I15" s="27" t="s">
        <v>10</v>
      </c>
      <c r="J15" s="16">
        <f t="shared" ref="J15:J19" si="14">IF(I15="Y",100%,0%)</f>
        <v>1</v>
      </c>
      <c r="K15" s="16">
        <v>0</v>
      </c>
      <c r="L15" s="15">
        <f t="shared" ref="L15" si="15">(F15*J15)*(1-K15)</f>
        <v>1000000</v>
      </c>
      <c r="M15" s="16">
        <f t="shared" ref="M15" si="16">IFERROR(L15/F15,0%)</f>
        <v>1</v>
      </c>
      <c r="N15" s="22" t="s">
        <v>27</v>
      </c>
    </row>
    <row r="16" spans="1:14" x14ac:dyDescent="0.3">
      <c r="A16" s="23"/>
      <c r="B16" s="8"/>
      <c r="C16" s="8"/>
      <c r="D16" s="8"/>
      <c r="E16" s="8"/>
      <c r="F16" s="8"/>
      <c r="G16" s="8"/>
      <c r="H16" s="8"/>
      <c r="I16" s="8"/>
      <c r="J16" s="8"/>
      <c r="K16" s="8"/>
      <c r="L16" s="8"/>
      <c r="M16" s="8"/>
    </row>
    <row r="17" spans="1:15" x14ac:dyDescent="0.3">
      <c r="A17" s="23"/>
      <c r="B17" s="8"/>
      <c r="C17" s="8"/>
      <c r="D17" s="8"/>
      <c r="E17" s="8"/>
      <c r="F17" s="8"/>
      <c r="G17" s="8"/>
      <c r="H17" s="8"/>
      <c r="I17" s="8"/>
      <c r="J17" s="8"/>
      <c r="K17" s="8"/>
      <c r="L17" s="8"/>
      <c r="M17" s="8"/>
    </row>
    <row r="18" spans="1:15" ht="62.4" x14ac:dyDescent="0.3">
      <c r="A18" s="24" t="s">
        <v>7</v>
      </c>
      <c r="B18" s="13" t="s">
        <v>1</v>
      </c>
      <c r="C18" s="13" t="s">
        <v>2</v>
      </c>
      <c r="D18" s="13" t="s">
        <v>4</v>
      </c>
      <c r="E18" s="13" t="s">
        <v>3</v>
      </c>
      <c r="F18" s="13" t="s">
        <v>5</v>
      </c>
      <c r="G18" s="13" t="s">
        <v>6</v>
      </c>
      <c r="H18" s="13" t="s">
        <v>0</v>
      </c>
      <c r="I18" s="13" t="s">
        <v>17</v>
      </c>
      <c r="J18" s="13" t="s">
        <v>14</v>
      </c>
      <c r="K18" s="13" t="s">
        <v>15</v>
      </c>
      <c r="L18" s="13" t="s">
        <v>26</v>
      </c>
      <c r="M18" s="12" t="s">
        <v>11</v>
      </c>
      <c r="N18" s="13" t="s">
        <v>16</v>
      </c>
    </row>
    <row r="19" spans="1:15" ht="72" x14ac:dyDescent="0.3">
      <c r="A19" s="17">
        <v>12</v>
      </c>
      <c r="B19" s="17">
        <v>300</v>
      </c>
      <c r="C19" s="17">
        <v>300</v>
      </c>
      <c r="D19" s="17">
        <v>300</v>
      </c>
      <c r="E19" s="17">
        <v>100</v>
      </c>
      <c r="F19" s="18">
        <f>D19*$C$2</f>
        <v>3000000</v>
      </c>
      <c r="G19" s="28" t="s">
        <v>8</v>
      </c>
      <c r="H19" s="17" t="s">
        <v>9</v>
      </c>
      <c r="I19" s="28" t="s">
        <v>10</v>
      </c>
      <c r="J19" s="19">
        <f t="shared" si="14"/>
        <v>1</v>
      </c>
      <c r="K19" s="19">
        <v>0</v>
      </c>
      <c r="L19" s="20">
        <f>F19*5.6%</f>
        <v>167999.99999999997</v>
      </c>
      <c r="M19" s="21">
        <f>L19/(F19*5.6%)</f>
        <v>1</v>
      </c>
      <c r="N19" s="22" t="s">
        <v>23</v>
      </c>
      <c r="O19" s="30" t="s">
        <v>20</v>
      </c>
    </row>
    <row r="20" spans="1:15" ht="72" x14ac:dyDescent="0.3">
      <c r="A20" s="17"/>
      <c r="B20" s="17">
        <v>300</v>
      </c>
      <c r="C20" s="17">
        <v>300</v>
      </c>
      <c r="D20" s="17">
        <v>300</v>
      </c>
      <c r="E20" s="17">
        <v>200</v>
      </c>
      <c r="F20" s="18">
        <f>D20*$C$2</f>
        <v>3000000</v>
      </c>
      <c r="G20" s="28" t="s">
        <v>8</v>
      </c>
      <c r="H20" s="17" t="s">
        <v>9</v>
      </c>
      <c r="I20" s="28" t="s">
        <v>10</v>
      </c>
      <c r="J20" s="19">
        <f t="shared" ref="J20:J21" si="17">IF(I20="Y",100%,0%)</f>
        <v>1</v>
      </c>
      <c r="K20" s="19">
        <v>0</v>
      </c>
      <c r="L20" s="20">
        <f>F20*5.6%</f>
        <v>167999.99999999997</v>
      </c>
      <c r="M20" s="21">
        <f>L20/(F20*5.6%)</f>
        <v>1</v>
      </c>
      <c r="N20" s="22" t="s">
        <v>18</v>
      </c>
      <c r="O20" s="30"/>
    </row>
    <row r="21" spans="1:15" ht="86.4" x14ac:dyDescent="0.3">
      <c r="A21" s="17"/>
      <c r="B21" s="17">
        <v>300</v>
      </c>
      <c r="C21" s="17">
        <v>300</v>
      </c>
      <c r="D21" s="17">
        <v>300</v>
      </c>
      <c r="E21" s="17">
        <v>290</v>
      </c>
      <c r="F21" s="18">
        <f>D21*$C$2</f>
        <v>3000000</v>
      </c>
      <c r="G21" s="28" t="s">
        <v>8</v>
      </c>
      <c r="H21" s="17" t="s">
        <v>9</v>
      </c>
      <c r="I21" s="28" t="s">
        <v>10</v>
      </c>
      <c r="J21" s="19">
        <f t="shared" si="17"/>
        <v>1</v>
      </c>
      <c r="K21" s="19">
        <f>ABS(D21-E21)/D21</f>
        <v>3.3333333333333333E-2</v>
      </c>
      <c r="L21" s="20">
        <f>(F21*J21)*(1-K21)*5.6%</f>
        <v>162399.99999999997</v>
      </c>
      <c r="M21" s="21">
        <f>L21/(F21*5.6%)</f>
        <v>0.96666666666666667</v>
      </c>
      <c r="N21" s="22" t="s">
        <v>19</v>
      </c>
      <c r="O21" s="30"/>
    </row>
  </sheetData>
  <mergeCells count="2">
    <mergeCell ref="O19:O21"/>
    <mergeCell ref="N5:N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ISO Rules Document" ma:contentTypeID="0x010100BC84ACA119491D43B8AEA0C41A758E3B0B0200397878E89679484694B50D60D7FD0D94" ma:contentTypeVersion="45" ma:contentTypeDescription="" ma:contentTypeScope="" ma:versionID="97a0f8e981bef2fba1f68a1ce9b62177">
  <xsd:schema xmlns:xsd="http://www.w3.org/2001/XMLSchema" xmlns:xs="http://www.w3.org/2001/XMLSchema" xmlns:p="http://schemas.microsoft.com/office/2006/metadata/properties" xmlns:ns2="bfc2574c-8110-4e43-9784-1ee86de75c6c" xmlns:ns4="650fffc6-a86a-4844-afad-966e4497fd3d" targetNamespace="http://schemas.microsoft.com/office/2006/metadata/properties" ma:root="true" ma:fieldsID="437a69868b4ce0a07405b0c24b75165c" ns2:_="" ns4:_="">
    <xsd:import namespace="bfc2574c-8110-4e43-9784-1ee86de75c6c"/>
    <xsd:import namespace="650fffc6-a86a-4844-afad-966e4497fd3d"/>
    <xsd:element name="properties">
      <xsd:complexType>
        <xsd:sequence>
          <xsd:element name="documentManagement">
            <xsd:complexType>
              <xsd:all>
                <xsd:element ref="ns2:Activity_x0020_Complete_x0020_Date" minOccurs="0"/>
                <xsd:element ref="ns2:LARA_x0020_Status" minOccurs="0"/>
                <xsd:element ref="ns4:e94be97ffb024deb9c3d6d978a059d35" minOccurs="0"/>
                <xsd:element ref="ns2:TaxCatchAll" minOccurs="0"/>
                <xsd:element ref="ns2:TaxCatchAllLabel" minOccurs="0"/>
                <xsd:element ref="ns4:CWRMItemRecordStatus" minOccurs="0"/>
                <xsd:element ref="ns4:CWRMItemRecordDeclaredDate" minOccurs="0"/>
                <xsd:element ref="ns4:CWRMItemRecordVital" minOccurs="0"/>
                <xsd:element ref="ns4:CWRMItemRecordData" minOccurs="0"/>
                <xsd:element ref="ns2:fdc7710463144dc19a8992998d0907da" minOccurs="0"/>
                <xsd:element ref="ns2:_dlc_DocId" minOccurs="0"/>
                <xsd:element ref="ns2:_dlc_DocIdUrl" minOccurs="0"/>
                <xsd:element ref="ns2:_dlc_DocIdPersistId" minOccurs="0"/>
                <xsd:element ref="ns2:e4f22e6f29fb4eb6af23a655472aab9f" minOccurs="0"/>
                <xsd:element ref="ns4:CWRMItemUniqueId" minOccurs="0"/>
                <xsd:element ref="ns2:nc9abd60d2924b6a80e31aa92886dd82" minOccurs="0"/>
                <xsd:element ref="ns4:CWRMItemRecordState" minOccurs="0"/>
                <xsd:element ref="ns2:n920abf613194d45b14af8191f159b16" minOccurs="0"/>
                <xsd:element ref="ns4:CWRMItemRecordCategory" minOccurs="0"/>
                <xsd:element ref="ns2:o74c417c636446b2936ee46a3b1dd71d" minOccurs="0"/>
                <xsd:element ref="ns2:k64467115e4948f8a6ae90544ba894f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c2574c-8110-4e43-9784-1ee86de75c6c" elementFormDefault="qualified">
    <xsd:import namespace="http://schemas.microsoft.com/office/2006/documentManagement/types"/>
    <xsd:import namespace="http://schemas.microsoft.com/office/infopath/2007/PartnerControls"/>
    <xsd:element name="Activity_x0020_Complete_x0020_Date" ma:index="2" nillable="true" ma:displayName="Activity Complete Date" ma:description="Example: 02/23/2020" ma:format="DateOnly" ma:internalName="Activity_x0020_Complete_x0020_Date">
      <xsd:simpleType>
        <xsd:restriction base="dms:DateTime"/>
      </xsd:simpleType>
    </xsd:element>
    <xsd:element name="LARA_x0020_Status" ma:index="6" nillable="true" ma:displayName="LARA Status" ma:default="Active" ma:format="Dropdown" ma:internalName="LARA_x0020_Status">
      <xsd:simpleType>
        <xsd:restriction base="dms:Choice">
          <xsd:enumeration value="Active"/>
          <xsd:enumeration value="Inactive"/>
        </xsd:restriction>
      </xsd:simpleType>
    </xsd:element>
    <xsd:element name="TaxCatchAll" ma:index="11" nillable="true" ma:displayName="Taxonomy Catch All Column" ma:hidden="true" ma:list="4eea8045-af52-47fb-8910-5a8a46b38f49" ma:internalName="TaxCatchAll" ma:showField="CatchAllData" ma:web="650fffc6-a86a-4844-afad-966e4497fd3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4eea8045-af52-47fb-8910-5a8a46b38f49" ma:internalName="TaxCatchAllLabel" ma:readOnly="true" ma:showField="CatchAllDataLabel" ma:web="650fffc6-a86a-4844-afad-966e4497fd3d">
      <xsd:complexType>
        <xsd:complexContent>
          <xsd:extension base="dms:MultiChoiceLookup">
            <xsd:sequence>
              <xsd:element name="Value" type="dms:Lookup" maxOccurs="unbounded" minOccurs="0" nillable="true"/>
            </xsd:sequence>
          </xsd:extension>
        </xsd:complexContent>
      </xsd:complexType>
    </xsd:element>
    <xsd:element name="fdc7710463144dc19a8992998d0907da" ma:index="19" nillable="true" ma:taxonomy="true" ma:internalName="fdc7710463144dc19a8992998d0907da" ma:taxonomyFieldName="Confidentiality_x0020_Classification" ma:displayName="Confidentiality Classification" ma:default="1;#AESO Protected|67c4d7a0-4f5b-44e1-8816-0d4e4f2129b8" ma:fieldId="{fdc77104-6314-4dc1-9a89-92998d0907da}" ma:sspId="93371fdb-7bec-4d52-adeb-1166efac0023" ma:termSetId="86da2f9e-e637-434c-a22c-d8de590d1e93" ma:anchorId="00000000-0000-0000-0000-000000000000" ma:open="false" ma:isKeyword="false">
      <xsd:complexType>
        <xsd:sequence>
          <xsd:element ref="pc:Terms" minOccurs="0" maxOccurs="1"/>
        </xsd:sequence>
      </xsd:complex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e4f22e6f29fb4eb6af23a655472aab9f" ma:index="25" nillable="true" ma:taxonomy="true" ma:internalName="e4f22e6f29fb4eb6af23a655472aab9f" ma:taxonomyFieldName="Related_x0020_IDs" ma:displayName="Related IDs" ma:default="" ma:fieldId="{e4f22e6f-29fb-4eb6-af23-a655472aab9f}" ma:taxonomyMulti="true" ma:sspId="93371fdb-7bec-4d52-adeb-1166efac0023" ma:termSetId="1bafa7bf-1e15-4e60-8ec8-ac07e5ec2576" ma:anchorId="00000000-0000-0000-0000-000000000000" ma:open="true" ma:isKeyword="false">
      <xsd:complexType>
        <xsd:sequence>
          <xsd:element ref="pc:Terms" minOccurs="0" maxOccurs="1"/>
        </xsd:sequence>
      </xsd:complexType>
    </xsd:element>
    <xsd:element name="nc9abd60d2924b6a80e31aa92886dd82" ma:index="28" nillable="true" ma:taxonomy="true" ma:internalName="nc9abd60d2924b6a80e31aa92886dd82" ma:taxonomyFieldName="Business_x0020_Unit_x0028_s_x0029_" ma:displayName="Business Unit(s)" ma:default="" ma:fieldId="{7c9abd60-d292-4b6a-80e3-1aa92886dd82}" ma:taxonomyMulti="true" ma:sspId="93371fdb-7bec-4d52-adeb-1166efac0023" ma:termSetId="3d412721-2c26-4086-a4aa-f3bd35cef3bd" ma:anchorId="00000000-0000-0000-0000-000000000000" ma:open="false" ma:isKeyword="false">
      <xsd:complexType>
        <xsd:sequence>
          <xsd:element ref="pc:Terms" minOccurs="0" maxOccurs="1"/>
        </xsd:sequence>
      </xsd:complexType>
    </xsd:element>
    <xsd:element name="n920abf613194d45b14af8191f159b16" ma:index="30" nillable="true" ma:taxonomy="true" ma:internalName="n920abf613194d45b14af8191f159b16" ma:taxonomyFieldName="Division" ma:displayName="Division" ma:default="" ma:fieldId="{7920abf6-1319-4d45-b14a-f8191f159b16}" ma:sspId="93371fdb-7bec-4d52-adeb-1166efac0023" ma:termSetId="11120aec-cc94-4c12-a4d0-0fdbfde7d5ed" ma:anchorId="00000000-0000-0000-0000-000000000000" ma:open="true" ma:isKeyword="false">
      <xsd:complexType>
        <xsd:sequence>
          <xsd:element ref="pc:Terms" minOccurs="0" maxOccurs="1"/>
        </xsd:sequence>
      </xsd:complexType>
    </xsd:element>
    <xsd:element name="o74c417c636446b2936ee46a3b1dd71d" ma:index="32" nillable="true" ma:taxonomy="true" ma:internalName="o74c417c636446b2936ee46a3b1dd71d" ma:taxonomyFieldName="LARA_x0020_Category0" ma:displayName="LARA Category" ma:default="" ma:fieldId="{874c417c-6364-46b2-936e-e46a3b1dd71d}" ma:sspId="93371fdb-7bec-4d52-adeb-1166efac0023" ma:termSetId="2637bfa7-984d-4f49-a627-0ad3095dbdcd" ma:anchorId="00000000-0000-0000-0000-000000000000" ma:open="false" ma:isKeyword="false">
      <xsd:complexType>
        <xsd:sequence>
          <xsd:element ref="pc:Terms" minOccurs="0" maxOccurs="1"/>
        </xsd:sequence>
      </xsd:complexType>
    </xsd:element>
    <xsd:element name="k64467115e4948f8a6ae90544ba894f6" ma:index="34" nillable="true" ma:taxonomy="true" ma:internalName="k64467115e4948f8a6ae90544ba894f6" ma:taxonomyFieldName="Related_x0020_ADs" ma:displayName="Related ADs" ma:default="" ma:fieldId="{46446711-5e49-48f8-a6ae-90544ba894f6}" ma:taxonomyMulti="true" ma:sspId="93371fdb-7bec-4d52-adeb-1166efac0023" ma:termSetId="a53a396f-088e-46cc-82dd-f28275a65df7"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50fffc6-a86a-4844-afad-966e4497fd3d" elementFormDefault="qualified">
    <xsd:import namespace="http://schemas.microsoft.com/office/2006/documentManagement/types"/>
    <xsd:import namespace="http://schemas.microsoft.com/office/infopath/2007/PartnerControls"/>
    <xsd:element name="e94be97ffb024deb9c3d6d978a059d35" ma:index="10" nillable="true" ma:taxonomy="true" ma:internalName="CWRMItemRecordClassificationTaxHTField0" ma:taxonomyFieldName="CWRMItemRecordClassification" ma:displayName="Record Classification" ma:fieldId="{e94be97f-fb02-4deb-9c3d-6d978a059d35}" ma:sspId="93371fdb-7bec-4d52-adeb-1166efac0023" ma:termSetId="cdfcbdf3-8cad-4f84-bedc-a05c42b6c044" ma:anchorId="00000000-0000-0000-0000-000000000000" ma:open="false" ma:isKeyword="false">
      <xsd:complexType>
        <xsd:sequence>
          <xsd:element ref="pc:Terms" minOccurs="0" maxOccurs="1"/>
        </xsd:sequence>
      </xsd:complexType>
    </xsd:element>
    <xsd:element name="CWRMItemRecordStatus" ma:index="14" nillable="true" ma:displayName="Record Status" ma:description="The current status of this item as it pertains to records management." ma:hidden="true" ma:internalName="CWRMItemRecordStatus" ma:readOnly="true">
      <xsd:simpleType>
        <xsd:restriction base="dms:Text"/>
      </xsd:simpleType>
    </xsd:element>
    <xsd:element name="CWRMItemRecordDeclaredDate" ma:index="15" nillable="true" ma:displayName="Record Declared Date" ma:description="The date and time that the item was declared a record." ma:hidden="true" ma:internalName="CWRMItemRecordDeclaredDate" ma:readOnly="true">
      <xsd:simpleType>
        <xsd:restriction base="dms:DateTime"/>
      </xsd:simpleType>
    </xsd:element>
    <xsd:element name="CWRMItemRecordVital" ma:index="16" nillable="true" ma:displayName="Record Vital" ma:description="Indicates if this item is considered vital to the organization." ma:hidden="true" ma:internalName="CWRMItemRecordVital" ma:readOnly="true">
      <xsd:simpleType>
        <xsd:restriction base="dms:Boolean"/>
      </xsd:simpleType>
    </xsd:element>
    <xsd:element name="CWRMItemRecordData" ma:index="17" nillable="true" ma:displayName="Record Data" ma:description="Contains system specific record data for the item." ma:hidden="true" ma:internalName="CWRMItemRecordData">
      <xsd:simpleType>
        <xsd:restriction base="dms:Note"/>
      </xsd:simpleType>
    </xsd:element>
    <xsd:element name="CWRMItemUniqueId" ma:index="27" nillable="true" ma:displayName="Content ID" ma:description="A universally unique identifier assigned to the item." ma:hidden="true" ma:internalName="CWRMItemUniqueId" ma:readOnly="true">
      <xsd:simpleType>
        <xsd:restriction base="dms:Text"/>
      </xsd:simpleType>
    </xsd:element>
    <xsd:element name="CWRMItemRecordState" ma:index="29" nillable="true" ma:displayName="Record State" ma:description="The current state of this item as it pertains to records management." ma:hidden="true" ma:internalName="CWRMItemRecordState" ma:readOnly="true">
      <xsd:simpleType>
        <xsd:restriction base="dms:Text"/>
      </xsd:simpleType>
    </xsd:element>
    <xsd:element name="CWRMItemRecordCategory" ma:index="31" nillable="true" ma:displayName="Record Category" ma:description="Identifies the current record category for the item." ma:hidden="true" ma:internalName="CWRMItemRecordCategory"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Collabware CLM Item Unique ID</Name>
    <Synchronization>Synchronous</Synchronization>
    <Type>1</Type>
    <SequenceNumber>1</SequenceNumber>
    <Url/>
    <Assembly>Collabware.SharePoint.RecordsManagement, Version=1.0.0.0, Culture=neutral, PublicKeyToken=801662d3f2b71412</Assembly>
    <Class>Collabware.SharePoint.RecordsManagement.ItemUniqueIdContentTypeReceiver</Class>
    <Data/>
    <Filter/>
  </Receiver>
  <Receiver>
    <Name>Collabware CLM Item Unique ID</Name>
    <Synchronization>Synchronous</Synchronization>
    <Type>10002</Type>
    <SequenceNumber>10500</SequenceNumber>
    <Url/>
    <Assembly>Collabware.SharePoint.RecordsManagement, Version=1.0.0.0, Culture=neutral, PublicKeyToken=801662d3f2b71412</Assembly>
    <Class>Collabware.SharePoint.RecordsManagement.ItemUniqueIdContentTypeReceiver</Class>
    <Data/>
    <Filter/>
  </Receiver>
  <Receiver>
    <Name>Collabware CLM Item Unique ID</Name>
    <Synchronization>Synchronous</Synchronization>
    <Type>10004</Type>
    <SequenceNumber>10501</SequenceNumber>
    <Url/>
    <Assembly>Collabware.SharePoint.RecordsManagement, Version=1.0.0.0, Culture=neutral, PublicKeyToken=801662d3f2b71412</Assembly>
    <Class>Collabware.SharePoint.RecordsManagement.ItemUniqueIdContentTypeReceiver</Class>
    <Data/>
    <Filter/>
  </Receiver>
  <Receiver>
    <Name>Collabware CLM Item Unique ID</Name>
    <Synchronization>Synchronous</Synchronization>
    <Type>10006</Type>
    <SequenceNumber>10502</SequenceNumber>
    <Url/>
    <Assembly>Collabware.SharePoint.RecordsManagement, Version=1.0.0.0, Culture=neutral, PublicKeyToken=801662d3f2b71412</Assembly>
    <Class>Collabware.SharePoint.RecordsManagement.ItemUniqueIdContentTypeReceiver</Class>
    <Data/>
    <Filter/>
  </Receiver>
  <Receiver>
    <Name>Collabware CLM Item Processing</Name>
    <Synchronization>Synchronous</Synchronization>
    <Type>10001</Type>
    <SequenceNumber>12000</SequenceNumber>
    <Url/>
    <Assembly>Collabware.SharePoint.RecordsManagement, Version=1.0.0.0, Culture=neutral, PublicKeyToken=801662d3f2b71412</Assembly>
    <Class>Collabware.SharePoint.RecordsManagement.ItemProcessingContentTypeReceiver</Class>
    <Data/>
    <Filter/>
  </Receiver>
  <Receiver>
    <Name>Collabware CLM Item Processing</Name>
    <Synchronization>Asynchronous</Synchronization>
    <Type>10002</Type>
    <SequenceNumber>12001</SequenceNumber>
    <Url/>
    <Assembly>Collabware.SharePoint.RecordsManagement, Version=1.0.0.0, Culture=neutral, PublicKeyToken=801662d3f2b71412</Assembly>
    <Class>Collabware.SharePoint.RecordsManagement.ItemProcessingContentTypeReceiver</Class>
    <Data/>
    <Filter/>
  </Receiver>
  <Receiver>
    <Name>Collabware CLM Item Processing</Name>
    <Synchronization>Asynchronous</Synchronization>
    <Type>10004</Type>
    <SequenceNumber>12002</SequenceNumber>
    <Url/>
    <Assembly>Collabware.SharePoint.RecordsManagement, Version=1.0.0.0, Culture=neutral, PublicKeyToken=801662d3f2b71412</Assembly>
    <Class>Collabware.SharePoint.RecordsManagement.ItemProcessingContentTypeReceiver</Class>
    <Data/>
    <Filter/>
  </Receiver>
  <Receiver>
    <Name>Collabware CLM Item Processing</Name>
    <Synchronization>Synchronous</Synchronization>
    <Type>3</Type>
    <SequenceNumber>10003</SequenceNumber>
    <Url/>
    <Assembly>Collabware.SharePoint.RecordsManagement, Version=1.0.0.0, Culture=neutral, PublicKeyToken=801662d3f2b71412</Assembly>
    <Class>Collabware.SharePoint.RecordsManagement.ItemProcessingContentTypeReceiver</Class>
    <Data/>
    <Filter/>
  </Receiver>
  <Receiver>
    <Name>Collabware CLM Item Audit</Name>
    <Synchronization>Asynchronous</Synchronization>
    <Type>10001</Type>
    <SequenceNumber>11000</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10002</Type>
    <SequenceNumber>11001</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10005</Type>
    <SequenceNumber>11002</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10006</Type>
    <SequenceNumber>11003</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10004</Type>
    <SequenceNumber>11004</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Synchronous</Synchronization>
    <Type>3</Type>
    <SequenceNumber>11005</SequenceNumber>
    <Url/>
    <Assembly>Collabware.SharePoint.RecordsManagement, Version=1.0.0.0, Culture=neutral, PublicKeyToken=801662d3f2b71412</Assembly>
    <Class>Collabware.SharePoint.RecordsManagement.ItemAuditContentTypeReceiver</Class>
    <Data/>
    <Filter/>
  </Receiver>
  <Receiver>
    <Name>Collabware CLM Item Security</Name>
    <Synchronization>Asynchronous</Synchronization>
    <Type>10002</Type>
    <SequenceNumber>13000</SequenceNumber>
    <Url/>
    <Assembly>Collabware.SharePoint.RecordsManagement, Version=1.0.0.0, Culture=neutral, PublicKeyToken=801662d3f2b71412</Assembly>
    <Class>Collabware.SharePoint.RecordsManagement.ItemSecurityContentTypeReceiver</Class>
    <Data/>
    <Filter/>
  </Receiver>
  <Receiver>
    <Name/>
    <Synchronization>Synchronous</Synchronization>
    <Type>10001</Type>
    <SequenceNumber>1</SequenceNumber>
    <Url/>
    <Assembly>Collabware.SharePoint.RecordsManagement, Version=1.0.0.0, Culture=neutral, PublicKeyToken=801662d3f2b71412</Assembly>
    <Class>Collabware.SharePoint.RecordsManagement.BeforeVerifyItemAddedReceiver</Class>
    <Data/>
    <Filter/>
  </Receiver>
  <Receiver>
    <Name/>
    <Synchronization>Synchronous</Synchronization>
    <Type>10001</Type>
    <SequenceNumber>9000</SequenceNumber>
    <Url/>
    <Assembly>Collabware.SharePoint.RecordsManagement, Version=1.0.0.0, Culture=neutral, PublicKeyToken=801662d3f2b71412</Assembly>
    <Class>Collabware.SharePoint.RecordsManagement.VerifyItemAddedReceiver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93371fdb-7bec-4d52-adeb-1166efac0023" ContentTypeId="0x010100BC84ACA119491D43B8AEA0C41A758E3B0B02" PreviousValue="false"/>
</file>

<file path=customXml/item5.xml><?xml version="1.0" encoding="utf-8"?>
<p:properties xmlns:p="http://schemas.microsoft.com/office/2006/metadata/properties" xmlns:xsi="http://www.w3.org/2001/XMLSchema-instance" xmlns:pc="http://schemas.microsoft.com/office/infopath/2007/PartnerControls">
  <documentManagement>
    <CWRMItemRecordCategory xmlns="650fffc6-a86a-4844-afad-966e4497fd3d" xsi:nil="true"/>
    <CWRMItemRecordState xmlns="650fffc6-a86a-4844-afad-966e4497fd3d" xsi:nil="true"/>
    <e4f22e6f29fb4eb6af23a655472aab9f xmlns="bfc2574c-8110-4e43-9784-1ee86de75c6c">
      <Terms xmlns="http://schemas.microsoft.com/office/infopath/2007/PartnerControls"/>
    </e4f22e6f29fb4eb6af23a655472aab9f>
    <_dlc_DocId xmlns="bfc2574c-8110-4e43-9784-1ee86de75c6c">C6VHQNZ77UW2-203515267-5248</_dlc_DocId>
    <CWRMItemRecordDeclaredDate xmlns="650fffc6-a86a-4844-afad-966e4497fd3d" xsi:nil="true"/>
    <e94be97ffb024deb9c3d6d978a059d35 xmlns="650fffc6-a86a-4844-afad-966e4497fd3d">
      <Terms xmlns="http://schemas.microsoft.com/office/infopath/2007/PartnerControls">
        <TermInfo xmlns="http://schemas.microsoft.com/office/infopath/2007/PartnerControls">
          <TermName xmlns="http://schemas.microsoft.com/office/infopath/2007/PartnerControls">REG-01 - Rules Development</TermName>
          <TermId xmlns="http://schemas.microsoft.com/office/infopath/2007/PartnerControls">d8c07a69-2ac5-4b34-96d7-e1add9f5d27b</TermId>
        </TermInfo>
      </Terms>
    </e94be97ffb024deb9c3d6d978a059d35>
    <TaxCatchAll xmlns="bfc2574c-8110-4e43-9784-1ee86de75c6c">
      <Value>1322</Value>
      <Value>1271</Value>
      <Value>1529</Value>
      <Value>1348</Value>
      <Value>1683</Value>
    </TaxCatchAll>
    <CWRMItemRecordVital xmlns="650fffc6-a86a-4844-afad-966e4497fd3d">false</CWRMItemRecordVital>
    <CWRMItemRecordStatus xmlns="650fffc6-a86a-4844-afad-966e4497fd3d" xsi:nil="true"/>
    <CWRMItemRecordData xmlns="650fffc6-a86a-4844-afad-966e4497fd3d" xsi:nil="true"/>
    <o74c417c636446b2936ee46a3b1dd71d xmlns="bfc2574c-8110-4e43-9784-1ee86de75c6c">
      <Terms xmlns="http://schemas.microsoft.com/office/infopath/2007/PartnerControls">
        <TermInfo xmlns="http://schemas.microsoft.com/office/infopath/2007/PartnerControls">
          <TermName xmlns="http://schemas.microsoft.com/office/infopath/2007/PartnerControls">Stakeholder Engagement</TermName>
          <TermId xmlns="http://schemas.microsoft.com/office/infopath/2007/PartnerControls">6220e8f1-840d-40ad-b65f-2194c8e12464</TermId>
        </TermInfo>
      </Terms>
    </o74c417c636446b2936ee46a3b1dd71d>
    <k64467115e4948f8a6ae90544ba894f6 xmlns="bfc2574c-8110-4e43-9784-1ee86de75c6c">
      <Terms xmlns="http://schemas.microsoft.com/office/infopath/2007/PartnerControls"/>
    </k64467115e4948f8a6ae90544ba894f6>
    <nc9abd60d2924b6a80e31aa92886dd82 xmlns="bfc2574c-8110-4e43-9784-1ee86de75c6c">
      <Terms xmlns="http://schemas.microsoft.com/office/infopath/2007/PartnerControls">
        <TermInfo xmlns="http://schemas.microsoft.com/office/infopath/2007/PartnerControls">
          <TermName xmlns="http://schemas.microsoft.com/office/infopath/2007/PartnerControls">Markets</TermName>
          <TermId xmlns="http://schemas.microsoft.com/office/infopath/2007/PartnerControls">15f241a2-070b-4f95-b89e-6f4a51567de7</TermId>
        </TermInfo>
      </Terms>
    </nc9abd60d2924b6a80e31aa92886dd82>
    <Activity_x0020_Complete_x0020_Date xmlns="bfc2574c-8110-4e43-9784-1ee86de75c6c" xsi:nil="true"/>
    <_dlc_DocIdUrl xmlns="bfc2574c-8110-4e43-9784-1ee86de75c6c">
      <Url>https://share.aeso.ca/sites/records-law/LARA/_layouts/15/DocIdRedir.aspx?ID=C6VHQNZ77UW2-203515267-5248</Url>
      <Description>C6VHQNZ77UW2-203515267-5248</Description>
    </_dlc_DocIdUrl>
    <fdc7710463144dc19a8992998d0907da xmlns="bfc2574c-8110-4e43-9784-1ee86de75c6c">
      <Terms xmlns="http://schemas.microsoft.com/office/infopath/2007/PartnerControls">
        <TermInfo xmlns="http://schemas.microsoft.com/office/infopath/2007/PartnerControls">
          <TermName xmlns="http://schemas.microsoft.com/office/infopath/2007/PartnerControls">AESO Internal</TermName>
          <TermId xmlns="http://schemas.microsoft.com/office/infopath/2007/PartnerControls">fe2129cc-e616-4c1e-9a39-b6921e014562</TermId>
        </TermInfo>
      </Terms>
    </fdc7710463144dc19a8992998d0907da>
    <n920abf613194d45b14af8191f159b16 xmlns="bfc2574c-8110-4e43-9784-1ee86de75c6c">
      <Terms xmlns="http://schemas.microsoft.com/office/infopath/2007/PartnerControls">
        <TermInfo xmlns="http://schemas.microsoft.com/office/infopath/2007/PartnerControls">
          <TermName xmlns="http://schemas.microsoft.com/office/infopath/2007/PartnerControls">Tariff</TermName>
          <TermId xmlns="http://schemas.microsoft.com/office/infopath/2007/PartnerControls">9208e089-19e1-4475-a490-6755264ae35d</TermId>
        </TermInfo>
      </Terms>
    </n920abf613194d45b14af8191f159b16>
    <LARA_x0020_Status xmlns="bfc2574c-8110-4e43-9784-1ee86de75c6c">Active</LARA_x0020_Status>
    <CWRMItemUniqueId xmlns="650fffc6-a86a-4844-afad-966e4497fd3d">000000KC6N</CWRMItemUniqueId>
  </documentManagement>
</p:properties>
</file>

<file path=customXml/itemProps1.xml><?xml version="1.0" encoding="utf-8"?>
<ds:datastoreItem xmlns:ds="http://schemas.openxmlformats.org/officeDocument/2006/customXml" ds:itemID="{2CE15767-E499-4422-B974-0EA92B6ECDD5}"/>
</file>

<file path=customXml/itemProps2.xml><?xml version="1.0" encoding="utf-8"?>
<ds:datastoreItem xmlns:ds="http://schemas.openxmlformats.org/officeDocument/2006/customXml" ds:itemID="{457C9191-EF02-488E-9CC5-AABCF51C0667}"/>
</file>

<file path=customXml/itemProps3.xml><?xml version="1.0" encoding="utf-8"?>
<ds:datastoreItem xmlns:ds="http://schemas.openxmlformats.org/officeDocument/2006/customXml" ds:itemID="{FE17A510-21BA-448F-A373-18C33C2BD4ED}"/>
</file>

<file path=customXml/itemProps4.xml><?xml version="1.0" encoding="utf-8"?>
<ds:datastoreItem xmlns:ds="http://schemas.openxmlformats.org/officeDocument/2006/customXml" ds:itemID="{B29B989D-B9B2-444B-8376-FBD45EE9CA6C}"/>
</file>

<file path=customXml/itemProps5.xml><?xml version="1.0" encoding="utf-8"?>
<ds:datastoreItem xmlns:ds="http://schemas.openxmlformats.org/officeDocument/2006/customXml" ds:itemID="{6222741B-DA5D-4B8F-91B0-D27A560373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2020-12-03T17:03:02Z</dcterms:created>
  <dcterms:modified xsi:type="dcterms:W3CDTF">2020-12-03T17:03:11Z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lated Definition">
    <vt:lpwstr/>
  </property>
  <property fmtid="{D5CDD505-2E9C-101B-9397-08002B2CF9AE}" pid="3" name="Related ADs">
    <vt:lpwstr/>
  </property>
  <property fmtid="{D5CDD505-2E9C-101B-9397-08002B2CF9AE}" pid="4" name="ContentTypeId">
    <vt:lpwstr>0x010100BC84ACA119491D43B8AEA0C41A758E3B0B0200397878E89679484694B50D60D7FD0D94</vt:lpwstr>
  </property>
  <property fmtid="{D5CDD505-2E9C-101B-9397-08002B2CF9AE}" pid="5" name="i25e9ceaa7c2448f9c5e0f14e0ef915a">
    <vt:lpwstr/>
  </property>
  <property fmtid="{D5CDD505-2E9C-101B-9397-08002B2CF9AE}" pid="6" name="Confidentiality Classification">
    <vt:lpwstr>1271;#AESO Internal|fe2129cc-e616-4c1e-9a39-b6921e014562</vt:lpwstr>
  </property>
  <property fmtid="{D5CDD505-2E9C-101B-9397-08002B2CF9AE}" pid="7" name="Related IDs">
    <vt:lpwstr/>
  </property>
  <property fmtid="{D5CDD505-2E9C-101B-9397-08002B2CF9AE}" pid="8" name="_dlc_DocIdItemGuid">
    <vt:lpwstr>eaa075ad-9fa5-40f7-9e05-030c4c9a0b1e</vt:lpwstr>
  </property>
  <property fmtid="{D5CDD505-2E9C-101B-9397-08002B2CF9AE}" pid="9" name="Division">
    <vt:lpwstr>1683;#Tariff|9208e089-19e1-4475-a490-6755264ae35d</vt:lpwstr>
  </property>
  <property fmtid="{D5CDD505-2E9C-101B-9397-08002B2CF9AE}" pid="10" name="CWRMItemRecordClassification">
    <vt:lpwstr>1322;#REG-01 - Rules Development|d8c07a69-2ac5-4b34-96d7-e1add9f5d27b</vt:lpwstr>
  </property>
  <property fmtid="{D5CDD505-2E9C-101B-9397-08002B2CF9AE}" pid="11" name="Business Unit(s)">
    <vt:lpwstr>1529;#Markets|15f241a2-070b-4f95-b89e-6f4a51567de7</vt:lpwstr>
  </property>
  <property fmtid="{D5CDD505-2E9C-101B-9397-08002B2CF9AE}" pid="12" name="LARA Category0">
    <vt:lpwstr>1348;#Stakeholder Engagement|6220e8f1-840d-40ad-b65f-2194c8e12464</vt:lpwstr>
  </property>
</Properties>
</file>